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13_ncr:1_{FEECB93F-8E6E-454E-BE89-1B3CB9174FA6}" xr6:coauthVersionLast="47" xr6:coauthVersionMax="47" xr10:uidLastSave="{00000000-0000-0000-0000-000000000000}"/>
  <bookViews>
    <workbookView xWindow="18285" yWindow="1275" windowWidth="24120" windowHeight="20640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B35" i="2"/>
  <c r="E31" i="2"/>
  <c r="E32" i="2" s="1"/>
  <c r="E33" i="2" s="1"/>
  <c r="E34" i="2" s="1"/>
  <c r="C31" i="2"/>
  <c r="E13" i="2"/>
  <c r="E14" i="2" s="1"/>
  <c r="E15" i="2" s="1"/>
  <c r="E16" i="2" s="1"/>
  <c r="E17" i="2" s="1"/>
  <c r="E18" i="2" s="1"/>
  <c r="E19" i="2" s="1"/>
  <c r="E20" i="2" s="1"/>
  <c r="C13" i="2"/>
  <c r="A31" i="2"/>
  <c r="A13" i="2"/>
  <c r="E36" i="2" l="1"/>
  <c r="F31" i="2"/>
  <c r="F13" i="2"/>
  <c r="B2" i="6" l="1"/>
  <c r="C4" i="5"/>
  <c r="B5" i="6" l="1"/>
  <c r="B3" i="6"/>
  <c r="B4" i="6" s="1"/>
  <c r="E38" i="2" l="1"/>
  <c r="B6" i="2"/>
  <c r="B7" i="2" s="1"/>
  <c r="E48" i="2"/>
  <c r="B8" i="2" l="1"/>
  <c r="B9" i="2" s="1"/>
  <c r="B10" i="2" s="1"/>
  <c r="B11" i="2" s="1"/>
  <c r="B14" i="2" s="1"/>
  <c r="E49" i="2"/>
  <c r="E50" i="2" s="1"/>
  <c r="E51" i="2" s="1"/>
  <c r="E52" i="2" s="1"/>
  <c r="E53" i="2" s="1"/>
  <c r="E54" i="2" s="1"/>
  <c r="E55" i="2" s="1"/>
  <c r="E56" i="2" s="1"/>
  <c r="E57" i="2" s="1"/>
  <c r="B15" i="2" l="1"/>
  <c r="B16" i="2" s="1"/>
  <c r="B17" i="2" s="1"/>
  <c r="B18" i="2" s="1"/>
  <c r="B19" i="2" s="1"/>
  <c r="B20" i="2" s="1"/>
  <c r="B23" i="2" s="1"/>
  <c r="F48" i="2"/>
  <c r="E62" i="2" l="1"/>
  <c r="E63" i="2" s="1"/>
  <c r="E64" i="2" s="1"/>
  <c r="E65" i="2" s="1"/>
  <c r="E66" i="2" s="1"/>
  <c r="E67" i="2" s="1"/>
  <c r="E68" i="2" s="1"/>
  <c r="F62" i="2" l="1"/>
  <c r="E39" i="2" l="1"/>
  <c r="E40" i="2" s="1"/>
  <c r="E22" i="2"/>
  <c r="E41" i="2" l="1"/>
  <c r="C1" i="2"/>
  <c r="E42" i="2" l="1"/>
  <c r="E43" i="2" s="1"/>
  <c r="E44" i="2" s="1"/>
  <c r="E45" i="2" s="1"/>
  <c r="D4" i="5"/>
  <c r="E4" i="5" s="1"/>
  <c r="F4" i="5" s="1"/>
  <c r="G4" i="5" s="1"/>
  <c r="A5" i="5" s="1"/>
  <c r="B5" i="5" s="1"/>
  <c r="C5" i="5" s="1"/>
  <c r="E4" i="2"/>
  <c r="D5" i="5" l="1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E6" i="2" s="1"/>
  <c r="E7" i="2" s="1"/>
  <c r="E8" i="2" s="1"/>
  <c r="E9" i="2" s="1"/>
  <c r="E10" i="2" s="1"/>
  <c r="E11" i="2" s="1"/>
  <c r="B24" i="2"/>
  <c r="B25" i="2" s="1"/>
  <c r="B26" i="2" s="1"/>
  <c r="B27" i="2" s="1"/>
  <c r="F4" i="2"/>
  <c r="E23" i="2"/>
  <c r="E24" i="2" s="1"/>
  <c r="F22" i="2"/>
  <c r="F38" i="2"/>
  <c r="B28" i="2" l="1"/>
  <c r="B29" i="2" s="1"/>
  <c r="B32" i="2" s="1"/>
  <c r="B33" i="2" s="1"/>
  <c r="B34" i="2" s="1"/>
  <c r="B36" i="2" s="1"/>
  <c r="E25" i="2"/>
  <c r="E26" i="2" s="1"/>
  <c r="E27" i="2" s="1"/>
  <c r="E28" i="2" s="1"/>
  <c r="E29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4" i="1"/>
  <c r="A6" i="1" s="1"/>
  <c r="A38" i="2" l="1"/>
  <c r="A22" i="2"/>
  <c r="C22" i="2"/>
  <c r="A7" i="1"/>
  <c r="A8" i="1" s="1"/>
  <c r="C38" i="2"/>
  <c r="C48" i="2" l="1"/>
  <c r="A48" i="2"/>
  <c r="A61" i="2"/>
  <c r="C61" i="2"/>
  <c r="B39" i="2" l="1"/>
  <c r="B40" i="2" l="1"/>
  <c r="B41" i="2" s="1"/>
  <c r="B42" i="2" l="1"/>
  <c r="B43" i="2" s="1"/>
  <c r="B44" i="2" s="1"/>
  <c r="B45" i="2" s="1"/>
  <c r="B49" i="2" s="1"/>
  <c r="B50" i="2" l="1"/>
  <c r="B51" i="2" l="1"/>
  <c r="B52" i="2" s="1"/>
  <c r="B53" i="2" s="1"/>
  <c r="B54" i="2" s="1"/>
  <c r="B55" i="2" s="1"/>
  <c r="B56" i="2" s="1"/>
  <c r="B57" i="2" s="1"/>
  <c r="B62" i="2" s="1"/>
  <c r="B63" i="2" s="1"/>
  <c r="B64" i="2" s="1"/>
  <c r="B65" i="2" s="1"/>
  <c r="B66" i="2" s="1"/>
  <c r="B67" i="2" s="1"/>
  <c r="B68" i="2" s="1"/>
</calcChain>
</file>

<file path=xl/sharedStrings.xml><?xml version="1.0" encoding="utf-8"?>
<sst xmlns="http://schemas.openxmlformats.org/spreadsheetml/2006/main" count="212" uniqueCount="113">
  <si>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</si>
  <si>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</si>
  <si>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</si>
  <si>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</si>
  <si>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</si>
  <si>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</si>
  <si>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</si>
  <si>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</si>
  <si>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</si>
  <si>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</si>
  <si>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</si>
  <si>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</si>
  <si>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</si>
  <si>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</si>
  <si>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</si>
  <si>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</si>
  <si>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</si>
  <si>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</si>
  <si>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</si>
  <si>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</si>
  <si>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</si>
  <si>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</si>
  <si>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</si>
  <si>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</si>
  <si>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</si>
  <si>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</si>
  <si>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</si>
  <si>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</si>
  <si>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</si>
  <si>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</si>
  <si>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</si>
  <si>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</si>
  <si>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</si>
  <si>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</si>
  <si>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</si>
  <si>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</si>
  <si>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</si>
  <si>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</si>
  <si>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</si>
  <si>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</si>
  <si>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</si>
  <si>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</si>
  <si>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</si>
  <si>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</si>
  <si>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</si>
  <si>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</si>
  <si>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</si>
  <si>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</si>
  <si>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</si>
  <si>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</si>
  <si>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</si>
  <si>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</si>
  <si>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</si>
  <si>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</si>
  <si>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</si>
  <si>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</si>
  <si>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</si>
  <si>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</si>
  <si>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</si>
  <si>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</si>
  <si>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</si>
  <si>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</si>
  <si>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</si>
  <si>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</si>
  <si>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</si>
  <si>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</si>
  <si>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</si>
  <si>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</si>
  <si>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</si>
  <si>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</si>
  <si>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</si>
  <si>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</si>
  <si>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CRG Business</t>
  </si>
  <si>
    <t>Standby or Pending:</t>
  </si>
  <si>
    <t>The meeting will commence August 12th and continue until adjourned</t>
  </si>
  <si>
    <t>Interim Session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</si>
  <si>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</si>
  <si>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</si>
  <si>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</si>
  <si>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</si>
  <si>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Alex</t>
  </si>
  <si>
    <t>Billy</t>
  </si>
  <si>
    <t>Action</t>
  </si>
  <si>
    <t>Date</t>
  </si>
  <si>
    <t>Approve comment resolutions and RC2</t>
  </si>
  <si>
    <t>Start Nov Plenary</t>
  </si>
  <si>
    <t>Status and CRG Business</t>
  </si>
  <si>
    <t>Comment Resolution / CRG Approval</t>
  </si>
  <si>
    <t>Ballot review and comment first look</t>
  </si>
  <si>
    <t>Triage and volunteers</t>
  </si>
  <si>
    <t>Chair/VC</t>
  </si>
  <si>
    <t>Comment Resolution TBD</t>
  </si>
  <si>
    <t>Next steps</t>
  </si>
  <si>
    <t>November  Interim Planning</t>
  </si>
  <si>
    <t>TGab agenda Sept 2025 through Nov 2025</t>
  </si>
  <si>
    <t>Sitart RC3</t>
  </si>
  <si>
    <t>Close RC3</t>
  </si>
  <si>
    <t>Editors Corner</t>
  </si>
  <si>
    <t>Billly</t>
  </si>
  <si>
    <t>More triage and PoC volunteers</t>
  </si>
  <si>
    <t>Rogue comment discussion</t>
  </si>
  <si>
    <t xml:space="preserve">LB225/D03 comment resolution -- CIDs 23 and 30	</t>
  </si>
  <si>
    <t>15-25-0510</t>
  </si>
  <si>
    <t>15-25-0513</t>
  </si>
  <si>
    <t>General Comments and Editor's report</t>
  </si>
  <si>
    <t>Clint C.</t>
  </si>
  <si>
    <t xml:space="preserve">LB225/D03 comment resolution -- Channel access related comments	</t>
  </si>
  <si>
    <t>https://mentor.ieee.org/802.15/dcn/25/15-25-0510-01-04ab-lb225-d03-comment-resolution-channel-access-related-comments.docx</t>
  </si>
  <si>
    <t>https://mentor.ieee.org/802.15/dcn/25/15-25-0513-00-04ab-lb225-d03-comment-resolution-cids-23-and-30.docx</t>
  </si>
  <si>
    <t>https://mentor.ieee.org/802.15/dcn/25/15-25-0509-01-04ab-consolidated-comments-draft-3-0.xlsm</t>
  </si>
  <si>
    <t>15-25-0509</t>
  </si>
  <si>
    <t xml:space="preserve">Rogue comment procedural decision </t>
  </si>
  <si>
    <t>Continue comment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</si>
</sst>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0" fontId="1" fillId="0" borderId="3" xfId="0" applyFont="1" applyBorder="1"/>
    <xf numFmtId="165" fontId="0" fillId="0" borderId="0" xfId="0" applyNumberFormat="1"/>
    <xf numFmtId="164" fontId="0" fillId="4" borderId="10" xfId="0" applyNumberFormat="1" applyFill="1" applyBorder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</cellXfs>
  <cellStyles count="3">
    <cellStyle name="Hyperlink" xfId="1" builtinId="8"/>
    <cellStyle name="Normal" xfId="0" builtinId="0"/>
    <cellStyle name="Normal 2" xfId="2" xr:uid="{6FA44D45-3F0D-4325-AB33-7EC5391B4AF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802.15/dcn/25/15-25-0509-01-04ab-consolidated-comments-draft-3-0.xlsm" TargetMode="External"/><Relationship Id="rId2" Type="http://schemas.openxmlformats.org/officeDocument/2006/relationships/hyperlink" Target="https://mentor.ieee.org/802.15/dcn/25/15-25-0513-00-04ab-lb225-d03-comment-resolution-cids-23-and-30.docx" TargetMode="External"/><Relationship Id="rId1" Type="http://schemas.openxmlformats.org/officeDocument/2006/relationships/hyperlink" Target="https://mentor.ieee.org/802.15/dcn/25/15-25-0510-01-04ab-lb225-d03-comment-resolution-channel-access-related-comments.docx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I2" sqref="I2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94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62" t="s">
        <v>78</v>
      </c>
    </row>
    <row r="4" spans="1:9" x14ac:dyDescent="0.25">
      <c r="A4" s="32"/>
      <c r="B4" s="33"/>
      <c r="C4" s="40">
        <f>DATE(2025,9,30)</f>
        <v>45930</v>
      </c>
      <c r="D4" s="33">
        <f>C4+1</f>
        <v>45931</v>
      </c>
      <c r="E4" s="40">
        <f t="shared" ref="E4:G4" si="0">D4+1</f>
        <v>45932</v>
      </c>
      <c r="F4" s="33">
        <f t="shared" si="0"/>
        <v>45933</v>
      </c>
      <c r="G4" s="43">
        <f t="shared" si="0"/>
        <v>45934</v>
      </c>
      <c r="I4" s="63"/>
    </row>
    <row r="5" spans="1:9" x14ac:dyDescent="0.25">
      <c r="A5" s="32">
        <f t="shared" ref="A5:A12" si="1">G4+1</f>
        <v>45935</v>
      </c>
      <c r="B5" s="33">
        <f t="shared" ref="B5:G8" si="2">A5+1</f>
        <v>45936</v>
      </c>
      <c r="C5" s="41">
        <f>B5+1</f>
        <v>45937</v>
      </c>
      <c r="D5" s="51">
        <f>C5+1</f>
        <v>45938</v>
      </c>
      <c r="E5" s="57">
        <f>D5+1</f>
        <v>45939</v>
      </c>
      <c r="F5" s="27">
        <f>E5+1</f>
        <v>45940</v>
      </c>
      <c r="G5" s="44">
        <f>F5+1</f>
        <v>45941</v>
      </c>
      <c r="I5" s="63"/>
    </row>
    <row r="6" spans="1:9" x14ac:dyDescent="0.25">
      <c r="A6" s="29">
        <f t="shared" si="1"/>
        <v>45942</v>
      </c>
      <c r="B6" s="27">
        <f t="shared" si="2"/>
        <v>45943</v>
      </c>
      <c r="C6" s="41">
        <f t="shared" si="2"/>
        <v>45944</v>
      </c>
      <c r="D6" s="27">
        <f t="shared" si="2"/>
        <v>45945</v>
      </c>
      <c r="E6" s="57">
        <f t="shared" si="2"/>
        <v>45946</v>
      </c>
      <c r="F6" s="27">
        <f t="shared" si="2"/>
        <v>45947</v>
      </c>
      <c r="G6" s="44">
        <f t="shared" si="2"/>
        <v>45948</v>
      </c>
      <c r="I6" s="63"/>
    </row>
    <row r="7" spans="1:9" ht="15.75" customHeight="1" x14ac:dyDescent="0.25">
      <c r="A7" s="29">
        <f t="shared" si="1"/>
        <v>45949</v>
      </c>
      <c r="B7" s="27">
        <f t="shared" si="2"/>
        <v>45950</v>
      </c>
      <c r="C7" s="41">
        <f t="shared" si="2"/>
        <v>45951</v>
      </c>
      <c r="D7" s="27">
        <f t="shared" si="2"/>
        <v>45952</v>
      </c>
      <c r="E7" s="45">
        <f t="shared" si="2"/>
        <v>45953</v>
      </c>
      <c r="F7" s="27">
        <f t="shared" si="2"/>
        <v>45954</v>
      </c>
      <c r="G7" s="44">
        <f t="shared" si="2"/>
        <v>45955</v>
      </c>
      <c r="H7" s="24" t="s">
        <v>79</v>
      </c>
      <c r="I7" s="61" t="s">
        <v>77</v>
      </c>
    </row>
    <row r="8" spans="1:9" x14ac:dyDescent="0.25">
      <c r="A8" s="29">
        <f t="shared" si="1"/>
        <v>45956</v>
      </c>
      <c r="B8" s="29">
        <f t="shared" si="2"/>
        <v>45957</v>
      </c>
      <c r="C8" s="41">
        <f t="shared" si="2"/>
        <v>45958</v>
      </c>
      <c r="D8" s="27">
        <f t="shared" si="2"/>
        <v>45959</v>
      </c>
      <c r="E8" s="45">
        <f t="shared" si="2"/>
        <v>45960</v>
      </c>
      <c r="F8" s="27">
        <f t="shared" si="2"/>
        <v>45961</v>
      </c>
      <c r="G8" s="60">
        <f t="shared" si="2"/>
        <v>45962</v>
      </c>
      <c r="I8" s="61"/>
    </row>
    <row r="9" spans="1:9" x14ac:dyDescent="0.25">
      <c r="A9" s="29">
        <f t="shared" si="1"/>
        <v>45963</v>
      </c>
      <c r="B9" s="27">
        <f t="shared" ref="B9:G11" si="3">A9+1</f>
        <v>45964</v>
      </c>
      <c r="C9" s="41">
        <f t="shared" si="3"/>
        <v>45965</v>
      </c>
      <c r="D9" s="27">
        <f t="shared" si="3"/>
        <v>45966</v>
      </c>
      <c r="E9" s="45">
        <f t="shared" si="3"/>
        <v>45967</v>
      </c>
      <c r="F9" s="27">
        <f t="shared" si="3"/>
        <v>45968</v>
      </c>
      <c r="G9" s="44">
        <f t="shared" si="3"/>
        <v>45969</v>
      </c>
      <c r="I9" s="61"/>
    </row>
    <row r="10" spans="1:9" x14ac:dyDescent="0.25">
      <c r="A10" s="46">
        <f t="shared" si="1"/>
        <v>45970</v>
      </c>
      <c r="B10" s="47">
        <f t="shared" ref="B10:G10" si="4">A10+1</f>
        <v>45971</v>
      </c>
      <c r="C10" s="47">
        <f t="shared" si="4"/>
        <v>45972</v>
      </c>
      <c r="D10" s="47">
        <f t="shared" si="4"/>
        <v>45973</v>
      </c>
      <c r="E10" s="47">
        <f t="shared" si="4"/>
        <v>45974</v>
      </c>
      <c r="F10" s="46">
        <f t="shared" si="4"/>
        <v>45975</v>
      </c>
      <c r="G10" s="52">
        <f t="shared" si="4"/>
        <v>45976</v>
      </c>
      <c r="H10" s="55" t="s">
        <v>75</v>
      </c>
      <c r="I10" s="61"/>
    </row>
    <row r="11" spans="1:9" x14ac:dyDescent="0.25">
      <c r="A11" s="29">
        <f t="shared" si="1"/>
        <v>45977</v>
      </c>
      <c r="B11" s="27">
        <f t="shared" si="3"/>
        <v>45978</v>
      </c>
      <c r="C11" s="45">
        <f t="shared" si="3"/>
        <v>45979</v>
      </c>
      <c r="D11" s="27">
        <f t="shared" si="3"/>
        <v>45980</v>
      </c>
      <c r="E11" s="45">
        <f t="shared" si="3"/>
        <v>45981</v>
      </c>
      <c r="F11" s="27">
        <f t="shared" si="3"/>
        <v>45982</v>
      </c>
      <c r="G11" s="44">
        <f t="shared" si="3"/>
        <v>45983</v>
      </c>
    </row>
    <row r="12" spans="1:9" x14ac:dyDescent="0.25">
      <c r="A12" s="29">
        <f t="shared" si="1"/>
        <v>45984</v>
      </c>
      <c r="B12" s="27">
        <f t="shared" ref="B12" si="5">A12+1</f>
        <v>45985</v>
      </c>
      <c r="C12" s="45">
        <f t="shared" ref="C12" si="6">B12+1</f>
        <v>45986</v>
      </c>
      <c r="E12" s="45"/>
      <c r="G12" s="44"/>
    </row>
    <row r="13" spans="1:9" x14ac:dyDescent="0.25">
      <c r="C13" s="45"/>
      <c r="E13" s="45"/>
      <c r="G13" s="53"/>
    </row>
    <row r="14" spans="1:9" x14ac:dyDescent="0.25">
      <c r="C14" s="45"/>
      <c r="E14" s="45"/>
      <c r="G14" s="53"/>
    </row>
    <row r="15" spans="1:9" ht="15.75" x14ac:dyDescent="0.25">
      <c r="H15" s="56" t="s">
        <v>46</v>
      </c>
      <c r="I15" s="50" t="s">
        <v>74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51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1"/>
  <sheetViews>
    <sheetView workbookViewId="0">
      <selection activeCell="A3" sqref="A3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45937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v>45939</v>
      </c>
      <c r="B3" t="s">
        <v>25</v>
      </c>
      <c r="C3">
        <v>1</v>
      </c>
      <c r="F3" s="3">
        <v>0.58333333333333337</v>
      </c>
      <c r="G3" s="3"/>
    </row>
    <row r="4" spans="1:7" x14ac:dyDescent="0.25">
      <c r="A4" s="2">
        <f>A2+7</f>
        <v>45944</v>
      </c>
      <c r="B4" t="s">
        <v>87</v>
      </c>
      <c r="C4">
        <v>1.5</v>
      </c>
      <c r="F4" s="3">
        <v>0.25</v>
      </c>
      <c r="G4" s="3"/>
    </row>
    <row r="5" spans="1:7" x14ac:dyDescent="0.25">
      <c r="A5" s="2">
        <v>45946</v>
      </c>
      <c r="B5" t="s">
        <v>87</v>
      </c>
      <c r="C5">
        <v>1</v>
      </c>
      <c r="F5" s="3">
        <v>0.58333333333333337</v>
      </c>
      <c r="G5" s="3"/>
    </row>
    <row r="6" spans="1:7" x14ac:dyDescent="0.25">
      <c r="A6" s="2">
        <f>A4+7</f>
        <v>45951</v>
      </c>
      <c r="B6" t="s">
        <v>87</v>
      </c>
      <c r="C6">
        <v>1.5</v>
      </c>
      <c r="F6" s="3">
        <v>0.25</v>
      </c>
      <c r="G6" s="3"/>
    </row>
    <row r="7" spans="1:7" x14ac:dyDescent="0.25">
      <c r="A7" s="2">
        <f>A6+7</f>
        <v>45958</v>
      </c>
      <c r="B7" t="s">
        <v>25</v>
      </c>
      <c r="C7">
        <v>1.5</v>
      </c>
      <c r="F7" s="3">
        <v>0.25</v>
      </c>
      <c r="G7" s="3"/>
    </row>
    <row r="8" spans="1:7" x14ac:dyDescent="0.25">
      <c r="A8" s="2">
        <f t="shared" ref="A8" si="0">A7+7</f>
        <v>45965</v>
      </c>
      <c r="B8" t="s">
        <v>25</v>
      </c>
      <c r="C8">
        <v>1.5</v>
      </c>
      <c r="F8" s="3">
        <v>0.25</v>
      </c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7" x14ac:dyDescent="0.25">
      <c r="A17" s="2"/>
      <c r="F17" s="3"/>
      <c r="G17" s="3"/>
    </row>
    <row r="18" spans="1:7" x14ac:dyDescent="0.25">
      <c r="A18" s="2"/>
      <c r="F18" s="3"/>
    </row>
    <row r="19" spans="1:7" x14ac:dyDescent="0.25">
      <c r="A19" s="2"/>
      <c r="F19" s="3"/>
    </row>
    <row r="20" spans="1:7" x14ac:dyDescent="0.25">
      <c r="A20" s="2"/>
      <c r="F20" s="3"/>
    </row>
    <row r="21" spans="1:7" x14ac:dyDescent="0.25">
      <c r="A21" s="2"/>
      <c r="F21" s="3"/>
    </row>
    <row r="22" spans="1:7" x14ac:dyDescent="0.25">
      <c r="A22" s="2"/>
      <c r="F22" s="3"/>
    </row>
    <row r="23" spans="1:7" x14ac:dyDescent="0.25">
      <c r="A23" s="2"/>
      <c r="F23" s="3"/>
    </row>
    <row r="24" spans="1:7" x14ac:dyDescent="0.25">
      <c r="A24" s="2"/>
      <c r="F24" s="3"/>
    </row>
    <row r="25" spans="1:7" x14ac:dyDescent="0.25">
      <c r="A25" s="2"/>
      <c r="F25" s="3"/>
    </row>
    <row r="26" spans="1:7" x14ac:dyDescent="0.25">
      <c r="A26" s="2"/>
      <c r="F26" s="3"/>
    </row>
    <row r="27" spans="1:7" x14ac:dyDescent="0.25">
      <c r="A27" s="2"/>
      <c r="F27" s="3"/>
    </row>
    <row r="28" spans="1:7" x14ac:dyDescent="0.25">
      <c r="A28" s="2"/>
      <c r="F28" s="3"/>
    </row>
    <row r="29" spans="1:7" x14ac:dyDescent="0.25">
      <c r="A29" s="2"/>
      <c r="F29" s="3"/>
    </row>
    <row r="30" spans="1:7" x14ac:dyDescent="0.25">
      <c r="A30" s="2"/>
      <c r="F30" s="3"/>
    </row>
    <row r="31" spans="1:7" x14ac:dyDescent="0.25">
      <c r="A31" s="2"/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T196"/>
  <sheetViews>
    <sheetView tabSelected="1" topLeftCell="A16" zoomScale="130" zoomScaleNormal="130" workbookViewId="0">
      <selection activeCell="E36" sqref="E36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Sept 2025 through Nov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45937</v>
      </c>
      <c r="B4" s="23"/>
      <c r="C4" s="4" t="str">
        <f>CONCATENATE(TEXT(Summary!$A$2,"dd-mmm")," ",Summary!$B$2)</f>
        <v>07-Oct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20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88</v>
      </c>
      <c r="D6">
        <v>30</v>
      </c>
      <c r="E6" s="3">
        <f t="shared" ref="E6:E11" si="0">E5+TIME(0,D5,0)</f>
        <v>0.2638888888888889</v>
      </c>
      <c r="G6" s="24" t="s">
        <v>90</v>
      </c>
      <c r="H6" s="54"/>
      <c r="I6" s="26"/>
    </row>
    <row r="7" spans="1:20" x14ac:dyDescent="0.25">
      <c r="B7" s="24">
        <f t="shared" ref="B7:B11" si="1">B6+1</f>
        <v>3</v>
      </c>
      <c r="C7" t="s">
        <v>89</v>
      </c>
      <c r="D7">
        <v>30</v>
      </c>
      <c r="E7" s="3">
        <f t="shared" si="0"/>
        <v>0.28472222222222221</v>
      </c>
      <c r="G7" s="24" t="s">
        <v>22</v>
      </c>
      <c r="H7" s="54"/>
      <c r="I7" s="26"/>
    </row>
    <row r="8" spans="1:20" x14ac:dyDescent="0.25">
      <c r="B8" s="24">
        <f t="shared" si="1"/>
        <v>4</v>
      </c>
      <c r="C8" t="s">
        <v>97</v>
      </c>
      <c r="D8">
        <v>20</v>
      </c>
      <c r="E8" s="3">
        <f t="shared" si="0"/>
        <v>0.30555555555555552</v>
      </c>
      <c r="G8" s="24" t="s">
        <v>98</v>
      </c>
      <c r="H8" s="54"/>
      <c r="I8" s="26"/>
    </row>
    <row r="9" spans="1:20" x14ac:dyDescent="0.25">
      <c r="B9" s="24">
        <f t="shared" si="1"/>
        <v>5</v>
      </c>
      <c r="C9" t="s">
        <v>72</v>
      </c>
      <c r="D9">
        <v>10</v>
      </c>
      <c r="E9" s="3">
        <f t="shared" si="0"/>
        <v>0.31944444444444442</v>
      </c>
      <c r="G9" s="24" t="s">
        <v>21</v>
      </c>
      <c r="I9" s="26"/>
    </row>
    <row r="10" spans="1:20" x14ac:dyDescent="0.25">
      <c r="B10" s="24">
        <f t="shared" si="1"/>
        <v>6</v>
      </c>
      <c r="C10" t="s">
        <v>76</v>
      </c>
      <c r="D10" s="42">
        <v>10</v>
      </c>
      <c r="E10" s="3">
        <f t="shared" si="0"/>
        <v>0.32638888888888884</v>
      </c>
      <c r="G10" s="24" t="s">
        <v>21</v>
      </c>
      <c r="I10" s="26"/>
    </row>
    <row r="11" spans="1:20" x14ac:dyDescent="0.25">
      <c r="B11" s="24">
        <f t="shared" si="1"/>
        <v>7</v>
      </c>
      <c r="C11" t="s">
        <v>8</v>
      </c>
      <c r="E11" s="3">
        <f t="shared" si="0"/>
        <v>0.33333333333333326</v>
      </c>
    </row>
    <row r="12" spans="1:20" x14ac:dyDescent="0.25">
      <c r="E12" s="3"/>
    </row>
    <row r="13" spans="1:20" x14ac:dyDescent="0.25">
      <c r="A13" s="25">
        <f>Summary!$A$3</f>
        <v>45939</v>
      </c>
      <c r="C13" t="str">
        <f>CONCATENATE(TEXT(Summary!$A$3,"dd-mmm")," ",Summary!$B$2)</f>
        <v>09-Oct Comment Resolution</v>
      </c>
      <c r="E13" s="5">
        <f>Summary!F3</f>
        <v>0.58333333333333337</v>
      </c>
      <c r="F13" s="5">
        <f>E13+TIME(-$E$1,0,0)</f>
        <v>0.875</v>
      </c>
    </row>
    <row r="14" spans="1:20" x14ac:dyDescent="0.25">
      <c r="B14" s="24">
        <f>B11+1</f>
        <v>8</v>
      </c>
      <c r="C14" t="s">
        <v>7</v>
      </c>
      <c r="D14">
        <v>5</v>
      </c>
      <c r="E14" s="3">
        <f t="shared" ref="E14:E20" si="2">E13+TIME(0,D13,0)</f>
        <v>0.58333333333333337</v>
      </c>
      <c r="G14" s="24" t="s">
        <v>21</v>
      </c>
    </row>
    <row r="15" spans="1:20" x14ac:dyDescent="0.25">
      <c r="B15" s="24">
        <f>B14+1</f>
        <v>9</v>
      </c>
      <c r="C15" t="s">
        <v>104</v>
      </c>
      <c r="D15">
        <v>15</v>
      </c>
      <c r="E15" s="3">
        <f t="shared" si="2"/>
        <v>0.58680555555555558</v>
      </c>
      <c r="G15" s="24" t="s">
        <v>81</v>
      </c>
    </row>
    <row r="16" spans="1:20" x14ac:dyDescent="0.25">
      <c r="B16" s="24">
        <f t="shared" ref="B16:B20" si="3">B15+1</f>
        <v>10</v>
      </c>
      <c r="C16" t="s">
        <v>99</v>
      </c>
      <c r="D16">
        <v>15</v>
      </c>
      <c r="E16" s="3">
        <f t="shared" si="2"/>
        <v>0.59722222222222221</v>
      </c>
      <c r="G16" s="24" t="s">
        <v>105</v>
      </c>
      <c r="H16" t="s">
        <v>110</v>
      </c>
      <c r="I16" s="26" t="s">
        <v>109</v>
      </c>
    </row>
    <row r="17" spans="1:9" x14ac:dyDescent="0.25">
      <c r="B17" s="24">
        <f t="shared" si="3"/>
        <v>11</v>
      </c>
      <c r="C17" t="s">
        <v>100</v>
      </c>
      <c r="D17">
        <v>5</v>
      </c>
      <c r="E17" s="3">
        <f t="shared" si="2"/>
        <v>0.60763888888888884</v>
      </c>
      <c r="G17" s="24" t="s">
        <v>21</v>
      </c>
    </row>
    <row r="18" spans="1:9" x14ac:dyDescent="0.25">
      <c r="B18" s="24">
        <f t="shared" si="3"/>
        <v>12</v>
      </c>
      <c r="C18" t="s">
        <v>101</v>
      </c>
      <c r="D18">
        <v>5</v>
      </c>
      <c r="E18" s="3">
        <f t="shared" si="2"/>
        <v>0.61111111111111105</v>
      </c>
      <c r="G18" s="24" t="s">
        <v>80</v>
      </c>
      <c r="H18" s="24" t="s">
        <v>103</v>
      </c>
      <c r="I18" s="26" t="s">
        <v>108</v>
      </c>
    </row>
    <row r="19" spans="1:9" x14ac:dyDescent="0.25">
      <c r="B19" s="24">
        <f t="shared" si="3"/>
        <v>13</v>
      </c>
      <c r="C19" t="s">
        <v>106</v>
      </c>
      <c r="D19">
        <v>15</v>
      </c>
      <c r="E19" s="3">
        <f t="shared" si="2"/>
        <v>0.61458333333333326</v>
      </c>
      <c r="G19" s="24" t="s">
        <v>80</v>
      </c>
      <c r="H19" s="24" t="s">
        <v>102</v>
      </c>
      <c r="I19" s="26" t="s">
        <v>107</v>
      </c>
    </row>
    <row r="20" spans="1:9" x14ac:dyDescent="0.25">
      <c r="B20" s="24">
        <f t="shared" si="3"/>
        <v>14</v>
      </c>
      <c r="C20" t="s">
        <v>8</v>
      </c>
      <c r="E20" s="3">
        <f t="shared" si="2"/>
        <v>0.62499999999999989</v>
      </c>
    </row>
    <row r="21" spans="1:9" x14ac:dyDescent="0.25">
      <c r="E21" s="3"/>
    </row>
    <row r="22" spans="1:9" s="4" customFormat="1" x14ac:dyDescent="0.25">
      <c r="A22" s="25">
        <f>Summary!$A$4</f>
        <v>45944</v>
      </c>
      <c r="B22" s="23"/>
      <c r="C22" s="4" t="str">
        <f>CONCATENATE(TEXT(Summary!$A$4,"dd-mmm")," ",Summary!$B$4)</f>
        <v>14-Oct Comment Resolution / CRG Approval</v>
      </c>
      <c r="E22" s="5">
        <f>Summary!F4</f>
        <v>0.25</v>
      </c>
      <c r="F22" s="5">
        <f>E22+TIME(-$E$1,0,0)</f>
        <v>0.54166666666666674</v>
      </c>
    </row>
    <row r="23" spans="1:9" x14ac:dyDescent="0.25">
      <c r="B23" s="24">
        <f>B20+1</f>
        <v>15</v>
      </c>
      <c r="C23" t="s">
        <v>9</v>
      </c>
      <c r="D23">
        <v>10</v>
      </c>
      <c r="E23" s="3">
        <f>E22+TIME(0,D22,0)</f>
        <v>0.25</v>
      </c>
      <c r="G23" s="24" t="s">
        <v>21</v>
      </c>
    </row>
    <row r="24" spans="1:9" x14ac:dyDescent="0.25">
      <c r="B24" s="24">
        <f>B23+1</f>
        <v>16</v>
      </c>
      <c r="C24" t="s">
        <v>111</v>
      </c>
      <c r="D24">
        <v>15</v>
      </c>
      <c r="E24" s="3">
        <f>E23+TIME(0,D23,0)</f>
        <v>0.25694444444444442</v>
      </c>
      <c r="G24" s="24" t="s">
        <v>21</v>
      </c>
      <c r="H24" s="54"/>
      <c r="I24" s="26"/>
    </row>
    <row r="25" spans="1:9" x14ac:dyDescent="0.25">
      <c r="B25" s="24">
        <f>B24+1</f>
        <v>17</v>
      </c>
      <c r="C25" t="s">
        <v>112</v>
      </c>
      <c r="D25">
        <v>10</v>
      </c>
      <c r="E25" s="3">
        <f>E24+TIME(0,D24,0)</f>
        <v>0.2673611111111111</v>
      </c>
      <c r="G25" s="24" t="s">
        <v>105</v>
      </c>
      <c r="H25" s="24"/>
      <c r="I25" s="26"/>
    </row>
    <row r="26" spans="1:9" x14ac:dyDescent="0.25">
      <c r="B26" s="24">
        <f>B25+1</f>
        <v>18</v>
      </c>
      <c r="C26" t="s">
        <v>106</v>
      </c>
      <c r="D26">
        <v>20</v>
      </c>
      <c r="E26" s="3">
        <f t="shared" ref="E26:E29" si="4">E25+TIME(0,D25,0)</f>
        <v>0.27430555555555552</v>
      </c>
      <c r="G26" s="24" t="s">
        <v>80</v>
      </c>
      <c r="H26" s="24" t="s">
        <v>102</v>
      </c>
      <c r="I26" s="26"/>
    </row>
    <row r="27" spans="1:9" x14ac:dyDescent="0.25">
      <c r="B27" s="24">
        <f>B26+1</f>
        <v>19</v>
      </c>
      <c r="C27" t="s">
        <v>91</v>
      </c>
      <c r="D27">
        <v>20</v>
      </c>
      <c r="E27" s="3">
        <f t="shared" si="4"/>
        <v>0.28819444444444442</v>
      </c>
      <c r="G27" s="24" t="s">
        <v>22</v>
      </c>
      <c r="I27" s="26"/>
    </row>
    <row r="28" spans="1:9" x14ac:dyDescent="0.25">
      <c r="B28" s="24">
        <f>B27+1</f>
        <v>20</v>
      </c>
      <c r="C28" t="s">
        <v>91</v>
      </c>
      <c r="D28">
        <v>15</v>
      </c>
      <c r="E28" s="3">
        <f t="shared" si="4"/>
        <v>0.30208333333333331</v>
      </c>
      <c r="G28" s="24" t="s">
        <v>105</v>
      </c>
      <c r="I28" s="26"/>
    </row>
    <row r="29" spans="1:9" x14ac:dyDescent="0.25">
      <c r="B29" s="24">
        <f>B28+1</f>
        <v>21</v>
      </c>
      <c r="C29" t="s">
        <v>8</v>
      </c>
      <c r="E29" s="3">
        <f t="shared" si="4"/>
        <v>0.3125</v>
      </c>
      <c r="G29" s="24" t="s">
        <v>52</v>
      </c>
      <c r="H29" s="24"/>
      <c r="I29" s="26"/>
    </row>
    <row r="30" spans="1:9" x14ac:dyDescent="0.25">
      <c r="E30" s="3"/>
      <c r="H30" s="24"/>
      <c r="I30" s="26"/>
    </row>
    <row r="31" spans="1:9" x14ac:dyDescent="0.25">
      <c r="A31" s="25">
        <f>Summary!$A$5</f>
        <v>45946</v>
      </c>
      <c r="C31" s="4" t="str">
        <f>CONCATENATE(TEXT(Summary!$A$5,"dd-mmm")," ",Summary!$B$5)</f>
        <v>16-Oct Comment Resolution / CRG Approval</v>
      </c>
      <c r="D31" s="4"/>
      <c r="E31" s="5">
        <f>Summary!F5</f>
        <v>0.58333333333333337</v>
      </c>
      <c r="F31" s="5">
        <f>E31+TIME(-$E$1,0,0)</f>
        <v>0.875</v>
      </c>
      <c r="H31" s="24"/>
      <c r="I31" s="26"/>
    </row>
    <row r="32" spans="1:9" x14ac:dyDescent="0.25">
      <c r="B32" s="24">
        <f>B29+1</f>
        <v>22</v>
      </c>
      <c r="C32" t="s">
        <v>9</v>
      </c>
      <c r="D32">
        <v>10</v>
      </c>
      <c r="E32" s="3">
        <f>E31+TIME(0,D31,0)</f>
        <v>0.58333333333333337</v>
      </c>
      <c r="G32" s="24" t="s">
        <v>21</v>
      </c>
    </row>
    <row r="33" spans="1:9" x14ac:dyDescent="0.25">
      <c r="B33" s="24">
        <f>B32+1</f>
        <v>23</v>
      </c>
      <c r="C33" t="s">
        <v>91</v>
      </c>
      <c r="D33">
        <v>20</v>
      </c>
      <c r="E33" s="3">
        <f>E32+TIME(0,D32,0)</f>
        <v>0.59027777777777779</v>
      </c>
      <c r="G33" s="24" t="s">
        <v>22</v>
      </c>
      <c r="H33" s="54"/>
      <c r="I33" s="26"/>
    </row>
    <row r="34" spans="1:9" x14ac:dyDescent="0.25">
      <c r="B34" s="24">
        <f>B33+1</f>
        <v>24</v>
      </c>
      <c r="C34" t="s">
        <v>91</v>
      </c>
      <c r="D34">
        <v>20</v>
      </c>
      <c r="E34" s="3">
        <f>E33+TIME(0,D33,0)</f>
        <v>0.60416666666666663</v>
      </c>
      <c r="G34" s="24" t="s">
        <v>22</v>
      </c>
      <c r="I34" s="26"/>
    </row>
    <row r="35" spans="1:9" x14ac:dyDescent="0.25">
      <c r="B35" s="24">
        <f>B34+1</f>
        <v>25</v>
      </c>
      <c r="C35" t="s">
        <v>72</v>
      </c>
      <c r="D35">
        <v>10</v>
      </c>
      <c r="E35" s="3">
        <f>E34+TIME(0,D34,0)</f>
        <v>0.61805555555555547</v>
      </c>
      <c r="G35" s="24" t="s">
        <v>22</v>
      </c>
      <c r="I35" s="26"/>
    </row>
    <row r="36" spans="1:9" x14ac:dyDescent="0.25">
      <c r="B36" s="24">
        <f>B35+1</f>
        <v>26</v>
      </c>
      <c r="C36" t="s">
        <v>8</v>
      </c>
      <c r="E36" s="3">
        <f t="shared" ref="E36" si="5">E35+TIME(0,D35,0)</f>
        <v>0.62499999999999989</v>
      </c>
      <c r="G36" s="24" t="s">
        <v>52</v>
      </c>
      <c r="H36" s="24"/>
      <c r="I36" s="26"/>
    </row>
    <row r="37" spans="1:9" x14ac:dyDescent="0.25">
      <c r="E37" s="3"/>
    </row>
    <row r="38" spans="1:9" s="4" customFormat="1" x14ac:dyDescent="0.25">
      <c r="A38" s="25">
        <f>Summary!$A$6</f>
        <v>45951</v>
      </c>
      <c r="B38" s="24"/>
      <c r="C38" s="4" t="str">
        <f>CONCATENATE(TEXT(Summary!$A$6,"dd-mmm")," ",Summary!$B$6)</f>
        <v>21-Oct Comment Resolution / CRG Approval</v>
      </c>
      <c r="E38" s="5">
        <f>Summary!F6</f>
        <v>0.25</v>
      </c>
      <c r="F38" s="5">
        <f>E38+TIME(-$E$1,0,0)</f>
        <v>0.54166666666666674</v>
      </c>
      <c r="G38" s="23"/>
    </row>
    <row r="39" spans="1:9" x14ac:dyDescent="0.25">
      <c r="B39" s="24">
        <f>B29+1</f>
        <v>22</v>
      </c>
      <c r="C39" t="s">
        <v>9</v>
      </c>
      <c r="D39">
        <v>10</v>
      </c>
      <c r="E39" s="3">
        <f t="shared" ref="E39" si="6">E38+TIME(0,D38,0)</f>
        <v>0.25</v>
      </c>
      <c r="G39" s="24" t="s">
        <v>21</v>
      </c>
    </row>
    <row r="40" spans="1:9" x14ac:dyDescent="0.25">
      <c r="B40" s="24">
        <f>B39+1</f>
        <v>23</v>
      </c>
      <c r="C40" t="s">
        <v>91</v>
      </c>
      <c r="D40">
        <v>20</v>
      </c>
      <c r="E40" s="3">
        <f>E39+TIME(0,D39,0)</f>
        <v>0.25694444444444442</v>
      </c>
      <c r="G40" s="24" t="s">
        <v>22</v>
      </c>
      <c r="I40" s="26"/>
    </row>
    <row r="41" spans="1:9" x14ac:dyDescent="0.25">
      <c r="B41" s="24">
        <f t="shared" ref="B41:B45" si="7">B40+1</f>
        <v>24</v>
      </c>
      <c r="C41" t="s">
        <v>91</v>
      </c>
      <c r="D41">
        <v>20</v>
      </c>
      <c r="E41" s="3">
        <f>E40+TIME(0,D40,0)</f>
        <v>0.27083333333333331</v>
      </c>
      <c r="G41" s="24" t="s">
        <v>22</v>
      </c>
      <c r="I41" s="26"/>
    </row>
    <row r="42" spans="1:9" x14ac:dyDescent="0.25">
      <c r="B42" s="24">
        <f t="shared" si="7"/>
        <v>25</v>
      </c>
      <c r="C42" t="s">
        <v>91</v>
      </c>
      <c r="D42">
        <v>20</v>
      </c>
      <c r="E42" s="3">
        <f>E41+TIME(0,D41,0)</f>
        <v>0.28472222222222221</v>
      </c>
      <c r="G42" s="24" t="s">
        <v>22</v>
      </c>
      <c r="I42" s="26"/>
    </row>
    <row r="43" spans="1:9" x14ac:dyDescent="0.25">
      <c r="B43" s="24">
        <f t="shared" si="7"/>
        <v>26</v>
      </c>
      <c r="C43" t="s">
        <v>86</v>
      </c>
      <c r="D43">
        <v>15</v>
      </c>
      <c r="E43" s="3">
        <f t="shared" ref="E43:E45" si="8">E42+TIME(0,D42,0)</f>
        <v>0.2986111111111111</v>
      </c>
      <c r="G43" s="24" t="s">
        <v>22</v>
      </c>
      <c r="I43" s="26"/>
    </row>
    <row r="44" spans="1:9" x14ac:dyDescent="0.25">
      <c r="B44" s="24">
        <f t="shared" si="7"/>
        <v>27</v>
      </c>
      <c r="C44" t="s">
        <v>92</v>
      </c>
      <c r="D44">
        <v>5</v>
      </c>
      <c r="E44" s="3">
        <f t="shared" si="8"/>
        <v>0.30902777777777779</v>
      </c>
      <c r="G44" s="24" t="s">
        <v>21</v>
      </c>
    </row>
    <row r="45" spans="1:9" x14ac:dyDescent="0.25">
      <c r="B45" s="24">
        <f t="shared" si="7"/>
        <v>28</v>
      </c>
      <c r="C45" t="s">
        <v>8</v>
      </c>
      <c r="D45">
        <v>0</v>
      </c>
      <c r="E45" s="3">
        <f t="shared" si="8"/>
        <v>0.3125</v>
      </c>
      <c r="G45" s="24" t="s">
        <v>21</v>
      </c>
    </row>
    <row r="46" spans="1:9" x14ac:dyDescent="0.25">
      <c r="E46" s="3"/>
    </row>
    <row r="47" spans="1:9" x14ac:dyDescent="0.25">
      <c r="E47" s="3"/>
      <c r="I47" s="26"/>
    </row>
    <row r="48" spans="1:9" s="4" customFormat="1" x14ac:dyDescent="0.25">
      <c r="A48" s="25">
        <f>Summary!$A$7</f>
        <v>45958</v>
      </c>
      <c r="B48" s="24"/>
      <c r="C48" s="4" t="str">
        <f>CONCATENATE(TEXT(Summary!$A$7,"dd-mmm")," ",Summary!$B$7)</f>
        <v>28-Oct Comment Resolution</v>
      </c>
      <c r="E48" s="5">
        <f>Summary!F7</f>
        <v>0.25</v>
      </c>
      <c r="F48" s="5">
        <f>E48+TIME(-$E$1,0,0)</f>
        <v>0.54166666666666674</v>
      </c>
      <c r="G48" s="23"/>
    </row>
    <row r="49" spans="1:9" x14ac:dyDescent="0.25">
      <c r="B49" s="24">
        <f>B45+1</f>
        <v>29</v>
      </c>
      <c r="C49" t="s">
        <v>9</v>
      </c>
      <c r="D49">
        <v>10</v>
      </c>
      <c r="E49" s="3">
        <f t="shared" ref="E49:E57" si="9">E48+TIME(0,D48,0)</f>
        <v>0.25</v>
      </c>
      <c r="G49" s="24" t="s">
        <v>21</v>
      </c>
    </row>
    <row r="50" spans="1:9" x14ac:dyDescent="0.25">
      <c r="B50" s="24">
        <f t="shared" ref="B50:B57" si="10">B49+1</f>
        <v>30</v>
      </c>
      <c r="C50" t="s">
        <v>91</v>
      </c>
      <c r="D50">
        <v>5</v>
      </c>
      <c r="E50" s="3">
        <f t="shared" si="9"/>
        <v>0.25694444444444442</v>
      </c>
      <c r="G50" s="24" t="s">
        <v>22</v>
      </c>
      <c r="I50" s="26"/>
    </row>
    <row r="51" spans="1:9" x14ac:dyDescent="0.25">
      <c r="B51" s="24">
        <f t="shared" si="10"/>
        <v>31</v>
      </c>
      <c r="C51" t="s">
        <v>91</v>
      </c>
      <c r="D51">
        <v>20</v>
      </c>
      <c r="E51" s="3">
        <f t="shared" si="9"/>
        <v>0.26041666666666663</v>
      </c>
      <c r="G51" s="24" t="s">
        <v>22</v>
      </c>
      <c r="I51" s="26"/>
    </row>
    <row r="52" spans="1:9" x14ac:dyDescent="0.25">
      <c r="B52" s="24">
        <f t="shared" si="10"/>
        <v>32</v>
      </c>
      <c r="C52" t="s">
        <v>91</v>
      </c>
      <c r="D52">
        <v>10</v>
      </c>
      <c r="E52" s="3">
        <f t="shared" si="9"/>
        <v>0.27430555555555552</v>
      </c>
      <c r="G52" s="24" t="s">
        <v>22</v>
      </c>
      <c r="I52" s="26"/>
    </row>
    <row r="53" spans="1:9" x14ac:dyDescent="0.25">
      <c r="B53" s="24">
        <f t="shared" si="10"/>
        <v>33</v>
      </c>
      <c r="C53" t="s">
        <v>91</v>
      </c>
      <c r="D53">
        <v>10</v>
      </c>
      <c r="E53" s="3">
        <f t="shared" si="9"/>
        <v>0.28124999999999994</v>
      </c>
      <c r="G53" s="24" t="s">
        <v>22</v>
      </c>
      <c r="I53" s="26"/>
    </row>
    <row r="54" spans="1:9" x14ac:dyDescent="0.25">
      <c r="B54" s="24">
        <f t="shared" si="10"/>
        <v>34</v>
      </c>
      <c r="C54" t="s">
        <v>91</v>
      </c>
      <c r="D54">
        <v>10</v>
      </c>
      <c r="E54" s="3">
        <f t="shared" si="9"/>
        <v>0.28819444444444436</v>
      </c>
      <c r="G54" s="24" t="s">
        <v>22</v>
      </c>
      <c r="I54" s="26"/>
    </row>
    <row r="55" spans="1:9" x14ac:dyDescent="0.25">
      <c r="B55" s="24">
        <f t="shared" si="10"/>
        <v>35</v>
      </c>
      <c r="C55" t="s">
        <v>91</v>
      </c>
      <c r="D55">
        <v>10</v>
      </c>
      <c r="E55" s="3">
        <f t="shared" si="9"/>
        <v>0.29513888888888878</v>
      </c>
      <c r="G55" s="24" t="s">
        <v>22</v>
      </c>
      <c r="I55" s="26"/>
    </row>
    <row r="56" spans="1:9" x14ac:dyDescent="0.25">
      <c r="B56" s="24">
        <f t="shared" si="10"/>
        <v>36</v>
      </c>
      <c r="C56" t="s">
        <v>72</v>
      </c>
      <c r="D56">
        <v>15</v>
      </c>
      <c r="E56" s="3">
        <f t="shared" si="9"/>
        <v>0.3020833333333332</v>
      </c>
      <c r="G56" s="24" t="s">
        <v>21</v>
      </c>
      <c r="I56" s="26"/>
    </row>
    <row r="57" spans="1:9" x14ac:dyDescent="0.25">
      <c r="B57" s="24">
        <f t="shared" si="10"/>
        <v>37</v>
      </c>
      <c r="C57" t="s">
        <v>8</v>
      </c>
      <c r="D57">
        <v>0</v>
      </c>
      <c r="E57" s="3">
        <f t="shared" si="9"/>
        <v>0.31249999999999989</v>
      </c>
      <c r="G57" s="24" t="s">
        <v>21</v>
      </c>
      <c r="I57" s="26"/>
    </row>
    <row r="58" spans="1:9" x14ac:dyDescent="0.25">
      <c r="E58" s="3"/>
      <c r="I58" s="26"/>
    </row>
    <row r="59" spans="1:9" x14ac:dyDescent="0.25">
      <c r="E59" s="3"/>
    </row>
    <row r="60" spans="1:9" x14ac:dyDescent="0.25">
      <c r="A60" s="25"/>
    </row>
    <row r="61" spans="1:9" s="4" customFormat="1" x14ac:dyDescent="0.25">
      <c r="A61" s="25">
        <f>Summary!$A$8</f>
        <v>45965</v>
      </c>
      <c r="B61" s="24"/>
      <c r="C61" s="4" t="str">
        <f>CONCATENATE(TEXT(Summary!$A$8,"dd-mmm")," ",Summary!$B$8)</f>
        <v>04-Nov Comment Resolution</v>
      </c>
    </row>
    <row r="62" spans="1:9" x14ac:dyDescent="0.25">
      <c r="B62" s="24">
        <f>B57+1</f>
        <v>38</v>
      </c>
      <c r="C62" t="s">
        <v>9</v>
      </c>
      <c r="D62">
        <v>10</v>
      </c>
      <c r="E62" s="5">
        <f>Summary!F8</f>
        <v>0.25</v>
      </c>
      <c r="F62" s="5">
        <f>E62+TIME(-$E$1,0,0)</f>
        <v>0.54166666666666674</v>
      </c>
      <c r="G62" s="24" t="s">
        <v>21</v>
      </c>
    </row>
    <row r="63" spans="1:9" x14ac:dyDescent="0.25">
      <c r="B63" s="24">
        <f t="shared" ref="B63:B68" si="11">B62+1</f>
        <v>39</v>
      </c>
      <c r="C63" t="s">
        <v>91</v>
      </c>
      <c r="D63">
        <v>20</v>
      </c>
      <c r="E63" s="3">
        <f t="shared" ref="E63:E66" si="12">E62+TIME(0,D62,0)</f>
        <v>0.25694444444444442</v>
      </c>
      <c r="G63" s="24" t="s">
        <v>22</v>
      </c>
      <c r="I63" s="26"/>
    </row>
    <row r="64" spans="1:9" x14ac:dyDescent="0.25">
      <c r="B64" s="24">
        <f t="shared" si="11"/>
        <v>40</v>
      </c>
      <c r="C64" t="s">
        <v>91</v>
      </c>
      <c r="D64">
        <v>15</v>
      </c>
      <c r="E64" s="3">
        <f t="shared" si="12"/>
        <v>0.27083333333333331</v>
      </c>
      <c r="G64" s="24" t="s">
        <v>22</v>
      </c>
      <c r="I64" s="26"/>
    </row>
    <row r="65" spans="1:9" x14ac:dyDescent="0.25">
      <c r="B65" s="24">
        <f t="shared" si="11"/>
        <v>41</v>
      </c>
      <c r="C65" t="s">
        <v>91</v>
      </c>
      <c r="D65">
        <v>20</v>
      </c>
      <c r="E65" s="3">
        <f t="shared" si="12"/>
        <v>0.28125</v>
      </c>
      <c r="G65" s="24" t="s">
        <v>22</v>
      </c>
      <c r="I65" s="26"/>
    </row>
    <row r="66" spans="1:9" x14ac:dyDescent="0.25">
      <c r="B66" s="24">
        <f t="shared" si="11"/>
        <v>42</v>
      </c>
      <c r="C66" t="s">
        <v>72</v>
      </c>
      <c r="D66">
        <v>15</v>
      </c>
      <c r="E66" s="3">
        <f t="shared" si="12"/>
        <v>0.2951388888888889</v>
      </c>
      <c r="G66" s="24" t="s">
        <v>21</v>
      </c>
      <c r="I66" s="26"/>
    </row>
    <row r="67" spans="1:9" x14ac:dyDescent="0.25">
      <c r="B67" s="24">
        <f t="shared" si="11"/>
        <v>43</v>
      </c>
      <c r="C67" t="s">
        <v>93</v>
      </c>
      <c r="D67">
        <v>10</v>
      </c>
      <c r="E67" s="3">
        <f>E66+TIME(0,D67,0)</f>
        <v>0.30208333333333331</v>
      </c>
      <c r="G67" s="24" t="s">
        <v>21</v>
      </c>
    </row>
    <row r="68" spans="1:9" x14ac:dyDescent="0.25">
      <c r="B68" s="24">
        <f t="shared" si="11"/>
        <v>44</v>
      </c>
      <c r="C68" t="s">
        <v>8</v>
      </c>
      <c r="D68">
        <v>0</v>
      </c>
      <c r="E68" s="3">
        <f>E67+TIME(0,D66,0)</f>
        <v>0.3125</v>
      </c>
      <c r="G68" s="24" t="s">
        <v>21</v>
      </c>
    </row>
    <row r="70" spans="1:9" x14ac:dyDescent="0.25">
      <c r="E70" s="3"/>
      <c r="F70" s="5"/>
    </row>
    <row r="71" spans="1:9" x14ac:dyDescent="0.25">
      <c r="E71" s="3"/>
    </row>
    <row r="72" spans="1:9" x14ac:dyDescent="0.25">
      <c r="E72" s="3"/>
    </row>
    <row r="73" spans="1:9" s="4" customFormat="1" x14ac:dyDescent="0.25">
      <c r="A73" s="25"/>
      <c r="B73" s="23"/>
      <c r="C73" t="s">
        <v>73</v>
      </c>
      <c r="E73" s="5"/>
      <c r="F73" s="5"/>
      <c r="G73" s="23"/>
    </row>
    <row r="74" spans="1:9" x14ac:dyDescent="0.25">
      <c r="A74" s="25"/>
      <c r="E74" s="3"/>
      <c r="G74"/>
      <c r="I74" s="48"/>
    </row>
    <row r="75" spans="1:9" x14ac:dyDescent="0.25">
      <c r="A75" s="25"/>
      <c r="C75" s="49"/>
      <c r="E75" s="3"/>
      <c r="G75"/>
      <c r="I75" s="26"/>
    </row>
    <row r="76" spans="1:9" x14ac:dyDescent="0.25">
      <c r="E76" s="3"/>
      <c r="G76" s="1"/>
      <c r="I76" s="48"/>
    </row>
    <row r="77" spans="1:9" x14ac:dyDescent="0.25">
      <c r="E77" s="3"/>
      <c r="G77"/>
      <c r="I77" s="26"/>
    </row>
    <row r="78" spans="1:9" x14ac:dyDescent="0.25">
      <c r="C78" s="49"/>
      <c r="E78" s="3"/>
      <c r="G78"/>
      <c r="I78" s="48"/>
    </row>
    <row r="79" spans="1:9" x14ac:dyDescent="0.25">
      <c r="E79" s="3"/>
    </row>
    <row r="80" spans="1:9" x14ac:dyDescent="0.25">
      <c r="E80" s="3"/>
    </row>
    <row r="81" spans="1:9" s="4" customFormat="1" x14ac:dyDescent="0.25">
      <c r="A81" s="25"/>
      <c r="B81" s="24"/>
      <c r="C81"/>
      <c r="D81"/>
      <c r="E81" s="3"/>
      <c r="F81"/>
      <c r="G81" s="24"/>
    </row>
    <row r="82" spans="1:9" s="4" customFormat="1" x14ac:dyDescent="0.25">
      <c r="A82" s="25"/>
      <c r="B82" s="24"/>
      <c r="C82"/>
      <c r="D82"/>
      <c r="E82" s="3"/>
      <c r="F82"/>
      <c r="G82" s="24"/>
    </row>
    <row r="83" spans="1:9" s="4" customFormat="1" x14ac:dyDescent="0.25">
      <c r="A83" s="25"/>
      <c r="D83"/>
      <c r="E83" s="3"/>
      <c r="F83"/>
      <c r="G83" s="24"/>
      <c r="H83"/>
    </row>
    <row r="84" spans="1:9" s="4" customFormat="1" x14ac:dyDescent="0.25">
      <c r="A84" s="1"/>
      <c r="B84" s="24"/>
      <c r="C84"/>
      <c r="D84"/>
      <c r="E84" s="3"/>
      <c r="F84"/>
      <c r="G84" s="24"/>
      <c r="H84"/>
    </row>
    <row r="85" spans="1:9" s="4" customFormat="1" x14ac:dyDescent="0.25">
      <c r="A85" s="1"/>
      <c r="B85" s="24"/>
      <c r="C85"/>
      <c r="D85"/>
      <c r="E85" s="3"/>
      <c r="F85"/>
      <c r="G85" s="24"/>
      <c r="H85"/>
      <c r="I85" s="26"/>
    </row>
    <row r="86" spans="1:9" s="4" customFormat="1" x14ac:dyDescent="0.25">
      <c r="A86" s="1"/>
      <c r="B86" s="24"/>
      <c r="C86"/>
      <c r="D86"/>
      <c r="E86" s="3"/>
      <c r="F86"/>
      <c r="G86" s="24"/>
      <c r="H86"/>
      <c r="I86" s="26"/>
    </row>
    <row r="87" spans="1:9" s="4" customFormat="1" x14ac:dyDescent="0.25">
      <c r="A87" s="1"/>
      <c r="B87" s="24"/>
      <c r="C87"/>
      <c r="D87"/>
      <c r="E87" s="3"/>
      <c r="F87"/>
      <c r="G87" s="24"/>
      <c r="H87"/>
    </row>
    <row r="88" spans="1:9" s="4" customFormat="1" x14ac:dyDescent="0.25">
      <c r="A88" s="1"/>
      <c r="B88" s="24"/>
      <c r="C88"/>
      <c r="D88"/>
      <c r="E88" s="3"/>
      <c r="F88"/>
      <c r="G88" s="24"/>
      <c r="H88"/>
    </row>
    <row r="89" spans="1:9" x14ac:dyDescent="0.25">
      <c r="A89" s="2"/>
      <c r="E89" s="3"/>
    </row>
    <row r="90" spans="1:9" x14ac:dyDescent="0.25">
      <c r="A90" s="25"/>
      <c r="C90" s="4"/>
      <c r="E90" s="3"/>
      <c r="F90" s="5"/>
    </row>
    <row r="91" spans="1:9" x14ac:dyDescent="0.25">
      <c r="A91" s="25"/>
      <c r="E91" s="3"/>
      <c r="I91" s="26"/>
    </row>
    <row r="92" spans="1:9" x14ac:dyDescent="0.25">
      <c r="A92" s="25"/>
      <c r="E92" s="3"/>
      <c r="I92" s="26"/>
    </row>
    <row r="93" spans="1:9" x14ac:dyDescent="0.25">
      <c r="A93" s="25"/>
      <c r="E93" s="3"/>
    </row>
    <row r="94" spans="1:9" x14ac:dyDescent="0.25">
      <c r="A94" s="25"/>
      <c r="E94" s="3"/>
      <c r="I94" s="26"/>
    </row>
    <row r="95" spans="1:9" x14ac:dyDescent="0.25">
      <c r="E95" s="3"/>
      <c r="I95" s="26"/>
    </row>
    <row r="96" spans="1:9" x14ac:dyDescent="0.25">
      <c r="E96" s="3"/>
    </row>
    <row r="99" spans="1:9" x14ac:dyDescent="0.25">
      <c r="E99" s="3"/>
      <c r="I99" s="26"/>
    </row>
    <row r="101" spans="1:9" x14ac:dyDescent="0.25">
      <c r="A101" s="25"/>
    </row>
    <row r="102" spans="1:9" x14ac:dyDescent="0.25">
      <c r="E102" s="5"/>
    </row>
    <row r="103" spans="1:9" x14ac:dyDescent="0.25">
      <c r="E103" s="3"/>
    </row>
    <row r="104" spans="1:9" x14ac:dyDescent="0.25">
      <c r="E104" s="3"/>
    </row>
    <row r="105" spans="1:9" x14ac:dyDescent="0.25">
      <c r="E105" s="3"/>
    </row>
    <row r="106" spans="1:9" x14ac:dyDescent="0.25">
      <c r="E106" s="3"/>
    </row>
    <row r="108" spans="1:9" x14ac:dyDescent="0.25">
      <c r="A108" s="25"/>
    </row>
    <row r="109" spans="1:9" x14ac:dyDescent="0.25">
      <c r="A109" s="25"/>
      <c r="E109" s="5"/>
    </row>
    <row r="110" spans="1:9" x14ac:dyDescent="0.25">
      <c r="E110" s="3"/>
    </row>
    <row r="111" spans="1:9" x14ac:dyDescent="0.25">
      <c r="E111" s="3"/>
    </row>
    <row r="112" spans="1:9" x14ac:dyDescent="0.25">
      <c r="E112" s="3"/>
    </row>
    <row r="113" spans="1:5" x14ac:dyDescent="0.25">
      <c r="E113" s="3"/>
    </row>
    <row r="114" spans="1:5" x14ac:dyDescent="0.25">
      <c r="A114" s="25"/>
      <c r="E114" s="5"/>
    </row>
    <row r="115" spans="1:5" x14ac:dyDescent="0.25">
      <c r="A115" s="25"/>
      <c r="E115" s="5"/>
    </row>
    <row r="116" spans="1:5" x14ac:dyDescent="0.25">
      <c r="A116" s="25"/>
      <c r="E116" s="5"/>
    </row>
    <row r="117" spans="1:5" x14ac:dyDescent="0.25">
      <c r="A117" s="25"/>
      <c r="E117" s="5"/>
    </row>
    <row r="118" spans="1:5" x14ac:dyDescent="0.25">
      <c r="E118" s="3"/>
    </row>
    <row r="119" spans="1:5" x14ac:dyDescent="0.25">
      <c r="E119" s="3"/>
    </row>
    <row r="120" spans="1:5" x14ac:dyDescent="0.25">
      <c r="E120" s="3"/>
    </row>
    <row r="121" spans="1:5" x14ac:dyDescent="0.25">
      <c r="E121" s="3"/>
    </row>
    <row r="122" spans="1:5" x14ac:dyDescent="0.25">
      <c r="A122" s="25"/>
      <c r="E122" s="5"/>
    </row>
    <row r="123" spans="1:5" x14ac:dyDescent="0.25">
      <c r="A123" s="25"/>
    </row>
    <row r="124" spans="1:5" x14ac:dyDescent="0.25">
      <c r="A124" s="25"/>
      <c r="E124" s="5"/>
    </row>
    <row r="125" spans="1:5" x14ac:dyDescent="0.25">
      <c r="E125" s="3"/>
    </row>
    <row r="126" spans="1:5" x14ac:dyDescent="0.25">
      <c r="E126" s="3"/>
    </row>
    <row r="127" spans="1:5" x14ac:dyDescent="0.25">
      <c r="E127" s="3"/>
    </row>
    <row r="128" spans="1:5" x14ac:dyDescent="0.25">
      <c r="E128" s="3"/>
    </row>
    <row r="129" spans="1:5" x14ac:dyDescent="0.25">
      <c r="A129" s="25"/>
      <c r="E129" s="5"/>
    </row>
    <row r="130" spans="1:5" x14ac:dyDescent="0.25">
      <c r="A130" s="25"/>
    </row>
    <row r="131" spans="1:5" x14ac:dyDescent="0.25">
      <c r="A131" s="25"/>
      <c r="E131" s="5"/>
    </row>
    <row r="132" spans="1:5" x14ac:dyDescent="0.25">
      <c r="A132" s="25"/>
      <c r="E132" s="5"/>
    </row>
    <row r="133" spans="1:5" x14ac:dyDescent="0.25">
      <c r="E133" s="3"/>
    </row>
    <row r="134" spans="1:5" x14ac:dyDescent="0.25">
      <c r="E134" s="3"/>
    </row>
    <row r="135" spans="1:5" x14ac:dyDescent="0.25">
      <c r="E135" s="3"/>
    </row>
    <row r="136" spans="1:5" x14ac:dyDescent="0.25">
      <c r="E136" s="3"/>
    </row>
    <row r="137" spans="1:5" x14ac:dyDescent="0.25">
      <c r="A137" s="25"/>
      <c r="E137" s="5"/>
    </row>
    <row r="138" spans="1:5" x14ac:dyDescent="0.25">
      <c r="A138" s="25"/>
    </row>
    <row r="139" spans="1:5" x14ac:dyDescent="0.25">
      <c r="A139" s="25"/>
      <c r="E139" s="5"/>
    </row>
    <row r="140" spans="1:5" x14ac:dyDescent="0.25">
      <c r="E140" s="3"/>
    </row>
    <row r="141" spans="1:5" x14ac:dyDescent="0.25">
      <c r="E141" s="3"/>
    </row>
    <row r="142" spans="1:5" x14ac:dyDescent="0.25">
      <c r="E142" s="3"/>
    </row>
    <row r="143" spans="1:5" x14ac:dyDescent="0.25">
      <c r="E143" s="3"/>
    </row>
    <row r="144" spans="1:5" x14ac:dyDescent="0.25">
      <c r="A144" s="25"/>
      <c r="E144" s="5"/>
    </row>
    <row r="145" spans="1:5" x14ac:dyDescent="0.25">
      <c r="A145" s="25"/>
    </row>
    <row r="146" spans="1:5" x14ac:dyDescent="0.25">
      <c r="E146" s="5"/>
    </row>
    <row r="147" spans="1:5" x14ac:dyDescent="0.25">
      <c r="E147" s="3"/>
    </row>
    <row r="148" spans="1:5" x14ac:dyDescent="0.25">
      <c r="E148" s="3"/>
    </row>
    <row r="149" spans="1:5" x14ac:dyDescent="0.25">
      <c r="E149" s="3"/>
    </row>
    <row r="150" spans="1:5" x14ac:dyDescent="0.25">
      <c r="E150" s="3"/>
    </row>
    <row r="152" spans="1:5" x14ac:dyDescent="0.25">
      <c r="A152" s="25"/>
    </row>
    <row r="153" spans="1:5" x14ac:dyDescent="0.25">
      <c r="E153" s="5"/>
    </row>
    <row r="154" spans="1:5" x14ac:dyDescent="0.25">
      <c r="E154" s="3"/>
    </row>
    <row r="155" spans="1:5" x14ac:dyDescent="0.25">
      <c r="E155" s="3"/>
    </row>
    <row r="156" spans="1:5" x14ac:dyDescent="0.25">
      <c r="E156" s="3"/>
    </row>
    <row r="157" spans="1:5" x14ac:dyDescent="0.25">
      <c r="E157" s="3"/>
    </row>
    <row r="159" spans="1:5" x14ac:dyDescent="0.25">
      <c r="A159" s="25"/>
    </row>
    <row r="160" spans="1:5" x14ac:dyDescent="0.25">
      <c r="E160" s="5"/>
    </row>
    <row r="161" spans="1:5" x14ac:dyDescent="0.25">
      <c r="E161" s="3"/>
    </row>
    <row r="162" spans="1:5" x14ac:dyDescent="0.25">
      <c r="E162" s="3"/>
    </row>
    <row r="163" spans="1:5" x14ac:dyDescent="0.25">
      <c r="E163" s="3"/>
    </row>
    <row r="164" spans="1:5" x14ac:dyDescent="0.25">
      <c r="E164" s="3"/>
    </row>
    <row r="166" spans="1:5" x14ac:dyDescent="0.25">
      <c r="A166" s="25"/>
      <c r="C166" s="38"/>
    </row>
    <row r="167" spans="1:5" x14ac:dyDescent="0.25">
      <c r="E167" s="5"/>
    </row>
    <row r="168" spans="1:5" x14ac:dyDescent="0.25">
      <c r="A168" s="25"/>
      <c r="C168" s="38"/>
      <c r="E168" s="5"/>
    </row>
    <row r="169" spans="1:5" x14ac:dyDescent="0.25">
      <c r="A169" s="25"/>
      <c r="E169" s="5"/>
    </row>
    <row r="170" spans="1:5" x14ac:dyDescent="0.25">
      <c r="A170" s="25"/>
      <c r="C170" s="2"/>
    </row>
    <row r="171" spans="1:5" x14ac:dyDescent="0.25">
      <c r="E171" s="5"/>
    </row>
    <row r="172" spans="1:5" x14ac:dyDescent="0.25">
      <c r="E172" s="3"/>
    </row>
    <row r="173" spans="1:5" x14ac:dyDescent="0.25">
      <c r="E173" s="3"/>
    </row>
    <row r="174" spans="1:5" x14ac:dyDescent="0.25">
      <c r="E174" s="3"/>
    </row>
    <row r="175" spans="1:5" x14ac:dyDescent="0.25">
      <c r="E175" s="3"/>
    </row>
    <row r="177" spans="1:5" x14ac:dyDescent="0.25">
      <c r="A177" s="25"/>
    </row>
    <row r="178" spans="1:5" x14ac:dyDescent="0.25">
      <c r="E178" s="5"/>
    </row>
    <row r="179" spans="1:5" x14ac:dyDescent="0.25">
      <c r="E179" s="3"/>
    </row>
    <row r="180" spans="1:5" x14ac:dyDescent="0.25">
      <c r="E180" s="3"/>
    </row>
    <row r="181" spans="1:5" x14ac:dyDescent="0.25">
      <c r="E181" s="3"/>
    </row>
    <row r="182" spans="1:5" x14ac:dyDescent="0.25">
      <c r="E182" s="3"/>
    </row>
    <row r="184" spans="1:5" x14ac:dyDescent="0.25">
      <c r="A184" s="25"/>
      <c r="C184" s="2"/>
    </row>
    <row r="185" spans="1:5" x14ac:dyDescent="0.25">
      <c r="E185" s="5"/>
    </row>
    <row r="186" spans="1:5" x14ac:dyDescent="0.25">
      <c r="E186" s="3"/>
    </row>
    <row r="187" spans="1:5" x14ac:dyDescent="0.25">
      <c r="E187" s="3"/>
    </row>
    <row r="188" spans="1:5" x14ac:dyDescent="0.25">
      <c r="E188" s="3"/>
    </row>
    <row r="189" spans="1:5" x14ac:dyDescent="0.25">
      <c r="E189" s="3"/>
    </row>
    <row r="191" spans="1:5" x14ac:dyDescent="0.25">
      <c r="A191" s="25"/>
      <c r="C191" s="2"/>
    </row>
    <row r="192" spans="1:5" x14ac:dyDescent="0.25">
      <c r="E192" s="5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</sheetData>
  <conditionalFormatting sqref="A71:A94 A4:A69">
    <cfRule type="cellIs" dxfId="0" priority="3" operator="equal">
      <formula>TODAY()</formula>
    </cfRule>
  </conditionalFormatting>
  <hyperlinks>
    <hyperlink ref="I19" r:id="rId1" xr:uid="{CCEA913C-5E71-45C5-8483-92F23B51D3DA}"/>
    <hyperlink ref="I18" r:id="rId2" xr:uid="{18EF20C7-2E4E-44EA-B5C5-8FDE4E36D1B7}"/>
    <hyperlink ref="I16" r:id="rId3" xr:uid="{E44D1AC5-4C6E-4173-8CEE-53B22C4DEBD9}"/>
  </hyperlink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66</v>
      </c>
      <c r="B5" s="8" t="s">
        <v>33</v>
      </c>
      <c r="C5" s="9" t="s">
        <v>54</v>
      </c>
    </row>
    <row r="6" spans="1:3" ht="17.25" thickBot="1" x14ac:dyDescent="0.3">
      <c r="A6" s="9" t="s">
        <v>67</v>
      </c>
      <c r="B6" s="8" t="s">
        <v>34</v>
      </c>
      <c r="C6" s="9" t="s">
        <v>56</v>
      </c>
    </row>
    <row r="7" spans="1:3" ht="17.25" thickBot="1" x14ac:dyDescent="0.3">
      <c r="A7" s="9" t="s">
        <v>68</v>
      </c>
      <c r="B7" s="8" t="s">
        <v>58</v>
      </c>
      <c r="C7" s="9" t="s">
        <v>59</v>
      </c>
    </row>
    <row r="8" spans="1:3" ht="17.25" thickBot="1" x14ac:dyDescent="0.3">
      <c r="A8" s="9" t="s">
        <v>69</v>
      </c>
      <c r="B8" s="8" t="s">
        <v>35</v>
      </c>
      <c r="C8" s="9" t="s">
        <v>61</v>
      </c>
    </row>
    <row r="9" spans="1:3" ht="17.25" thickBot="1" x14ac:dyDescent="0.3">
      <c r="A9" s="9" t="s">
        <v>70</v>
      </c>
      <c r="B9" s="8" t="s">
        <v>14</v>
      </c>
      <c r="C9" s="9" t="s">
        <v>15</v>
      </c>
    </row>
    <row r="10" spans="1:3" ht="17.25" thickBot="1" x14ac:dyDescent="0.3">
      <c r="A10" s="9" t="s">
        <v>71</v>
      </c>
      <c r="B10" s="8" t="s">
        <v>64</v>
      </c>
      <c r="C10" s="9" t="s">
        <v>16</v>
      </c>
    </row>
    <row r="11" spans="1:3" ht="17.25" thickBot="1" x14ac:dyDescent="0.3">
      <c r="A11" s="9" t="s">
        <v>71</v>
      </c>
      <c r="B11" s="8" t="s">
        <v>65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53</v>
      </c>
      <c r="B15" s="7" t="s">
        <v>33</v>
      </c>
      <c r="C15" s="7" t="s">
        <v>54</v>
      </c>
    </row>
    <row r="16" spans="1:3" ht="17.25" thickBot="1" x14ac:dyDescent="0.3">
      <c r="A16" s="7" t="s">
        <v>55</v>
      </c>
      <c r="B16" s="7" t="s">
        <v>34</v>
      </c>
      <c r="C16" s="7" t="s">
        <v>56</v>
      </c>
    </row>
    <row r="17" spans="1:3" ht="17.25" thickBot="1" x14ac:dyDescent="0.3">
      <c r="A17" s="7" t="s">
        <v>57</v>
      </c>
      <c r="B17" s="7" t="s">
        <v>58</v>
      </c>
      <c r="C17" s="7" t="s">
        <v>59</v>
      </c>
    </row>
    <row r="18" spans="1:3" ht="17.25" thickBot="1" x14ac:dyDescent="0.3">
      <c r="A18" s="7" t="s">
        <v>60</v>
      </c>
      <c r="B18" s="7" t="s">
        <v>35</v>
      </c>
      <c r="C18" s="7" t="s">
        <v>61</v>
      </c>
    </row>
    <row r="19" spans="1:3" ht="17.25" thickBot="1" x14ac:dyDescent="0.3">
      <c r="A19" s="7" t="s">
        <v>62</v>
      </c>
      <c r="B19" s="7" t="s">
        <v>14</v>
      </c>
      <c r="C19" s="7" t="s">
        <v>15</v>
      </c>
    </row>
    <row r="20" spans="1:3" ht="17.25" thickBot="1" x14ac:dyDescent="0.3">
      <c r="A20" s="7" t="s">
        <v>63</v>
      </c>
      <c r="B20" s="7" t="s">
        <v>64</v>
      </c>
      <c r="C20" s="7" t="s">
        <v>16</v>
      </c>
    </row>
    <row r="21" spans="1:3" ht="17.25" thickBot="1" x14ac:dyDescent="0.3">
      <c r="A21" s="7" t="s">
        <v>63</v>
      </c>
      <c r="B21" s="7" t="s">
        <v>65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18"/>
  <sheetViews>
    <sheetView workbookViewId="0">
      <selection activeCell="A5" sqref="A5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58" t="s">
        <v>82</v>
      </c>
      <c r="B1" s="58" t="s">
        <v>83</v>
      </c>
    </row>
    <row r="2" spans="1:2" x14ac:dyDescent="0.25">
      <c r="A2" t="s">
        <v>84</v>
      </c>
      <c r="B2" s="59">
        <f>DATE(2025,10,23)</f>
        <v>45953</v>
      </c>
    </row>
    <row r="3" spans="1:2" x14ac:dyDescent="0.25">
      <c r="A3" t="s">
        <v>95</v>
      </c>
      <c r="B3" s="59">
        <f>B2+1</f>
        <v>45954</v>
      </c>
    </row>
    <row r="4" spans="1:2" x14ac:dyDescent="0.25">
      <c r="A4" t="s">
        <v>96</v>
      </c>
      <c r="B4" s="59">
        <f>B3+15</f>
        <v>45969</v>
      </c>
    </row>
    <row r="5" spans="1:2" x14ac:dyDescent="0.25">
      <c r="A5" t="s">
        <v>85</v>
      </c>
      <c r="B5" s="59">
        <f>DATE(2025,11,10)</f>
        <v>45971</v>
      </c>
    </row>
    <row r="6" spans="1:2" x14ac:dyDescent="0.25">
      <c r="B6" s="59"/>
    </row>
    <row r="7" spans="1:2" x14ac:dyDescent="0.25">
      <c r="B7" s="59"/>
    </row>
    <row r="8" spans="1:2" x14ac:dyDescent="0.25">
      <c r="B8" s="59"/>
    </row>
    <row r="9" spans="1:2" x14ac:dyDescent="0.25">
      <c r="B9" s="59"/>
    </row>
    <row r="10" spans="1:2" x14ac:dyDescent="0.25">
      <c r="B10" s="59"/>
    </row>
    <row r="11" spans="1:2" x14ac:dyDescent="0.25">
      <c r="B11" s="59"/>
    </row>
    <row r="12" spans="1:2" x14ac:dyDescent="0.25">
      <c r="B12" s="59"/>
    </row>
    <row r="13" spans="1:2" x14ac:dyDescent="0.25">
      <c r="B13" s="59"/>
    </row>
    <row r="14" spans="1:2" x14ac:dyDescent="0.25">
      <c r="B14" s="59"/>
    </row>
    <row r="15" spans="1:2" x14ac:dyDescent="0.25">
      <c r="B15" s="59"/>
    </row>
    <row r="16" spans="1:2" x14ac:dyDescent="0.25">
      <c r="B16" s="59"/>
    </row>
    <row r="17" spans="2:2" x14ac:dyDescent="0.25">
      <c r="B17" s="59"/>
    </row>
    <row r="18" spans="2:2" x14ac:dyDescent="0.25">
      <c r="B1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2025-10-14T00:18:41Z</dcterms:modified>
</cp:coreProperties>
</file>