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C8D2A30-9480-4DFE-94C5-05D956B76F71}" xr6:coauthVersionLast="47" xr6:coauthVersionMax="47" xr10:uidLastSave="{00000000-0000-0000-0000-000000000000}"/>
  <bookViews>
    <workbookView xWindow="-108" yWindow="-108" windowWidth="23256" windowHeight="12456" tabRatio="703" activeTab="8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8" l="1"/>
  <c r="D7" i="38"/>
  <c r="C7" i="38"/>
  <c r="B7" i="38"/>
  <c r="E6" i="38"/>
  <c r="D6" i="38"/>
  <c r="C6" i="38"/>
  <c r="B6" i="38"/>
  <c r="E5" i="38"/>
  <c r="D5" i="38"/>
  <c r="C5" i="38"/>
  <c r="B5" i="38"/>
  <c r="E4" i="38"/>
  <c r="D4" i="38"/>
  <c r="C4" i="38"/>
  <c r="B4" i="38"/>
  <c r="E3" i="38"/>
  <c r="D3" i="38"/>
  <c r="C3" i="38"/>
  <c r="B3" i="38"/>
  <c r="E2" i="38"/>
  <c r="D2" i="38"/>
  <c r="C2" i="38"/>
  <c r="B2" i="38"/>
  <c r="E18" i="19"/>
  <c r="E19" i="19" s="1"/>
  <c r="E30" i="13"/>
  <c r="B1" i="2"/>
  <c r="B3" i="2"/>
  <c r="A10" i="2"/>
  <c r="A11" i="2" s="1"/>
  <c r="A12" i="2" s="1"/>
  <c r="A13" i="2" s="1"/>
  <c r="A14" i="2" s="1"/>
  <c r="A15" i="2" s="1"/>
  <c r="E17" i="19"/>
  <c r="A3" i="38" l="1"/>
  <c r="A4" i="38" s="1"/>
  <c r="A5" i="38" s="1"/>
  <c r="A6" i="38" s="1"/>
  <c r="A7" i="38" s="1"/>
  <c r="B17" i="19" l="1"/>
  <c r="A17" i="19"/>
  <c r="A18" i="19" s="1"/>
  <c r="E5" i="13" l="1"/>
  <c r="B5" i="13"/>
  <c r="B28" i="13"/>
  <c r="E28" i="13"/>
  <c r="E29" i="13" s="1"/>
  <c r="E6" i="13" l="1"/>
  <c r="E7" i="13" s="1"/>
  <c r="E8" i="13" s="1"/>
  <c r="E9" i="13" s="1"/>
  <c r="E10" i="13" s="1"/>
  <c r="E11" i="13" s="1"/>
  <c r="E12" i="13" s="1"/>
  <c r="E13" i="13" s="1"/>
  <c r="E14" i="13" s="1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E18" i="16" l="1"/>
  <c r="E19" i="16" s="1"/>
  <c r="E20" i="16" s="1"/>
  <c r="E21" i="16" s="1"/>
  <c r="E22" i="16" s="1"/>
  <c r="E23" i="16" s="1"/>
  <c r="E24" i="16" s="1"/>
  <c r="E25" i="16" s="1"/>
  <c r="E26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18" i="28" l="1"/>
  <c r="A19" i="28" s="1"/>
  <c r="A20" i="28" s="1"/>
  <c r="A21" i="28" s="1"/>
  <c r="A22" i="28" s="1"/>
  <c r="A23" i="28" s="1"/>
  <c r="A24" i="28" s="1"/>
  <c r="A25" i="28" s="1"/>
  <c r="A26" i="28" s="1"/>
  <c r="A27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6" i="13" l="1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18" i="16" l="1"/>
  <c r="A19" i="16" s="1"/>
  <c r="A20" i="16" s="1"/>
  <c r="A21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2" i="16" l="1"/>
  <c r="A13" i="16" s="1"/>
  <c r="A14" i="16" s="1"/>
</calcChain>
</file>

<file path=xl/sharedStrings.xml><?xml version="1.0" encoding="utf-8"?>
<sst xmlns="http://schemas.openxmlformats.org/spreadsheetml/2006/main" count="332" uniqueCount="142">
  <si>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</si>
  <si>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</si>
  <si>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</si>
  <si>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</si>
  <si>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</si>
  <si>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</si>
  <si>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</si>
  <si>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</si>
  <si>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</si>
  <si>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</si>
  <si>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</si>
  <si>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</si>
  <si>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</si>
  <si>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</si>
  <si>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</si>
  <si>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</si>
  <si>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</si>
  <si>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</si>
  <si>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Break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</si>
  <si>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</si>
  <si>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</si>
  <si>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</si>
  <si>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</si>
  <si>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</si>
  <si>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</si>
  <si>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</si>
  <si>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</si>
  <si>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Dinner on your own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</si>
  <si>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</si>
  <si>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</si>
  <si>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</si>
  <si>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</si>
  <si>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</si>
  <si>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</si>
  <si>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</si>
  <si>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</si>
  <si>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</si>
  <si>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</si>
  <si>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</si>
  <si>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</si>
  <si>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</si>
  <si>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</si>
  <si>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</si>
  <si>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</si>
  <si>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</si>
  <si>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</si>
  <si>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</si>
  <si>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</si>
  <si>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</si>
  <si>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</si>
  <si>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</si>
  <si>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</si>
  <si>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</si>
  <si>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</si>
  <si>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</si>
  <si>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</si>
  <si>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</si>
  <si>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</si>
  <si>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</si>
  <si>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</si>
  <si>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</si>
  <si>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</si>
  <si>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</si>
  <si>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</si>
  <si>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</si>
  <si>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</si>
  <si>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</si>
  <si>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</si>
  <si>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</si>
  <si>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</si>
  <si>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</si>
  <si>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</si>
  <si>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IG
Access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</si>
  <si>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</si>
  <si>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</si>
  <si>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</si>
  <si>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</si>
  <si>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</si>
  <si>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</si>
  <si>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</si>
  <si>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</si>
  <si>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</si>
  <si>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</si>
  <si>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</si>
  <si>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</si>
  <si>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</si>
  <si>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</si>
  <si>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</si>
  <si>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</si>
  <si>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>802.15 AC Meeting
(Webex 2 - )</t>
  </si>
  <si>
    <t>IG
NG OWC</t>
  </si>
  <si>
    <t>802.15 WG Opening Plenary
(Webex 1 - )</t>
  </si>
  <si>
    <t>802.15 WG Midweek Plenary
(Webex 1 - )</t>
  </si>
  <si>
    <t>SC WNG
(Webex 1 - )</t>
  </si>
  <si>
    <t>802.15 WG Closing Plenary
(Webex 1 - )</t>
  </si>
  <si>
    <t>Times in Central European Summer Time (GMT +2 hours)</t>
  </si>
  <si>
    <t>CEST</t>
  </si>
  <si>
    <t>Editor's remarks</t>
  </si>
  <si>
    <t>Billy V</t>
  </si>
  <si>
    <t>Comment Status and Session Review</t>
  </si>
  <si>
    <t>Thr AM1</t>
  </si>
  <si>
    <t>NA</t>
  </si>
  <si>
    <t>DCN</t>
  </si>
  <si>
    <t>15-25-0174</t>
  </si>
  <si>
    <t>Approval of prior minutes</t>
  </si>
  <si>
    <t>Panpan</t>
  </si>
  <si>
    <t>Billy</t>
  </si>
  <si>
    <t>Disposition</t>
  </si>
  <si>
    <t>a = adopted</t>
  </si>
  <si>
    <t>n = need more agenda time</t>
  </si>
  <si>
    <t>d = deferred</t>
  </si>
  <si>
    <t>R0</t>
  </si>
  <si>
    <t>158th IEEE 802.15 WSN SESSION</t>
  </si>
  <si>
    <t>Waikoloa</t>
  </si>
  <si>
    <t>Start</t>
  </si>
  <si>
    <t>Stop</t>
  </si>
  <si>
    <t>Room 1</t>
  </si>
  <si>
    <t>Room 2</t>
  </si>
  <si>
    <t>Room 3</t>
  </si>
  <si>
    <t>Shared</t>
  </si>
  <si>
    <t>Continental Breakfast</t>
  </si>
  <si>
    <t>802 Wireless
OPENING MEETING</t>
  </si>
  <si>
    <t>802.15
WG Prep</t>
  </si>
  <si>
    <t>IG
SWC</t>
  </si>
  <si>
    <t>802.15
AC MTG @ 5:45pm
(Webex 2)</t>
  </si>
  <si>
    <t>802.11
Coex
(.11 .15)</t>
  </si>
  <si>
    <t>Monday 15-Sept PM1: TG Opening; Status, review and preparation; comment resolution</t>
  </si>
  <si>
    <t>Monday 15-Sept PM2: Comment Resolution</t>
  </si>
  <si>
    <t xml:space="preserve">Tuesday 16-Sept  AM1: Comment Resolution </t>
  </si>
  <si>
    <t>Tuesday 16-Sept  PM2: Ad hoc time</t>
  </si>
  <si>
    <t xml:space="preserve">Wednesday 17-Sept AM1.5: Comment Resolution </t>
  </si>
  <si>
    <t>Wednesday 17-Sept PM1: Status, review and comment resolution</t>
  </si>
  <si>
    <t>Thursday 18-Sept AM2: Comment Resolution</t>
  </si>
  <si>
    <t>Thursday 18-Sept PM1: TG closing</t>
  </si>
  <si>
    <t>Thursday 18-Sept PM2: Working Group Closing</t>
  </si>
  <si>
    <t>HST</t>
  </si>
  <si>
    <t>September Wireless Interim Session</t>
  </si>
  <si>
    <t>Wednesday 17-Sept PM2: Ad hoc time</t>
  </si>
  <si>
    <t>Topic TBD</t>
  </si>
  <si>
    <t>Final TG business</t>
  </si>
  <si>
    <t>Editor's report</t>
  </si>
  <si>
    <t>Wed PM2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</si>
</sst>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7" formatCode="dd\-mmm\-yyyy\ hh:mm:ss"/>
    <numFmt numFmtId="170" formatCode="h:mm;@"/>
  </numFmts>
  <fonts count="7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165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/>
    <xf numFmtId="164" fontId="31" fillId="0" borderId="0"/>
    <xf numFmtId="0" fontId="32" fillId="0" borderId="0"/>
    <xf numFmtId="0" fontId="37" fillId="0" borderId="0"/>
    <xf numFmtId="0" fontId="24" fillId="0" borderId="0"/>
    <xf numFmtId="164" fontId="38" fillId="0" borderId="0"/>
    <xf numFmtId="164" fontId="40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23" fillId="0" borderId="0"/>
    <xf numFmtId="0" fontId="49" fillId="0" borderId="0" applyNumberForma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9" fillId="0" borderId="0" applyNumberForma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18" fontId="28" fillId="0" borderId="0" xfId="10" applyNumberFormat="1" applyFont="1"/>
    <xf numFmtId="0" fontId="30" fillId="0" borderId="0" xfId="6"/>
    <xf numFmtId="0" fontId="29" fillId="0" borderId="0" xfId="10" applyFont="1"/>
    <xf numFmtId="49" fontId="29" fillId="0" borderId="0" xfId="6" applyNumberFormat="1" applyFont="1" applyAlignment="1">
      <alignment horizontal="left"/>
    </xf>
    <xf numFmtId="18" fontId="29" fillId="0" borderId="0" xfId="10" applyNumberFormat="1" applyFont="1"/>
    <xf numFmtId="0" fontId="28" fillId="0" borderId="0" xfId="6" applyFont="1"/>
    <xf numFmtId="0" fontId="28" fillId="0" borderId="0" xfId="10" applyFont="1" applyAlignment="1">
      <alignment horizontal="center"/>
    </xf>
    <xf numFmtId="18" fontId="28" fillId="0" borderId="0" xfId="0" applyNumberFormat="1" applyFont="1"/>
    <xf numFmtId="0" fontId="34" fillId="0" borderId="0" xfId="3"/>
    <xf numFmtId="18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1" fillId="0" borderId="0" xfId="10" applyFont="1" applyAlignment="1">
      <alignment horizontal="center"/>
    </xf>
    <xf numFmtId="0" fontId="41" fillId="0" borderId="0" xfId="10" applyFont="1"/>
    <xf numFmtId="18" fontId="30" fillId="0" borderId="0" xfId="6" applyNumberFormat="1" applyAlignment="1">
      <alignment horizontal="right"/>
    </xf>
    <xf numFmtId="0" fontId="42" fillId="0" borderId="0" xfId="6" applyFont="1"/>
    <xf numFmtId="0" fontId="26" fillId="0" borderId="0" xfId="0" applyFont="1" applyAlignment="1">
      <alignment wrapText="1"/>
    </xf>
    <xf numFmtId="0" fontId="25" fillId="0" borderId="0" xfId="10" applyFont="1"/>
    <xf numFmtId="0" fontId="43" fillId="0" borderId="0" xfId="0" applyFont="1"/>
    <xf numFmtId="49" fontId="28" fillId="0" borderId="0" xfId="6" applyNumberFormat="1" applyFont="1" applyAlignment="1">
      <alignment horizontal="left"/>
    </xf>
    <xf numFmtId="0" fontId="28" fillId="0" borderId="0" xfId="10" applyFont="1"/>
    <xf numFmtId="0" fontId="0" fillId="0" borderId="0" xfId="6" applyFont="1"/>
    <xf numFmtId="18" fontId="51" fillId="0" borderId="0" xfId="0" applyNumberFormat="1" applyFont="1"/>
    <xf numFmtId="0" fontId="30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8" fillId="0" borderId="0" xfId="10" applyFont="1" applyAlignment="1">
      <alignment horizontal="left"/>
    </xf>
    <xf numFmtId="0" fontId="28" fillId="0" borderId="0" xfId="10" quotePrefix="1" applyFont="1" applyAlignment="1">
      <alignment horizontal="right"/>
    </xf>
    <xf numFmtId="16" fontId="0" fillId="0" borderId="0" xfId="0" applyNumberFormat="1"/>
    <xf numFmtId="0" fontId="34" fillId="0" borderId="0" xfId="3" applyAlignment="1">
      <alignment vertical="center"/>
    </xf>
    <xf numFmtId="0" fontId="34" fillId="0" borderId="0" xfId="3" applyAlignment="1"/>
    <xf numFmtId="0" fontId="28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6" fillId="0" borderId="26" xfId="0" applyFont="1" applyBorder="1" applyAlignment="1">
      <alignment horizontal="right"/>
    </xf>
    <xf numFmtId="0" fontId="71" fillId="0" borderId="0" xfId="0" applyFont="1"/>
    <xf numFmtId="0" fontId="72" fillId="0" borderId="0" xfId="0" applyFont="1"/>
    <xf numFmtId="0" fontId="49" fillId="0" borderId="0" xfId="36"/>
    <xf numFmtId="0" fontId="49" fillId="0" borderId="0" xfId="36" applyAlignment="1"/>
    <xf numFmtId="164" fontId="70" fillId="23" borderId="2" xfId="11" applyFont="1" applyFill="1" applyBorder="1" applyAlignment="1">
      <alignment horizontal="center" vertical="center"/>
    </xf>
    <xf numFmtId="164" fontId="26" fillId="23" borderId="1" xfId="11" applyFont="1" applyFill="1" applyBorder="1" applyAlignment="1">
      <alignment vertical="center"/>
    </xf>
    <xf numFmtId="0" fontId="30" fillId="0" borderId="0" xfId="6" applyAlignment="1">
      <alignment horizontal="center"/>
    </xf>
    <xf numFmtId="0" fontId="30" fillId="0" borderId="0" xfId="6" applyAlignment="1">
      <alignment horizontal="center" vertical="center"/>
    </xf>
    <xf numFmtId="0" fontId="28" fillId="0" borderId="0" xfId="10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0" fillId="18" borderId="21" xfId="12" applyNumberFormat="1" applyFont="1" applyFill="1" applyBorder="1" applyAlignment="1">
      <alignment horizontal="center" vertical="center" wrapText="1"/>
    </xf>
    <xf numFmtId="0" fontId="50" fillId="18" borderId="18" xfId="12" applyNumberFormat="1" applyFont="1" applyFill="1" applyBorder="1" applyAlignment="1">
      <alignment horizontal="center" vertical="center" wrapText="1"/>
    </xf>
    <xf numFmtId="0" fontId="62" fillId="5" borderId="2" xfId="36" applyNumberFormat="1" applyFont="1" applyFill="1" applyBorder="1" applyAlignment="1">
      <alignment horizontal="center" vertical="center" wrapText="1"/>
    </xf>
    <xf numFmtId="0" fontId="62" fillId="5" borderId="4" xfId="36" applyNumberFormat="1" applyFont="1" applyFill="1" applyBorder="1" applyAlignment="1">
      <alignment horizontal="center" vertical="center" wrapText="1"/>
    </xf>
    <xf numFmtId="0" fontId="62" fillId="5" borderId="6" xfId="36" applyNumberFormat="1" applyFont="1" applyFill="1" applyBorder="1" applyAlignment="1">
      <alignment horizontal="center" vertical="center" wrapText="1"/>
    </xf>
    <xf numFmtId="164" fontId="26" fillId="16" borderId="2" xfId="11" applyFont="1" applyFill="1" applyBorder="1" applyAlignment="1">
      <alignment horizontal="center" vertical="center" wrapText="1"/>
    </xf>
    <xf numFmtId="164" fontId="26" fillId="16" borderId="1" xfId="11" applyFont="1" applyFill="1" applyBorder="1" applyAlignment="1">
      <alignment horizontal="center" vertical="center" wrapText="1"/>
    </xf>
    <xf numFmtId="164" fontId="26" fillId="16" borderId="8" xfId="11" applyFont="1" applyFill="1" applyBorder="1" applyAlignment="1">
      <alignment horizontal="center" vertical="center" wrapText="1"/>
    </xf>
    <xf numFmtId="166" fontId="26" fillId="16" borderId="0" xfId="11" applyNumberFormat="1" applyFont="1" applyFill="1" applyAlignment="1">
      <alignment horizontal="center" vertical="center" wrapText="1"/>
    </xf>
    <xf numFmtId="166" fontId="26" fillId="16" borderId="3" xfId="11" applyNumberFormat="1" applyFont="1" applyFill="1" applyBorder="1" applyAlignment="1">
      <alignment horizontal="center" vertical="center" wrapText="1"/>
    </xf>
    <xf numFmtId="166" fontId="26" fillId="16" borderId="4" xfId="11" applyNumberFormat="1" applyFont="1" applyFill="1" applyBorder="1" applyAlignment="1">
      <alignment horizontal="center" vertical="center" wrapText="1"/>
    </xf>
    <xf numFmtId="166" fontId="56" fillId="16" borderId="15" xfId="11" applyNumberFormat="1" applyFont="1" applyFill="1" applyBorder="1" applyAlignment="1">
      <alignment horizontal="center" vertical="center"/>
    </xf>
    <xf numFmtId="166" fontId="56" fillId="16" borderId="20" xfId="11" applyNumberFormat="1" applyFont="1" applyFill="1" applyBorder="1" applyAlignment="1">
      <alignment horizontal="center" vertical="center"/>
    </xf>
    <xf numFmtId="166" fontId="56" fillId="16" borderId="16" xfId="1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164" fontId="57" fillId="17" borderId="2" xfId="11" applyFont="1" applyFill="1" applyBorder="1" applyAlignment="1">
      <alignment horizontal="center" vertical="center" wrapText="1"/>
    </xf>
    <xf numFmtId="164" fontId="57" fillId="17" borderId="3" xfId="11" applyFont="1" applyFill="1" applyBorder="1" applyAlignment="1">
      <alignment horizontal="center" vertical="center" wrapText="1"/>
    </xf>
    <xf numFmtId="164" fontId="57" fillId="17" borderId="4" xfId="11" applyFont="1" applyFill="1" applyBorder="1" applyAlignment="1">
      <alignment horizontal="center" vertical="center" wrapText="1"/>
    </xf>
    <xf numFmtId="164" fontId="57" fillId="17" borderId="8" xfId="11" applyFont="1" applyFill="1" applyBorder="1" applyAlignment="1">
      <alignment horizontal="center" vertical="center" wrapText="1"/>
    </xf>
    <xf numFmtId="164" fontId="57" fillId="17" borderId="6" xfId="11" applyFont="1" applyFill="1" applyBorder="1" applyAlignment="1">
      <alignment horizontal="center" vertical="center" wrapText="1"/>
    </xf>
    <xf numFmtId="164" fontId="57" fillId="17" borderId="10" xfId="11" applyFont="1" applyFill="1" applyBorder="1" applyAlignment="1">
      <alignment horizontal="center" vertical="center" wrapText="1"/>
    </xf>
    <xf numFmtId="164" fontId="55" fillId="16" borderId="2" xfId="11" applyFont="1" applyFill="1" applyBorder="1" applyAlignment="1">
      <alignment horizontal="center" vertical="center" wrapText="1"/>
    </xf>
    <xf numFmtId="164" fontId="55" fillId="16" borderId="8" xfId="11" applyFont="1" applyFill="1" applyBorder="1" applyAlignment="1">
      <alignment horizontal="center" vertical="center" wrapText="1"/>
    </xf>
    <xf numFmtId="164" fontId="55" fillId="16" borderId="4" xfId="11" applyFont="1" applyFill="1" applyBorder="1" applyAlignment="1">
      <alignment horizontal="center" vertical="center" wrapText="1"/>
    </xf>
    <xf numFmtId="164" fontId="55" fillId="16" borderId="3" xfId="11" applyFont="1" applyFill="1" applyBorder="1" applyAlignment="1">
      <alignment horizontal="center" vertical="center" wrapText="1"/>
    </xf>
    <xf numFmtId="164" fontId="55" fillId="16" borderId="30" xfId="11" applyFont="1" applyFill="1" applyBorder="1" applyAlignment="1">
      <alignment horizontal="center" vertical="center" wrapText="1"/>
    </xf>
    <xf numFmtId="164" fontId="55" fillId="16" borderId="31" xfId="11" applyFont="1" applyFill="1" applyBorder="1" applyAlignment="1">
      <alignment horizontal="center" vertical="center" wrapText="1"/>
    </xf>
    <xf numFmtId="0" fontId="26" fillId="3" borderId="2" xfId="105" applyFont="1" applyFill="1" applyBorder="1" applyAlignment="1">
      <alignment horizontal="center" vertical="center" wrapText="1"/>
    </xf>
    <xf numFmtId="0" fontId="26" fillId="3" borderId="1" xfId="105" applyFont="1" applyFill="1" applyBorder="1" applyAlignment="1">
      <alignment horizontal="center" vertical="center" wrapText="1"/>
    </xf>
    <xf numFmtId="0" fontId="26" fillId="3" borderId="0" xfId="105" applyFont="1" applyFill="1" applyAlignment="1">
      <alignment horizontal="center" vertical="center" wrapText="1"/>
    </xf>
    <xf numFmtId="0" fontId="26" fillId="3" borderId="8" xfId="105" applyFont="1" applyFill="1" applyBorder="1" applyAlignment="1">
      <alignment horizontal="center" vertical="center" wrapText="1"/>
    </xf>
    <xf numFmtId="0" fontId="26" fillId="3" borderId="6" xfId="105" applyFont="1" applyFill="1" applyBorder="1" applyAlignment="1">
      <alignment horizontal="center" vertical="center" wrapText="1"/>
    </xf>
    <xf numFmtId="0" fontId="26" fillId="3" borderId="5" xfId="105" applyFont="1" applyFill="1" applyBorder="1" applyAlignment="1">
      <alignment horizontal="center" vertical="center" wrapText="1"/>
    </xf>
    <xf numFmtId="0" fontId="26" fillId="3" borderId="10" xfId="105" applyFont="1" applyFill="1" applyBorder="1" applyAlignment="1">
      <alignment horizontal="center" vertical="center" wrapText="1"/>
    </xf>
    <xf numFmtId="0" fontId="59" fillId="4" borderId="4" xfId="105" applyFont="1" applyFill="1" applyBorder="1" applyAlignment="1">
      <alignment horizontal="center" vertical="center" wrapText="1"/>
    </xf>
    <xf numFmtId="0" fontId="59" fillId="4" borderId="0" xfId="105" applyFont="1" applyFill="1" applyAlignment="1">
      <alignment horizontal="center" vertical="center" wrapText="1"/>
    </xf>
    <xf numFmtId="0" fontId="59" fillId="4" borderId="3" xfId="105" applyFont="1" applyFill="1" applyBorder="1" applyAlignment="1">
      <alignment horizontal="center" vertical="center" wrapText="1"/>
    </xf>
    <xf numFmtId="0" fontId="59" fillId="4" borderId="6" xfId="105" applyFont="1" applyFill="1" applyBorder="1" applyAlignment="1">
      <alignment horizontal="center" vertical="center" wrapText="1"/>
    </xf>
    <xf numFmtId="0" fontId="59" fillId="4" borderId="5" xfId="105" applyFont="1" applyFill="1" applyBorder="1" applyAlignment="1">
      <alignment horizontal="center" vertical="center" wrapText="1"/>
    </xf>
    <xf numFmtId="0" fontId="59" fillId="4" borderId="10" xfId="105" applyFont="1" applyFill="1" applyBorder="1" applyAlignment="1">
      <alignment horizontal="center" vertical="center" wrapText="1"/>
    </xf>
    <xf numFmtId="0" fontId="46" fillId="8" borderId="11" xfId="105" applyFont="1" applyFill="1" applyBorder="1" applyAlignment="1">
      <alignment horizontal="center" vertical="center" wrapText="1"/>
    </xf>
    <xf numFmtId="0" fontId="46" fillId="8" borderId="9" xfId="105" applyFont="1" applyFill="1" applyBorder="1" applyAlignment="1">
      <alignment horizontal="center" vertical="center" wrapText="1"/>
    </xf>
    <xf numFmtId="0" fontId="46" fillId="8" borderId="7" xfId="105" applyFont="1" applyFill="1" applyBorder="1" applyAlignment="1">
      <alignment horizontal="center" vertical="center" wrapText="1"/>
    </xf>
    <xf numFmtId="0" fontId="45" fillId="2" borderId="11" xfId="105" applyFont="1" applyFill="1" applyBorder="1" applyAlignment="1">
      <alignment horizontal="center" vertical="center" wrapText="1"/>
    </xf>
    <xf numFmtId="0" fontId="45" fillId="2" borderId="9" xfId="105" applyFont="1" applyFill="1" applyBorder="1" applyAlignment="1">
      <alignment horizontal="center" vertical="center" wrapText="1"/>
    </xf>
    <xf numFmtId="0" fontId="45" fillId="2" borderId="7" xfId="105" applyFont="1" applyFill="1" applyBorder="1" applyAlignment="1">
      <alignment horizontal="center" vertical="center" wrapText="1"/>
    </xf>
    <xf numFmtId="0" fontId="45" fillId="0" borderId="11" xfId="105" applyFont="1" applyBorder="1" applyAlignment="1">
      <alignment horizontal="center" vertical="center" wrapText="1"/>
    </xf>
    <xf numFmtId="0" fontId="45" fillId="0" borderId="9" xfId="105" applyFont="1" applyBorder="1" applyAlignment="1">
      <alignment horizontal="center" vertical="center" wrapText="1"/>
    </xf>
    <xf numFmtId="0" fontId="45" fillId="0" borderId="7" xfId="105" applyFont="1" applyBorder="1" applyAlignment="1">
      <alignment horizontal="center" vertical="center" wrapText="1"/>
    </xf>
    <xf numFmtId="0" fontId="45" fillId="15" borderId="11" xfId="105" applyFont="1" applyFill="1" applyBorder="1" applyAlignment="1">
      <alignment horizontal="center" vertical="center" wrapText="1"/>
    </xf>
    <xf numFmtId="0" fontId="45" fillId="15" borderId="7" xfId="105" applyFont="1" applyFill="1" applyBorder="1" applyAlignment="1">
      <alignment horizontal="center" vertical="center" wrapText="1"/>
    </xf>
    <xf numFmtId="0" fontId="46" fillId="14" borderId="11" xfId="105" applyFont="1" applyFill="1" applyBorder="1" applyAlignment="1">
      <alignment horizontal="center" vertical="center" wrapText="1"/>
    </xf>
    <xf numFmtId="0" fontId="46" fillId="14" borderId="9" xfId="105" applyFont="1" applyFill="1" applyBorder="1" applyAlignment="1">
      <alignment horizontal="center" vertical="center" wrapText="1"/>
    </xf>
    <xf numFmtId="0" fontId="46" fillId="11" borderId="11" xfId="105" applyFont="1" applyFill="1" applyBorder="1" applyAlignment="1">
      <alignment horizontal="center" vertical="center" wrapText="1"/>
    </xf>
    <xf numFmtId="0" fontId="46" fillId="11" borderId="7" xfId="105" applyFont="1" applyFill="1" applyBorder="1" applyAlignment="1">
      <alignment horizontal="center" vertical="center" wrapText="1"/>
    </xf>
    <xf numFmtId="0" fontId="26" fillId="5" borderId="2" xfId="105" applyFont="1" applyFill="1" applyBorder="1" applyAlignment="1">
      <alignment horizontal="center" vertical="center" wrapText="1"/>
    </xf>
    <xf numFmtId="0" fontId="26" fillId="5" borderId="1" xfId="105" applyFont="1" applyFill="1" applyBorder="1" applyAlignment="1">
      <alignment horizontal="center" vertical="center" wrapText="1"/>
    </xf>
    <xf numFmtId="0" fontId="26" fillId="5" borderId="8" xfId="105" applyFont="1" applyFill="1" applyBorder="1" applyAlignment="1">
      <alignment horizontal="center" vertical="center" wrapText="1"/>
    </xf>
    <xf numFmtId="0" fontId="26" fillId="5" borderId="4" xfId="105" applyFont="1" applyFill="1" applyBorder="1" applyAlignment="1">
      <alignment horizontal="center" vertical="center" wrapText="1"/>
    </xf>
    <xf numFmtId="0" fontId="26" fillId="5" borderId="0" xfId="105" applyFont="1" applyFill="1" applyAlignment="1">
      <alignment horizontal="center" vertical="center" wrapText="1"/>
    </xf>
    <xf numFmtId="0" fontId="26" fillId="5" borderId="3" xfId="105" applyFont="1" applyFill="1" applyBorder="1" applyAlignment="1">
      <alignment horizontal="center" vertical="center" wrapText="1"/>
    </xf>
    <xf numFmtId="0" fontId="26" fillId="5" borderId="6" xfId="105" applyFont="1" applyFill="1" applyBorder="1" applyAlignment="1">
      <alignment horizontal="center" vertical="center" wrapText="1"/>
    </xf>
    <xf numFmtId="0" fontId="26" fillId="5" borderId="5" xfId="105" applyFont="1" applyFill="1" applyBorder="1" applyAlignment="1">
      <alignment horizontal="center" vertical="center" wrapText="1"/>
    </xf>
    <xf numFmtId="0" fontId="26" fillId="5" borderId="10" xfId="105" applyFont="1" applyFill="1" applyBorder="1" applyAlignment="1">
      <alignment horizontal="center" vertical="center" wrapText="1"/>
    </xf>
    <xf numFmtId="0" fontId="45" fillId="15" borderId="9" xfId="105" applyFont="1" applyFill="1" applyBorder="1" applyAlignment="1">
      <alignment horizontal="center" vertical="center" wrapText="1"/>
    </xf>
    <xf numFmtId="0" fontId="45" fillId="15" borderId="3" xfId="105" applyFont="1" applyFill="1" applyBorder="1" applyAlignment="1">
      <alignment horizontal="center" vertical="center" wrapText="1"/>
    </xf>
    <xf numFmtId="0" fontId="45" fillId="15" borderId="10" xfId="105" applyFont="1" applyFill="1" applyBorder="1" applyAlignment="1">
      <alignment horizontal="center" vertical="center" wrapText="1"/>
    </xf>
    <xf numFmtId="0" fontId="46" fillId="14" borderId="7" xfId="105" applyFont="1" applyFill="1" applyBorder="1" applyAlignment="1">
      <alignment horizontal="center" vertical="center" wrapText="1"/>
    </xf>
    <xf numFmtId="0" fontId="45" fillId="7" borderId="12" xfId="105" applyFont="1" applyFill="1" applyBorder="1" applyAlignment="1">
      <alignment horizontal="center" vertical="center" wrapText="1"/>
    </xf>
    <xf numFmtId="0" fontId="45" fillId="7" borderId="14" xfId="105" applyFont="1" applyFill="1" applyBorder="1" applyAlignment="1">
      <alignment horizontal="center" vertical="center" wrapText="1"/>
    </xf>
    <xf numFmtId="0" fontId="45" fillId="7" borderId="13" xfId="105" applyFont="1" applyFill="1" applyBorder="1" applyAlignment="1">
      <alignment horizontal="center" vertical="center" wrapText="1"/>
    </xf>
    <xf numFmtId="0" fontId="45" fillId="24" borderId="12" xfId="105" applyFont="1" applyFill="1" applyBorder="1" applyAlignment="1">
      <alignment horizontal="center" vertical="center" wrapText="1"/>
    </xf>
    <xf numFmtId="0" fontId="45" fillId="24" borderId="14" xfId="105" applyFont="1" applyFill="1" applyBorder="1" applyAlignment="1">
      <alignment horizontal="center" vertical="center" wrapText="1"/>
    </xf>
    <xf numFmtId="0" fontId="45" fillId="24" borderId="13" xfId="105" applyFont="1" applyFill="1" applyBorder="1" applyAlignment="1">
      <alignment horizontal="center" vertical="center" wrapText="1"/>
    </xf>
    <xf numFmtId="0" fontId="59" fillId="4" borderId="2" xfId="105" applyFont="1" applyFill="1" applyBorder="1" applyAlignment="1">
      <alignment horizontal="center" vertical="center" wrapText="1"/>
    </xf>
    <xf numFmtId="0" fontId="59" fillId="4" borderId="1" xfId="105" applyFont="1" applyFill="1" applyBorder="1" applyAlignment="1">
      <alignment horizontal="center" vertical="center" wrapText="1"/>
    </xf>
    <xf numFmtId="0" fontId="59" fillId="4" borderId="8" xfId="105" applyFont="1" applyFill="1" applyBorder="1" applyAlignment="1">
      <alignment horizontal="center" vertical="center" wrapText="1"/>
    </xf>
    <xf numFmtId="0" fontId="46" fillId="20" borderId="11" xfId="105" applyFont="1" applyFill="1" applyBorder="1" applyAlignment="1">
      <alignment horizontal="center" vertical="center" wrapText="1"/>
    </xf>
    <xf numFmtId="0" fontId="46" fillId="20" borderId="9" xfId="105" applyFont="1" applyFill="1" applyBorder="1" applyAlignment="1">
      <alignment horizontal="center" vertical="center" wrapText="1"/>
    </xf>
    <xf numFmtId="0" fontId="46" fillId="20" borderId="7" xfId="105" applyFont="1" applyFill="1" applyBorder="1" applyAlignment="1">
      <alignment horizontal="center" vertical="center" wrapText="1"/>
    </xf>
    <xf numFmtId="0" fontId="46" fillId="21" borderId="11" xfId="105" applyFont="1" applyFill="1" applyBorder="1" applyAlignment="1">
      <alignment horizontal="center" vertical="center" wrapText="1"/>
    </xf>
    <xf numFmtId="0" fontId="46" fillId="21" borderId="9" xfId="105" applyFont="1" applyFill="1" applyBorder="1" applyAlignment="1">
      <alignment horizontal="center" vertical="center" wrapText="1"/>
    </xf>
    <xf numFmtId="0" fontId="46" fillId="21" borderId="7" xfId="105" applyFont="1" applyFill="1" applyBorder="1" applyAlignment="1">
      <alignment horizontal="center" vertical="center" wrapText="1"/>
    </xf>
    <xf numFmtId="0" fontId="46" fillId="6" borderId="11" xfId="105" applyFont="1" applyFill="1" applyBorder="1" applyAlignment="1">
      <alignment horizontal="center" vertical="center" wrapText="1"/>
    </xf>
    <xf numFmtId="0" fontId="46" fillId="6" borderId="9" xfId="105" applyFont="1" applyFill="1" applyBorder="1" applyAlignment="1">
      <alignment horizontal="center" vertical="center" wrapText="1"/>
    </xf>
    <xf numFmtId="0" fontId="46" fillId="6" borderId="7" xfId="105" applyFont="1" applyFill="1" applyBorder="1" applyAlignment="1">
      <alignment horizontal="center" vertical="center" wrapText="1"/>
    </xf>
    <xf numFmtId="0" fontId="46" fillId="19" borderId="11" xfId="105" applyFont="1" applyFill="1" applyBorder="1" applyAlignment="1">
      <alignment horizontal="center" vertical="center" wrapText="1"/>
    </xf>
    <xf numFmtId="0" fontId="46" fillId="19" borderId="9" xfId="105" applyFont="1" applyFill="1" applyBorder="1" applyAlignment="1">
      <alignment horizontal="center" vertical="center" wrapText="1"/>
    </xf>
    <xf numFmtId="0" fontId="46" fillId="19" borderId="7" xfId="105" applyFont="1" applyFill="1" applyBorder="1" applyAlignment="1">
      <alignment horizontal="center" vertical="center" wrapText="1"/>
    </xf>
    <xf numFmtId="0" fontId="45" fillId="12" borderId="11" xfId="105" applyFont="1" applyFill="1" applyBorder="1" applyAlignment="1">
      <alignment horizontal="center" vertical="center" wrapText="1"/>
    </xf>
    <xf numFmtId="0" fontId="45" fillId="12" borderId="9" xfId="105" applyFont="1" applyFill="1" applyBorder="1" applyAlignment="1">
      <alignment horizontal="center" vertical="center" wrapText="1"/>
    </xf>
    <xf numFmtId="0" fontId="45" fillId="12" borderId="7" xfId="105" applyFont="1" applyFill="1" applyBorder="1" applyAlignment="1">
      <alignment horizontal="center" vertical="center" wrapText="1"/>
    </xf>
    <xf numFmtId="0" fontId="48" fillId="4" borderId="1" xfId="105" applyFont="1" applyFill="1" applyBorder="1" applyAlignment="1">
      <alignment horizontal="center" vertical="center" wrapText="1"/>
    </xf>
    <xf numFmtId="0" fontId="48" fillId="4" borderId="5" xfId="105" applyFont="1" applyFill="1" applyBorder="1" applyAlignment="1">
      <alignment horizontal="center" vertical="center" wrapText="1"/>
    </xf>
    <xf numFmtId="0" fontId="46" fillId="4" borderId="11" xfId="105" applyFont="1" applyFill="1" applyBorder="1" applyAlignment="1">
      <alignment horizontal="center" vertical="center" wrapText="1"/>
    </xf>
    <xf numFmtId="0" fontId="46" fillId="4" borderId="7" xfId="105" applyFont="1" applyFill="1" applyBorder="1" applyAlignment="1">
      <alignment horizontal="center" vertical="center"/>
    </xf>
    <xf numFmtId="0" fontId="61" fillId="13" borderId="2" xfId="105" applyFont="1" applyFill="1" applyBorder="1" applyAlignment="1">
      <alignment horizontal="center" vertical="center" wrapText="1"/>
    </xf>
    <xf numFmtId="0" fontId="61" fillId="13" borderId="4" xfId="105" applyFont="1" applyFill="1" applyBorder="1" applyAlignment="1">
      <alignment horizontal="center" vertical="center" wrapText="1"/>
    </xf>
    <xf numFmtId="0" fontId="61" fillId="13" borderId="6" xfId="105" applyFont="1" applyFill="1" applyBorder="1" applyAlignment="1">
      <alignment horizontal="center" vertical="center" wrapText="1"/>
    </xf>
    <xf numFmtId="0" fontId="46" fillId="4" borderId="9" xfId="105" applyFont="1" applyFill="1" applyBorder="1" applyAlignment="1">
      <alignment horizontal="center" vertical="center" wrapText="1"/>
    </xf>
    <xf numFmtId="0" fontId="46" fillId="4" borderId="7" xfId="105" applyFont="1" applyFill="1" applyBorder="1" applyAlignment="1">
      <alignment horizontal="center" vertical="center" wrapText="1"/>
    </xf>
    <xf numFmtId="0" fontId="46" fillId="22" borderId="11" xfId="105" applyFont="1" applyFill="1" applyBorder="1" applyAlignment="1">
      <alignment horizontal="center" vertical="center" wrapText="1"/>
    </xf>
    <xf numFmtId="0" fontId="46" fillId="22" borderId="9" xfId="105" applyFont="1" applyFill="1" applyBorder="1" applyAlignment="1">
      <alignment horizontal="center" vertical="center" wrapText="1"/>
    </xf>
    <xf numFmtId="0" fontId="46" fillId="22" borderId="7" xfId="105" applyFont="1" applyFill="1" applyBorder="1" applyAlignment="1">
      <alignment horizontal="center" vertical="center" wrapText="1"/>
    </xf>
    <xf numFmtId="0" fontId="45" fillId="9" borderId="11" xfId="105" applyFont="1" applyFill="1" applyBorder="1" applyAlignment="1">
      <alignment horizontal="center" vertical="center" wrapText="1"/>
    </xf>
    <xf numFmtId="0" fontId="45" fillId="9" borderId="9" xfId="105" applyFont="1" applyFill="1" applyBorder="1" applyAlignment="1">
      <alignment horizontal="center" vertical="center" wrapText="1"/>
    </xf>
    <xf numFmtId="0" fontId="45" fillId="9" borderId="7" xfId="105" applyFont="1" applyFill="1" applyBorder="1" applyAlignment="1">
      <alignment horizontal="center" vertical="center" wrapText="1"/>
    </xf>
    <xf numFmtId="0" fontId="54" fillId="13" borderId="0" xfId="105" applyFont="1" applyFill="1" applyAlignment="1">
      <alignment horizontal="center" vertical="center" wrapText="1"/>
    </xf>
    <xf numFmtId="0" fontId="61" fillId="13" borderId="0" xfId="105" applyFont="1" applyFill="1" applyAlignment="1">
      <alignment horizontal="center" vertical="center" wrapText="1"/>
    </xf>
    <xf numFmtId="0" fontId="66" fillId="13" borderId="4" xfId="105" applyFont="1" applyFill="1" applyBorder="1" applyAlignment="1">
      <alignment horizontal="center" vertical="center" wrapText="1"/>
    </xf>
    <xf numFmtId="0" fontId="66" fillId="13" borderId="0" xfId="105" applyFont="1" applyFill="1" applyAlignment="1">
      <alignment horizontal="center" vertical="center" wrapText="1"/>
    </xf>
    <xf numFmtId="0" fontId="66" fillId="13" borderId="3" xfId="105" applyFont="1" applyFill="1" applyBorder="1" applyAlignment="1">
      <alignment horizontal="center" vertical="center" wrapText="1"/>
    </xf>
    <xf numFmtId="0" fontId="66" fillId="13" borderId="6" xfId="105" applyFont="1" applyFill="1" applyBorder="1" applyAlignment="1">
      <alignment horizontal="center" vertical="center" wrapText="1"/>
    </xf>
    <xf numFmtId="0" fontId="66" fillId="13" borderId="5" xfId="105" applyFont="1" applyFill="1" applyBorder="1" applyAlignment="1">
      <alignment horizontal="center" vertical="center" wrapText="1"/>
    </xf>
    <xf numFmtId="0" fontId="66" fillId="13" borderId="10" xfId="105" applyFont="1" applyFill="1" applyBorder="1" applyAlignment="1">
      <alignment horizontal="center" vertical="center" wrapText="1"/>
    </xf>
    <xf numFmtId="0" fontId="65" fillId="5" borderId="2" xfId="105" applyFont="1" applyFill="1" applyBorder="1" applyAlignment="1">
      <alignment horizontal="center" vertical="center" wrapText="1"/>
    </xf>
    <xf numFmtId="0" fontId="65" fillId="5" borderId="1" xfId="105" applyFont="1" applyFill="1" applyBorder="1" applyAlignment="1">
      <alignment horizontal="center" vertical="center" wrapText="1"/>
    </xf>
    <xf numFmtId="0" fontId="65" fillId="5" borderId="8" xfId="105" applyFont="1" applyFill="1" applyBorder="1" applyAlignment="1">
      <alignment horizontal="center" vertical="center" wrapText="1"/>
    </xf>
    <xf numFmtId="0" fontId="65" fillId="5" borderId="4" xfId="105" applyFont="1" applyFill="1" applyBorder="1" applyAlignment="1">
      <alignment horizontal="center" vertical="center" wrapText="1"/>
    </xf>
    <xf numFmtId="0" fontId="65" fillId="5" borderId="0" xfId="105" applyFont="1" applyFill="1" applyAlignment="1">
      <alignment horizontal="center" vertical="center" wrapText="1"/>
    </xf>
    <xf numFmtId="0" fontId="65" fillId="5" borderId="3" xfId="105" applyFont="1" applyFill="1" applyBorder="1" applyAlignment="1">
      <alignment horizontal="center" vertical="center" wrapText="1"/>
    </xf>
    <xf numFmtId="0" fontId="65" fillId="5" borderId="6" xfId="105" applyFont="1" applyFill="1" applyBorder="1" applyAlignment="1">
      <alignment horizontal="center" vertical="center" wrapText="1"/>
    </xf>
    <xf numFmtId="0" fontId="65" fillId="5" borderId="5" xfId="105" applyFont="1" applyFill="1" applyBorder="1" applyAlignment="1">
      <alignment horizontal="center" vertical="center" wrapText="1"/>
    </xf>
    <xf numFmtId="0" fontId="65" fillId="5" borderId="10" xfId="105" applyFont="1" applyFill="1" applyBorder="1" applyAlignment="1">
      <alignment horizontal="center" vertical="center" wrapText="1"/>
    </xf>
    <xf numFmtId="0" fontId="54" fillId="13" borderId="4" xfId="105" applyFont="1" applyFill="1" applyBorder="1" applyAlignment="1">
      <alignment horizontal="center" vertical="center" wrapText="1"/>
    </xf>
    <xf numFmtId="0" fontId="54" fillId="13" borderId="3" xfId="105" applyFont="1" applyFill="1" applyBorder="1" applyAlignment="1">
      <alignment horizontal="center" vertical="center" wrapText="1"/>
    </xf>
    <xf numFmtId="0" fontId="54" fillId="13" borderId="6" xfId="105" applyFont="1" applyFill="1" applyBorder="1" applyAlignment="1">
      <alignment horizontal="center" vertical="center" wrapText="1"/>
    </xf>
    <xf numFmtId="0" fontId="54" fillId="13" borderId="5" xfId="105" applyFont="1" applyFill="1" applyBorder="1" applyAlignment="1">
      <alignment horizontal="center" vertical="center" wrapText="1"/>
    </xf>
    <xf numFmtId="0" fontId="54" fillId="13" borderId="10" xfId="105" applyFont="1" applyFill="1" applyBorder="1" applyAlignment="1">
      <alignment horizontal="center" vertical="center" wrapText="1"/>
    </xf>
    <xf numFmtId="0" fontId="52" fillId="4" borderId="2" xfId="105" applyFont="1" applyFill="1" applyBorder="1" applyAlignment="1">
      <alignment horizontal="center" vertical="center" wrapText="1"/>
    </xf>
    <xf numFmtId="0" fontId="52" fillId="4" borderId="1" xfId="105" applyFont="1" applyFill="1" applyBorder="1" applyAlignment="1">
      <alignment horizontal="center" vertical="center" wrapText="1"/>
    </xf>
    <xf numFmtId="0" fontId="52" fillId="4" borderId="8" xfId="105" applyFont="1" applyFill="1" applyBorder="1" applyAlignment="1">
      <alignment horizontal="center" vertical="center" wrapText="1"/>
    </xf>
    <xf numFmtId="0" fontId="52" fillId="4" borderId="4" xfId="105" applyFont="1" applyFill="1" applyBorder="1" applyAlignment="1">
      <alignment horizontal="center" vertical="center" wrapText="1"/>
    </xf>
    <xf numFmtId="0" fontId="52" fillId="4" borderId="0" xfId="105" applyFont="1" applyFill="1" applyAlignment="1">
      <alignment horizontal="center" vertical="center" wrapText="1"/>
    </xf>
    <xf numFmtId="0" fontId="52" fillId="4" borderId="3" xfId="105" applyFont="1" applyFill="1" applyBorder="1" applyAlignment="1">
      <alignment horizontal="center" vertical="center" wrapText="1"/>
    </xf>
    <xf numFmtId="0" fontId="52" fillId="4" borderId="6" xfId="105" applyFont="1" applyFill="1" applyBorder="1" applyAlignment="1">
      <alignment horizontal="center" vertical="center" wrapText="1"/>
    </xf>
    <xf numFmtId="0" fontId="52" fillId="4" borderId="5" xfId="105" applyFont="1" applyFill="1" applyBorder="1" applyAlignment="1">
      <alignment horizontal="center" vertical="center" wrapText="1"/>
    </xf>
    <xf numFmtId="0" fontId="52" fillId="4" borderId="10" xfId="105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164" fontId="58" fillId="17" borderId="1" xfId="11" applyFont="1" applyFill="1" applyBorder="1" applyAlignment="1">
      <alignment horizontal="left" vertical="center" indent="2"/>
    </xf>
    <xf numFmtId="164" fontId="59" fillId="17" borderId="1" xfId="11" applyFont="1" applyFill="1" applyBorder="1" applyAlignment="1">
      <alignment vertical="center"/>
    </xf>
    <xf numFmtId="164" fontId="58" fillId="17" borderId="0" xfId="11" applyFont="1" applyFill="1" applyAlignment="1">
      <alignment horizontal="left" indent="2"/>
    </xf>
    <xf numFmtId="164" fontId="60" fillId="17" borderId="0" xfId="11" applyFont="1" applyFill="1"/>
    <xf numFmtId="164" fontId="59" fillId="17" borderId="5" xfId="11" applyFont="1" applyFill="1" applyBorder="1" applyAlignment="1">
      <alignment horizontal="left" vertical="center" indent="2"/>
    </xf>
    <xf numFmtId="164" fontId="59" fillId="17" borderId="5" xfId="11" applyFont="1" applyFill="1" applyBorder="1" applyAlignment="1">
      <alignment vertical="center"/>
    </xf>
    <xf numFmtId="0" fontId="47" fillId="10" borderId="0" xfId="105" applyFont="1" applyFill="1" applyAlignment="1">
      <alignment horizontal="center" vertical="center" wrapText="1"/>
    </xf>
    <xf numFmtId="0" fontId="54" fillId="13" borderId="3" xfId="105" applyFont="1" applyFill="1" applyBorder="1" applyAlignment="1">
      <alignment vertical="center" wrapText="1"/>
    </xf>
    <xf numFmtId="0" fontId="54" fillId="13" borderId="0" xfId="105" applyFont="1" applyFill="1" applyAlignment="1">
      <alignment vertical="center" wrapText="1"/>
    </xf>
    <xf numFmtId="0" fontId="54" fillId="13" borderId="4" xfId="105" applyFont="1" applyFill="1" applyBorder="1" applyAlignment="1">
      <alignment vertical="center" wrapText="1"/>
    </xf>
    <xf numFmtId="0" fontId="54" fillId="13" borderId="5" xfId="105" applyFont="1" applyFill="1" applyBorder="1" applyAlignment="1">
      <alignment vertical="center" wrapText="1"/>
    </xf>
    <xf numFmtId="0" fontId="47" fillId="13" borderId="4" xfId="105" applyFont="1" applyFill="1" applyBorder="1" applyAlignment="1">
      <alignment vertical="center" wrapText="1"/>
    </xf>
    <xf numFmtId="0" fontId="47" fillId="13" borderId="6" xfId="105" applyFont="1" applyFill="1" applyBorder="1" applyAlignment="1">
      <alignment vertical="center" wrapText="1"/>
    </xf>
    <xf numFmtId="0" fontId="54" fillId="13" borderId="2" xfId="105" applyFont="1" applyFill="1" applyBorder="1" applyAlignment="1">
      <alignment vertical="center" wrapText="1"/>
    </xf>
    <xf numFmtId="0" fontId="54" fillId="13" borderId="1" xfId="105" applyFont="1" applyFill="1" applyBorder="1" applyAlignment="1">
      <alignment vertical="center" wrapText="1"/>
    </xf>
    <xf numFmtId="0" fontId="54" fillId="13" borderId="8" xfId="105" applyFont="1" applyFill="1" applyBorder="1" applyAlignment="1">
      <alignment vertical="center" wrapText="1"/>
    </xf>
    <xf numFmtId="0" fontId="68" fillId="10" borderId="0" xfId="105" applyFont="1" applyFill="1" applyAlignment="1">
      <alignment horizontal="center" vertical="center" wrapText="1"/>
    </xf>
    <xf numFmtId="0" fontId="46" fillId="8" borderId="11" xfId="105" applyFont="1" applyFill="1" applyBorder="1" applyAlignment="1">
      <alignment vertical="center" wrapText="1"/>
    </xf>
    <xf numFmtId="0" fontId="46" fillId="8" borderId="9" xfId="105" applyFont="1" applyFill="1" applyBorder="1" applyAlignment="1">
      <alignment vertical="center" wrapText="1"/>
    </xf>
    <xf numFmtId="0" fontId="66" fillId="13" borderId="0" xfId="105" applyFont="1" applyFill="1" applyAlignment="1">
      <alignment vertical="center" wrapText="1"/>
    </xf>
    <xf numFmtId="0" fontId="40" fillId="16" borderId="22" xfId="12" applyNumberFormat="1" applyFill="1" applyBorder="1" applyAlignment="1">
      <alignment horizontal="center" vertical="center" wrapText="1"/>
    </xf>
    <xf numFmtId="0" fontId="40" fillId="16" borderId="23" xfId="12" applyNumberFormat="1" applyFill="1" applyBorder="1" applyAlignment="1">
      <alignment horizontal="center" vertical="center" wrapText="1"/>
    </xf>
    <xf numFmtId="0" fontId="67" fillId="13" borderId="3" xfId="36" applyFont="1" applyFill="1" applyBorder="1" applyAlignment="1">
      <alignment vertical="center" wrapText="1"/>
    </xf>
    <xf numFmtId="0" fontId="40" fillId="16" borderId="17" xfId="12" applyNumberFormat="1" applyFill="1" applyBorder="1" applyAlignment="1">
      <alignment horizontal="center" vertical="center" wrapText="1"/>
    </xf>
    <xf numFmtId="0" fontId="40" fillId="16" borderId="19" xfId="12" applyNumberFormat="1" applyFill="1" applyBorder="1" applyAlignment="1">
      <alignment horizontal="center" vertical="center" wrapText="1"/>
    </xf>
    <xf numFmtId="0" fontId="47" fillId="13" borderId="0" xfId="105" applyFont="1" applyFill="1" applyAlignment="1">
      <alignment vertical="center" wrapText="1"/>
    </xf>
    <xf numFmtId="0" fontId="47" fillId="13" borderId="1" xfId="105" applyFont="1" applyFill="1" applyBorder="1" applyAlignment="1">
      <alignment vertical="center" wrapText="1"/>
    </xf>
    <xf numFmtId="0" fontId="61" fillId="13" borderId="0" xfId="105" applyFont="1" applyFill="1" applyAlignment="1">
      <alignment vertical="center" wrapText="1"/>
    </xf>
    <xf numFmtId="170" fontId="44" fillId="13" borderId="8" xfId="105" applyNumberFormat="1" applyFont="1" applyFill="1" applyBorder="1" applyAlignment="1">
      <alignment horizontal="center" vertical="center" wrapText="1"/>
    </xf>
    <xf numFmtId="170" fontId="44" fillId="13" borderId="25" xfId="105" applyNumberFormat="1" applyFont="1" applyFill="1" applyBorder="1" applyAlignment="1">
      <alignment horizontal="center" vertical="center" wrapText="1"/>
    </xf>
    <xf numFmtId="170" fontId="59" fillId="25" borderId="25" xfId="105" applyNumberFormat="1" applyFont="1" applyFill="1" applyBorder="1" applyAlignment="1">
      <alignment horizontal="center" vertical="center" wrapText="1"/>
    </xf>
    <xf numFmtId="170" fontId="44" fillId="24" borderId="25" xfId="105" applyNumberFormat="1" applyFont="1" applyFill="1" applyBorder="1" applyAlignment="1">
      <alignment horizontal="center" vertical="center" wrapText="1"/>
    </xf>
    <xf numFmtId="170" fontId="44" fillId="13" borderId="27" xfId="105" applyNumberFormat="1" applyFont="1" applyFill="1" applyBorder="1" applyAlignment="1">
      <alignment horizontal="center" vertical="center" wrapText="1"/>
    </xf>
    <xf numFmtId="170" fontId="44" fillId="13" borderId="22" xfId="105" applyNumberFormat="1" applyFont="1" applyFill="1" applyBorder="1" applyAlignment="1">
      <alignment horizontal="center" vertical="center" wrapText="1"/>
    </xf>
    <xf numFmtId="170" fontId="59" fillId="25" borderId="22" xfId="105" applyNumberFormat="1" applyFont="1" applyFill="1" applyBorder="1" applyAlignment="1">
      <alignment horizontal="center" vertical="center" wrapText="1"/>
    </xf>
    <xf numFmtId="170" fontId="44" fillId="24" borderId="22" xfId="105" applyNumberFormat="1" applyFont="1" applyFill="1" applyBorder="1" applyAlignment="1">
      <alignment horizontal="center" vertical="center" wrapText="1"/>
    </xf>
    <xf numFmtId="170" fontId="44" fillId="13" borderId="28" xfId="105" applyNumberFormat="1" applyFont="1" applyFill="1" applyBorder="1" applyAlignment="1">
      <alignment horizontal="center" vertical="center" wrapText="1"/>
    </xf>
    <xf numFmtId="170" fontId="44" fillId="13" borderId="29" xfId="105" applyNumberFormat="1" applyFont="1" applyFill="1" applyBorder="1" applyAlignment="1">
      <alignment horizontal="center" vertical="center" wrapText="1"/>
    </xf>
    <xf numFmtId="164" fontId="73" fillId="16" borderId="28" xfId="11" applyFont="1" applyFill="1" applyBorder="1" applyAlignment="1">
      <alignment horizontal="center" wrapText="1"/>
    </xf>
    <xf numFmtId="164" fontId="73" fillId="16" borderId="32" xfId="11" applyFont="1" applyFill="1" applyBorder="1" applyAlignment="1">
      <alignment horizontal="center" wrapText="1"/>
    </xf>
    <xf numFmtId="164" fontId="40" fillId="16" borderId="24" xfId="12" applyFill="1" applyBorder="1" applyAlignment="1">
      <alignment horizontal="center" vertical="center"/>
    </xf>
    <xf numFmtId="0" fontId="40" fillId="16" borderId="6" xfId="12" applyNumberFormat="1" applyFill="1" applyBorder="1" applyAlignment="1">
      <alignment horizontal="center" vertical="center" wrapText="1"/>
    </xf>
    <xf numFmtId="164" fontId="26" fillId="16" borderId="11" xfId="11" applyFont="1" applyFill="1" applyBorder="1" applyAlignment="1">
      <alignment horizontal="center" vertical="center"/>
    </xf>
    <xf numFmtId="166" fontId="26" fillId="16" borderId="7" xfId="11" applyNumberFormat="1" applyFont="1" applyFill="1" applyBorder="1" applyAlignment="1">
      <alignment horizontal="center" vertical="center"/>
    </xf>
  </cellXfs>
  <cellStyles count="10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12" xfId="96" xr:uid="{2AAF3617-66E7-4F81-A537-8AF89AE4EFEA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2 6" xfId="102" xr:uid="{89B48A19-7195-454E-8233-029C0464F5E2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3 6" xfId="99" xr:uid="{4AF00BF6-C8DA-4E42-B406-2F1ED4615112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12" xfId="97" xr:uid="{71C00388-0BD8-4DDE-AEEA-E8165BF6A1C4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2 6" xfId="103" xr:uid="{656FCA3E-124A-4261-B28D-90BBADD54B02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3 6" xfId="100" xr:uid="{0A9AFD3D-5375-480A-A88A-7AAE3B0C0A2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4 5" xfId="106" xr:uid="{BB787C64-8E98-4335-A4D5-0B040E885571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12" xfId="98" xr:uid="{D5907A5C-0569-44CF-93E4-7255412C9E77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2 6" xfId="104" xr:uid="{33478F53-69F2-4A12-97D9-0C0E7F9E3973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3 6" xfId="101" xr:uid="{5F4AEDBA-7286-442C-A0D0-B460DD88EF2B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5 6" xfId="105" xr:uid="{57CF7936-FD2F-4245-BFBB-9A8B3B9388D6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9cd4143daca9df0251e167562c5bd33" TargetMode="External"/><Relationship Id="rId13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e425ee822448b188d09076c9d858ab54" TargetMode="External"/><Relationship Id="rId12" Type="http://schemas.openxmlformats.org/officeDocument/2006/relationships/hyperlink" Target="https://ieeesa.webex.com/ieeesa/j.php?MTID=m39cd4143daca9df0251e167562c5bd33" TargetMode="External"/><Relationship Id="rId17" Type="http://schemas.openxmlformats.org/officeDocument/2006/relationships/hyperlink" Target="https://ieeesa.webex.com/ieeesa/j.php?MTID=m0f5ac6f381083d486829442bf42c1a5f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39cd4143daca9df0251e167562c5bd33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e425ee822448b188d09076c9d858ab54" TargetMode="External"/><Relationship Id="rId5" Type="http://schemas.openxmlformats.org/officeDocument/2006/relationships/hyperlink" Target="https://ieeesa.webex.com/ieeesa/j.php?MTID=mc886e884539ff9982c9d313599608096" TargetMode="External"/><Relationship Id="rId15" Type="http://schemas.openxmlformats.org/officeDocument/2006/relationships/hyperlink" Target="https://ieeesa.webex.com/ieeesa/j.php?MTID=me425ee822448b188d09076c9d858ab54" TargetMode="External"/><Relationship Id="rId10" Type="http://schemas.openxmlformats.org/officeDocument/2006/relationships/hyperlink" Target="https://ieeesa.webex.com/ieeesa/j.php?MTID=mc886e884539ff9982c9d313599608096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0f5ac6f381083d486829442bf42c1a5f" TargetMode="External"/><Relationship Id="rId14" Type="http://schemas.openxmlformats.org/officeDocument/2006/relationships/hyperlink" Target="https://ieeesa.webex.com/ieeesa/j.php?MTID=mc886e884539ff9982c9d31359960809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5"/>
  <sheetViews>
    <sheetView topLeftCell="B1" zoomScale="80" zoomScaleNormal="80" workbookViewId="0">
      <selection activeCell="C1" sqref="C1"/>
    </sheetView>
  </sheetViews>
  <sheetFormatPr defaultRowHeight="12.75" x14ac:dyDescent="0.2"/>
  <cols>
    <col min="1" max="1" width="16.28515625" customWidth="1"/>
  </cols>
  <sheetData>
    <row r="1" spans="1:23" ht="23.25" customHeight="1" x14ac:dyDescent="0.2">
      <c r="A1" s="70" t="s">
        <v>111</v>
      </c>
      <c r="B1" s="73"/>
      <c r="C1" s="194" t="s">
        <v>112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ht="23.25" customHeight="1" x14ac:dyDescent="0.35">
      <c r="A2" s="72"/>
      <c r="B2" s="71"/>
      <c r="C2" s="196" t="s">
        <v>113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</row>
    <row r="3" spans="1:23" ht="13.5" customHeight="1" thickBot="1" x14ac:dyDescent="0.25">
      <c r="A3" s="74"/>
      <c r="B3" s="75"/>
      <c r="C3" s="198" t="s">
        <v>44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3" ht="12.75" customHeight="1" x14ac:dyDescent="0.2">
      <c r="A4" s="76" t="s">
        <v>41</v>
      </c>
      <c r="B4" s="77"/>
      <c r="C4" s="236" t="s">
        <v>20</v>
      </c>
      <c r="D4" s="60" t="s">
        <v>21</v>
      </c>
      <c r="E4" s="60"/>
      <c r="F4" s="60"/>
      <c r="G4" s="60"/>
      <c r="H4" s="61"/>
      <c r="I4" s="59" t="s">
        <v>22</v>
      </c>
      <c r="J4" s="60"/>
      <c r="K4" s="60"/>
      <c r="L4" s="60"/>
      <c r="M4" s="61"/>
      <c r="N4" s="59" t="s">
        <v>23</v>
      </c>
      <c r="O4" s="60"/>
      <c r="P4" s="60"/>
      <c r="Q4" s="60"/>
      <c r="R4" s="61"/>
      <c r="S4" s="59" t="s">
        <v>24</v>
      </c>
      <c r="T4" s="60"/>
      <c r="U4" s="60"/>
      <c r="V4" s="60"/>
      <c r="W4" s="61"/>
    </row>
    <row r="5" spans="1:23" ht="13.5" customHeight="1" thickBot="1" x14ac:dyDescent="0.25">
      <c r="A5" s="78"/>
      <c r="B5" s="79"/>
      <c r="C5" s="237">
        <v>45914</v>
      </c>
      <c r="D5" s="62">
        <v>45915</v>
      </c>
      <c r="E5" s="62"/>
      <c r="F5" s="62"/>
      <c r="G5" s="62"/>
      <c r="H5" s="63"/>
      <c r="I5" s="64">
        <v>45916</v>
      </c>
      <c r="J5" s="62"/>
      <c r="K5" s="62"/>
      <c r="L5" s="62"/>
      <c r="M5" s="63"/>
      <c r="N5" s="64">
        <v>45917</v>
      </c>
      <c r="O5" s="62"/>
      <c r="P5" s="62"/>
      <c r="Q5" s="62"/>
      <c r="R5" s="63"/>
      <c r="S5" s="64">
        <v>45918</v>
      </c>
      <c r="T5" s="62"/>
      <c r="U5" s="62"/>
      <c r="V5" s="62"/>
      <c r="W5" s="63"/>
    </row>
    <row r="6" spans="1:23" ht="15.75" customHeight="1" x14ac:dyDescent="0.2">
      <c r="A6" s="78"/>
      <c r="B6" s="79"/>
      <c r="C6" s="65" t="s">
        <v>75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1:23" ht="15.75" customHeight="1" x14ac:dyDescent="0.2">
      <c r="A7" s="80"/>
      <c r="B7" s="81"/>
      <c r="C7" s="234" t="s">
        <v>76</v>
      </c>
      <c r="D7" s="214" t="s">
        <v>77</v>
      </c>
      <c r="E7" s="215" t="s">
        <v>76</v>
      </c>
      <c r="F7" s="215" t="s">
        <v>78</v>
      </c>
      <c r="G7" s="215" t="s">
        <v>79</v>
      </c>
      <c r="H7" s="54" t="s">
        <v>63</v>
      </c>
      <c r="I7" s="214" t="s">
        <v>77</v>
      </c>
      <c r="J7" s="215" t="s">
        <v>76</v>
      </c>
      <c r="K7" s="215" t="s">
        <v>78</v>
      </c>
      <c r="L7" s="215" t="s">
        <v>79</v>
      </c>
      <c r="M7" s="54" t="s">
        <v>63</v>
      </c>
      <c r="N7" s="214" t="s">
        <v>77</v>
      </c>
      <c r="O7" s="215" t="s">
        <v>76</v>
      </c>
      <c r="P7" s="215" t="s">
        <v>78</v>
      </c>
      <c r="Q7" s="215" t="s">
        <v>79</v>
      </c>
      <c r="R7" s="54" t="s">
        <v>63</v>
      </c>
      <c r="S7" s="214" t="s">
        <v>77</v>
      </c>
      <c r="T7" s="215" t="s">
        <v>76</v>
      </c>
      <c r="U7" s="215" t="s">
        <v>78</v>
      </c>
      <c r="V7" s="215" t="s">
        <v>79</v>
      </c>
      <c r="W7" s="54" t="s">
        <v>63</v>
      </c>
    </row>
    <row r="8" spans="1:23" ht="12.75" customHeight="1" thickBot="1" x14ac:dyDescent="0.3">
      <c r="A8" s="232" t="s">
        <v>114</v>
      </c>
      <c r="B8" s="233" t="s">
        <v>115</v>
      </c>
      <c r="C8" s="235"/>
      <c r="D8" s="217" t="s">
        <v>116</v>
      </c>
      <c r="E8" s="218" t="s">
        <v>117</v>
      </c>
      <c r="F8" s="218" t="s">
        <v>118</v>
      </c>
      <c r="G8" s="218" t="s">
        <v>119</v>
      </c>
      <c r="H8" s="55"/>
      <c r="I8" s="217" t="s">
        <v>116</v>
      </c>
      <c r="J8" s="218" t="s">
        <v>117</v>
      </c>
      <c r="K8" s="218" t="s">
        <v>118</v>
      </c>
      <c r="L8" s="218" t="s">
        <v>119</v>
      </c>
      <c r="M8" s="55"/>
      <c r="N8" s="217" t="s">
        <v>116</v>
      </c>
      <c r="O8" s="218" t="s">
        <v>117</v>
      </c>
      <c r="P8" s="218" t="s">
        <v>118</v>
      </c>
      <c r="Q8" s="218" t="s">
        <v>119</v>
      </c>
      <c r="R8" s="55"/>
      <c r="S8" s="217" t="s">
        <v>116</v>
      </c>
      <c r="T8" s="218" t="s">
        <v>117</v>
      </c>
      <c r="U8" s="218" t="s">
        <v>118</v>
      </c>
      <c r="V8" s="218" t="s">
        <v>119</v>
      </c>
      <c r="W8" s="55"/>
    </row>
    <row r="9" spans="1:23" ht="12.75" customHeight="1" x14ac:dyDescent="0.2">
      <c r="A9" s="226">
        <v>0.29166666666666669</v>
      </c>
      <c r="B9" s="222">
        <v>0.3125</v>
      </c>
      <c r="C9" s="200"/>
      <c r="D9" s="82" t="s">
        <v>120</v>
      </c>
      <c r="E9" s="83"/>
      <c r="F9" s="83"/>
      <c r="G9" s="84"/>
      <c r="H9" s="85"/>
      <c r="I9" s="83" t="s">
        <v>120</v>
      </c>
      <c r="J9" s="83"/>
      <c r="K9" s="83"/>
      <c r="L9" s="84"/>
      <c r="M9" s="85"/>
      <c r="N9" s="83" t="s">
        <v>120</v>
      </c>
      <c r="O9" s="83"/>
      <c r="P9" s="83"/>
      <c r="Q9" s="84"/>
      <c r="R9" s="85"/>
      <c r="S9" s="83" t="s">
        <v>120</v>
      </c>
      <c r="T9" s="83"/>
      <c r="U9" s="83"/>
      <c r="V9" s="84"/>
      <c r="W9" s="85"/>
    </row>
    <row r="10" spans="1:23" ht="12.75" customHeight="1" thickBot="1" x14ac:dyDescent="0.25">
      <c r="A10" s="227">
        <v>0.3125</v>
      </c>
      <c r="B10" s="223">
        <v>0.33333333333333331</v>
      </c>
      <c r="C10" s="200"/>
      <c r="D10" s="86"/>
      <c r="E10" s="87"/>
      <c r="F10" s="87"/>
      <c r="G10" s="87"/>
      <c r="H10" s="88"/>
      <c r="I10" s="87"/>
      <c r="J10" s="87"/>
      <c r="K10" s="87"/>
      <c r="L10" s="87"/>
      <c r="M10" s="88"/>
      <c r="N10" s="87"/>
      <c r="O10" s="87"/>
      <c r="P10" s="87"/>
      <c r="Q10" s="87"/>
      <c r="R10" s="88"/>
      <c r="S10" s="87"/>
      <c r="T10" s="87"/>
      <c r="U10" s="87"/>
      <c r="V10" s="87"/>
      <c r="W10" s="88"/>
    </row>
    <row r="11" spans="1:23" ht="12.75" customHeight="1" x14ac:dyDescent="0.2">
      <c r="A11" s="228">
        <v>0.33333333333333331</v>
      </c>
      <c r="B11" s="224">
        <v>0.35416666666666663</v>
      </c>
      <c r="C11" s="200"/>
      <c r="D11" s="110" t="s">
        <v>121</v>
      </c>
      <c r="E11" s="111"/>
      <c r="F11" s="111"/>
      <c r="G11" s="111"/>
      <c r="H11" s="112"/>
      <c r="I11" s="104" t="s">
        <v>64</v>
      </c>
      <c r="J11" s="106" t="s">
        <v>65</v>
      </c>
      <c r="K11" s="95"/>
      <c r="L11" s="95"/>
      <c r="M11" s="95"/>
      <c r="N11" s="89" t="s">
        <v>89</v>
      </c>
      <c r="O11" s="90"/>
      <c r="P11" s="90"/>
      <c r="Q11" s="90"/>
      <c r="R11" s="91"/>
      <c r="S11" s="95"/>
      <c r="T11" s="98" t="s">
        <v>32</v>
      </c>
      <c r="U11" s="211"/>
      <c r="V11" s="95"/>
      <c r="W11" s="101">
        <v>802.18</v>
      </c>
    </row>
    <row r="12" spans="1:23" ht="12.75" customHeight="1" thickBot="1" x14ac:dyDescent="0.25">
      <c r="A12" s="228">
        <v>0.35416666666666663</v>
      </c>
      <c r="B12" s="224">
        <v>0.37499999999999994</v>
      </c>
      <c r="C12" s="200"/>
      <c r="D12" s="113"/>
      <c r="E12" s="114"/>
      <c r="F12" s="114"/>
      <c r="G12" s="114"/>
      <c r="H12" s="115"/>
      <c r="I12" s="119"/>
      <c r="J12" s="107"/>
      <c r="K12" s="96"/>
      <c r="L12" s="96"/>
      <c r="M12" s="96"/>
      <c r="N12" s="92"/>
      <c r="O12" s="93"/>
      <c r="P12" s="93"/>
      <c r="Q12" s="93"/>
      <c r="R12" s="94"/>
      <c r="S12" s="96"/>
      <c r="T12" s="99"/>
      <c r="U12" s="212"/>
      <c r="V12" s="96"/>
      <c r="W12" s="102"/>
    </row>
    <row r="13" spans="1:23" ht="12.75" customHeight="1" x14ac:dyDescent="0.2">
      <c r="A13" s="228">
        <v>0.37499999999999994</v>
      </c>
      <c r="B13" s="224">
        <v>0.39583333333333326</v>
      </c>
      <c r="C13" s="200"/>
      <c r="D13" s="113"/>
      <c r="E13" s="114"/>
      <c r="F13" s="114"/>
      <c r="G13" s="114"/>
      <c r="H13" s="115"/>
      <c r="I13" s="120"/>
      <c r="J13" s="107"/>
      <c r="K13" s="96"/>
      <c r="L13" s="96"/>
      <c r="M13" s="96"/>
      <c r="N13" s="104" t="s">
        <v>64</v>
      </c>
      <c r="O13" s="106" t="s">
        <v>65</v>
      </c>
      <c r="P13" s="95"/>
      <c r="Q13" s="95"/>
      <c r="R13" s="95"/>
      <c r="S13" s="96"/>
      <c r="T13" s="99"/>
      <c r="U13" s="108" t="s">
        <v>59</v>
      </c>
      <c r="V13" s="96"/>
      <c r="W13" s="102"/>
    </row>
    <row r="14" spans="1:23" ht="13.5" thickBot="1" x14ac:dyDescent="0.25">
      <c r="A14" s="228">
        <v>0.39583333333333326</v>
      </c>
      <c r="B14" s="224">
        <v>0.41666666666666657</v>
      </c>
      <c r="C14" s="210"/>
      <c r="D14" s="116"/>
      <c r="E14" s="117"/>
      <c r="F14" s="117"/>
      <c r="G14" s="117"/>
      <c r="H14" s="118"/>
      <c r="I14" s="121"/>
      <c r="J14" s="122"/>
      <c r="K14" s="97"/>
      <c r="L14" s="97"/>
      <c r="M14" s="97"/>
      <c r="N14" s="105"/>
      <c r="O14" s="107"/>
      <c r="P14" s="97"/>
      <c r="Q14" s="97"/>
      <c r="R14" s="97"/>
      <c r="S14" s="97"/>
      <c r="T14" s="100"/>
      <c r="U14" s="109"/>
      <c r="V14" s="97"/>
      <c r="W14" s="103"/>
    </row>
    <row r="15" spans="1:23" ht="12.75" customHeight="1" thickBot="1" x14ac:dyDescent="0.25">
      <c r="A15" s="229">
        <v>0.41666666666666657</v>
      </c>
      <c r="B15" s="225">
        <v>0.43749999999999989</v>
      </c>
      <c r="C15" s="200"/>
      <c r="D15" s="126" t="s">
        <v>18</v>
      </c>
      <c r="E15" s="127"/>
      <c r="F15" s="127"/>
      <c r="G15" s="127"/>
      <c r="H15" s="128"/>
      <c r="I15" s="124" t="s">
        <v>18</v>
      </c>
      <c r="J15" s="124"/>
      <c r="K15" s="124"/>
      <c r="L15" s="124"/>
      <c r="M15" s="125"/>
      <c r="N15" s="123" t="s">
        <v>18</v>
      </c>
      <c r="O15" s="124"/>
      <c r="P15" s="124"/>
      <c r="Q15" s="124"/>
      <c r="R15" s="125"/>
      <c r="S15" s="123" t="s">
        <v>18</v>
      </c>
      <c r="T15" s="124"/>
      <c r="U15" s="124"/>
      <c r="V15" s="124"/>
      <c r="W15" s="125"/>
    </row>
    <row r="16" spans="1:23" ht="12.75" customHeight="1" x14ac:dyDescent="0.2">
      <c r="A16" s="228">
        <v>0.43749999999999989</v>
      </c>
      <c r="B16" s="224">
        <v>0.4583333333333332</v>
      </c>
      <c r="C16" s="200"/>
      <c r="D16" s="129" t="s">
        <v>91</v>
      </c>
      <c r="E16" s="130"/>
      <c r="F16" s="130"/>
      <c r="G16" s="130"/>
      <c r="H16" s="131"/>
      <c r="I16" s="95"/>
      <c r="J16" s="95"/>
      <c r="K16" s="132" t="s">
        <v>61</v>
      </c>
      <c r="L16" s="95"/>
      <c r="M16" s="101">
        <v>802.18</v>
      </c>
      <c r="N16" s="129" t="s">
        <v>92</v>
      </c>
      <c r="O16" s="130"/>
      <c r="P16" s="130"/>
      <c r="Q16" s="130"/>
      <c r="R16" s="131"/>
      <c r="S16" s="104" t="s">
        <v>64</v>
      </c>
      <c r="T16" s="106" t="s">
        <v>65</v>
      </c>
      <c r="U16" s="144" t="s">
        <v>58</v>
      </c>
      <c r="V16" s="95"/>
      <c r="W16" s="95"/>
    </row>
    <row r="17" spans="1:23" ht="12.75" customHeight="1" thickBot="1" x14ac:dyDescent="0.25">
      <c r="A17" s="228">
        <v>0.4583333333333332</v>
      </c>
      <c r="B17" s="224">
        <v>0.47916666666666652</v>
      </c>
      <c r="C17" s="200"/>
      <c r="D17" s="89"/>
      <c r="E17" s="90"/>
      <c r="F17" s="90"/>
      <c r="G17" s="90"/>
      <c r="H17" s="91"/>
      <c r="I17" s="96"/>
      <c r="J17" s="96"/>
      <c r="K17" s="133"/>
      <c r="L17" s="96"/>
      <c r="M17" s="102"/>
      <c r="N17" s="92"/>
      <c r="O17" s="93"/>
      <c r="P17" s="93"/>
      <c r="Q17" s="93"/>
      <c r="R17" s="94"/>
      <c r="S17" s="119"/>
      <c r="T17" s="107"/>
      <c r="U17" s="145"/>
      <c r="V17" s="96"/>
      <c r="W17" s="96"/>
    </row>
    <row r="18" spans="1:23" ht="12.75" customHeight="1" x14ac:dyDescent="0.2">
      <c r="A18" s="228">
        <v>0.47916666666666652</v>
      </c>
      <c r="B18" s="224">
        <v>0.49999999999999983</v>
      </c>
      <c r="C18" s="200"/>
      <c r="D18" s="89"/>
      <c r="E18" s="90"/>
      <c r="F18" s="90"/>
      <c r="G18" s="90"/>
      <c r="H18" s="91"/>
      <c r="I18" s="96"/>
      <c r="J18" s="96"/>
      <c r="K18" s="133"/>
      <c r="L18" s="96"/>
      <c r="M18" s="102"/>
      <c r="N18" s="129" t="s">
        <v>93</v>
      </c>
      <c r="O18" s="130"/>
      <c r="P18" s="130"/>
      <c r="Q18" s="130"/>
      <c r="R18" s="131"/>
      <c r="S18" s="119"/>
      <c r="T18" s="107"/>
      <c r="U18" s="145"/>
      <c r="V18" s="96"/>
      <c r="W18" s="96"/>
    </row>
    <row r="19" spans="1:23" ht="13.9" customHeight="1" thickBot="1" x14ac:dyDescent="0.25">
      <c r="A19" s="228">
        <v>0.49999999999999983</v>
      </c>
      <c r="B19" s="224">
        <v>0.52083333333333315</v>
      </c>
      <c r="C19" s="200"/>
      <c r="D19" s="92"/>
      <c r="E19" s="93"/>
      <c r="F19" s="93"/>
      <c r="G19" s="93"/>
      <c r="H19" s="94"/>
      <c r="I19" s="97"/>
      <c r="J19" s="97"/>
      <c r="K19" s="134"/>
      <c r="L19" s="97"/>
      <c r="M19" s="103"/>
      <c r="N19" s="92"/>
      <c r="O19" s="93"/>
      <c r="P19" s="93"/>
      <c r="Q19" s="93"/>
      <c r="R19" s="94"/>
      <c r="S19" s="105"/>
      <c r="T19" s="122"/>
      <c r="U19" s="146"/>
      <c r="V19" s="97"/>
      <c r="W19" s="97"/>
    </row>
    <row r="20" spans="1:23" ht="13.5" customHeight="1" x14ac:dyDescent="0.2">
      <c r="A20" s="227">
        <v>0.52083333333333315</v>
      </c>
      <c r="B20" s="223">
        <v>0.54166666666666652</v>
      </c>
      <c r="C20" s="200"/>
      <c r="D20" s="82" t="s">
        <v>34</v>
      </c>
      <c r="E20" s="83"/>
      <c r="F20" s="83"/>
      <c r="G20" s="83"/>
      <c r="H20" s="85"/>
      <c r="I20" s="83" t="s">
        <v>34</v>
      </c>
      <c r="J20" s="83"/>
      <c r="K20" s="83"/>
      <c r="L20" s="83"/>
      <c r="M20" s="85"/>
      <c r="N20" s="82" t="s">
        <v>34</v>
      </c>
      <c r="O20" s="83"/>
      <c r="P20" s="83"/>
      <c r="Q20" s="83"/>
      <c r="R20" s="85"/>
      <c r="S20" s="83" t="s">
        <v>34</v>
      </c>
      <c r="T20" s="83"/>
      <c r="U20" s="83"/>
      <c r="V20" s="83"/>
      <c r="W20" s="85"/>
    </row>
    <row r="21" spans="1:23" ht="13.5" customHeight="1" thickBot="1" x14ac:dyDescent="0.25">
      <c r="A21" s="227">
        <v>0.54166666666666652</v>
      </c>
      <c r="B21" s="223">
        <v>0.56249999999999989</v>
      </c>
      <c r="C21" s="200"/>
      <c r="D21" s="86"/>
      <c r="E21" s="87"/>
      <c r="F21" s="87"/>
      <c r="G21" s="87"/>
      <c r="H21" s="88"/>
      <c r="I21" s="87"/>
      <c r="J21" s="87"/>
      <c r="K21" s="87"/>
      <c r="L21" s="87"/>
      <c r="M21" s="88"/>
      <c r="N21" s="86"/>
      <c r="O21" s="87"/>
      <c r="P21" s="87"/>
      <c r="Q21" s="87"/>
      <c r="R21" s="88"/>
      <c r="S21" s="87"/>
      <c r="T21" s="87"/>
      <c r="U21" s="87"/>
      <c r="V21" s="87"/>
      <c r="W21" s="88"/>
    </row>
    <row r="22" spans="1:23" ht="12.75" customHeight="1" thickBot="1" x14ac:dyDescent="0.25">
      <c r="A22" s="228">
        <v>0.56249999999999989</v>
      </c>
      <c r="B22" s="224">
        <v>0.58333333333333326</v>
      </c>
      <c r="C22" s="200"/>
      <c r="D22" s="104" t="s">
        <v>64</v>
      </c>
      <c r="E22" s="106" t="s">
        <v>65</v>
      </c>
      <c r="F22" s="135" t="s">
        <v>80</v>
      </c>
      <c r="G22" s="138" t="s">
        <v>19</v>
      </c>
      <c r="H22" s="95"/>
      <c r="I22" s="141" t="s">
        <v>72</v>
      </c>
      <c r="J22" s="98" t="s">
        <v>32</v>
      </c>
      <c r="K22" s="135" t="s">
        <v>80</v>
      </c>
      <c r="L22" s="138" t="s">
        <v>19</v>
      </c>
      <c r="M22" s="95"/>
      <c r="N22" s="104" t="s">
        <v>64</v>
      </c>
      <c r="O22" s="106" t="s">
        <v>65</v>
      </c>
      <c r="P22" s="135" t="s">
        <v>80</v>
      </c>
      <c r="Q22" s="138" t="s">
        <v>19</v>
      </c>
      <c r="R22" s="95"/>
      <c r="S22" s="104" t="s">
        <v>64</v>
      </c>
      <c r="T22" s="95"/>
      <c r="U22" s="135" t="s">
        <v>80</v>
      </c>
      <c r="V22" s="95"/>
      <c r="W22" s="95"/>
    </row>
    <row r="23" spans="1:23" ht="12.75" customHeight="1" x14ac:dyDescent="0.2">
      <c r="A23" s="228">
        <v>0.58333333333333326</v>
      </c>
      <c r="B23" s="224">
        <v>0.60416666666666663</v>
      </c>
      <c r="C23" s="147" t="s">
        <v>122</v>
      </c>
      <c r="D23" s="119"/>
      <c r="E23" s="107"/>
      <c r="F23" s="136"/>
      <c r="G23" s="139"/>
      <c r="H23" s="96"/>
      <c r="I23" s="142"/>
      <c r="J23" s="99"/>
      <c r="K23" s="136"/>
      <c r="L23" s="139"/>
      <c r="M23" s="96"/>
      <c r="N23" s="119"/>
      <c r="O23" s="107"/>
      <c r="P23" s="136"/>
      <c r="Q23" s="139"/>
      <c r="R23" s="96"/>
      <c r="S23" s="119"/>
      <c r="T23" s="96"/>
      <c r="U23" s="136"/>
      <c r="V23" s="96"/>
      <c r="W23" s="96"/>
    </row>
    <row r="24" spans="1:23" ht="13.5" thickBot="1" x14ac:dyDescent="0.25">
      <c r="A24" s="228">
        <v>0.60416666666666663</v>
      </c>
      <c r="B24" s="224">
        <v>0.625</v>
      </c>
      <c r="C24" s="148"/>
      <c r="D24" s="119"/>
      <c r="E24" s="107"/>
      <c r="F24" s="136"/>
      <c r="G24" s="139"/>
      <c r="H24" s="96"/>
      <c r="I24" s="142"/>
      <c r="J24" s="99"/>
      <c r="K24" s="136"/>
      <c r="L24" s="139"/>
      <c r="M24" s="96"/>
      <c r="N24" s="119"/>
      <c r="O24" s="107"/>
      <c r="P24" s="136"/>
      <c r="Q24" s="139"/>
      <c r="R24" s="96"/>
      <c r="S24" s="119"/>
      <c r="T24" s="96"/>
      <c r="U24" s="136"/>
      <c r="V24" s="96"/>
      <c r="W24" s="96"/>
    </row>
    <row r="25" spans="1:23" ht="13.5" customHeight="1" thickBot="1" x14ac:dyDescent="0.25">
      <c r="A25" s="228">
        <v>0.625</v>
      </c>
      <c r="B25" s="224">
        <v>0.64583333333333337</v>
      </c>
      <c r="C25" s="200"/>
      <c r="D25" s="105"/>
      <c r="E25" s="122"/>
      <c r="F25" s="137"/>
      <c r="G25" s="140"/>
      <c r="H25" s="97"/>
      <c r="I25" s="143"/>
      <c r="J25" s="100"/>
      <c r="K25" s="137"/>
      <c r="L25" s="140"/>
      <c r="M25" s="97"/>
      <c r="N25" s="105"/>
      <c r="O25" s="122"/>
      <c r="P25" s="137"/>
      <c r="Q25" s="140"/>
      <c r="R25" s="97"/>
      <c r="S25" s="105"/>
      <c r="T25" s="97"/>
      <c r="U25" s="137"/>
      <c r="V25" s="97"/>
      <c r="W25" s="97"/>
    </row>
    <row r="26" spans="1:23" ht="12.75" customHeight="1" thickBot="1" x14ac:dyDescent="0.25">
      <c r="A26" s="229">
        <v>0.64583333333333337</v>
      </c>
      <c r="B26" s="225">
        <v>0.66666666666666674</v>
      </c>
      <c r="C26" s="200"/>
      <c r="D26" s="123" t="s">
        <v>18</v>
      </c>
      <c r="E26" s="124"/>
      <c r="F26" s="124"/>
      <c r="G26" s="124"/>
      <c r="H26" s="125"/>
      <c r="I26" s="123" t="s">
        <v>18</v>
      </c>
      <c r="J26" s="124"/>
      <c r="K26" s="124"/>
      <c r="L26" s="124"/>
      <c r="M26" s="125"/>
      <c r="N26" s="123" t="s">
        <v>18</v>
      </c>
      <c r="O26" s="124"/>
      <c r="P26" s="124"/>
      <c r="Q26" s="124"/>
      <c r="R26" s="125"/>
      <c r="S26" s="123" t="s">
        <v>18</v>
      </c>
      <c r="T26" s="124"/>
      <c r="U26" s="124"/>
      <c r="V26" s="124"/>
      <c r="W26" s="125"/>
    </row>
    <row r="27" spans="1:23" ht="12.75" customHeight="1" x14ac:dyDescent="0.2">
      <c r="A27" s="228">
        <v>0.66666666666666674</v>
      </c>
      <c r="B27" s="224">
        <v>0.68750000000000011</v>
      </c>
      <c r="C27" s="56" t="s">
        <v>60</v>
      </c>
      <c r="D27" s="104" t="s">
        <v>64</v>
      </c>
      <c r="E27" s="159" t="s">
        <v>123</v>
      </c>
      <c r="F27" s="132" t="s">
        <v>61</v>
      </c>
      <c r="G27" s="95"/>
      <c r="H27" s="95"/>
      <c r="I27" s="95"/>
      <c r="J27" s="106" t="s">
        <v>65</v>
      </c>
      <c r="K27" s="156" t="s">
        <v>90</v>
      </c>
      <c r="L27" s="95"/>
      <c r="M27" s="101" t="s">
        <v>56</v>
      </c>
      <c r="N27" s="104" t="s">
        <v>64</v>
      </c>
      <c r="O27" s="159" t="s">
        <v>123</v>
      </c>
      <c r="P27" s="156" t="s">
        <v>90</v>
      </c>
      <c r="Q27" s="95"/>
      <c r="R27" s="101">
        <v>802.24</v>
      </c>
      <c r="S27" s="184" t="s">
        <v>94</v>
      </c>
      <c r="T27" s="185"/>
      <c r="U27" s="185"/>
      <c r="V27" s="185"/>
      <c r="W27" s="186"/>
    </row>
    <row r="28" spans="1:23" ht="13.9" customHeight="1" x14ac:dyDescent="0.2">
      <c r="A28" s="228">
        <v>0.68750000000000011</v>
      </c>
      <c r="B28" s="224">
        <v>0.70833333333333348</v>
      </c>
      <c r="C28" s="57"/>
      <c r="D28" s="119"/>
      <c r="E28" s="160"/>
      <c r="F28" s="133"/>
      <c r="G28" s="96"/>
      <c r="H28" s="96"/>
      <c r="I28" s="96"/>
      <c r="J28" s="107"/>
      <c r="K28" s="157"/>
      <c r="L28" s="96"/>
      <c r="M28" s="102"/>
      <c r="N28" s="119"/>
      <c r="O28" s="160"/>
      <c r="P28" s="157"/>
      <c r="Q28" s="96"/>
      <c r="R28" s="102"/>
      <c r="S28" s="187"/>
      <c r="T28" s="188"/>
      <c r="U28" s="188"/>
      <c r="V28" s="188"/>
      <c r="W28" s="189"/>
    </row>
    <row r="29" spans="1:23" ht="13.5" customHeight="1" thickBot="1" x14ac:dyDescent="0.25">
      <c r="A29" s="228">
        <v>0.70833333333333348</v>
      </c>
      <c r="B29" s="224">
        <v>0.72916666666666685</v>
      </c>
      <c r="C29" s="58"/>
      <c r="D29" s="119"/>
      <c r="E29" s="160"/>
      <c r="F29" s="133"/>
      <c r="G29" s="96"/>
      <c r="H29" s="96"/>
      <c r="I29" s="96"/>
      <c r="J29" s="107"/>
      <c r="K29" s="157"/>
      <c r="L29" s="96"/>
      <c r="M29" s="102"/>
      <c r="N29" s="119"/>
      <c r="O29" s="160"/>
      <c r="P29" s="157"/>
      <c r="Q29" s="96"/>
      <c r="R29" s="102"/>
      <c r="S29" s="187"/>
      <c r="T29" s="188"/>
      <c r="U29" s="188"/>
      <c r="V29" s="188"/>
      <c r="W29" s="189"/>
    </row>
    <row r="30" spans="1:23" ht="15.75" customHeight="1" thickBot="1" x14ac:dyDescent="0.25">
      <c r="A30" s="228">
        <v>0.72916666666666685</v>
      </c>
      <c r="B30" s="224">
        <v>0.75000000000000022</v>
      </c>
      <c r="C30" s="147" t="s">
        <v>124</v>
      </c>
      <c r="D30" s="105"/>
      <c r="E30" s="161"/>
      <c r="F30" s="134"/>
      <c r="G30" s="97"/>
      <c r="H30" s="97"/>
      <c r="I30" s="97"/>
      <c r="J30" s="122"/>
      <c r="K30" s="158"/>
      <c r="L30" s="97"/>
      <c r="M30" s="103"/>
      <c r="N30" s="105"/>
      <c r="O30" s="161"/>
      <c r="P30" s="158"/>
      <c r="Q30" s="97"/>
      <c r="R30" s="103"/>
      <c r="S30" s="190"/>
      <c r="T30" s="191"/>
      <c r="U30" s="191"/>
      <c r="V30" s="191"/>
      <c r="W30" s="192"/>
    </row>
    <row r="31" spans="1:23" ht="16.5" customHeight="1" thickBot="1" x14ac:dyDescent="0.25">
      <c r="A31" s="227">
        <v>0.75000000000000022</v>
      </c>
      <c r="B31" s="223">
        <v>0.77083333333333359</v>
      </c>
      <c r="C31" s="148"/>
      <c r="D31" s="207"/>
      <c r="E31" s="219"/>
      <c r="F31" s="149" t="s">
        <v>62</v>
      </c>
      <c r="G31" s="208"/>
      <c r="H31" s="209"/>
      <c r="I31" s="205"/>
      <c r="J31" s="220"/>
      <c r="K31" s="220"/>
      <c r="L31" s="220"/>
      <c r="M31" s="209"/>
      <c r="N31" s="207"/>
      <c r="O31" s="208"/>
      <c r="P31" s="208"/>
      <c r="Q31" s="208"/>
      <c r="R31" s="209"/>
      <c r="S31" s="207"/>
      <c r="T31" s="208"/>
      <c r="U31" s="208"/>
      <c r="V31" s="208"/>
      <c r="W31" s="209"/>
    </row>
    <row r="32" spans="1:23" ht="15.75" customHeight="1" thickBot="1" x14ac:dyDescent="0.25">
      <c r="A32" s="227">
        <v>0.77083333333333359</v>
      </c>
      <c r="B32" s="223">
        <v>0.79166666666666696</v>
      </c>
      <c r="C32" s="151" t="s">
        <v>57</v>
      </c>
      <c r="D32" s="205"/>
      <c r="E32" s="219"/>
      <c r="F32" s="150"/>
      <c r="G32" s="202"/>
      <c r="H32" s="101">
        <v>802.19</v>
      </c>
      <c r="I32" s="205"/>
      <c r="J32" s="219"/>
      <c r="K32" s="219"/>
      <c r="L32" s="149" t="s">
        <v>125</v>
      </c>
      <c r="M32" s="216"/>
      <c r="N32" s="203"/>
      <c r="O32" s="202"/>
      <c r="P32" s="202"/>
      <c r="Q32" s="202"/>
      <c r="R32" s="216"/>
      <c r="S32" s="203"/>
      <c r="T32" s="202"/>
      <c r="U32" s="202"/>
      <c r="V32" s="202"/>
      <c r="W32" s="101">
        <v>802.19</v>
      </c>
    </row>
    <row r="33" spans="1:23" ht="16.5" customHeight="1" x14ac:dyDescent="0.2">
      <c r="A33" s="227">
        <v>0.79166666666666696</v>
      </c>
      <c r="B33" s="223">
        <v>0.81250000000000033</v>
      </c>
      <c r="C33" s="152"/>
      <c r="D33" s="205"/>
      <c r="E33" s="202"/>
      <c r="F33" s="202"/>
      <c r="G33" s="202"/>
      <c r="H33" s="102"/>
      <c r="I33" s="205"/>
      <c r="J33" s="219"/>
      <c r="K33" s="219"/>
      <c r="L33" s="154"/>
      <c r="M33" s="201"/>
      <c r="N33" s="170" t="s">
        <v>42</v>
      </c>
      <c r="O33" s="171"/>
      <c r="P33" s="171"/>
      <c r="Q33" s="171"/>
      <c r="R33" s="172"/>
      <c r="S33" s="203"/>
      <c r="T33" s="202"/>
      <c r="U33" s="202"/>
      <c r="V33" s="202"/>
      <c r="W33" s="102"/>
    </row>
    <row r="34" spans="1:23" ht="13.5" customHeight="1" x14ac:dyDescent="0.2">
      <c r="A34" s="227">
        <v>0.81250000000000033</v>
      </c>
      <c r="B34" s="223">
        <v>0.8333333333333337</v>
      </c>
      <c r="C34" s="152"/>
      <c r="D34" s="205"/>
      <c r="E34" s="202"/>
      <c r="F34" s="202"/>
      <c r="G34" s="202"/>
      <c r="H34" s="102"/>
      <c r="I34" s="205"/>
      <c r="J34" s="219"/>
      <c r="K34" s="219"/>
      <c r="L34" s="154"/>
      <c r="M34" s="216"/>
      <c r="N34" s="173"/>
      <c r="O34" s="174"/>
      <c r="P34" s="174"/>
      <c r="Q34" s="174"/>
      <c r="R34" s="175"/>
      <c r="S34" s="203"/>
      <c r="T34" s="202"/>
      <c r="U34" s="202"/>
      <c r="V34" s="202"/>
      <c r="W34" s="102"/>
    </row>
    <row r="35" spans="1:23" ht="12.75" customHeight="1" thickBot="1" x14ac:dyDescent="0.25">
      <c r="A35" s="227">
        <v>0.8333333333333337</v>
      </c>
      <c r="B35" s="223">
        <v>0.85416666666666707</v>
      </c>
      <c r="C35" s="152"/>
      <c r="D35" s="205"/>
      <c r="E35" s="162" t="s">
        <v>27</v>
      </c>
      <c r="F35" s="162"/>
      <c r="G35" s="162"/>
      <c r="H35" s="103"/>
      <c r="I35" s="205"/>
      <c r="J35" s="221"/>
      <c r="K35" s="221"/>
      <c r="L35" s="155"/>
      <c r="M35" s="216"/>
      <c r="N35" s="173"/>
      <c r="O35" s="174"/>
      <c r="P35" s="174"/>
      <c r="Q35" s="174"/>
      <c r="R35" s="175"/>
      <c r="S35" s="179"/>
      <c r="T35" s="162" t="s">
        <v>27</v>
      </c>
      <c r="U35" s="162"/>
      <c r="V35" s="162"/>
      <c r="W35" s="103"/>
    </row>
    <row r="36" spans="1:23" ht="13.5" thickBot="1" x14ac:dyDescent="0.25">
      <c r="A36" s="227">
        <v>0.85416666666666707</v>
      </c>
      <c r="B36" s="223">
        <v>0.87500000000000044</v>
      </c>
      <c r="C36" s="152"/>
      <c r="D36" s="203"/>
      <c r="E36" s="162"/>
      <c r="F36" s="162"/>
      <c r="G36" s="162"/>
      <c r="H36" s="201"/>
      <c r="I36" s="205"/>
      <c r="J36" s="163" t="s">
        <v>27</v>
      </c>
      <c r="K36" s="163"/>
      <c r="L36" s="163"/>
      <c r="M36" s="216"/>
      <c r="N36" s="176"/>
      <c r="O36" s="177"/>
      <c r="P36" s="177"/>
      <c r="Q36" s="177"/>
      <c r="R36" s="178"/>
      <c r="S36" s="179"/>
      <c r="T36" s="162"/>
      <c r="U36" s="162"/>
      <c r="V36" s="162"/>
      <c r="W36" s="201"/>
    </row>
    <row r="37" spans="1:23" x14ac:dyDescent="0.2">
      <c r="A37" s="227">
        <v>0.87500000000000044</v>
      </c>
      <c r="B37" s="223">
        <v>0.89583333333333381</v>
      </c>
      <c r="C37" s="152"/>
      <c r="D37" s="164"/>
      <c r="E37" s="165"/>
      <c r="F37" s="165"/>
      <c r="G37" s="165"/>
      <c r="H37" s="166"/>
      <c r="I37" s="205"/>
      <c r="J37" s="202"/>
      <c r="K37" s="213"/>
      <c r="L37" s="202"/>
      <c r="M37" s="216"/>
      <c r="N37" s="202"/>
      <c r="O37" s="202"/>
      <c r="P37" s="202"/>
      <c r="Q37" s="202"/>
      <c r="R37" s="202"/>
      <c r="S37" s="179"/>
      <c r="T37" s="162"/>
      <c r="U37" s="162"/>
      <c r="V37" s="162"/>
      <c r="W37" s="180"/>
    </row>
    <row r="38" spans="1:23" x14ac:dyDescent="0.2">
      <c r="A38" s="227">
        <v>0.89583333333333381</v>
      </c>
      <c r="B38" s="223">
        <v>0.91666666666666718</v>
      </c>
      <c r="C38" s="152"/>
      <c r="D38" s="164"/>
      <c r="E38" s="165"/>
      <c r="F38" s="165"/>
      <c r="G38" s="165"/>
      <c r="H38" s="166"/>
      <c r="I38" s="205"/>
      <c r="J38" s="202"/>
      <c r="K38" s="202"/>
      <c r="L38" s="202"/>
      <c r="M38" s="180"/>
      <c r="N38" s="202"/>
      <c r="O38" s="202"/>
      <c r="P38" s="202"/>
      <c r="Q38" s="202"/>
      <c r="R38" s="202"/>
      <c r="S38" s="179"/>
      <c r="T38" s="162"/>
      <c r="U38" s="162"/>
      <c r="V38" s="162"/>
      <c r="W38" s="180"/>
    </row>
    <row r="39" spans="1:23" x14ac:dyDescent="0.2">
      <c r="A39" s="227">
        <v>0.91666666666666718</v>
      </c>
      <c r="B39" s="223">
        <v>0.93750000000000056</v>
      </c>
      <c r="C39" s="152"/>
      <c r="D39" s="164"/>
      <c r="E39" s="165"/>
      <c r="F39" s="165"/>
      <c r="G39" s="165"/>
      <c r="H39" s="166"/>
      <c r="I39" s="205"/>
      <c r="J39" s="202"/>
      <c r="K39" s="202"/>
      <c r="L39" s="202"/>
      <c r="M39" s="180"/>
      <c r="N39" s="203"/>
      <c r="O39" s="202"/>
      <c r="P39" s="202"/>
      <c r="Q39" s="202"/>
      <c r="R39" s="201"/>
      <c r="S39" s="179"/>
      <c r="T39" s="162"/>
      <c r="U39" s="162"/>
      <c r="V39" s="162"/>
      <c r="W39" s="180"/>
    </row>
    <row r="40" spans="1:23" ht="13.5" thickBot="1" x14ac:dyDescent="0.25">
      <c r="A40" s="230">
        <v>0.93750000000000056</v>
      </c>
      <c r="B40" s="231">
        <v>0.95833333333333393</v>
      </c>
      <c r="C40" s="153"/>
      <c r="D40" s="167"/>
      <c r="E40" s="168"/>
      <c r="F40" s="168"/>
      <c r="G40" s="168"/>
      <c r="H40" s="169"/>
      <c r="I40" s="206"/>
      <c r="J40" s="204"/>
      <c r="K40" s="204"/>
      <c r="L40" s="204"/>
      <c r="M40" s="183"/>
      <c r="N40" s="202"/>
      <c r="O40" s="202"/>
      <c r="P40" s="202"/>
      <c r="Q40" s="202"/>
      <c r="R40" s="202"/>
      <c r="S40" s="181"/>
      <c r="T40" s="182"/>
      <c r="U40" s="182"/>
      <c r="V40" s="182"/>
      <c r="W40" s="183"/>
    </row>
    <row r="41" spans="1:23" x14ac:dyDescent="0.2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4" spans="1:23" ht="12.75" customHeight="1" x14ac:dyDescent="0.2"/>
    <row r="45" spans="1:23" ht="13.15" customHeight="1" x14ac:dyDescent="0.2"/>
  </sheetData>
  <mergeCells count="113">
    <mergeCell ref="T35:V36"/>
    <mergeCell ref="S37:W40"/>
    <mergeCell ref="M38:M40"/>
    <mergeCell ref="O27:O30"/>
    <mergeCell ref="Q27:Q30"/>
    <mergeCell ref="R27:R30"/>
    <mergeCell ref="S27:W30"/>
    <mergeCell ref="H32:H35"/>
    <mergeCell ref="E35:G36"/>
    <mergeCell ref="J36:L36"/>
    <mergeCell ref="D37:H40"/>
    <mergeCell ref="C23:C24"/>
    <mergeCell ref="D20:H21"/>
    <mergeCell ref="I20:M21"/>
    <mergeCell ref="N33:R36"/>
    <mergeCell ref="S35:S36"/>
    <mergeCell ref="P27:P30"/>
    <mergeCell ref="G27:G30"/>
    <mergeCell ref="K27:K30"/>
    <mergeCell ref="C27:C29"/>
    <mergeCell ref="D27:D30"/>
    <mergeCell ref="F27:F30"/>
    <mergeCell ref="E27:E30"/>
    <mergeCell ref="H27:H30"/>
    <mergeCell ref="L27:L30"/>
    <mergeCell ref="V16:V19"/>
    <mergeCell ref="S22:S25"/>
    <mergeCell ref="T22:T25"/>
    <mergeCell ref="U22:U25"/>
    <mergeCell ref="V22:V25"/>
    <mergeCell ref="W22:W25"/>
    <mergeCell ref="M22:M25"/>
    <mergeCell ref="N22:N25"/>
    <mergeCell ref="O22:O25"/>
    <mergeCell ref="D15:H15"/>
    <mergeCell ref="I15:M15"/>
    <mergeCell ref="N15:R15"/>
    <mergeCell ref="S15:W15"/>
    <mergeCell ref="D16:H19"/>
    <mergeCell ref="I16:I19"/>
    <mergeCell ref="K16:K19"/>
    <mergeCell ref="P22:P25"/>
    <mergeCell ref="Q22:Q25"/>
    <mergeCell ref="R22:R25"/>
    <mergeCell ref="G22:G25"/>
    <mergeCell ref="H22:H25"/>
    <mergeCell ref="I22:I25"/>
    <mergeCell ref="J22:J25"/>
    <mergeCell ref="K22:K25"/>
    <mergeCell ref="L22:L25"/>
    <mergeCell ref="W16:W19"/>
    <mergeCell ref="N18:R19"/>
    <mergeCell ref="J16:J19"/>
    <mergeCell ref="L16:L19"/>
    <mergeCell ref="N20:R21"/>
    <mergeCell ref="S20:W21"/>
    <mergeCell ref="D22:D25"/>
    <mergeCell ref="E22:E25"/>
    <mergeCell ref="W7:W8"/>
    <mergeCell ref="D9:H10"/>
    <mergeCell ref="I9:M10"/>
    <mergeCell ref="N9:R10"/>
    <mergeCell ref="S9:W10"/>
    <mergeCell ref="S4:W4"/>
    <mergeCell ref="N11:R12"/>
    <mergeCell ref="S11:S14"/>
    <mergeCell ref="T11:T14"/>
    <mergeCell ref="V11:V14"/>
    <mergeCell ref="W11:W14"/>
    <mergeCell ref="N13:N14"/>
    <mergeCell ref="O13:O14"/>
    <mergeCell ref="P13:P14"/>
    <mergeCell ref="Q13:Q14"/>
    <mergeCell ref="R13:R14"/>
    <mergeCell ref="U13:U14"/>
    <mergeCell ref="D11:H14"/>
    <mergeCell ref="I11:I14"/>
    <mergeCell ref="J11:J14"/>
    <mergeCell ref="K11:K14"/>
    <mergeCell ref="L11:L14"/>
    <mergeCell ref="M11:M14"/>
    <mergeCell ref="D26:H26"/>
    <mergeCell ref="I26:M26"/>
    <mergeCell ref="N26:R26"/>
    <mergeCell ref="S26:W26"/>
    <mergeCell ref="F22:F25"/>
    <mergeCell ref="C30:C31"/>
    <mergeCell ref="F31:F32"/>
    <mergeCell ref="C32:C40"/>
    <mergeCell ref="L32:L35"/>
    <mergeCell ref="W32:W35"/>
    <mergeCell ref="I27:I30"/>
    <mergeCell ref="J27:J30"/>
    <mergeCell ref="M27:M30"/>
    <mergeCell ref="N27:N30"/>
    <mergeCell ref="M16:M19"/>
    <mergeCell ref="N16:R17"/>
    <mergeCell ref="S16:S19"/>
    <mergeCell ref="T16:T19"/>
    <mergeCell ref="U16:U19"/>
    <mergeCell ref="D5:H5"/>
    <mergeCell ref="I5:M5"/>
    <mergeCell ref="N5:R5"/>
    <mergeCell ref="S5:W5"/>
    <mergeCell ref="A1:B3"/>
    <mergeCell ref="A4:B7"/>
    <mergeCell ref="D4:H4"/>
    <mergeCell ref="I4:M4"/>
    <mergeCell ref="N4:R4"/>
    <mergeCell ref="C6:W6"/>
    <mergeCell ref="H7:H8"/>
    <mergeCell ref="M7:M8"/>
    <mergeCell ref="R7:R8"/>
  </mergeCells>
  <hyperlinks>
    <hyperlink ref="E7" r:id="rId1" xr:uid="{A050F9BC-C3F2-4A1A-B60F-33E6679B21CD}"/>
    <hyperlink ref="D7" r:id="rId2" xr:uid="{CCA38DB9-3396-483B-A7E4-44C41950170C}"/>
    <hyperlink ref="F7" r:id="rId3" xr:uid="{F0FD685E-3649-4907-ACE5-A926DE31DE50}"/>
    <hyperlink ref="G7" r:id="rId4" xr:uid="{25E53327-0265-4B83-B887-F0D03BC36283}"/>
    <hyperlink ref="C7" r:id="rId5" xr:uid="{7928C3C3-6AB6-4877-9B20-385329CA5CAB}"/>
    <hyperlink ref="J7" r:id="rId6" xr:uid="{F14D09C4-9039-41E6-B6F9-CBE346C144F7}"/>
    <hyperlink ref="I7" r:id="rId7" xr:uid="{0EB408C3-A59D-4308-B4BA-66C40F27B7DB}"/>
    <hyperlink ref="K7" r:id="rId8" xr:uid="{58EC17B5-041C-4376-9B61-06A5E12BCB79}"/>
    <hyperlink ref="L7" r:id="rId9" xr:uid="{0CF0687F-99C4-4ADE-B7E1-8F7995FE5F5E}"/>
    <hyperlink ref="O7" r:id="rId10" xr:uid="{5712565F-0A33-45E4-8D07-364C015ABA0D}"/>
    <hyperlink ref="N7" r:id="rId11" xr:uid="{BC19D492-F204-4726-92BD-47AD1D8200AC}"/>
    <hyperlink ref="P7" r:id="rId12" xr:uid="{4EA728F1-6416-4FDE-A665-25C660D555B0}"/>
    <hyperlink ref="Q7" r:id="rId13" xr:uid="{8699E685-319E-402B-B779-DE72CA91B7DA}"/>
    <hyperlink ref="T7" r:id="rId14" xr:uid="{61B27C4D-FE05-443A-B669-098B91CBCBD4}"/>
    <hyperlink ref="S7" r:id="rId15" xr:uid="{6384210F-2F0F-43FD-8842-78FC190E09B3}"/>
    <hyperlink ref="U7" r:id="rId16" xr:uid="{FE4E76CE-9A29-45E5-B702-60574DB7D55E}"/>
    <hyperlink ref="V7" r:id="rId17" xr:uid="{064D729B-B676-4341-8646-22A3DB800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B14" sqref="B14"/>
    </sheetView>
  </sheetViews>
  <sheetFormatPr defaultRowHeight="12.75" x14ac:dyDescent="0.2"/>
  <cols>
    <col min="1" max="1" width="10.7109375" customWidth="1"/>
    <col min="2" max="2" width="73.140625" customWidth="1"/>
    <col min="3" max="3" width="8.7109375" customWidth="1"/>
  </cols>
  <sheetData>
    <row r="1" spans="1:3" ht="15.75" x14ac:dyDescent="0.2">
      <c r="B1" s="193" t="str">
        <f>'Big Picture'!$C$1</f>
        <v>158th IEEE 802.15 WSN SESSION</v>
      </c>
    </row>
    <row r="2" spans="1:3" ht="15.75" x14ac:dyDescent="0.2">
      <c r="B2" s="193" t="s">
        <v>136</v>
      </c>
    </row>
    <row r="3" spans="1:3" ht="15.75" x14ac:dyDescent="0.2">
      <c r="B3" s="193" t="str">
        <f>'Big Picture'!$C$2</f>
        <v>Waikoloa</v>
      </c>
    </row>
    <row r="4" spans="1:3" x14ac:dyDescent="0.2">
      <c r="B4" s="17" t="s">
        <v>6</v>
      </c>
    </row>
    <row r="5" spans="1:3" x14ac:dyDescent="0.2">
      <c r="A5" s="1"/>
      <c r="B5" s="17" t="s">
        <v>35</v>
      </c>
    </row>
    <row r="6" spans="1:3" x14ac:dyDescent="0.2">
      <c r="A6" s="1"/>
      <c r="B6" s="16" t="s">
        <v>95</v>
      </c>
      <c r="C6" s="15" t="s">
        <v>135</v>
      </c>
    </row>
    <row r="7" spans="1:3" x14ac:dyDescent="0.2">
      <c r="A7" s="1">
        <f t="shared" ref="A7:A15" si="0">A6+1</f>
        <v>1</v>
      </c>
      <c r="B7" s="1" t="s">
        <v>126</v>
      </c>
      <c r="C7" s="13">
        <v>0.5625</v>
      </c>
    </row>
    <row r="8" spans="1:3" x14ac:dyDescent="0.2">
      <c r="A8" s="1">
        <f>A7+1</f>
        <v>2</v>
      </c>
      <c r="B8" s="1" t="s">
        <v>127</v>
      </c>
      <c r="C8" s="13">
        <v>0.66666666666666663</v>
      </c>
    </row>
    <row r="9" spans="1:3" x14ac:dyDescent="0.2">
      <c r="A9" s="1">
        <f t="shared" si="0"/>
        <v>3</v>
      </c>
      <c r="B9" s="1" t="s">
        <v>128</v>
      </c>
      <c r="C9" s="13">
        <v>0.33333333333333331</v>
      </c>
    </row>
    <row r="10" spans="1:3" x14ac:dyDescent="0.2">
      <c r="A10" s="1">
        <f t="shared" si="0"/>
        <v>4</v>
      </c>
      <c r="B10" s="1" t="s">
        <v>129</v>
      </c>
      <c r="C10" s="13">
        <v>0.66666666666666663</v>
      </c>
    </row>
    <row r="11" spans="1:3" x14ac:dyDescent="0.2">
      <c r="A11" s="1">
        <f t="shared" si="0"/>
        <v>5</v>
      </c>
      <c r="B11" s="1" t="s">
        <v>130</v>
      </c>
      <c r="C11" s="13">
        <v>0.375</v>
      </c>
    </row>
    <row r="12" spans="1:3" x14ac:dyDescent="0.2">
      <c r="A12" s="1">
        <f t="shared" si="0"/>
        <v>6</v>
      </c>
      <c r="B12" s="1" t="s">
        <v>131</v>
      </c>
      <c r="C12" s="13">
        <v>0.5625</v>
      </c>
    </row>
    <row r="13" spans="1:3" x14ac:dyDescent="0.2">
      <c r="A13" s="1">
        <f t="shared" si="0"/>
        <v>7</v>
      </c>
      <c r="B13" s="1" t="s">
        <v>137</v>
      </c>
      <c r="C13" s="13">
        <v>0.66666666666666663</v>
      </c>
    </row>
    <row r="14" spans="1:3" x14ac:dyDescent="0.2">
      <c r="A14" s="1">
        <f t="shared" si="0"/>
        <v>8</v>
      </c>
      <c r="B14" s="1" t="s">
        <v>132</v>
      </c>
      <c r="C14" s="13">
        <v>0.4375</v>
      </c>
    </row>
    <row r="15" spans="1:3" x14ac:dyDescent="0.2">
      <c r="A15" s="1">
        <f t="shared" si="0"/>
        <v>9</v>
      </c>
      <c r="B15" s="1" t="s">
        <v>133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4" t="s">
        <v>134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8</v>
      </c>
      <c r="C19" s="13"/>
    </row>
    <row r="20" spans="1:5" x14ac:dyDescent="0.2">
      <c r="A20" s="1"/>
      <c r="B20" s="2" t="s">
        <v>29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30</v>
      </c>
    </row>
    <row r="24" spans="1:5" x14ac:dyDescent="0.2">
      <c r="A24" s="2"/>
      <c r="B24" s="22" t="s">
        <v>9</v>
      </c>
    </row>
    <row r="25" spans="1:5" x14ac:dyDescent="0.2">
      <c r="B25" s="14" t="s">
        <v>10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11</v>
      </c>
      <c r="C27" s="5"/>
      <c r="D27" s="5"/>
      <c r="E27" s="5"/>
    </row>
    <row r="28" spans="1:5" x14ac:dyDescent="0.2">
      <c r="B28" s="14" t="s">
        <v>12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13</v>
      </c>
      <c r="E30" s="5"/>
    </row>
    <row r="31" spans="1:5" x14ac:dyDescent="0.2">
      <c r="B31" s="2" t="s">
        <v>14</v>
      </c>
      <c r="E31" s="5"/>
    </row>
    <row r="32" spans="1:5" x14ac:dyDescent="0.2">
      <c r="B32" s="14" t="s">
        <v>33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15</v>
      </c>
      <c r="C34" s="5"/>
      <c r="E34" s="5"/>
    </row>
    <row r="35" spans="2:5" x14ac:dyDescent="0.2">
      <c r="B35" s="14" t="s">
        <v>16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31</v>
      </c>
      <c r="E37" s="5"/>
    </row>
    <row r="38" spans="2:5" x14ac:dyDescent="0.2">
      <c r="B38" s="14" t="s">
        <v>17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3" activePane="bottomLeft" state="frozen"/>
      <selection pane="bottomLeft" activeCell="B1" sqref="B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5" width="11.28515625" style="7"/>
    <col min="6" max="6" width="11.28515625" style="50"/>
    <col min="7" max="16384" width="11.28515625" style="7"/>
  </cols>
  <sheetData>
    <row r="1" spans="1:10" ht="15.75" x14ac:dyDescent="0.2">
      <c r="B1" s="193" t="str">
        <f>Summary!$B$2</f>
        <v>September Wireless Interim Session</v>
      </c>
      <c r="G1" s="7" t="s">
        <v>55</v>
      </c>
    </row>
    <row r="2" spans="1:10" ht="15.75" x14ac:dyDescent="0.2">
      <c r="B2" s="3"/>
      <c r="E2" s="20" t="str">
        <f>Summary!$C$6</f>
        <v>HST</v>
      </c>
      <c r="F2" s="50" t="s">
        <v>107</v>
      </c>
      <c r="G2" s="7" t="s">
        <v>26</v>
      </c>
      <c r="H2" s="7" t="s">
        <v>28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Summary!A$7</f>
        <v>1</v>
      </c>
      <c r="B5" s="1" t="str">
        <f>Summary!B$7</f>
        <v>Monday 15-Sept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53</v>
      </c>
      <c r="C8" s="12" t="s">
        <v>4</v>
      </c>
      <c r="D8" s="8">
        <v>10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45</v>
      </c>
      <c r="C9" s="12" t="s">
        <v>1</v>
      </c>
      <c r="D9" s="8">
        <v>20</v>
      </c>
      <c r="E9" s="10">
        <f>E8+TIME(0,D9,0)</f>
        <v>0.58333333333333326</v>
      </c>
      <c r="G9"/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104</v>
      </c>
      <c r="C10" s="12" t="s">
        <v>105</v>
      </c>
      <c r="D10" s="8">
        <v>5</v>
      </c>
      <c r="E10" s="10">
        <f>E9+TIME(0,D8,0)</f>
        <v>0.59027777777777768</v>
      </c>
      <c r="I10" s="11"/>
      <c r="J10" s="11"/>
    </row>
    <row r="11" spans="1:10" x14ac:dyDescent="0.2">
      <c r="A11" s="5">
        <f t="shared" si="0"/>
        <v>1.6000000000000005</v>
      </c>
      <c r="B11" s="11" t="s">
        <v>81</v>
      </c>
      <c r="C11" s="12" t="s">
        <v>73</v>
      </c>
      <c r="D11" s="8">
        <v>15</v>
      </c>
      <c r="E11" s="10">
        <f t="shared" si="1"/>
        <v>0.59374999999999989</v>
      </c>
      <c r="G11" t="s">
        <v>103</v>
      </c>
      <c r="H11" s="14"/>
      <c r="I11" s="11"/>
      <c r="J11" s="11"/>
    </row>
    <row r="12" spans="1:10" x14ac:dyDescent="0.2">
      <c r="A12" s="5">
        <f t="shared" si="0"/>
        <v>1.7000000000000006</v>
      </c>
      <c r="B12" s="25" t="s">
        <v>97</v>
      </c>
      <c r="C12" s="12" t="s">
        <v>98</v>
      </c>
      <c r="D12" s="8">
        <v>10</v>
      </c>
      <c r="E12" s="10">
        <f t="shared" si="1"/>
        <v>0.60416666666666652</v>
      </c>
      <c r="I12" s="11"/>
      <c r="J12" s="11"/>
    </row>
    <row r="13" spans="1:10" ht="15" x14ac:dyDescent="0.25">
      <c r="A13" s="5">
        <f t="shared" si="0"/>
        <v>1.8000000000000007</v>
      </c>
      <c r="B13" s="25" t="s">
        <v>86</v>
      </c>
      <c r="C13" s="12" t="s">
        <v>43</v>
      </c>
      <c r="D13" s="8">
        <v>20</v>
      </c>
      <c r="E13" s="10">
        <f t="shared" si="1"/>
        <v>0.61111111111111094</v>
      </c>
      <c r="G13"/>
      <c r="H13" s="45"/>
      <c r="I13" s="11"/>
      <c r="J13" s="11"/>
    </row>
    <row r="14" spans="1:10" x14ac:dyDescent="0.2">
      <c r="A14" s="5">
        <f t="shared" si="0"/>
        <v>1.9000000000000008</v>
      </c>
      <c r="B14" s="25" t="s">
        <v>86</v>
      </c>
      <c r="C14" s="12" t="s">
        <v>43</v>
      </c>
      <c r="D14" s="8">
        <v>20</v>
      </c>
      <c r="E14" s="10">
        <f t="shared" si="1"/>
        <v>0.62499999999999978</v>
      </c>
      <c r="H14" s="14"/>
      <c r="I14" s="11"/>
      <c r="J14" s="11"/>
    </row>
    <row r="15" spans="1:10" x14ac:dyDescent="0.2">
      <c r="A15" s="37" t="s">
        <v>87</v>
      </c>
      <c r="B15" s="25" t="s">
        <v>86</v>
      </c>
      <c r="C15" s="12" t="s">
        <v>43</v>
      </c>
      <c r="D15" s="8">
        <v>10</v>
      </c>
      <c r="E15" s="10">
        <f t="shared" si="1"/>
        <v>0.63888888888888862</v>
      </c>
      <c r="G15"/>
      <c r="H15" s="14"/>
      <c r="I15" s="11"/>
      <c r="J15" s="11"/>
    </row>
    <row r="16" spans="1:10" x14ac:dyDescent="0.2">
      <c r="A16" s="37" t="s">
        <v>88</v>
      </c>
      <c r="B16" s="11" t="s">
        <v>2</v>
      </c>
      <c r="C16" s="12" t="s">
        <v>4</v>
      </c>
      <c r="E16" s="10">
        <f t="shared" si="1"/>
        <v>0.64583333333333304</v>
      </c>
      <c r="G16"/>
      <c r="H16" s="14"/>
      <c r="I16" s="11"/>
      <c r="J16" s="11"/>
    </row>
    <row r="17" spans="1:10" x14ac:dyDescent="0.2">
      <c r="A17" s="37"/>
      <c r="E17" s="10"/>
      <c r="G17"/>
      <c r="H17" s="14"/>
      <c r="I17" s="11"/>
      <c r="J17" s="11"/>
    </row>
    <row r="18" spans="1:10" x14ac:dyDescent="0.2">
      <c r="A18" s="23">
        <f>Summary!A$8</f>
        <v>2</v>
      </c>
      <c r="B18" s="1" t="str">
        <f>Summary!B$8</f>
        <v>Monday 15-Sept PM2: Comment Resolution</v>
      </c>
      <c r="E18" s="10">
        <f>Summary!C$8</f>
        <v>0.66666666666666663</v>
      </c>
    </row>
    <row r="19" spans="1:10" x14ac:dyDescent="0.2">
      <c r="A19" s="5">
        <f t="shared" ref="A19:A26" si="2">A18+0.1</f>
        <v>2.1</v>
      </c>
      <c r="B19" s="25" t="s">
        <v>82</v>
      </c>
      <c r="C19" s="12" t="s">
        <v>4</v>
      </c>
      <c r="D19" s="8">
        <v>5</v>
      </c>
      <c r="E19" s="10">
        <f t="shared" ref="E19:E26" si="3">E18+TIME(0,D18,0)</f>
        <v>0.66666666666666663</v>
      </c>
      <c r="H19" s="14"/>
    </row>
    <row r="20" spans="1:10" x14ac:dyDescent="0.2">
      <c r="A20" s="5">
        <f t="shared" si="2"/>
        <v>2.2000000000000002</v>
      </c>
      <c r="B20" s="25" t="s">
        <v>86</v>
      </c>
      <c r="C20" s="12" t="s">
        <v>43</v>
      </c>
      <c r="D20" s="8">
        <v>30</v>
      </c>
      <c r="E20" s="10">
        <f t="shared" si="3"/>
        <v>0.67013888888888884</v>
      </c>
      <c r="H20" s="14"/>
    </row>
    <row r="21" spans="1:10" x14ac:dyDescent="0.2">
      <c r="A21" s="5">
        <f t="shared" si="2"/>
        <v>2.3000000000000003</v>
      </c>
      <c r="B21" s="25" t="s">
        <v>86</v>
      </c>
      <c r="C21" s="12" t="s">
        <v>43</v>
      </c>
      <c r="D21" s="8">
        <v>20</v>
      </c>
      <c r="E21" s="10">
        <f t="shared" si="3"/>
        <v>0.69097222222222221</v>
      </c>
      <c r="H21" s="14"/>
    </row>
    <row r="22" spans="1:10" x14ac:dyDescent="0.2">
      <c r="A22" s="5">
        <f t="shared" si="2"/>
        <v>2.4000000000000004</v>
      </c>
      <c r="B22" s="25" t="s">
        <v>86</v>
      </c>
      <c r="C22" s="12" t="s">
        <v>43</v>
      </c>
      <c r="D22" s="8">
        <v>20</v>
      </c>
      <c r="E22" s="10">
        <f t="shared" si="3"/>
        <v>0.70486111111111105</v>
      </c>
      <c r="H22" s="14"/>
    </row>
    <row r="23" spans="1:10" x14ac:dyDescent="0.2">
      <c r="A23" s="5">
        <f t="shared" si="2"/>
        <v>2.5000000000000004</v>
      </c>
      <c r="B23" s="25" t="s">
        <v>86</v>
      </c>
      <c r="C23" s="12" t="s">
        <v>43</v>
      </c>
      <c r="D23" s="8">
        <v>20</v>
      </c>
      <c r="E23" s="10">
        <f t="shared" si="3"/>
        <v>0.71874999999999989</v>
      </c>
      <c r="H23" s="14"/>
    </row>
    <row r="24" spans="1:10" x14ac:dyDescent="0.2">
      <c r="A24" s="5">
        <f t="shared" si="2"/>
        <v>2.6000000000000005</v>
      </c>
      <c r="B24" s="25" t="s">
        <v>86</v>
      </c>
      <c r="C24" s="12" t="s">
        <v>43</v>
      </c>
      <c r="D24" s="8">
        <v>15</v>
      </c>
      <c r="E24" s="10">
        <f t="shared" si="3"/>
        <v>0.73263888888888873</v>
      </c>
      <c r="H24" s="14"/>
    </row>
    <row r="25" spans="1:10" x14ac:dyDescent="0.2">
      <c r="A25" s="5">
        <f t="shared" si="2"/>
        <v>2.7000000000000006</v>
      </c>
      <c r="B25" s="25" t="s">
        <v>86</v>
      </c>
      <c r="C25" s="12" t="s">
        <v>43</v>
      </c>
      <c r="D25" s="8">
        <v>10</v>
      </c>
      <c r="E25" s="10">
        <f t="shared" si="3"/>
        <v>0.74305555555555536</v>
      </c>
    </row>
    <row r="26" spans="1:10" x14ac:dyDescent="0.2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0.74999999999999978</v>
      </c>
    </row>
    <row r="27" spans="1:10" x14ac:dyDescent="0.2">
      <c r="A27" s="5"/>
      <c r="E27" s="10"/>
    </row>
    <row r="28" spans="1:10" x14ac:dyDescent="0.2">
      <c r="A28" s="5"/>
      <c r="B28" s="11"/>
      <c r="C28" s="12"/>
      <c r="E28" s="10"/>
    </row>
    <row r="29" spans="1:10" x14ac:dyDescent="0.2">
      <c r="B29" s="7" t="s">
        <v>51</v>
      </c>
    </row>
    <row r="30" spans="1:10" x14ac:dyDescent="0.2">
      <c r="G30"/>
      <c r="H30" s="14"/>
    </row>
    <row r="31" spans="1:10" x14ac:dyDescent="0.2">
      <c r="H31" s="14"/>
    </row>
    <row r="32" spans="1:10" x14ac:dyDescent="0.2">
      <c r="G32"/>
      <c r="H32" s="14"/>
    </row>
    <row r="33" spans="1:10" x14ac:dyDescent="0.2">
      <c r="F33" s="50" t="s">
        <v>108</v>
      </c>
      <c r="G33"/>
      <c r="H33" s="14"/>
    </row>
    <row r="34" spans="1:10" x14ac:dyDescent="0.2">
      <c r="F34" s="50" t="s">
        <v>109</v>
      </c>
      <c r="G34"/>
      <c r="H34" s="14"/>
    </row>
    <row r="35" spans="1:10" x14ac:dyDescent="0.2">
      <c r="G35"/>
      <c r="H35" s="14"/>
    </row>
    <row r="36" spans="1:10" x14ac:dyDescent="0.2">
      <c r="G36"/>
      <c r="H36" s="14"/>
    </row>
    <row r="37" spans="1:10" x14ac:dyDescent="0.2">
      <c r="G37"/>
      <c r="H37" s="14"/>
    </row>
    <row r="38" spans="1:10" x14ac:dyDescent="0.2">
      <c r="G38" s="12"/>
      <c r="H38" s="14"/>
    </row>
    <row r="39" spans="1:10" x14ac:dyDescent="0.2">
      <c r="G39" s="12"/>
      <c r="H39" s="14"/>
    </row>
    <row r="40" spans="1:10" x14ac:dyDescent="0.2">
      <c r="A40" s="1"/>
      <c r="D40" s="8"/>
      <c r="E40" s="10"/>
      <c r="G40" s="11"/>
      <c r="H40" s="11"/>
      <c r="I40" s="11"/>
      <c r="J40" s="11"/>
    </row>
    <row r="41" spans="1:10" x14ac:dyDescent="0.2">
      <c r="A41" s="1"/>
      <c r="D41" s="8"/>
      <c r="E41" s="10"/>
      <c r="G41" s="11"/>
      <c r="H41" s="11"/>
      <c r="I41" s="11"/>
      <c r="J41" s="11"/>
    </row>
    <row r="42" spans="1:10" x14ac:dyDescent="0.2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">
      <c r="D43" s="8"/>
      <c r="G43" s="11"/>
      <c r="H43" s="11"/>
      <c r="I43" s="11"/>
      <c r="J43" s="11"/>
    </row>
    <row r="44" spans="1:10" x14ac:dyDescent="0.2">
      <c r="B44" s="11"/>
      <c r="C44" s="12"/>
      <c r="D44" s="8"/>
      <c r="G44" s="11"/>
      <c r="H44" s="11"/>
      <c r="I44" s="11"/>
      <c r="J44" s="11"/>
    </row>
    <row r="45" spans="1:10" x14ac:dyDescent="0.2">
      <c r="C45" s="14"/>
      <c r="D45" s="8"/>
      <c r="G45" s="11"/>
      <c r="H45" s="14"/>
      <c r="I45" s="11"/>
      <c r="J45" s="11"/>
    </row>
    <row r="46" spans="1:10" x14ac:dyDescent="0.2">
      <c r="C46" s="14"/>
      <c r="D46" s="8"/>
      <c r="G46" s="11"/>
      <c r="H46" s="14"/>
      <c r="I46" s="11"/>
      <c r="J46" s="11"/>
    </row>
    <row r="47" spans="1:10" x14ac:dyDescent="0.2">
      <c r="B47" s="29"/>
      <c r="D47" s="8"/>
      <c r="G47" s="11"/>
      <c r="H47" s="11"/>
      <c r="I47" s="11"/>
      <c r="J47" s="11"/>
    </row>
    <row r="50" spans="2:4" x14ac:dyDescent="0.2">
      <c r="B50" s="14"/>
      <c r="D50" s="8"/>
    </row>
    <row r="51" spans="2:4" x14ac:dyDescent="0.2">
      <c r="D51" s="8"/>
    </row>
    <row r="52" spans="2:4" x14ac:dyDescent="0.2">
      <c r="D52" s="8"/>
    </row>
    <row r="53" spans="2:4" x14ac:dyDescent="0.2">
      <c r="D53" s="8"/>
    </row>
    <row r="54" spans="2:4" x14ac:dyDescent="0.2">
      <c r="B54" s="21"/>
    </row>
    <row r="56" spans="2:4" x14ac:dyDescent="0.2">
      <c r="B56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2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5" width="11.28515625" style="7"/>
    <col min="6" max="6" width="11.28515625" style="49"/>
    <col min="7" max="7" width="12.7109375" style="7" customWidth="1"/>
    <col min="8" max="16384" width="11.28515625" style="7"/>
  </cols>
  <sheetData>
    <row r="1" spans="1:8" ht="15.75" x14ac:dyDescent="0.2">
      <c r="B1" s="193" t="str">
        <f>Summary!$B$2</f>
        <v>September Wireless Interim Session</v>
      </c>
      <c r="G1" s="7" t="s">
        <v>55</v>
      </c>
    </row>
    <row r="2" spans="1:8" ht="15.75" x14ac:dyDescent="0.2">
      <c r="B2" s="3"/>
      <c r="E2" s="20" t="str">
        <f>Summary!$C$6</f>
        <v>HST</v>
      </c>
      <c r="F2" s="49" t="s">
        <v>107</v>
      </c>
      <c r="G2" s="7" t="s">
        <v>26</v>
      </c>
      <c r="H2" s="7" t="s">
        <v>28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16-Sept  AM1: Comment Resolution </v>
      </c>
      <c r="E5" s="13">
        <f>Summary!$C$9</f>
        <v>0.33333333333333331</v>
      </c>
    </row>
    <row r="6" spans="1:8" x14ac:dyDescent="0.2">
      <c r="A6" s="26">
        <f t="shared" ref="A6:A14" si="0">A5+0.1</f>
        <v>3.1</v>
      </c>
      <c r="B6" s="25" t="s">
        <v>25</v>
      </c>
      <c r="C6" s="12" t="s">
        <v>4</v>
      </c>
      <c r="D6" s="8">
        <v>5</v>
      </c>
      <c r="E6" s="10">
        <f t="shared" ref="E6:E14" si="1">E5+TIME(0,D5,0)</f>
        <v>0.33333333333333331</v>
      </c>
      <c r="H6" s="35"/>
    </row>
    <row r="7" spans="1:8" ht="15" x14ac:dyDescent="0.25">
      <c r="A7" s="26">
        <f t="shared" si="0"/>
        <v>3.2</v>
      </c>
      <c r="B7" s="25" t="s">
        <v>86</v>
      </c>
      <c r="C7" s="12" t="s">
        <v>43</v>
      </c>
      <c r="D7" s="8">
        <v>15</v>
      </c>
      <c r="E7" s="10">
        <f t="shared" si="1"/>
        <v>0.33680555555555552</v>
      </c>
      <c r="G7"/>
      <c r="H7" s="45"/>
    </row>
    <row r="8" spans="1:8" ht="15" x14ac:dyDescent="0.25">
      <c r="A8" s="26">
        <f t="shared" si="0"/>
        <v>3.3000000000000003</v>
      </c>
      <c r="B8" s="25" t="s">
        <v>86</v>
      </c>
      <c r="C8" s="12" t="s">
        <v>43</v>
      </c>
      <c r="D8" s="8">
        <v>15</v>
      </c>
      <c r="E8" s="10">
        <f t="shared" si="1"/>
        <v>0.34722222222222221</v>
      </c>
      <c r="G8"/>
      <c r="H8" s="45"/>
    </row>
    <row r="9" spans="1:8" ht="15" x14ac:dyDescent="0.25">
      <c r="A9" s="26">
        <f t="shared" si="0"/>
        <v>3.4000000000000004</v>
      </c>
      <c r="B9" s="25" t="s">
        <v>86</v>
      </c>
      <c r="C9" s="12" t="s">
        <v>43</v>
      </c>
      <c r="D9" s="8">
        <v>15</v>
      </c>
      <c r="E9" s="10">
        <f t="shared" si="1"/>
        <v>0.3576388888888889</v>
      </c>
      <c r="G9"/>
      <c r="H9" s="45"/>
    </row>
    <row r="10" spans="1:8" x14ac:dyDescent="0.2">
      <c r="A10" s="26">
        <f t="shared" si="0"/>
        <v>3.5000000000000004</v>
      </c>
      <c r="B10" s="25" t="s">
        <v>86</v>
      </c>
      <c r="C10" s="12" t="s">
        <v>43</v>
      </c>
      <c r="D10" s="8">
        <v>15</v>
      </c>
      <c r="E10" s="10">
        <f t="shared" si="1"/>
        <v>0.36805555555555558</v>
      </c>
      <c r="G10"/>
      <c r="H10" s="43"/>
    </row>
    <row r="11" spans="1:8" x14ac:dyDescent="0.2">
      <c r="A11" s="26">
        <f t="shared" si="0"/>
        <v>3.6000000000000005</v>
      </c>
      <c r="B11" s="25" t="s">
        <v>86</v>
      </c>
      <c r="C11" s="12" t="s">
        <v>43</v>
      </c>
      <c r="D11" s="8">
        <v>15</v>
      </c>
      <c r="E11" s="10">
        <f t="shared" si="1"/>
        <v>0.37847222222222227</v>
      </c>
      <c r="G11"/>
      <c r="H11" s="35"/>
    </row>
    <row r="12" spans="1:8" x14ac:dyDescent="0.2">
      <c r="A12" s="26">
        <f t="shared" si="0"/>
        <v>3.7000000000000006</v>
      </c>
      <c r="B12" s="25" t="s">
        <v>86</v>
      </c>
      <c r="C12" s="12" t="s">
        <v>43</v>
      </c>
      <c r="D12" s="26">
        <v>20</v>
      </c>
      <c r="E12" s="10">
        <f t="shared" si="1"/>
        <v>0.38888888888888895</v>
      </c>
      <c r="G12"/>
      <c r="H12" s="35"/>
    </row>
    <row r="13" spans="1:8" x14ac:dyDescent="0.2">
      <c r="A13" s="26">
        <f t="shared" si="0"/>
        <v>3.8000000000000007</v>
      </c>
      <c r="B13" s="25" t="s">
        <v>86</v>
      </c>
      <c r="C13" s="12" t="s">
        <v>43</v>
      </c>
      <c r="D13" s="8">
        <v>20</v>
      </c>
      <c r="E13" s="10">
        <f t="shared" si="1"/>
        <v>0.40277777777777785</v>
      </c>
      <c r="G13"/>
      <c r="H13" s="35"/>
    </row>
    <row r="14" spans="1:8" x14ac:dyDescent="0.2">
      <c r="A14" s="26">
        <f t="shared" si="0"/>
        <v>3.9000000000000008</v>
      </c>
      <c r="B14" s="11" t="s">
        <v>2</v>
      </c>
      <c r="C14" s="12" t="s">
        <v>43</v>
      </c>
      <c r="D14" s="8">
        <v>20</v>
      </c>
      <c r="E14" s="10">
        <f t="shared" si="1"/>
        <v>0.41666666666666674</v>
      </c>
      <c r="G14"/>
      <c r="H14" s="35"/>
    </row>
    <row r="15" spans="1:8" x14ac:dyDescent="0.2">
      <c r="A15" s="51"/>
      <c r="B15" s="11"/>
      <c r="C15" s="12"/>
      <c r="D15" s="8"/>
      <c r="E15" s="10"/>
      <c r="G15"/>
      <c r="H15" s="35"/>
    </row>
    <row r="17" spans="1:8" x14ac:dyDescent="0.2">
      <c r="A17" s="1">
        <f>Summary!A$10</f>
        <v>4</v>
      </c>
      <c r="B17" s="1" t="str">
        <f>Summary!B$10</f>
        <v>Tuesday 16-Sept  PM2: Ad hoc time</v>
      </c>
      <c r="E17" s="13">
        <f>Summary!$C$10</f>
        <v>0.66666666666666663</v>
      </c>
    </row>
    <row r="18" spans="1:8" x14ac:dyDescent="0.2">
      <c r="A18" s="26">
        <f t="shared" ref="A18" si="2">A17+0.1</f>
        <v>4.0999999999999996</v>
      </c>
      <c r="B18" s="25" t="s">
        <v>138</v>
      </c>
      <c r="C18" s="12"/>
      <c r="D18" s="8">
        <v>120</v>
      </c>
      <c r="E18" s="10">
        <f t="shared" ref="E18:E19" si="3">E17+TIME(0,D17,0)</f>
        <v>0.66666666666666663</v>
      </c>
    </row>
    <row r="19" spans="1:8" x14ac:dyDescent="0.2">
      <c r="B19" s="11"/>
      <c r="C19" s="12"/>
      <c r="D19" s="8"/>
      <c r="E19" s="10">
        <f t="shared" si="3"/>
        <v>0.75</v>
      </c>
    </row>
    <row r="22" spans="1:8" x14ac:dyDescent="0.2">
      <c r="F22" s="50" t="s">
        <v>108</v>
      </c>
    </row>
    <row r="23" spans="1:8" x14ac:dyDescent="0.2">
      <c r="F23" s="50" t="s">
        <v>109</v>
      </c>
    </row>
    <row r="25" spans="1:8" x14ac:dyDescent="0.2">
      <c r="A25" s="26"/>
      <c r="D25" s="8"/>
      <c r="E25" s="10"/>
      <c r="G25"/>
      <c r="H25" s="35"/>
    </row>
    <row r="26" spans="1:8" x14ac:dyDescent="0.2">
      <c r="A26" s="1"/>
      <c r="D26" s="8"/>
      <c r="E26" s="10"/>
      <c r="H26" s="35"/>
    </row>
    <row r="27" spans="1:8" x14ac:dyDescent="0.2">
      <c r="H27" s="35"/>
    </row>
    <row r="36" spans="2:8" x14ac:dyDescent="0.2">
      <c r="B36" s="7" t="s">
        <v>51</v>
      </c>
    </row>
    <row r="37" spans="2:8" x14ac:dyDescent="0.2">
      <c r="H37" s="14"/>
    </row>
    <row r="40" spans="2:8" x14ac:dyDescent="0.2">
      <c r="B40" s="11"/>
      <c r="C40" s="12"/>
      <c r="D40" s="8"/>
    </row>
    <row r="41" spans="2:8" x14ac:dyDescent="0.2">
      <c r="D41" s="8"/>
    </row>
    <row r="42" spans="2:8" x14ac:dyDescent="0.2">
      <c r="D42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="110" zoomScaleNormal="110" workbookViewId="0">
      <pane ySplit="2" topLeftCell="A11" activePane="bottomLeft" state="frozen"/>
      <selection pane="bottomLeft" activeCell="B24" sqref="B24:C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5" width="11.28515625" style="7"/>
    <col min="6" max="6" width="11.28515625" style="49"/>
    <col min="7" max="16384" width="11.28515625" style="7"/>
  </cols>
  <sheetData>
    <row r="1" spans="1:8" ht="15.75" x14ac:dyDescent="0.2">
      <c r="B1" s="193" t="str">
        <f>Summary!$B$2</f>
        <v>September Wireless Interim Session</v>
      </c>
      <c r="G1" s="7" t="s">
        <v>55</v>
      </c>
    </row>
    <row r="2" spans="1:8" ht="15.75" x14ac:dyDescent="0.2">
      <c r="B2" s="3"/>
      <c r="E2" s="20" t="str">
        <f>Summary!$C$6</f>
        <v>HST</v>
      </c>
      <c r="F2" s="49" t="s">
        <v>107</v>
      </c>
      <c r="G2" s="7" t="s">
        <v>26</v>
      </c>
      <c r="H2" s="7" t="s">
        <v>28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  <c r="F3" s="53"/>
    </row>
    <row r="4" spans="1:8" x14ac:dyDescent="0.2">
      <c r="A4" s="5"/>
      <c r="D4" s="8"/>
      <c r="E4" s="10"/>
    </row>
    <row r="5" spans="1:8" x14ac:dyDescent="0.2">
      <c r="A5" s="1">
        <f>Summary!A$11</f>
        <v>5</v>
      </c>
      <c r="B5" s="1" t="str">
        <f>Summary!B$11</f>
        <v xml:space="preserve">Wednesday 17-Sept AM1.5: Comment Resolution </v>
      </c>
      <c r="E5" s="13">
        <f>Summary!$C$11</f>
        <v>0.375</v>
      </c>
      <c r="G5" s="12"/>
      <c r="H5" s="35"/>
    </row>
    <row r="6" spans="1:8" x14ac:dyDescent="0.2">
      <c r="A6" s="26">
        <f t="shared" ref="A6:A14" si="0">A5+0.1</f>
        <v>5.0999999999999996</v>
      </c>
      <c r="B6" s="25" t="s">
        <v>25</v>
      </c>
      <c r="C6" s="12" t="s">
        <v>4</v>
      </c>
      <c r="D6" s="8">
        <v>15</v>
      </c>
      <c r="E6" s="10">
        <f t="shared" ref="E6:E14" si="1">E5+TIME(0,D5,0)</f>
        <v>0.375</v>
      </c>
      <c r="G6" s="12"/>
      <c r="H6" s="35"/>
    </row>
    <row r="7" spans="1:8" x14ac:dyDescent="0.2">
      <c r="A7" s="26">
        <f t="shared" si="0"/>
        <v>5.1999999999999993</v>
      </c>
      <c r="B7" s="25" t="s">
        <v>86</v>
      </c>
      <c r="C7" s="12" t="s">
        <v>43</v>
      </c>
      <c r="D7" s="8">
        <v>0</v>
      </c>
      <c r="E7" s="10">
        <f t="shared" si="1"/>
        <v>0.38541666666666669</v>
      </c>
      <c r="G7"/>
      <c r="H7" s="35"/>
    </row>
    <row r="8" spans="1:8" x14ac:dyDescent="0.2">
      <c r="A8" s="26">
        <f t="shared" si="0"/>
        <v>5.2999999999999989</v>
      </c>
      <c r="B8" s="25" t="s">
        <v>86</v>
      </c>
      <c r="C8" s="12" t="s">
        <v>43</v>
      </c>
      <c r="D8" s="8">
        <v>10</v>
      </c>
      <c r="E8" s="10">
        <f t="shared" si="1"/>
        <v>0.38541666666666669</v>
      </c>
      <c r="G8"/>
      <c r="H8" s="35"/>
    </row>
    <row r="9" spans="1:8" x14ac:dyDescent="0.2">
      <c r="A9" s="26">
        <f t="shared" si="0"/>
        <v>5.3999999999999986</v>
      </c>
      <c r="B9" s="25" t="s">
        <v>86</v>
      </c>
      <c r="C9" s="12" t="s">
        <v>43</v>
      </c>
      <c r="D9" s="8">
        <v>5</v>
      </c>
      <c r="E9" s="10">
        <f t="shared" si="1"/>
        <v>0.3923611111111111</v>
      </c>
      <c r="H9" s="14"/>
    </row>
    <row r="10" spans="1:8" x14ac:dyDescent="0.2">
      <c r="A10" s="26">
        <f t="shared" si="0"/>
        <v>5.4999999999999982</v>
      </c>
      <c r="B10" s="25" t="s">
        <v>86</v>
      </c>
      <c r="C10" s="12" t="s">
        <v>43</v>
      </c>
      <c r="D10" s="8">
        <v>15</v>
      </c>
      <c r="E10" s="10">
        <f t="shared" si="1"/>
        <v>0.39583333333333331</v>
      </c>
      <c r="G10"/>
      <c r="H10" s="14"/>
    </row>
    <row r="11" spans="1:8" x14ac:dyDescent="0.2">
      <c r="A11" s="26">
        <f t="shared" si="0"/>
        <v>5.5999999999999979</v>
      </c>
      <c r="B11" s="25" t="s">
        <v>86</v>
      </c>
      <c r="C11" s="12" t="s">
        <v>43</v>
      </c>
      <c r="D11" s="8">
        <v>5</v>
      </c>
      <c r="E11" s="10">
        <f t="shared" si="1"/>
        <v>0.40625</v>
      </c>
      <c r="G11"/>
      <c r="H11" s="14"/>
    </row>
    <row r="12" spans="1:8" x14ac:dyDescent="0.2">
      <c r="A12" s="26">
        <f t="shared" si="0"/>
        <v>5.6999999999999975</v>
      </c>
      <c r="B12" s="25" t="s">
        <v>86</v>
      </c>
      <c r="C12" s="12" t="s">
        <v>43</v>
      </c>
      <c r="D12" s="8">
        <v>5</v>
      </c>
      <c r="E12" s="10">
        <f t="shared" si="1"/>
        <v>0.40972222222222221</v>
      </c>
      <c r="H12" s="14"/>
    </row>
    <row r="13" spans="1:8" x14ac:dyDescent="0.2">
      <c r="A13" s="26">
        <f t="shared" si="0"/>
        <v>5.7999999999999972</v>
      </c>
      <c r="B13" s="25" t="s">
        <v>86</v>
      </c>
      <c r="C13" s="12" t="s">
        <v>43</v>
      </c>
      <c r="D13" s="8">
        <v>5</v>
      </c>
      <c r="E13" s="10">
        <f t="shared" si="1"/>
        <v>0.41319444444444442</v>
      </c>
      <c r="H13" s="14"/>
    </row>
    <row r="14" spans="1:8" x14ac:dyDescent="0.2">
      <c r="A14" s="26">
        <f t="shared" si="0"/>
        <v>5.8999999999999968</v>
      </c>
      <c r="B14" s="11" t="s">
        <v>54</v>
      </c>
      <c r="C14" s="12" t="s">
        <v>4</v>
      </c>
      <c r="D14" s="8"/>
      <c r="E14" s="10">
        <f t="shared" si="1"/>
        <v>0.41666666666666663</v>
      </c>
      <c r="G14"/>
      <c r="H14" s="14"/>
    </row>
    <row r="15" spans="1:8" x14ac:dyDescent="0.2">
      <c r="A15" s="26"/>
      <c r="D15" s="8"/>
      <c r="E15" s="10"/>
      <c r="H15" s="35"/>
    </row>
    <row r="16" spans="1:8" x14ac:dyDescent="0.2">
      <c r="A16" s="23">
        <f>Summary!A$12</f>
        <v>6</v>
      </c>
      <c r="B16" s="1" t="str">
        <f>Summary!B$12</f>
        <v>Wednesday 17-Sept PM1: Status, review and comment resolution</v>
      </c>
      <c r="C16" s="12"/>
      <c r="D16" s="8"/>
      <c r="E16" s="13">
        <f>Summary!C$12</f>
        <v>0.5625</v>
      </c>
    </row>
    <row r="17" spans="1:8" x14ac:dyDescent="0.2">
      <c r="A17" s="26">
        <f>A16+0.1</f>
        <v>6.1</v>
      </c>
      <c r="B17" s="25" t="s">
        <v>25</v>
      </c>
      <c r="C17" s="12" t="s">
        <v>4</v>
      </c>
      <c r="D17" s="8">
        <v>10</v>
      </c>
      <c r="E17" s="10">
        <f t="shared" ref="E17:E25" si="2">E16+TIME(0,D16,0)</f>
        <v>0.5625</v>
      </c>
      <c r="H17" s="14"/>
    </row>
    <row r="18" spans="1:8" x14ac:dyDescent="0.2">
      <c r="A18" s="26">
        <f>A17+0.1</f>
        <v>6.1999999999999993</v>
      </c>
      <c r="B18" s="25" t="s">
        <v>86</v>
      </c>
      <c r="C18" s="12" t="s">
        <v>43</v>
      </c>
      <c r="D18" s="8">
        <v>10</v>
      </c>
      <c r="E18" s="10">
        <f t="shared" si="2"/>
        <v>0.56944444444444442</v>
      </c>
      <c r="H18" s="14"/>
    </row>
    <row r="19" spans="1:8" x14ac:dyDescent="0.2">
      <c r="A19" s="26">
        <f>A18+0.1</f>
        <v>6.2999999999999989</v>
      </c>
      <c r="B19" s="25" t="s">
        <v>86</v>
      </c>
      <c r="C19" s="12" t="s">
        <v>43</v>
      </c>
      <c r="D19" s="8">
        <v>10</v>
      </c>
      <c r="E19" s="10">
        <f t="shared" ref="E19:E24" si="3">E18+TIME(0,D18,0)</f>
        <v>0.57638888888888884</v>
      </c>
      <c r="H19" s="14"/>
    </row>
    <row r="20" spans="1:8" x14ac:dyDescent="0.2">
      <c r="A20" s="8">
        <f t="shared" ref="A20:A25" si="4">A19+0.1</f>
        <v>6.3999999999999986</v>
      </c>
      <c r="B20" s="25" t="s">
        <v>86</v>
      </c>
      <c r="C20" s="12" t="s">
        <v>43</v>
      </c>
      <c r="D20" s="8">
        <v>20</v>
      </c>
      <c r="E20" s="10">
        <f t="shared" si="3"/>
        <v>0.58333333333333326</v>
      </c>
      <c r="H20" s="14"/>
    </row>
    <row r="21" spans="1:8" x14ac:dyDescent="0.2">
      <c r="A21" s="8">
        <f t="shared" si="4"/>
        <v>6.4999999999999982</v>
      </c>
      <c r="B21" s="25" t="s">
        <v>86</v>
      </c>
      <c r="C21" s="12" t="s">
        <v>43</v>
      </c>
      <c r="D21" s="8">
        <v>20</v>
      </c>
      <c r="E21" s="10">
        <f t="shared" si="3"/>
        <v>0.5972222222222221</v>
      </c>
      <c r="H21" s="14"/>
    </row>
    <row r="22" spans="1:8" x14ac:dyDescent="0.2">
      <c r="A22" s="8">
        <f t="shared" si="4"/>
        <v>6.5999999999999979</v>
      </c>
      <c r="B22" s="25" t="s">
        <v>86</v>
      </c>
      <c r="C22" s="12" t="s">
        <v>43</v>
      </c>
      <c r="D22" s="8">
        <v>20</v>
      </c>
      <c r="E22" s="10">
        <f t="shared" si="3"/>
        <v>0.61111111111111094</v>
      </c>
      <c r="H22" s="14"/>
    </row>
    <row r="23" spans="1:8" x14ac:dyDescent="0.2">
      <c r="A23" s="8">
        <f t="shared" si="4"/>
        <v>6.6999999999999975</v>
      </c>
      <c r="B23" s="25" t="s">
        <v>86</v>
      </c>
      <c r="C23" s="12" t="s">
        <v>43</v>
      </c>
      <c r="D23" s="8">
        <v>20</v>
      </c>
      <c r="E23" s="10">
        <f t="shared" si="3"/>
        <v>0.62499999999999978</v>
      </c>
      <c r="H23" s="14"/>
    </row>
    <row r="24" spans="1:8" x14ac:dyDescent="0.2">
      <c r="A24" s="8">
        <f>A22+0.1</f>
        <v>6.6999999999999975</v>
      </c>
      <c r="B24" s="25" t="s">
        <v>86</v>
      </c>
      <c r="C24" s="12" t="s">
        <v>43</v>
      </c>
      <c r="D24" s="8">
        <v>10</v>
      </c>
      <c r="E24" s="10">
        <f t="shared" si="3"/>
        <v>0.63888888888888862</v>
      </c>
      <c r="H24" s="43"/>
    </row>
    <row r="25" spans="1:8" x14ac:dyDescent="0.2">
      <c r="A25" s="8">
        <f t="shared" si="4"/>
        <v>6.7999999999999972</v>
      </c>
      <c r="B25" s="11" t="s">
        <v>2</v>
      </c>
      <c r="C25" s="12" t="s">
        <v>4</v>
      </c>
      <c r="D25" s="8"/>
      <c r="E25" s="10">
        <f t="shared" si="2"/>
        <v>0.64583333333333304</v>
      </c>
    </row>
    <row r="26" spans="1:8" x14ac:dyDescent="0.2">
      <c r="A26" s="8"/>
      <c r="D26" s="8"/>
      <c r="E26" s="10"/>
      <c r="H26" s="14"/>
    </row>
    <row r="28" spans="1:8" x14ac:dyDescent="0.2">
      <c r="A28" s="23">
        <f>Summary!A$13</f>
        <v>7</v>
      </c>
      <c r="B28" s="1" t="str">
        <f>Summary!B$13</f>
        <v>Wednesday 17-Sept PM2: Ad hoc time</v>
      </c>
      <c r="C28" s="12"/>
      <c r="D28" s="8"/>
      <c r="E28" s="13">
        <f>Summary!C$13</f>
        <v>0.66666666666666663</v>
      </c>
      <c r="G28"/>
    </row>
    <row r="29" spans="1:8" x14ac:dyDescent="0.2">
      <c r="A29" s="26">
        <f>A28+0.1</f>
        <v>7.1</v>
      </c>
      <c r="B29" s="25" t="s">
        <v>138</v>
      </c>
      <c r="C29" s="12"/>
      <c r="D29" s="8">
        <v>120</v>
      </c>
      <c r="E29" s="10">
        <f t="shared" ref="E29:E30" si="5">E28+TIME(0,D28,0)</f>
        <v>0.66666666666666663</v>
      </c>
    </row>
    <row r="30" spans="1:8" x14ac:dyDescent="0.2">
      <c r="A30" s="8"/>
      <c r="B30" s="11"/>
      <c r="C30" s="12"/>
      <c r="D30" s="8"/>
      <c r="E30" s="10">
        <f t="shared" si="5"/>
        <v>0.75</v>
      </c>
      <c r="G30"/>
      <c r="H30" s="14"/>
    </row>
    <row r="31" spans="1:8" x14ac:dyDescent="0.2">
      <c r="F31" s="50" t="s">
        <v>108</v>
      </c>
    </row>
    <row r="32" spans="1:8" x14ac:dyDescent="0.2">
      <c r="F32" s="50" t="s">
        <v>109</v>
      </c>
    </row>
    <row r="33" spans="1:8" x14ac:dyDescent="0.2">
      <c r="F33" s="49" t="s">
        <v>110</v>
      </c>
    </row>
    <row r="34" spans="1:8" x14ac:dyDescent="0.2">
      <c r="B34" s="7" t="s">
        <v>52</v>
      </c>
    </row>
    <row r="35" spans="1:8" x14ac:dyDescent="0.2">
      <c r="B35" s="11"/>
    </row>
    <row r="36" spans="1:8" x14ac:dyDescent="0.2">
      <c r="B36" s="11"/>
      <c r="H36" s="14"/>
    </row>
    <row r="37" spans="1:8" x14ac:dyDescent="0.2">
      <c r="B37" s="11"/>
      <c r="H37" s="14"/>
    </row>
    <row r="38" spans="1:8" x14ac:dyDescent="0.2">
      <c r="B38" s="14"/>
      <c r="C38" s="12"/>
      <c r="H38" s="14"/>
    </row>
    <row r="39" spans="1:8" x14ac:dyDescent="0.2">
      <c r="B39" s="14"/>
      <c r="C39" s="12"/>
      <c r="H39" s="14"/>
    </row>
    <row r="40" spans="1:8" x14ac:dyDescent="0.2">
      <c r="B40" s="14"/>
      <c r="D40" s="8"/>
      <c r="G40" s="12"/>
    </row>
    <row r="43" spans="1:8" x14ac:dyDescent="0.2">
      <c r="B43" s="14"/>
      <c r="C43" s="12"/>
    </row>
    <row r="44" spans="1:8" x14ac:dyDescent="0.2">
      <c r="B44" s="14"/>
      <c r="C44" s="12"/>
    </row>
    <row r="45" spans="1:8" x14ac:dyDescent="0.2">
      <c r="A45" s="27"/>
      <c r="B45" s="14"/>
      <c r="C45" s="12"/>
    </row>
    <row r="46" spans="1:8" x14ac:dyDescent="0.2">
      <c r="B46" s="14"/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zoomScale="110" zoomScaleNormal="110" workbookViewId="0">
      <pane ySplit="2" topLeftCell="A11" activePane="bottomLeft" state="frozen"/>
      <selection pane="bottomLeft" activeCell="B27" sqref="B27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193" t="str">
        <f>Summary!$B$2</f>
        <v>September Wireless Interim Session</v>
      </c>
      <c r="G1" s="7" t="s">
        <v>55</v>
      </c>
    </row>
    <row r="2" spans="1:9" ht="15.75" x14ac:dyDescent="0.25">
      <c r="B2" s="4"/>
      <c r="E2" s="20" t="str">
        <f>Summary!$C$6</f>
        <v>HST</v>
      </c>
      <c r="F2" s="49" t="s">
        <v>107</v>
      </c>
      <c r="G2" s="7" t="s">
        <v>26</v>
      </c>
      <c r="H2" s="7" t="s">
        <v>28</v>
      </c>
    </row>
    <row r="3" spans="1:9" x14ac:dyDescent="0.2">
      <c r="B3" s="17" t="str">
        <f>Summary!B$4</f>
        <v>Task Group 15.4ab - Next Generation UWB</v>
      </c>
      <c r="E3" s="20"/>
      <c r="G3"/>
    </row>
    <row r="4" spans="1:9" ht="15.75" x14ac:dyDescent="0.25">
      <c r="B4" s="4"/>
      <c r="E4" s="20"/>
      <c r="G4"/>
    </row>
    <row r="6" spans="1:9" customFormat="1" x14ac:dyDescent="0.2">
      <c r="A6" s="23">
        <f>Summary!A$14</f>
        <v>8</v>
      </c>
      <c r="B6" s="1" t="str">
        <f>Summary!B$14</f>
        <v>Thursday 18-Sept AM2: Comment Resolution</v>
      </c>
      <c r="C6" s="12"/>
      <c r="D6" s="8"/>
      <c r="E6" s="13">
        <f>Summary!$C$14</f>
        <v>0.4375</v>
      </c>
    </row>
    <row r="7" spans="1:9" customFormat="1" x14ac:dyDescent="0.2">
      <c r="A7" s="8">
        <f t="shared" ref="A7:A14" si="0">A6+0.1</f>
        <v>8.1</v>
      </c>
      <c r="B7" s="25" t="s">
        <v>74</v>
      </c>
      <c r="C7" s="18" t="s">
        <v>4</v>
      </c>
      <c r="D7" s="19">
        <v>10</v>
      </c>
      <c r="E7" s="10">
        <f t="shared" ref="E7:E14" si="1">E6+TIME(0,D6,0)</f>
        <v>0.4375</v>
      </c>
    </row>
    <row r="8" spans="1:9" customFormat="1" x14ac:dyDescent="0.2">
      <c r="A8" s="8">
        <f t="shared" si="0"/>
        <v>8.1999999999999993</v>
      </c>
      <c r="B8" s="25" t="s">
        <v>86</v>
      </c>
      <c r="C8" s="12" t="s">
        <v>43</v>
      </c>
      <c r="D8" s="8">
        <v>15</v>
      </c>
      <c r="E8" s="10">
        <f t="shared" si="1"/>
        <v>0.44444444444444442</v>
      </c>
      <c r="F8" s="7"/>
      <c r="G8" s="7"/>
      <c r="H8" s="43"/>
    </row>
    <row r="9" spans="1:9" customFormat="1" x14ac:dyDescent="0.2">
      <c r="A9" s="8">
        <f t="shared" si="0"/>
        <v>8.2999999999999989</v>
      </c>
      <c r="B9" s="25" t="s">
        <v>86</v>
      </c>
      <c r="C9" s="12" t="s">
        <v>43</v>
      </c>
      <c r="D9" s="8">
        <v>15</v>
      </c>
      <c r="E9" s="10">
        <f t="shared" si="1"/>
        <v>0.4548611111111111</v>
      </c>
      <c r="F9" s="7"/>
      <c r="G9" s="7"/>
      <c r="H9" s="43"/>
      <c r="I9" s="14"/>
    </row>
    <row r="10" spans="1:9" customFormat="1" x14ac:dyDescent="0.2">
      <c r="A10" s="8">
        <f t="shared" si="0"/>
        <v>8.3999999999999986</v>
      </c>
      <c r="B10" s="25" t="s">
        <v>86</v>
      </c>
      <c r="C10" s="12" t="s">
        <v>43</v>
      </c>
      <c r="D10" s="8">
        <v>15</v>
      </c>
      <c r="E10" s="10">
        <f t="shared" si="1"/>
        <v>0.46527777777777779</v>
      </c>
      <c r="F10" s="7"/>
      <c r="H10" s="43"/>
    </row>
    <row r="11" spans="1:9" x14ac:dyDescent="0.2">
      <c r="A11" s="8">
        <f t="shared" si="0"/>
        <v>8.4999999999999982</v>
      </c>
      <c r="B11" s="25" t="s">
        <v>86</v>
      </c>
      <c r="C11" s="12" t="s">
        <v>43</v>
      </c>
      <c r="D11" s="8">
        <v>30</v>
      </c>
      <c r="E11" s="10">
        <f t="shared" si="1"/>
        <v>0.47569444444444448</v>
      </c>
      <c r="F11"/>
      <c r="G11"/>
      <c r="H11" s="14"/>
      <c r="I11" s="14"/>
    </row>
    <row r="12" spans="1:9" x14ac:dyDescent="0.2">
      <c r="A12" s="8">
        <f t="shared" si="0"/>
        <v>8.5999999999999979</v>
      </c>
      <c r="B12" s="25" t="s">
        <v>86</v>
      </c>
      <c r="C12" s="12" t="s">
        <v>43</v>
      </c>
      <c r="D12" s="8">
        <v>5</v>
      </c>
      <c r="E12" s="10">
        <f t="shared" si="1"/>
        <v>0.49652777777777779</v>
      </c>
      <c r="F12"/>
      <c r="I12" s="14"/>
    </row>
    <row r="13" spans="1:9" x14ac:dyDescent="0.2">
      <c r="A13" s="8">
        <f t="shared" si="0"/>
        <v>8.6999999999999975</v>
      </c>
      <c r="B13" s="25" t="s">
        <v>86</v>
      </c>
      <c r="C13" s="12" t="s">
        <v>43</v>
      </c>
      <c r="D13" s="8">
        <v>30</v>
      </c>
      <c r="E13" s="10">
        <f t="shared" si="1"/>
        <v>0.5</v>
      </c>
      <c r="G13"/>
      <c r="H13" s="14"/>
    </row>
    <row r="14" spans="1:9" x14ac:dyDescent="0.2">
      <c r="A14" s="8">
        <f t="shared" si="0"/>
        <v>8.7999999999999972</v>
      </c>
      <c r="B14" s="25" t="s">
        <v>2</v>
      </c>
      <c r="C14" s="18" t="s">
        <v>4</v>
      </c>
      <c r="D14" s="19">
        <v>0</v>
      </c>
      <c r="E14" s="10">
        <f t="shared" si="1"/>
        <v>0.52083333333333337</v>
      </c>
      <c r="H14" s="14"/>
    </row>
    <row r="15" spans="1:9" x14ac:dyDescent="0.2">
      <c r="A15" s="8"/>
      <c r="D15" s="19"/>
      <c r="E15" s="10"/>
      <c r="G15"/>
      <c r="H15" s="14"/>
    </row>
    <row r="16" spans="1:9" x14ac:dyDescent="0.2">
      <c r="A16" s="8"/>
      <c r="D16" s="8"/>
      <c r="E16" s="10"/>
      <c r="G16"/>
      <c r="H16" s="14"/>
    </row>
    <row r="17" spans="1:9" x14ac:dyDescent="0.2">
      <c r="A17" s="33"/>
      <c r="B17" s="25"/>
      <c r="C17" s="12"/>
      <c r="D17" s="8"/>
      <c r="E17" s="10"/>
      <c r="G17"/>
      <c r="H17" s="14"/>
      <c r="I17"/>
    </row>
    <row r="18" spans="1:9" x14ac:dyDescent="0.2">
      <c r="A18" s="23">
        <f>Summary!A$15</f>
        <v>9</v>
      </c>
      <c r="B18" s="1" t="str">
        <f>Summary!B$15</f>
        <v>Thursday 18-Sept PM1: TG closing</v>
      </c>
      <c r="C18" s="12"/>
      <c r="D18" s="8"/>
      <c r="E18" s="13">
        <f>Summary!$C$15</f>
        <v>0.5625</v>
      </c>
      <c r="G18"/>
    </row>
    <row r="19" spans="1:9" customFormat="1" x14ac:dyDescent="0.2">
      <c r="A19" s="8">
        <f t="shared" ref="A19:A26" si="2">A18+0.1</f>
        <v>9.1</v>
      </c>
      <c r="B19" s="25" t="s">
        <v>74</v>
      </c>
      <c r="C19" s="18" t="s">
        <v>4</v>
      </c>
      <c r="D19" s="19">
        <v>5</v>
      </c>
      <c r="E19" s="10">
        <f t="shared" ref="E19:E26" si="3">E18+TIME(0,D18,0)</f>
        <v>0.5625</v>
      </c>
    </row>
    <row r="20" spans="1:9" customFormat="1" x14ac:dyDescent="0.2">
      <c r="A20" s="8">
        <f t="shared" si="2"/>
        <v>9.1999999999999993</v>
      </c>
      <c r="B20" s="25" t="s">
        <v>86</v>
      </c>
      <c r="C20" s="12" t="s">
        <v>43</v>
      </c>
      <c r="D20" s="8">
        <v>20</v>
      </c>
      <c r="E20" s="10">
        <f t="shared" si="3"/>
        <v>0.56597222222222221</v>
      </c>
      <c r="F20" s="7"/>
      <c r="H20" s="43"/>
    </row>
    <row r="21" spans="1:9" x14ac:dyDescent="0.2">
      <c r="A21" s="8">
        <f t="shared" si="2"/>
        <v>9.2999999999999989</v>
      </c>
      <c r="B21" s="25" t="s">
        <v>86</v>
      </c>
      <c r="C21" s="12" t="s">
        <v>43</v>
      </c>
      <c r="D21" s="26">
        <v>20</v>
      </c>
      <c r="E21" s="10">
        <f t="shared" si="3"/>
        <v>0.57986111111111105</v>
      </c>
      <c r="F21"/>
      <c r="G21"/>
      <c r="H21" s="14"/>
      <c r="I21" s="14"/>
    </row>
    <row r="22" spans="1:9" customFormat="1" x14ac:dyDescent="0.2">
      <c r="A22" s="8">
        <f t="shared" si="2"/>
        <v>9.3999999999999986</v>
      </c>
      <c r="B22" s="25" t="s">
        <v>99</v>
      </c>
      <c r="C22" s="12" t="s">
        <v>73</v>
      </c>
      <c r="D22" s="8">
        <v>20</v>
      </c>
      <c r="E22" s="10">
        <f t="shared" si="3"/>
        <v>0.59374999999999989</v>
      </c>
      <c r="F22" s="7"/>
      <c r="H22" s="14"/>
    </row>
    <row r="23" spans="1:9" x14ac:dyDescent="0.2">
      <c r="A23" s="8">
        <f t="shared" si="2"/>
        <v>9.4999999999999982</v>
      </c>
      <c r="B23" s="25" t="s">
        <v>140</v>
      </c>
      <c r="C23" s="12" t="s">
        <v>106</v>
      </c>
      <c r="D23" s="8">
        <v>20</v>
      </c>
      <c r="E23" s="10">
        <f t="shared" si="3"/>
        <v>0.60763888888888873</v>
      </c>
      <c r="F23"/>
      <c r="G23"/>
      <c r="H23" s="14"/>
      <c r="I23" s="14"/>
    </row>
    <row r="24" spans="1:9" x14ac:dyDescent="0.2">
      <c r="A24" s="8">
        <f t="shared" si="2"/>
        <v>9.5999999999999979</v>
      </c>
      <c r="B24" s="25" t="s">
        <v>139</v>
      </c>
      <c r="C24" s="12" t="s">
        <v>4</v>
      </c>
      <c r="D24" s="8">
        <v>20</v>
      </c>
      <c r="E24" s="10">
        <f t="shared" si="3"/>
        <v>0.62152777777777757</v>
      </c>
      <c r="G24"/>
      <c r="H24" s="14"/>
    </row>
    <row r="25" spans="1:9" x14ac:dyDescent="0.2">
      <c r="A25" s="8">
        <f t="shared" si="2"/>
        <v>9.6999999999999975</v>
      </c>
      <c r="B25" s="11" t="s">
        <v>7</v>
      </c>
      <c r="C25" s="18" t="s">
        <v>4</v>
      </c>
      <c r="D25" s="19">
        <v>15</v>
      </c>
      <c r="E25" s="10">
        <f t="shared" si="3"/>
        <v>0.63541666666666641</v>
      </c>
      <c r="H25" s="14"/>
    </row>
    <row r="26" spans="1:9" x14ac:dyDescent="0.2">
      <c r="A26" s="8">
        <f t="shared" si="2"/>
        <v>9.7999999999999972</v>
      </c>
      <c r="B26" s="25" t="s">
        <v>2</v>
      </c>
      <c r="D26" s="19">
        <v>0</v>
      </c>
      <c r="E26" s="10">
        <f t="shared" si="3"/>
        <v>0.64583333333333304</v>
      </c>
      <c r="H26" s="14"/>
    </row>
    <row r="27" spans="1:9" x14ac:dyDescent="0.2">
      <c r="A27" s="8"/>
      <c r="D27" s="19"/>
      <c r="E27" s="10"/>
    </row>
    <row r="28" spans="1:9" x14ac:dyDescent="0.2">
      <c r="A28" s="33"/>
      <c r="E28" s="10"/>
      <c r="F28" s="50" t="s">
        <v>108</v>
      </c>
    </row>
    <row r="29" spans="1:9" x14ac:dyDescent="0.2">
      <c r="A29" s="33"/>
      <c r="E29" s="10"/>
      <c r="F29" s="50" t="s">
        <v>109</v>
      </c>
    </row>
    <row r="30" spans="1:9" x14ac:dyDescent="0.2">
      <c r="A30" s="33"/>
      <c r="E30" s="10"/>
    </row>
    <row r="31" spans="1:9" x14ac:dyDescent="0.2">
      <c r="A31" s="33"/>
      <c r="E31" s="10"/>
    </row>
    <row r="32" spans="1:9" x14ac:dyDescent="0.2">
      <c r="A32" s="33"/>
      <c r="C32" s="18"/>
      <c r="D32" s="19"/>
      <c r="E32" s="10"/>
      <c r="G32" s="12"/>
    </row>
    <row r="33" spans="1:8" x14ac:dyDescent="0.2">
      <c r="A33" s="8"/>
      <c r="B33" s="25"/>
      <c r="C33" s="12"/>
      <c r="E33" s="10"/>
    </row>
    <row r="34" spans="1:8" x14ac:dyDescent="0.2">
      <c r="A34" s="8"/>
      <c r="B34" s="11"/>
      <c r="C34" s="12"/>
      <c r="E34" s="10"/>
    </row>
    <row r="35" spans="1:8" x14ac:dyDescent="0.2">
      <c r="A35" s="8"/>
      <c r="B35" s="11"/>
      <c r="C35" s="12"/>
      <c r="D35" s="8"/>
      <c r="G35" s="14"/>
    </row>
    <row r="36" spans="1:8" x14ac:dyDescent="0.2">
      <c r="A36" s="26"/>
      <c r="B36" s="25"/>
      <c r="C36" s="12"/>
      <c r="D36" s="8"/>
      <c r="E36" s="10"/>
      <c r="G36"/>
      <c r="H36" s="43"/>
    </row>
    <row r="38" spans="1:8" x14ac:dyDescent="0.2">
      <c r="A38" s="8"/>
      <c r="F38"/>
      <c r="G38"/>
      <c r="H38" s="14"/>
    </row>
    <row r="39" spans="1:8" x14ac:dyDescent="0.2">
      <c r="A39" s="8"/>
    </row>
    <row r="40" spans="1:8" x14ac:dyDescent="0.2">
      <c r="G40" s="12"/>
      <c r="H40" s="14"/>
    </row>
    <row r="41" spans="1:8" x14ac:dyDescent="0.2">
      <c r="B41"/>
      <c r="D41"/>
    </row>
    <row r="42" spans="1:8" x14ac:dyDescent="0.2">
      <c r="B42"/>
    </row>
    <row r="43" spans="1:8" x14ac:dyDescent="0.2">
      <c r="B43"/>
      <c r="C43" s="12"/>
      <c r="D43" s="8"/>
      <c r="E43" s="28"/>
    </row>
    <row r="44" spans="1:8" x14ac:dyDescent="0.2">
      <c r="G44" s="12"/>
      <c r="H44" s="14"/>
    </row>
    <row r="45" spans="1:8" x14ac:dyDescent="0.2">
      <c r="G45" s="12"/>
      <c r="H45" s="14"/>
    </row>
    <row r="46" spans="1:8" x14ac:dyDescent="0.2">
      <c r="G46" s="12"/>
      <c r="H46" s="14"/>
    </row>
    <row r="47" spans="1:8" x14ac:dyDescent="0.2">
      <c r="G47" s="12"/>
      <c r="H47" s="14"/>
    </row>
    <row r="48" spans="1:8" x14ac:dyDescent="0.2">
      <c r="G48" s="12"/>
      <c r="H48" s="14"/>
    </row>
    <row r="49" spans="7:8" x14ac:dyDescent="0.2">
      <c r="G49" s="12"/>
      <c r="H49" s="14"/>
    </row>
    <row r="50" spans="7:8" x14ac:dyDescent="0.2">
      <c r="G50" s="12"/>
      <c r="H50" s="14"/>
    </row>
    <row r="51" spans="7:8" x14ac:dyDescent="0.2">
      <c r="G51" s="12"/>
      <c r="H51" s="14"/>
    </row>
    <row r="52" spans="7:8" x14ac:dyDescent="0.2">
      <c r="G52" s="12"/>
      <c r="H52" s="14"/>
    </row>
    <row r="53" spans="7:8" x14ac:dyDescent="0.2">
      <c r="G53" s="12"/>
      <c r="H53" s="14"/>
    </row>
    <row r="54" spans="7:8" x14ac:dyDescent="0.2">
      <c r="G54" s="12"/>
      <c r="H54" s="14"/>
    </row>
    <row r="55" spans="7:8" x14ac:dyDescent="0.2">
      <c r="G5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27"/>
  <sheetViews>
    <sheetView workbookViewId="0">
      <selection activeCell="A17" sqref="A17:XFD17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68</v>
      </c>
      <c r="D2" t="s">
        <v>38</v>
      </c>
      <c r="E2" t="s">
        <v>39</v>
      </c>
    </row>
    <row r="4" spans="1:5" x14ac:dyDescent="0.2">
      <c r="C4" t="s">
        <v>67</v>
      </c>
      <c r="D4" t="s">
        <v>69</v>
      </c>
      <c r="E4" t="s">
        <v>70</v>
      </c>
    </row>
    <row r="5" spans="1:5" x14ac:dyDescent="0.2">
      <c r="C5" t="s">
        <v>141</v>
      </c>
      <c r="D5" t="s">
        <v>69</v>
      </c>
      <c r="E5" t="s">
        <v>70</v>
      </c>
    </row>
    <row r="6" spans="1:5" x14ac:dyDescent="0.2">
      <c r="C6" t="s">
        <v>100</v>
      </c>
      <c r="D6" t="s">
        <v>101</v>
      </c>
      <c r="E6" t="s">
        <v>70</v>
      </c>
    </row>
    <row r="7" spans="1:5" ht="12.95" customHeight="1" x14ac:dyDescent="0.2"/>
    <row r="8" spans="1:5" ht="12.95" customHeight="1" x14ac:dyDescent="0.2">
      <c r="A8" t="s">
        <v>66</v>
      </c>
      <c r="B8" t="s">
        <v>36</v>
      </c>
      <c r="C8" t="s">
        <v>37</v>
      </c>
      <c r="D8" t="s">
        <v>71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1"/>
    </row>
    <row r="15" spans="1:5" ht="12.4" customHeight="1" x14ac:dyDescent="0.2"/>
    <row r="16" spans="1:5" ht="12.4" customHeight="1" x14ac:dyDescent="0.2"/>
    <row r="17" spans="1:1" ht="12.4" customHeight="1" x14ac:dyDescent="0.2">
      <c r="A17" s="30" t="s">
        <v>40</v>
      </c>
    </row>
    <row r="18" spans="1:1" ht="12.95" customHeight="1" x14ac:dyDescent="0.2">
      <c r="A18" s="30">
        <f>A31+1</f>
        <v>1</v>
      </c>
    </row>
    <row r="19" spans="1:1" x14ac:dyDescent="0.2">
      <c r="A19" s="30">
        <f t="shared" ref="A19:A27" si="0">A18+1</f>
        <v>2</v>
      </c>
    </row>
    <row r="20" spans="1:1" ht="12.4" customHeight="1" x14ac:dyDescent="0.2">
      <c r="A20" s="30">
        <f t="shared" si="0"/>
        <v>3</v>
      </c>
    </row>
    <row r="21" spans="1:1" ht="12.4" customHeight="1" x14ac:dyDescent="0.2">
      <c r="A21" s="30">
        <f t="shared" si="0"/>
        <v>4</v>
      </c>
    </row>
    <row r="22" spans="1:1" ht="12.4" customHeight="1" x14ac:dyDescent="0.2">
      <c r="A22" s="30">
        <f t="shared" si="0"/>
        <v>5</v>
      </c>
    </row>
    <row r="23" spans="1:1" ht="12.95" customHeight="1" x14ac:dyDescent="0.2">
      <c r="A23" s="30">
        <f t="shared" si="0"/>
        <v>6</v>
      </c>
    </row>
    <row r="24" spans="1:1" x14ac:dyDescent="0.2">
      <c r="A24" s="30">
        <f t="shared" si="0"/>
        <v>7</v>
      </c>
    </row>
    <row r="25" spans="1:1" x14ac:dyDescent="0.2">
      <c r="A25" s="30">
        <f t="shared" si="0"/>
        <v>8</v>
      </c>
    </row>
    <row r="26" spans="1:1" x14ac:dyDescent="0.2">
      <c r="A26" s="30">
        <f t="shared" si="0"/>
        <v>9</v>
      </c>
    </row>
    <row r="27" spans="1:1" x14ac:dyDescent="0.2">
      <c r="A27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3"/>
  <sheetViews>
    <sheetView workbookViewId="0">
      <selection activeCell="E28" sqref="E28:H36"/>
    </sheetView>
  </sheetViews>
  <sheetFormatPr defaultRowHeight="12.75" x14ac:dyDescent="0.2"/>
  <cols>
    <col min="1" max="1" width="61.140625" customWidth="1"/>
    <col min="2" max="2" width="15.140625" customWidth="1"/>
    <col min="3" max="3" width="8.5703125" customWidth="1"/>
    <col min="4" max="4" width="21.42578125" customWidth="1"/>
    <col min="5" max="5" width="13.7109375" customWidth="1"/>
    <col min="6" max="7" width="9.28515625" hidden="1" customWidth="1"/>
    <col min="8" max="8" width="14.140625" customWidth="1"/>
    <col min="9" max="9" width="131.28515625" customWidth="1"/>
  </cols>
  <sheetData>
    <row r="1" spans="1:9" x14ac:dyDescent="0.2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102</v>
      </c>
      <c r="G1" s="32" t="s">
        <v>28</v>
      </c>
      <c r="H1" t="s">
        <v>102</v>
      </c>
      <c r="I1" s="32" t="s">
        <v>28</v>
      </c>
    </row>
    <row r="2" spans="1:9" ht="15" x14ac:dyDescent="0.25">
      <c r="G2" s="45"/>
      <c r="I2" s="14"/>
    </row>
    <row r="3" spans="1:9" x14ac:dyDescent="0.2">
      <c r="A3" s="31"/>
      <c r="G3" s="43"/>
      <c r="I3" s="43"/>
    </row>
    <row r="4" spans="1:9" x14ac:dyDescent="0.2">
      <c r="A4" s="31"/>
      <c r="G4" s="43"/>
      <c r="I4" s="43"/>
    </row>
    <row r="5" spans="1:9" x14ac:dyDescent="0.2">
      <c r="A5" s="31"/>
      <c r="G5" s="43"/>
      <c r="I5" s="43"/>
    </row>
    <row r="6" spans="1:9" ht="15" x14ac:dyDescent="0.25">
      <c r="A6" s="31"/>
      <c r="B6" s="44"/>
      <c r="F6" s="34"/>
      <c r="G6" s="46"/>
      <c r="H6" s="34"/>
      <c r="I6" s="36"/>
    </row>
    <row r="7" spans="1:9" ht="15" x14ac:dyDescent="0.25">
      <c r="A7" s="31"/>
      <c r="G7" s="45"/>
      <c r="I7" s="14"/>
    </row>
    <row r="8" spans="1:9" ht="15" x14ac:dyDescent="0.25">
      <c r="A8" s="68"/>
      <c r="B8" s="69"/>
      <c r="C8" s="69"/>
      <c r="E8" s="69"/>
      <c r="G8" s="45"/>
      <c r="I8" s="14"/>
    </row>
    <row r="9" spans="1:9" ht="15" x14ac:dyDescent="0.25">
      <c r="A9" s="68"/>
      <c r="B9" s="69"/>
      <c r="C9" s="69"/>
      <c r="E9" s="69"/>
      <c r="G9" s="45"/>
      <c r="I9" s="14"/>
    </row>
    <row r="10" spans="1:9" ht="15" x14ac:dyDescent="0.25">
      <c r="A10" s="31"/>
      <c r="G10" s="45"/>
      <c r="I10" s="14"/>
    </row>
    <row r="11" spans="1:9" ht="15" x14ac:dyDescent="0.25">
      <c r="G11" s="45"/>
      <c r="I11" s="14"/>
    </row>
    <row r="12" spans="1:9" ht="15" x14ac:dyDescent="0.25">
      <c r="A12" s="31"/>
      <c r="G12" s="45"/>
      <c r="I12" s="14"/>
    </row>
    <row r="13" spans="1:9" x14ac:dyDescent="0.2">
      <c r="A13" s="31"/>
      <c r="I13" s="14"/>
    </row>
    <row r="14" spans="1:9" x14ac:dyDescent="0.2">
      <c r="A14" s="31"/>
      <c r="I14" s="14"/>
    </row>
    <row r="15" spans="1:9" x14ac:dyDescent="0.2">
      <c r="A15" s="31"/>
      <c r="H15" s="34"/>
      <c r="I15" s="35"/>
    </row>
    <row r="16" spans="1:9" x14ac:dyDescent="0.2">
      <c r="I16" s="14"/>
    </row>
    <row r="17" spans="1:9" ht="15" x14ac:dyDescent="0.2">
      <c r="A17" s="39"/>
      <c r="H17" s="34"/>
      <c r="I17" s="35"/>
    </row>
    <row r="18" spans="1:9" ht="15" x14ac:dyDescent="0.2">
      <c r="A18" s="39"/>
      <c r="H18" s="34"/>
      <c r="I18" s="35"/>
    </row>
    <row r="19" spans="1:9" x14ac:dyDescent="0.2">
      <c r="H19" s="34"/>
      <c r="I19" s="43"/>
    </row>
    <row r="20" spans="1:9" x14ac:dyDescent="0.2">
      <c r="I20" s="43"/>
    </row>
    <row r="21" spans="1:9" x14ac:dyDescent="0.2">
      <c r="I21" s="43"/>
    </row>
    <row r="23" spans="1:9" x14ac:dyDescent="0.2">
      <c r="C23" s="52"/>
      <c r="I23" s="43"/>
    </row>
    <row r="24" spans="1:9" x14ac:dyDescent="0.2">
      <c r="C24" s="52"/>
      <c r="I24" s="43"/>
    </row>
    <row r="30" spans="1:9" x14ac:dyDescent="0.2">
      <c r="A30" s="25"/>
      <c r="B30" s="12"/>
      <c r="C30" s="10"/>
      <c r="D30" s="7"/>
      <c r="E30" s="7"/>
      <c r="F30" s="14"/>
      <c r="G30" s="14"/>
    </row>
    <row r="31" spans="1:9" x14ac:dyDescent="0.2">
      <c r="I31" s="35"/>
    </row>
    <row r="33" spans="6:7" ht="13.5" x14ac:dyDescent="0.25">
      <c r="F33" s="38"/>
      <c r="G33" s="38"/>
    </row>
  </sheetData>
  <mergeCells count="4">
    <mergeCell ref="A8:A9"/>
    <mergeCell ref="B8:B9"/>
    <mergeCell ref="C8:C9"/>
    <mergeCell ref="E8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E7"/>
  <sheetViews>
    <sheetView tabSelected="1" workbookViewId="0">
      <selection activeCell="E9" sqref="E9"/>
    </sheetView>
  </sheetViews>
  <sheetFormatPr defaultRowHeight="12.75" x14ac:dyDescent="0.2"/>
  <sheetData>
    <row r="1" spans="1:5" x14ac:dyDescent="0.2">
      <c r="A1" s="42" t="s">
        <v>135</v>
      </c>
      <c r="B1" s="42" t="s">
        <v>83</v>
      </c>
      <c r="C1" s="42" t="s">
        <v>84</v>
      </c>
      <c r="D1" s="42" t="s">
        <v>96</v>
      </c>
      <c r="E1" s="42" t="s">
        <v>85</v>
      </c>
    </row>
    <row r="2" spans="1:5" ht="14.25" x14ac:dyDescent="0.2">
      <c r="A2" s="40">
        <v>0.33333333333333331</v>
      </c>
      <c r="B2" s="41">
        <f>$A2+TIME(3,0,0)</f>
        <v>0.45833333333333331</v>
      </c>
      <c r="C2" s="41">
        <f>$A2+TIME(6,0,0)</f>
        <v>0.58333333333333326</v>
      </c>
      <c r="D2" s="41">
        <f>$A2+TIME(12,0,0)</f>
        <v>0.83333333333333326</v>
      </c>
      <c r="E2" s="41">
        <f>$A2+TIME(19,0,0)</f>
        <v>1.125</v>
      </c>
    </row>
    <row r="3" spans="1:5" ht="14.25" x14ac:dyDescent="0.2">
      <c r="A3" s="40">
        <f>A2+TIME(2,30,0)</f>
        <v>0.4375</v>
      </c>
      <c r="B3" s="41">
        <f t="shared" ref="B3:B7" si="0">$A3+TIME(3,0,0)</f>
        <v>0.5625</v>
      </c>
      <c r="C3" s="41">
        <f t="shared" ref="C3:C7" si="1">$A3+TIME(6,0,0)</f>
        <v>0.6875</v>
      </c>
      <c r="D3" s="41">
        <f t="shared" ref="D3:D7" si="2">$A3+TIME(12,0,0)</f>
        <v>0.9375</v>
      </c>
      <c r="E3" s="41">
        <f t="shared" ref="E3:E7" si="3">$A3+TIME(19,0,0)</f>
        <v>1.2291666666666665</v>
      </c>
    </row>
    <row r="4" spans="1:5" ht="14.25" x14ac:dyDescent="0.2">
      <c r="A4" s="40">
        <f>A3+TIME(2,0,0)</f>
        <v>0.52083333333333337</v>
      </c>
      <c r="B4" s="41">
        <f t="shared" si="0"/>
        <v>0.64583333333333337</v>
      </c>
      <c r="C4" s="41">
        <f t="shared" si="1"/>
        <v>0.77083333333333337</v>
      </c>
      <c r="D4" s="41">
        <f t="shared" si="2"/>
        <v>1.0208333333333335</v>
      </c>
      <c r="E4" s="41">
        <f t="shared" si="3"/>
        <v>1.3125</v>
      </c>
    </row>
    <row r="5" spans="1:5" ht="14.25" x14ac:dyDescent="0.2">
      <c r="A5" s="40">
        <f>A4+TIME(1,0,0)</f>
        <v>0.5625</v>
      </c>
      <c r="B5" s="41">
        <f t="shared" si="0"/>
        <v>0.6875</v>
      </c>
      <c r="C5" s="41">
        <f t="shared" si="1"/>
        <v>0.8125</v>
      </c>
      <c r="D5" s="41">
        <f t="shared" si="2"/>
        <v>1.0625</v>
      </c>
      <c r="E5" s="41">
        <f t="shared" si="3"/>
        <v>1.3541666666666665</v>
      </c>
    </row>
    <row r="6" spans="1:5" ht="14.25" x14ac:dyDescent="0.2">
      <c r="A6" s="40">
        <f>A5+TIME(2,30,0)</f>
        <v>0.66666666666666663</v>
      </c>
      <c r="B6" s="41">
        <f t="shared" si="0"/>
        <v>0.79166666666666663</v>
      </c>
      <c r="C6" s="41">
        <f t="shared" si="1"/>
        <v>0.91666666666666663</v>
      </c>
      <c r="D6" s="41">
        <f t="shared" si="2"/>
        <v>1.1666666666666665</v>
      </c>
      <c r="E6" s="41">
        <f t="shared" si="3"/>
        <v>1.4583333333333333</v>
      </c>
    </row>
    <row r="7" spans="1:5" ht="14.25" x14ac:dyDescent="0.2">
      <c r="A7" s="40">
        <f>A6+TIME(2,0,0)</f>
        <v>0.75</v>
      </c>
      <c r="B7" s="41">
        <f t="shared" si="0"/>
        <v>0.875</v>
      </c>
      <c r="C7" s="41">
        <f t="shared" si="1"/>
        <v>1</v>
      </c>
      <c r="D7" s="41">
        <f t="shared" si="2"/>
        <v>1.25</v>
      </c>
      <c r="E7" s="41">
        <f t="shared" si="3"/>
        <v>1.5416666666666665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2025-08-22T19:54:55Z</dcterms:modified>
</cp:coreProperties>
</file>