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ben-root\ieee\15.4ab\MeetingStuff\"/>
    </mc:Choice>
  </mc:AlternateContent>
  <xr:revisionPtr revIDLastSave="0" documentId="13_ncr:1_{6A4BABF4-EDFA-4E04-8D1D-D910AB55FDD1}" xr6:coauthVersionLast="47" xr6:coauthVersionMax="47" xr10:uidLastSave="{00000000-0000-0000-0000-000000000000}"/>
  <bookViews>
    <workbookView xWindow="2184" yWindow="624" windowWidth="20580" windowHeight="12336" activeTab="2" xr2:uid="{C7D439AB-A292-4D3C-845D-35F70A465632}"/>
  </bookViews>
  <sheets>
    <sheet name="Opening" sheetId="5" r:id="rId1"/>
    <sheet name="Summary" sheetId="1" r:id="rId2"/>
    <sheet name="Agenda Details" sheetId="2" r:id="rId3"/>
    <sheet name="Time zone helper" sheetId="3" r:id="rId4"/>
    <sheet name="Schedule Work" sheetId="6" r:id="rId5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" l="1"/>
  <c r="E48" i="2" s="1"/>
  <c r="E49" i="2" s="1"/>
  <c r="E50" i="2" s="1"/>
  <c r="E51" i="2" s="1"/>
  <c r="E52" i="2" s="1"/>
  <c r="E53" i="2" s="1"/>
  <c r="E34" i="2"/>
  <c r="B7" i="6"/>
  <c r="B8" i="6"/>
  <c r="B5" i="6"/>
  <c r="B2" i="6"/>
  <c r="B3" i="6" s="1"/>
  <c r="B4" i="6" s="1"/>
  <c r="B6" i="6" l="1"/>
  <c r="F34" i="2" l="1"/>
  <c r="E25" i="2"/>
  <c r="C34" i="2"/>
  <c r="A34" i="2"/>
  <c r="A5" i="1"/>
  <c r="B6" i="2"/>
  <c r="B7" i="2" s="1"/>
  <c r="B8" i="2" s="1"/>
  <c r="B9" i="2" s="1"/>
  <c r="C4" i="5"/>
  <c r="E44" i="2"/>
  <c r="E35" i="2" l="1"/>
  <c r="E36" i="2" s="1"/>
  <c r="E37" i="2" s="1"/>
  <c r="E38" i="2" s="1"/>
  <c r="E39" i="2" s="1"/>
  <c r="E40" i="2" s="1"/>
  <c r="E41" i="2" s="1"/>
  <c r="E45" i="2"/>
  <c r="E46" i="2" s="1"/>
  <c r="F44" i="2" l="1"/>
  <c r="E58" i="2" l="1"/>
  <c r="E59" i="2" s="1"/>
  <c r="E60" i="2" s="1"/>
  <c r="E61" i="2" s="1"/>
  <c r="E62" i="2" l="1"/>
  <c r="E63" i="2" s="1"/>
  <c r="E64" i="2" s="1"/>
  <c r="F58" i="2"/>
  <c r="E26" i="2" l="1"/>
  <c r="E27" i="2" s="1"/>
  <c r="E12" i="2"/>
  <c r="E28" i="2" l="1"/>
  <c r="C1" i="2"/>
  <c r="E29" i="2" l="1"/>
  <c r="E30" i="2" s="1"/>
  <c r="D4" i="5"/>
  <c r="E4" i="5" s="1"/>
  <c r="F4" i="5" s="1"/>
  <c r="G4" i="5" s="1"/>
  <c r="A5" i="5" s="1"/>
  <c r="B5" i="5" s="1"/>
  <c r="C5" i="5" s="1"/>
  <c r="E4" i="2"/>
  <c r="E31" i="2" l="1"/>
  <c r="E32" i="2" s="1"/>
  <c r="D5" i="5"/>
  <c r="E5" i="5" s="1"/>
  <c r="F5" i="5" s="1"/>
  <c r="G5" i="5" s="1"/>
  <c r="A6" i="5" s="1"/>
  <c r="B6" i="5" s="1"/>
  <c r="C6" i="5" s="1"/>
  <c r="D6" i="5" s="1"/>
  <c r="E6" i="5" s="1"/>
  <c r="F6" i="5" s="1"/>
  <c r="G6" i="5" s="1"/>
  <c r="A7" i="5" s="1"/>
  <c r="B7" i="5" s="1"/>
  <c r="C7" i="5" s="1"/>
  <c r="D7" i="5" s="1"/>
  <c r="E7" i="5" s="1"/>
  <c r="F7" i="5" s="1"/>
  <c r="G7" i="5" s="1"/>
  <c r="A8" i="5" s="1"/>
  <c r="B8" i="5" s="1"/>
  <c r="C8" i="5" s="1"/>
  <c r="D8" i="5" s="1"/>
  <c r="E8" i="5" s="1"/>
  <c r="F8" i="5" s="1"/>
  <c r="G8" i="5" s="1"/>
  <c r="A9" i="5" s="1"/>
  <c r="B9" i="5" s="1"/>
  <c r="C9" i="5" s="1"/>
  <c r="D9" i="5" s="1"/>
  <c r="E9" i="5" s="1"/>
  <c r="A2" i="1"/>
  <c r="C4" i="2" s="1"/>
  <c r="E5" i="2"/>
  <c r="E8" i="2" s="1"/>
  <c r="E6" i="2" s="1"/>
  <c r="B13" i="2"/>
  <c r="B14" i="2" s="1"/>
  <c r="B15" i="2" s="1"/>
  <c r="F4" i="2"/>
  <c r="E13" i="2"/>
  <c r="E14" i="2" s="1"/>
  <c r="E15" i="2" s="1"/>
  <c r="E16" i="2" s="1"/>
  <c r="E17" i="2" s="1"/>
  <c r="E18" i="2" s="1"/>
  <c r="E19" i="2" s="1"/>
  <c r="E20" i="2" s="1"/>
  <c r="E21" i="2" s="1"/>
  <c r="E22" i="2" s="1"/>
  <c r="F12" i="2"/>
  <c r="F25" i="2"/>
  <c r="E7" i="2" l="1"/>
  <c r="E9" i="2" s="1"/>
  <c r="E10" i="2" s="1"/>
  <c r="A4" i="2"/>
  <c r="F9" i="5"/>
  <c r="G9" i="5" s="1"/>
  <c r="A10" i="5" s="1"/>
  <c r="B10" i="5" s="1"/>
  <c r="C10" i="5" s="1"/>
  <c r="D10" i="5" s="1"/>
  <c r="E10" i="5" s="1"/>
  <c r="F10" i="5" s="1"/>
  <c r="G10" i="5" s="1"/>
  <c r="A11" i="5" s="1"/>
  <c r="B11" i="5" s="1"/>
  <c r="C11" i="5" s="1"/>
  <c r="D11" i="5" s="1"/>
  <c r="E11" i="5" s="1"/>
  <c r="F11" i="5" s="1"/>
  <c r="G11" i="5" s="1"/>
  <c r="A12" i="5" s="1"/>
  <c r="B12" i="5" s="1"/>
  <c r="C12" i="5" s="1"/>
  <c r="A3" i="1"/>
  <c r="A4" i="1" s="1"/>
  <c r="A25" i="2" s="1"/>
  <c r="A12" i="2" l="1"/>
  <c r="C12" i="2"/>
  <c r="A6" i="1"/>
  <c r="A7" i="1" s="1"/>
  <c r="C25" i="2"/>
  <c r="B16" i="2"/>
  <c r="C44" i="2" l="1"/>
  <c r="A44" i="2"/>
  <c r="A57" i="2"/>
  <c r="B17" i="2"/>
  <c r="B18" i="2" s="1"/>
  <c r="C57" i="2"/>
  <c r="B19" i="2" l="1"/>
  <c r="B21" i="2"/>
  <c r="B20" i="2"/>
  <c r="B22" i="2" s="1"/>
  <c r="A79" i="2"/>
  <c r="B26" i="2" l="1"/>
  <c r="B27" i="2" l="1"/>
  <c r="B28" i="2" s="1"/>
  <c r="B29" i="2" l="1"/>
  <c r="B30" i="2" s="1"/>
  <c r="B31" i="2" s="1"/>
  <c r="B32" i="2" s="1"/>
  <c r="B35" i="2" s="1"/>
  <c r="B36" i="2" s="1"/>
  <c r="B37" i="2" s="1"/>
  <c r="B38" i="2" s="1"/>
  <c r="B39" i="2" l="1"/>
  <c r="B40" i="2" s="1"/>
  <c r="B41" i="2" s="1"/>
  <c r="B45" i="2" s="1"/>
  <c r="B46" i="2" s="1"/>
  <c r="B49" i="2" s="1"/>
  <c r="B50" i="2" s="1"/>
  <c r="B51" i="2" s="1"/>
  <c r="B58" i="2" s="1"/>
  <c r="B59" i="2" s="1"/>
  <c r="B60" i="2" s="1"/>
  <c r="B61" i="2" s="1"/>
  <c r="B62" i="2" l="1"/>
  <c r="B63" i="2" s="1"/>
  <c r="B64" i="2" s="1"/>
</calcChain>
</file>

<file path=xl/sharedStrings.xml><?xml version="1.0" encoding="utf-8"?>
<sst xmlns="http://schemas.openxmlformats.org/spreadsheetml/2006/main" count="254" uniqueCount="175">
  <si>
    <t>Call Date</t>
  </si>
  <si>
    <t>Item</t>
  </si>
  <si>
    <t>Description</t>
  </si>
  <si>
    <t>Notes</t>
  </si>
  <si>
    <t>UTC</t>
  </si>
  <si>
    <t xml:space="preserve">Hour </t>
  </si>
  <si>
    <t>Duration</t>
  </si>
  <si>
    <t>Opening and policy reminders</t>
  </si>
  <si>
    <t>Recess</t>
  </si>
  <si>
    <t>Opening and reminders</t>
  </si>
  <si>
    <t>Proposed Main Theme(s)</t>
  </si>
  <si>
    <t>Local Time</t>
  </si>
  <si>
    <t>Time Zone</t>
  </si>
  <si>
    <t>UTC Offset</t>
  </si>
  <si>
    <t>CST</t>
  </si>
  <si>
    <t>UTC+8 hours</t>
  </si>
  <si>
    <t>UTC+9 hours</t>
  </si>
  <si>
    <t>Second hour</t>
  </si>
  <si>
    <t>First hour</t>
  </si>
  <si>
    <t>Agenda Details</t>
  </si>
  <si>
    <t>Presenter/Lead</t>
  </si>
  <si>
    <t>Chair</t>
  </si>
  <si>
    <t>TBD</t>
  </si>
  <si>
    <t>Document link</t>
  </si>
  <si>
    <t>Lead</t>
  </si>
  <si>
    <t>Comment Resolution</t>
  </si>
  <si>
    <t>Mon</t>
  </si>
  <si>
    <t>Tue</t>
  </si>
  <si>
    <t>Wed</t>
  </si>
  <si>
    <t>Thr</t>
  </si>
  <si>
    <t>Fri</t>
  </si>
  <si>
    <t>Sun</t>
  </si>
  <si>
    <t>Sat</t>
  </si>
  <si>
    <t>PDT</t>
  </si>
  <si>
    <t>EDT</t>
  </si>
  <si>
    <t>CEST</t>
  </si>
  <si>
    <t>https://standards.ieee.org/content/ieee-standards/en/about/sasb/patcom/index.html</t>
  </si>
  <si>
    <t>IEEE-SA Participation Policy meeting slide set - individual method (.pdf)</t>
  </si>
  <si>
    <t>https://standards.ieee.org/content/dam/ieee-standards/standards/web/documents/other/Participant-Behavior-Individual-Method.pdf</t>
  </si>
  <si>
    <t>Working Group Copyright Materials</t>
  </si>
  <si>
    <t>https://standards.ieee.org/ipr/copyright-materials.html</t>
  </si>
  <si>
    <t>https://standards.ieee.org/content/dam/ieee-standards/standards/web/documents/other/ieee-sa-copyright-policy-2019.pdf</t>
  </si>
  <si>
    <t>IEEE-SA Standards Board Patent Committee (PatCom) home page:</t>
  </si>
  <si>
    <t>https://grouper.ieee.org/groups/802/sapolicies.shtml</t>
  </si>
  <si>
    <t xml:space="preserve">Prior to the opening and each time slot please review the meeting requirements: </t>
  </si>
  <si>
    <t>Calendar:</t>
  </si>
  <si>
    <t>Notices:</t>
  </si>
  <si>
    <t>Start PDT</t>
  </si>
  <si>
    <t>Start (PDT)</t>
  </si>
  <si>
    <t>UTC offset:</t>
  </si>
  <si>
    <t>Virtual (WebEx)</t>
  </si>
  <si>
    <t>Chaplin</t>
  </si>
  <si>
    <t>Participation is conditioned on acceptance of and commitment to comply with all of the above</t>
  </si>
  <si>
    <t>Char</t>
  </si>
  <si>
    <t>Thursday, April 3, 2025 at 3:00:00 pm</t>
  </si>
  <si>
    <t>UTC-7 hours</t>
  </si>
  <si>
    <t>Thursday, April 3, 2025 at 6:00:00 pm</t>
  </si>
  <si>
    <t>UTC-4 hours</t>
  </si>
  <si>
    <t>Thursday, April 3, 2025 at 11:00:00 pm</t>
  </si>
  <si>
    <t>IST</t>
  </si>
  <si>
    <t>UTC+1 hour</t>
  </si>
  <si>
    <t>Friday, April 4, 2025 at 12:00:00 midnight</t>
  </si>
  <si>
    <t>UTC+2 hours</t>
  </si>
  <si>
    <t>Friday, April 4, 2025 at 6:00:00 am</t>
  </si>
  <si>
    <t>Friday, April 4, 2025 at 7:00:00 am</t>
  </si>
  <si>
    <t>KST</t>
  </si>
  <si>
    <t>JST</t>
  </si>
  <si>
    <t>Tuesday, April 8, 2025 at 6:00:00 am</t>
  </si>
  <si>
    <t>Tuesday, April 8, 2025 at 9:00:00 am</t>
  </si>
  <si>
    <t>Tuesday, April 8, 2025 at 2:00:00 pm</t>
  </si>
  <si>
    <t>Tuesday, April 8, 2025 at 3:00:00 pm</t>
  </si>
  <si>
    <t>Tuesday, April 8, 2025 at 9:00:00 pm</t>
  </si>
  <si>
    <t>Tuesday, April 8, 2025 at 10:00:00 pm</t>
  </si>
  <si>
    <t>Review of Comment Status</t>
  </si>
  <si>
    <t>CRG Business</t>
  </si>
  <si>
    <t>Standby or Pending:</t>
  </si>
  <si>
    <t>The meeting will commence August 12th and continue until adjourned</t>
  </si>
  <si>
    <t>Interim Session</t>
  </si>
  <si>
    <t>TGab agenda August 2025 through Sept 2025</t>
  </si>
  <si>
    <t>Pooria</t>
  </si>
  <si>
    <t xml:space="preserve">15-25-0339 </t>
  </si>
  <si>
    <t>Update: Proposed Resolution Sensing Comments</t>
  </si>
  <si>
    <t>Comment Resoultion TBD</t>
  </si>
  <si>
    <t>Next steps: Call planning and Schedule</t>
  </si>
  <si>
    <t>To complete 15 day recirculation by opening of the September session, ballot must open by 30 August</t>
  </si>
  <si>
    <t>Commence on August 12th until [done with comments | Sept 9th] 
Weekly Tuesdays 06:00 PT (1.5 hours)
Subsequent meetings will be cancelled if/when recirculation ballot begins</t>
  </si>
  <si>
    <t>Ballot Open?</t>
  </si>
  <si>
    <t>Special CRG prior to RB for Sept</t>
  </si>
  <si>
    <t>To be deterimined on 12-Aug</t>
  </si>
  <si>
    <t>https://mentor.ieee.org/802.15/dcn/25/15-25-0339-00-04ab-proposed-comments-resolution-for-15-4ab-d2-0-sensing-comments.docx</t>
  </si>
  <si>
    <t>https://mentor.ieee.org/802.15/dcn/25/15-25-0411-00-04ab-proposed-resolution-for-cid-159.docx</t>
  </si>
  <si>
    <t>15-25-0411</t>
  </si>
  <si>
    <t>Mickael</t>
  </si>
  <si>
    <t>Proposed resolution for CID 159</t>
  </si>
  <si>
    <t>CI 254 proposed resolution</t>
  </si>
  <si>
    <t>Ben</t>
  </si>
  <si>
    <t>15-25-0270</t>
  </si>
  <si>
    <t>Ankur</t>
  </si>
  <si>
    <t>https://mentor.ieee.org/802.15/dcn/25/15-25-0405-00-04ab-proposed-resolutions-for-15-4ab-d02-cids-584-585-586.docx</t>
  </si>
  <si>
    <t xml:space="preserve">Proposed Resolutions for 15.4ab D02 CIDs 584, 585, 586	</t>
  </si>
  <si>
    <t>Alex</t>
  </si>
  <si>
    <t xml:space="preserve">LB213/D02 comment resolution -- various CIDs	</t>
  </si>
  <si>
    <t>Billy</t>
  </si>
  <si>
    <t>15-25-0407</t>
  </si>
  <si>
    <t>https://mentor.ieee.org/802.15/dcn/25/15-25-0407-00-04ab-lb213-comment-index-120.docx</t>
  </si>
  <si>
    <t xml:space="preserve">LB213 comment index 120	</t>
  </si>
  <si>
    <t>https://mentor.ieee.org/802.15/dcn/25/15-25-0339-02-04ab-proposed-comments-resolution-for-15-4ab-d2-0-sensing-comments.docx</t>
  </si>
  <si>
    <t>Draft 1.0 comment resolution_frequency stitching</t>
  </si>
  <si>
    <t>Panpan</t>
  </si>
  <si>
    <t>https://mentor.ieee.org/802.15/dcn/24/15-24-0579-03-04ab-draft-1-0-comment-resolution-frequency-stitching.pptx</t>
  </si>
  <si>
    <t>15-25-0579</t>
  </si>
  <si>
    <t>15-25-0396</t>
  </si>
  <si>
    <t>Editor's issues</t>
  </si>
  <si>
    <t>https://mentor.ieee.org/802.15/dcn/25/15-25-0376-01-04ab-mms-ranging-procedure-with-fixed-reply-time.docx</t>
  </si>
  <si>
    <t>MMS ranging procedure with fixed reply time</t>
  </si>
  <si>
    <t>https://mentor.ieee.org/802.15/dcn/25/15-25-0345-01-04ab-lb213-proposed-resolutions-for-security-part-2.docx</t>
  </si>
  <si>
    <t>15-25-0354</t>
  </si>
  <si>
    <t>LB213 - Proposed Resolutions for Security - Part 2</t>
  </si>
  <si>
    <t>15-25-0404</t>
  </si>
  <si>
    <t>https://mentor.ieee.org/802.15/dcn/25/15-25-0404-01-04ab-lb213-d02-comment-resolution-various-cids.docx</t>
  </si>
  <si>
    <t>15-25-0405</t>
  </si>
  <si>
    <t>Proposed Resolution for CID 604, 605</t>
  </si>
  <si>
    <t xml:space="preserve"> </t>
  </si>
  <si>
    <t>https://mentor.ieee.org/802.15/dcn/25/15-25-0410-00-04ab-proposed-resolution-for-cid-604-605.docx</t>
  </si>
  <si>
    <t>15-25-0410</t>
  </si>
  <si>
    <t>Youngwan</t>
  </si>
  <si>
    <t>Revist on CID 576</t>
  </si>
  <si>
    <t>Proposed Resolutions for LB213 CID 604,605</t>
  </si>
  <si>
    <t>Rojan</t>
  </si>
  <si>
    <t>15-25-0415</t>
  </si>
  <si>
    <t>15-25-0416</t>
  </si>
  <si>
    <t>Proposed Resolutions for Remaining misc</t>
  </si>
  <si>
    <t>Proposed Resolutions for Remaining Security</t>
  </si>
  <si>
    <t>https://mentor.ieee.org/802.15/dcn/25/15-25-0270-03-04ab-ci-254-proposed-resolution.docx</t>
  </si>
  <si>
    <t>15 25 0410</t>
  </si>
  <si>
    <t>Action</t>
  </si>
  <si>
    <t>Date</t>
  </si>
  <si>
    <t>Approve comment resolutions and RC2</t>
  </si>
  <si>
    <t>Sitart RC2</t>
  </si>
  <si>
    <t>Close RC2</t>
  </si>
  <si>
    <t>Start Nov Plenary</t>
  </si>
  <si>
    <t>Prepare SA ballot comments</t>
  </si>
  <si>
    <t>Close SA ballot</t>
  </si>
  <si>
    <t>Approve comment resolutions  CRG</t>
  </si>
  <si>
    <t>https://mentor.ieee.org/802.15/dcn/25/15-25-0415-00-04ab-lb213-proposed-resolutions-for-remaining-security-cids.docx</t>
  </si>
  <si>
    <t>https://mentor.ieee.org/802.15/dcn/25/15-25-0416-00-04ab-lb213-proposed-resolutions-for-remaining-miscel-cids.docx</t>
  </si>
  <si>
    <t xml:space="preserve">CI 254 proposed resolution	</t>
  </si>
  <si>
    <t>15-25-0426</t>
  </si>
  <si>
    <t xml:space="preserve">Resolution to CIDs 1, 2, 3, 8, 11, 13, 236, 237, 250, 251, 271, 292, 308, 309, 313 for 15.4ab Draft 2.0	</t>
  </si>
  <si>
    <t xml:space="preserve">LB213/D02 comment resolution -- NHL channel map updates -- CIDs 504, 505	</t>
  </si>
  <si>
    <t xml:space="preserve">LB213/D02 comment resolution -- Mandatory support for UNII-3 -- CID 167	</t>
  </si>
  <si>
    <t>15-25-0425</t>
  </si>
  <si>
    <t>15-25-0424</t>
  </si>
  <si>
    <t>https://mentor.ieee.org/802.15/dcn/25/15-25-0425-00-04ab-lb213-d02-comment-resolution-nhl-channel-map-updates-cids-504-505.docx</t>
  </si>
  <si>
    <t>Status and CRG Business</t>
  </si>
  <si>
    <t>https://mentor.ieee.org/802.15/dcn/25/15-25-0426-00-04ab-resolution-to-cids-1-2-3-8-11-13-236-237-250-251-271-292-308-309-313-for-15-4ab-draft-2-0.docx</t>
  </si>
  <si>
    <t>15-25-0427</t>
  </si>
  <si>
    <t>More channel access discussion</t>
  </si>
  <si>
    <t>Alex et al</t>
  </si>
  <si>
    <t>https://mentor.ieee.org/802.15/dcn/25/15-25-0427-01-04ab-lb213-d02-comment-resolution-lbt-related-comments-and-crg-motion-for-approval.docx</t>
  </si>
  <si>
    <t>Channel Access Proposal, update and summary</t>
  </si>
  <si>
    <t>Channel Access Proposal</t>
  </si>
  <si>
    <t>DCN 430:  Resolution to CID 104 on D2.0</t>
  </si>
  <si>
    <t>15-25-0430</t>
  </si>
  <si>
    <t>15-25-0429</t>
  </si>
  <si>
    <t>Carlos</t>
  </si>
  <si>
    <t>15-25-0431</t>
  </si>
  <si>
    <t>Proposed Resolution for Comments #3 and #13</t>
  </si>
  <si>
    <t>https://mentor.ieee.org/802.15/dcn/25/15-25-0429-00-04ab-proposed-resolution-for-comments-3-and-13.docx</t>
  </si>
  <si>
    <t>https://mentor.ieee.org/802.15/dcn/25/15-25-0431-00-04ab-proposed-resolutions-for-15-4ab-d02-cids-612-613-614.docx</t>
  </si>
  <si>
    <t xml:space="preserve">Proposed resolutions for 15.4ab D02 CIDs 612, 613, 614	</t>
  </si>
  <si>
    <t>https://mentor.ieee.org/802.15/dcn/25/15-25-0430-00-04ab-resolution-to-cid-104-on-d2-0.docx</t>
  </si>
  <si>
    <t>https://mentor.ieee.org/802.15/dcn/25/15-25-0424-00-04ab-lb213-d02-comment-resolution-mandatory-support-for-unii-3-cid-167.docx</t>
  </si>
  <si>
    <t>September Interim Planning</t>
  </si>
  <si>
    <t xml:space="preserve">Comment Resolution Status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</si>
</sst>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\-mmm\-yyyy;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Arial"/>
      <family val="2"/>
    </font>
    <font>
      <b/>
      <sz val="12"/>
      <color rgb="FFFF0000"/>
      <name val="Aptos Narrow"/>
      <family val="2"/>
      <scheme val="minor"/>
    </font>
    <font>
      <b/>
      <sz val="14"/>
      <color theme="4" tint="-0.499984740745262"/>
      <name val="Aptos Narrow"/>
      <family val="2"/>
      <scheme val="minor"/>
    </font>
    <font>
      <b/>
      <sz val="11"/>
      <color theme="0" tint="-0.14999847407452621"/>
      <name val="Aptos Narrow"/>
      <family val="2"/>
      <scheme val="minor"/>
    </font>
    <font>
      <sz val="10"/>
      <name val="Arial"/>
      <family val="2"/>
    </font>
    <font>
      <sz val="11"/>
      <color theme="9" tint="-0.499984740745262"/>
      <name val="Aptos Narrow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F6E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5"/>
      </right>
      <top style="thin">
        <color indexed="6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20" fontId="0" fillId="0" borderId="0" xfId="0" applyNumberFormat="1"/>
    <xf numFmtId="0" fontId="1" fillId="0" borderId="0" xfId="0" applyFont="1"/>
    <xf numFmtId="20" fontId="1" fillId="0" borderId="0" xfId="0" applyNumberFormat="1" applyFont="1"/>
    <xf numFmtId="49" fontId="0" fillId="0" borderId="0" xfId="0" applyNumberFormat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2" fillId="3" borderId="2" xfId="0" applyFont="1" applyFill="1" applyBorder="1" applyAlignment="1">
      <alignment horizontal="left" wrapText="1" readingOrder="1"/>
    </xf>
    <xf numFmtId="0" fontId="2" fillId="3" borderId="0" xfId="0" applyFont="1" applyFill="1" applyAlignment="1">
      <alignment horizontal="left" wrapText="1" readingOrder="1"/>
    </xf>
    <xf numFmtId="0" fontId="0" fillId="3" borderId="0" xfId="0" applyFill="1"/>
    <xf numFmtId="0" fontId="2" fillId="3" borderId="2" xfId="0" applyFont="1" applyFill="1" applyBorder="1" applyAlignment="1">
      <alignment horizontal="left" vertical="top" wrapText="1" readingOrder="1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center"/>
    </xf>
    <xf numFmtId="0" fontId="4" fillId="0" borderId="0" xfId="0" applyFont="1"/>
    <xf numFmtId="0" fontId="5" fillId="5" borderId="3" xfId="0" applyFont="1" applyFill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1" fillId="0" borderId="0" xfId="0" applyNumberFormat="1" applyFont="1" applyAlignment="1">
      <alignment horizontal="left"/>
    </xf>
    <xf numFmtId="0" fontId="6" fillId="0" borderId="0" xfId="1"/>
    <xf numFmtId="164" fontId="0" fillId="0" borderId="0" xfId="0" applyNumberFormat="1"/>
    <xf numFmtId="164" fontId="0" fillId="0" borderId="4" xfId="0" applyNumberFormat="1" applyBorder="1"/>
    <xf numFmtId="164" fontId="0" fillId="0" borderId="5" xfId="0" applyNumberFormat="1" applyBorder="1"/>
    <xf numFmtId="164" fontId="8" fillId="0" borderId="6" xfId="0" applyNumberFormat="1" applyFont="1" applyBorder="1"/>
    <xf numFmtId="164" fontId="8" fillId="0" borderId="7" xfId="0" applyNumberFormat="1" applyFont="1" applyBorder="1"/>
    <xf numFmtId="164" fontId="8" fillId="0" borderId="5" xfId="0" applyNumberFormat="1" applyFont="1" applyBorder="1"/>
    <xf numFmtId="164" fontId="8" fillId="0" borderId="0" xfId="0" applyNumberFormat="1" applyFont="1"/>
    <xf numFmtId="0" fontId="11" fillId="3" borderId="2" xfId="0" applyFont="1" applyFill="1" applyBorder="1" applyAlignment="1">
      <alignment horizontal="left" vertical="top" wrapText="1" readingOrder="1"/>
    </xf>
    <xf numFmtId="164" fontId="13" fillId="0" borderId="0" xfId="0" applyNumberFormat="1" applyFont="1"/>
    <xf numFmtId="0" fontId="13" fillId="0" borderId="0" xfId="0" applyFont="1"/>
    <xf numFmtId="20" fontId="2" fillId="3" borderId="2" xfId="0" applyNumberFormat="1" applyFont="1" applyFill="1" applyBorder="1" applyAlignment="1">
      <alignment horizontal="left" vertical="top" wrapText="1" readingOrder="1"/>
    </xf>
    <xf numFmtId="0" fontId="7" fillId="0" borderId="0" xfId="0" applyFont="1"/>
    <xf numFmtId="0" fontId="13" fillId="0" borderId="0" xfId="0" applyFont="1" applyAlignment="1">
      <alignment horizontal="center"/>
    </xf>
    <xf numFmtId="164" fontId="14" fillId="4" borderId="0" xfId="0" applyNumberFormat="1" applyFont="1" applyFill="1"/>
    <xf numFmtId="164" fontId="9" fillId="8" borderId="0" xfId="0" applyNumberFormat="1" applyFont="1" applyFill="1"/>
    <xf numFmtId="0" fontId="0" fillId="0" borderId="0" xfId="0" applyAlignment="1">
      <alignment horizontal="right"/>
    </xf>
    <xf numFmtId="164" fontId="14" fillId="4" borderId="4" xfId="0" applyNumberFormat="1" applyFont="1" applyFill="1" applyBorder="1"/>
    <xf numFmtId="164" fontId="0" fillId="4" borderId="4" xfId="0" applyNumberFormat="1" applyFill="1" applyBorder="1"/>
    <xf numFmtId="164" fontId="16" fillId="4" borderId="0" xfId="0" applyNumberFormat="1" applyFont="1" applyFill="1"/>
    <xf numFmtId="164" fontId="0" fillId="6" borderId="9" xfId="0" applyNumberFormat="1" applyFill="1" applyBorder="1"/>
    <xf numFmtId="164" fontId="0" fillId="6" borderId="3" xfId="0" applyNumberFormat="1" applyFill="1" applyBorder="1"/>
    <xf numFmtId="0" fontId="17" fillId="0" borderId="0" xfId="0" applyFont="1"/>
    <xf numFmtId="0" fontId="0" fillId="0" borderId="0" xfId="0" applyAlignment="1">
      <alignment wrapText="1"/>
    </xf>
    <xf numFmtId="0" fontId="3" fillId="0" borderId="0" xfId="0" applyFont="1"/>
    <xf numFmtId="164" fontId="0" fillId="0" borderId="7" xfId="0" applyNumberFormat="1" applyBorder="1"/>
    <xf numFmtId="164" fontId="16" fillId="4" borderId="7" xfId="0" applyNumberFormat="1" applyFont="1" applyFill="1" applyBorder="1"/>
    <xf numFmtId="164" fontId="0" fillId="4" borderId="10" xfId="0" applyNumberFormat="1" applyFill="1" applyBorder="1"/>
    <xf numFmtId="164" fontId="0" fillId="0" borderId="6" xfId="0" applyNumberFormat="1" applyBorder="1"/>
    <xf numFmtId="164" fontId="16" fillId="0" borderId="0" xfId="0" applyNumberFormat="1" applyFont="1"/>
    <xf numFmtId="164" fontId="0" fillId="6" borderId="8" xfId="0" applyNumberFormat="1" applyFill="1" applyBorder="1"/>
    <xf numFmtId="164" fontId="0" fillId="4" borderId="0" xfId="0" applyNumberFormat="1" applyFill="1"/>
    <xf numFmtId="0" fontId="18" fillId="0" borderId="0" xfId="0" applyFont="1"/>
    <xf numFmtId="164" fontId="9" fillId="8" borderId="11" xfId="0" applyNumberFormat="1" applyFont="1" applyFill="1" applyBorder="1"/>
    <xf numFmtId="164" fontId="0" fillId="6" borderId="9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16" fillId="9" borderId="0" xfId="0" applyNumberFormat="1" applyFont="1" applyFill="1"/>
    <xf numFmtId="15" fontId="0" fillId="9" borderId="0" xfId="0" applyNumberFormat="1" applyFill="1" applyAlignment="1">
      <alignment horizontal="left"/>
    </xf>
    <xf numFmtId="0" fontId="0" fillId="9" borderId="0" xfId="0" applyFill="1"/>
    <xf numFmtId="0" fontId="0" fillId="9" borderId="0" xfId="0" applyFill="1" applyAlignment="1">
      <alignment horizontal="center"/>
    </xf>
    <xf numFmtId="49" fontId="0" fillId="9" borderId="0" xfId="0" applyNumberFormat="1" applyFill="1"/>
    <xf numFmtId="20" fontId="0" fillId="9" borderId="0" xfId="0" applyNumberFormat="1" applyFill="1"/>
    <xf numFmtId="15" fontId="1" fillId="9" borderId="0" xfId="0" applyNumberFormat="1" applyFont="1" applyFill="1" applyAlignment="1">
      <alignment horizontal="left"/>
    </xf>
    <xf numFmtId="0" fontId="1" fillId="9" borderId="0" xfId="0" applyFont="1" applyFill="1"/>
    <xf numFmtId="0" fontId="1" fillId="0" borderId="3" xfId="0" applyFont="1" applyBorder="1"/>
    <xf numFmtId="165" fontId="0" fillId="0" borderId="0" xfId="0" applyNumberFormat="1"/>
    <xf numFmtId="164" fontId="10" fillId="7" borderId="0" xfId="0" applyNumberFormat="1" applyFont="1" applyFill="1" applyAlignment="1">
      <alignment wrapText="1"/>
    </xf>
    <xf numFmtId="164" fontId="10" fillId="7" borderId="0" xfId="0" applyNumberFormat="1" applyFont="1" applyFill="1" applyAlignment="1">
      <alignment vertical="top" wrapText="1"/>
    </xf>
    <xf numFmtId="0" fontId="0" fillId="0" borderId="0" xfId="0" applyAlignment="1">
      <alignment vertical="top"/>
    </xf>
  </cellXfs>
  <cellStyles count="3">
    <cellStyle name="Hyperlink" xfId="1" builtinId="8"/>
    <cellStyle name="Normal" xfId="0" builtinId="0"/>
    <cellStyle name="Normal 2" xfId="2" xr:uid="{6FA44D45-3F0D-4325-AB33-7EC5391B4AFC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ndards.ieee.org/content/dam/ieee-standards/standards/web/documents/other/Participant-Behavior-Individual-Method.pdf" TargetMode="External"/><Relationship Id="rId2" Type="http://schemas.openxmlformats.org/officeDocument/2006/relationships/hyperlink" Target="https://grouper.ieee.org/groups/802/sapolicies.shtml" TargetMode="External"/><Relationship Id="rId1" Type="http://schemas.openxmlformats.org/officeDocument/2006/relationships/hyperlink" Target="https://standards.ieee.org/content/ieee-standards/en/about/sasb/patcom/index.html" TargetMode="External"/><Relationship Id="rId5" Type="http://schemas.openxmlformats.org/officeDocument/2006/relationships/hyperlink" Target="https://standards.ieee.org/content/dam/ieee-standards/standards/web/documents/other/ieee-sa-copyright-policy-2019.pdf" TargetMode="External"/><Relationship Id="rId4" Type="http://schemas.openxmlformats.org/officeDocument/2006/relationships/hyperlink" Target="https://standards.ieee.org/ipr/copyright-materials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entor.ieee.org/802.15/dcn/25/15-25-0410-00-04ab-proposed-resolution-for-cid-604-605.docx" TargetMode="External"/><Relationship Id="rId13" Type="http://schemas.openxmlformats.org/officeDocument/2006/relationships/hyperlink" Target="https://mentor.ieee.org/802.15/dcn/25/15-25-0415-00-04ab-lb213-proposed-resolutions-for-remaining-security-cids.docx" TargetMode="External"/><Relationship Id="rId18" Type="http://schemas.openxmlformats.org/officeDocument/2006/relationships/hyperlink" Target="https://mentor.ieee.org/802.15/dcn/25/15-25-0429-00-04ab-proposed-resolution-for-comments-3-and-13.docx" TargetMode="External"/><Relationship Id="rId3" Type="http://schemas.openxmlformats.org/officeDocument/2006/relationships/hyperlink" Target="https://mentor.ieee.org/802.15/dcn/25/15-25-0407-00-04ab-lb213-comment-index-120.docx" TargetMode="External"/><Relationship Id="rId21" Type="http://schemas.openxmlformats.org/officeDocument/2006/relationships/hyperlink" Target="https://mentor.ieee.org/802.15/dcn/25/15-25-0424-00-04ab-lb213-d02-comment-resolution-mandatory-support-for-unii-3-cid-167.docx" TargetMode="External"/><Relationship Id="rId7" Type="http://schemas.openxmlformats.org/officeDocument/2006/relationships/hyperlink" Target="https://mentor.ieee.org/802.15/dcn/25/15-25-0404-01-04ab-lb213-d02-comment-resolution-various-cids.docx" TargetMode="External"/><Relationship Id="rId12" Type="http://schemas.openxmlformats.org/officeDocument/2006/relationships/hyperlink" Target="https://mentor.ieee.org/802.15/dcn/25/15-25-0416-00-04ab-lb213-proposed-resolutions-for-remaining-miscel-cids.docx" TargetMode="External"/><Relationship Id="rId17" Type="http://schemas.openxmlformats.org/officeDocument/2006/relationships/hyperlink" Target="https://mentor.ieee.org/802.15/dcn/25/15-25-0427-01-04ab-lb213-d02-comment-resolution-lbt-related-comments-and-crg-motion-for-approval.docx" TargetMode="External"/><Relationship Id="rId2" Type="http://schemas.openxmlformats.org/officeDocument/2006/relationships/hyperlink" Target="https://mentor.ieee.org/802.15/dcn/25/15-25-0411-00-04ab-proposed-resolution-for-cid-159.docx" TargetMode="External"/><Relationship Id="rId16" Type="http://schemas.openxmlformats.org/officeDocument/2006/relationships/hyperlink" Target="https://mentor.ieee.org/802.15/dcn/25/15-25-0427-01-04ab-lb213-d02-comment-resolution-lbt-related-comments-and-crg-motion-for-approval.docx" TargetMode="External"/><Relationship Id="rId20" Type="http://schemas.openxmlformats.org/officeDocument/2006/relationships/hyperlink" Target="https://mentor.ieee.org/802.15/dcn/25/15-25-0430-00-04ab-resolution-to-cid-104-on-d2-0.docx" TargetMode="External"/><Relationship Id="rId1" Type="http://schemas.openxmlformats.org/officeDocument/2006/relationships/hyperlink" Target="https://mentor.ieee.org/802.15/dcn/25/15-25-0339-00-04ab-proposed-comments-resolution-for-15-4ab-d2-0-sensing-comments.docx" TargetMode="External"/><Relationship Id="rId6" Type="http://schemas.openxmlformats.org/officeDocument/2006/relationships/hyperlink" Target="https://mentor.ieee.org/802.15/dcn/25/15-25-0345-01-04ab-lb213-proposed-resolutions-for-security-part-2.docx" TargetMode="External"/><Relationship Id="rId11" Type="http://schemas.openxmlformats.org/officeDocument/2006/relationships/hyperlink" Target="https://mentor.ieee.org/802.15/dcn/25/15-25-0410-00-04ab-proposed-resolution-for-cid-604-605.docx" TargetMode="External"/><Relationship Id="rId5" Type="http://schemas.openxmlformats.org/officeDocument/2006/relationships/hyperlink" Target="https://mentor.ieee.org/802.15/dcn/25/15-25-0376-01-04ab-mms-ranging-procedure-with-fixed-reply-time.docx" TargetMode="External"/><Relationship Id="rId15" Type="http://schemas.openxmlformats.org/officeDocument/2006/relationships/hyperlink" Target="https://mentor.ieee.org/802.15/dcn/25/15-25-0426-00-04ab-resolution-to-cids-1-2-3-8-11-13-236-237-250-251-271-292-308-309-313-for-15-4ab-draft-2-0.docx" TargetMode="External"/><Relationship Id="rId10" Type="http://schemas.openxmlformats.org/officeDocument/2006/relationships/hyperlink" Target="https://mentor.ieee.org/802.15/dcn/25/15-25-0270-03-04ab-ci-254-proposed-resolution.docx" TargetMode="External"/><Relationship Id="rId19" Type="http://schemas.openxmlformats.org/officeDocument/2006/relationships/hyperlink" Target="https://mentor.ieee.org/802.15/dcn/25/15-25-0431-00-04ab-proposed-resolutions-for-15-4ab-d02-cids-612-613-614.docx" TargetMode="External"/><Relationship Id="rId4" Type="http://schemas.openxmlformats.org/officeDocument/2006/relationships/hyperlink" Target="https://mentor.ieee.org/802.15/dcn/25/15-25-0339-02-04ab-proposed-comments-resolution-for-15-4ab-d2-0-sensing-comments.docx" TargetMode="External"/><Relationship Id="rId9" Type="http://schemas.openxmlformats.org/officeDocument/2006/relationships/hyperlink" Target="https://mentor.ieee.org/802.15/dcn/25/15-25-0405-00-04ab-proposed-resolutions-for-15-4ab-d02-cids-584-585-586.docx" TargetMode="External"/><Relationship Id="rId14" Type="http://schemas.openxmlformats.org/officeDocument/2006/relationships/hyperlink" Target="https://mentor.ieee.org/802.15/dcn/25/15-25-0425-00-04ab-lb213-d02-comment-resolution-nhl-channel-map-updates-cids-504-505.docx" TargetMode="External"/><Relationship Id="rId22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meanddate.com/time/zones/pdt" TargetMode="External"/><Relationship Id="rId13" Type="http://schemas.openxmlformats.org/officeDocument/2006/relationships/hyperlink" Target="https://www.timeanddate.com/time/zones/kst" TargetMode="External"/><Relationship Id="rId3" Type="http://schemas.openxmlformats.org/officeDocument/2006/relationships/hyperlink" Target="https://www.timeanddate.com/time/zones/ist-ireland" TargetMode="External"/><Relationship Id="rId7" Type="http://schemas.openxmlformats.org/officeDocument/2006/relationships/hyperlink" Target="https://www.timeanddate.com/time/zones/jst" TargetMode="External"/><Relationship Id="rId12" Type="http://schemas.openxmlformats.org/officeDocument/2006/relationships/hyperlink" Target="https://www.timeanddate.com/time/zones/cst-china" TargetMode="External"/><Relationship Id="rId2" Type="http://schemas.openxmlformats.org/officeDocument/2006/relationships/hyperlink" Target="https://www.timeanddate.com/time/zones/edt" TargetMode="External"/><Relationship Id="rId1" Type="http://schemas.openxmlformats.org/officeDocument/2006/relationships/hyperlink" Target="https://www.timeanddate.com/time/zones/pdt" TargetMode="External"/><Relationship Id="rId6" Type="http://schemas.openxmlformats.org/officeDocument/2006/relationships/hyperlink" Target="https://www.timeanddate.com/time/zones/kst" TargetMode="External"/><Relationship Id="rId11" Type="http://schemas.openxmlformats.org/officeDocument/2006/relationships/hyperlink" Target="https://www.timeanddate.com/time/zones/cest" TargetMode="External"/><Relationship Id="rId5" Type="http://schemas.openxmlformats.org/officeDocument/2006/relationships/hyperlink" Target="https://www.timeanddate.com/time/zones/cst-china" TargetMode="External"/><Relationship Id="rId10" Type="http://schemas.openxmlformats.org/officeDocument/2006/relationships/hyperlink" Target="https://www.timeanddate.com/time/zones/ist-ireland" TargetMode="External"/><Relationship Id="rId4" Type="http://schemas.openxmlformats.org/officeDocument/2006/relationships/hyperlink" Target="https://www.timeanddate.com/time/zones/cest" TargetMode="External"/><Relationship Id="rId9" Type="http://schemas.openxmlformats.org/officeDocument/2006/relationships/hyperlink" Target="https://www.timeanddate.com/time/zones/edt" TargetMode="External"/><Relationship Id="rId14" Type="http://schemas.openxmlformats.org/officeDocument/2006/relationships/hyperlink" Target="https://www.timeanddate.com/time/zones/j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8559-2FE6-4329-BC1D-E1921EAF39AD}">
  <dimension ref="A1:I26"/>
  <sheetViews>
    <sheetView workbookViewId="0">
      <selection activeCell="F16" sqref="F16"/>
    </sheetView>
  </sheetViews>
  <sheetFormatPr defaultRowHeight="15" x14ac:dyDescent="0.25"/>
  <cols>
    <col min="1" max="7" width="8.85546875" style="27" customWidth="1"/>
    <col min="8" max="8" width="16.7109375" style="24" customWidth="1"/>
    <col min="9" max="9" width="67.7109375" customWidth="1"/>
  </cols>
  <sheetData>
    <row r="1" spans="1:9" s="36" customFormat="1" ht="18.75" x14ac:dyDescent="0.3">
      <c r="A1" s="35" t="s">
        <v>45</v>
      </c>
      <c r="B1" s="35"/>
      <c r="C1" s="35"/>
      <c r="D1" s="35"/>
      <c r="E1" s="35"/>
      <c r="F1" s="35"/>
      <c r="G1" s="35"/>
      <c r="H1" s="39"/>
      <c r="I1" s="39" t="s">
        <v>78</v>
      </c>
    </row>
    <row r="2" spans="1:9" x14ac:dyDescent="0.25">
      <c r="A2" s="27" t="s">
        <v>31</v>
      </c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32</v>
      </c>
      <c r="I2" s="23" t="s">
        <v>50</v>
      </c>
    </row>
    <row r="3" spans="1:9" x14ac:dyDescent="0.25">
      <c r="A3" s="30"/>
      <c r="B3" s="31"/>
      <c r="C3" s="31"/>
      <c r="D3" s="31"/>
      <c r="E3" s="31"/>
      <c r="F3" s="31"/>
      <c r="G3" s="28"/>
      <c r="I3" s="73" t="s">
        <v>85</v>
      </c>
    </row>
    <row r="4" spans="1:9" x14ac:dyDescent="0.25">
      <c r="A4" s="32"/>
      <c r="B4" s="33"/>
      <c r="C4" s="40">
        <f>DATE(2025,8,5)</f>
        <v>45874</v>
      </c>
      <c r="D4" s="33">
        <f>C4+1</f>
        <v>45875</v>
      </c>
      <c r="E4" s="40">
        <f t="shared" ref="E4:G4" si="0">D4+1</f>
        <v>45876</v>
      </c>
      <c r="F4" s="33">
        <f t="shared" si="0"/>
        <v>45877</v>
      </c>
      <c r="G4" s="43">
        <f t="shared" si="0"/>
        <v>45878</v>
      </c>
      <c r="I4" s="74"/>
    </row>
    <row r="5" spans="1:9" x14ac:dyDescent="0.25">
      <c r="A5" s="32">
        <f t="shared" ref="A5:A12" si="1">G4+1</f>
        <v>45879</v>
      </c>
      <c r="B5" s="33">
        <f t="shared" ref="B5:G8" si="2">A5+1</f>
        <v>45880</v>
      </c>
      <c r="C5" s="41">
        <f>B5+1</f>
        <v>45881</v>
      </c>
      <c r="D5" s="55">
        <f>C5+1</f>
        <v>45882</v>
      </c>
      <c r="E5" s="45">
        <f>D5+1</f>
        <v>45883</v>
      </c>
      <c r="F5" s="27">
        <f>E5+1</f>
        <v>45884</v>
      </c>
      <c r="G5" s="44">
        <f>F5+1</f>
        <v>45885</v>
      </c>
      <c r="I5" s="74"/>
    </row>
    <row r="6" spans="1:9" x14ac:dyDescent="0.25">
      <c r="A6" s="29">
        <f t="shared" si="1"/>
        <v>45886</v>
      </c>
      <c r="B6" s="27">
        <f t="shared" si="2"/>
        <v>45887</v>
      </c>
      <c r="C6" s="41">
        <f t="shared" si="2"/>
        <v>45888</v>
      </c>
      <c r="D6" s="27">
        <f t="shared" si="2"/>
        <v>45889</v>
      </c>
      <c r="E6" s="45">
        <f t="shared" si="2"/>
        <v>45890</v>
      </c>
      <c r="F6" s="27">
        <f t="shared" si="2"/>
        <v>45891</v>
      </c>
      <c r="G6" s="44">
        <f t="shared" si="2"/>
        <v>45892</v>
      </c>
      <c r="I6" s="74"/>
    </row>
    <row r="7" spans="1:9" ht="15.75" customHeight="1" x14ac:dyDescent="0.25">
      <c r="A7" s="29">
        <f t="shared" si="1"/>
        <v>45893</v>
      </c>
      <c r="B7" s="27">
        <f t="shared" si="2"/>
        <v>45894</v>
      </c>
      <c r="C7" s="59">
        <f t="shared" si="2"/>
        <v>45895</v>
      </c>
      <c r="D7" s="27">
        <f t="shared" si="2"/>
        <v>45896</v>
      </c>
      <c r="E7" s="62">
        <f t="shared" si="2"/>
        <v>45897</v>
      </c>
      <c r="F7" s="27">
        <f t="shared" si="2"/>
        <v>45898</v>
      </c>
      <c r="G7" s="44">
        <f t="shared" si="2"/>
        <v>45899</v>
      </c>
      <c r="H7" s="24" t="s">
        <v>86</v>
      </c>
      <c r="I7" s="72" t="s">
        <v>84</v>
      </c>
    </row>
    <row r="8" spans="1:9" x14ac:dyDescent="0.25">
      <c r="A8" s="29">
        <f t="shared" si="1"/>
        <v>45900</v>
      </c>
      <c r="B8" s="54">
        <f t="shared" si="2"/>
        <v>45901</v>
      </c>
      <c r="C8" s="41">
        <f t="shared" si="2"/>
        <v>45902</v>
      </c>
      <c r="D8" s="51">
        <f t="shared" si="2"/>
        <v>45903</v>
      </c>
      <c r="E8" s="52">
        <f t="shared" si="2"/>
        <v>45904</v>
      </c>
      <c r="F8" s="51">
        <f t="shared" si="2"/>
        <v>45905</v>
      </c>
      <c r="G8" s="53">
        <f t="shared" si="2"/>
        <v>45906</v>
      </c>
      <c r="I8" s="72"/>
    </row>
    <row r="9" spans="1:9" x14ac:dyDescent="0.25">
      <c r="A9" s="29">
        <f t="shared" si="1"/>
        <v>45907</v>
      </c>
      <c r="B9" s="27">
        <f t="shared" ref="B9:G11" si="3">A9+1</f>
        <v>45908</v>
      </c>
      <c r="C9" s="41">
        <f t="shared" si="3"/>
        <v>45909</v>
      </c>
      <c r="D9" s="27">
        <f t="shared" si="3"/>
        <v>45910</v>
      </c>
      <c r="E9" s="45">
        <f t="shared" si="3"/>
        <v>45911</v>
      </c>
      <c r="F9" s="27">
        <f t="shared" si="3"/>
        <v>45912</v>
      </c>
      <c r="G9" s="44">
        <f t="shared" si="3"/>
        <v>45913</v>
      </c>
      <c r="I9" s="72"/>
    </row>
    <row r="10" spans="1:9" x14ac:dyDescent="0.25">
      <c r="A10" s="46">
        <f t="shared" si="1"/>
        <v>45914</v>
      </c>
      <c r="B10" s="47">
        <f t="shared" ref="B10:G10" si="4">A10+1</f>
        <v>45915</v>
      </c>
      <c r="C10" s="47">
        <f t="shared" si="4"/>
        <v>45916</v>
      </c>
      <c r="D10" s="47">
        <f t="shared" si="4"/>
        <v>45917</v>
      </c>
      <c r="E10" s="47">
        <f t="shared" si="4"/>
        <v>45918</v>
      </c>
      <c r="F10" s="46">
        <f t="shared" si="4"/>
        <v>45919</v>
      </c>
      <c r="G10" s="56">
        <f t="shared" si="4"/>
        <v>45920</v>
      </c>
      <c r="H10" s="60" t="s">
        <v>77</v>
      </c>
      <c r="I10" s="72"/>
    </row>
    <row r="11" spans="1:9" x14ac:dyDescent="0.25">
      <c r="A11" s="29">
        <f t="shared" si="1"/>
        <v>45921</v>
      </c>
      <c r="B11" s="27">
        <f t="shared" si="3"/>
        <v>45922</v>
      </c>
      <c r="C11" s="45">
        <f t="shared" si="3"/>
        <v>45923</v>
      </c>
      <c r="D11" s="27">
        <f t="shared" si="3"/>
        <v>45924</v>
      </c>
      <c r="E11" s="45">
        <f t="shared" si="3"/>
        <v>45925</v>
      </c>
      <c r="F11" s="27">
        <f t="shared" si="3"/>
        <v>45926</v>
      </c>
      <c r="G11" s="44">
        <f t="shared" si="3"/>
        <v>45927</v>
      </c>
    </row>
    <row r="12" spans="1:9" x14ac:dyDescent="0.25">
      <c r="A12" s="29">
        <f t="shared" si="1"/>
        <v>45928</v>
      </c>
      <c r="B12" s="27">
        <f t="shared" ref="B12" si="5">A12+1</f>
        <v>45929</v>
      </c>
      <c r="C12" s="45">
        <f t="shared" ref="C12" si="6">B12+1</f>
        <v>45930</v>
      </c>
      <c r="E12" s="45"/>
      <c r="G12" s="44"/>
    </row>
    <row r="13" spans="1:9" x14ac:dyDescent="0.25">
      <c r="C13" s="45"/>
      <c r="E13" s="45"/>
      <c r="G13" s="57"/>
    </row>
    <row r="14" spans="1:9" x14ac:dyDescent="0.25">
      <c r="C14" s="45"/>
      <c r="E14" s="45"/>
      <c r="G14" s="57"/>
    </row>
    <row r="15" spans="1:9" ht="15.75" x14ac:dyDescent="0.25">
      <c r="H15" s="61" t="s">
        <v>46</v>
      </c>
      <c r="I15" s="50" t="s">
        <v>76</v>
      </c>
    </row>
    <row r="16" spans="1:9" ht="15.75" x14ac:dyDescent="0.25">
      <c r="I16" s="50" t="s">
        <v>44</v>
      </c>
    </row>
    <row r="17" spans="9:9" x14ac:dyDescent="0.25">
      <c r="I17" s="26" t="s">
        <v>43</v>
      </c>
    </row>
    <row r="18" spans="9:9" x14ac:dyDescent="0.25">
      <c r="I18" t="s">
        <v>42</v>
      </c>
    </row>
    <row r="19" spans="9:9" x14ac:dyDescent="0.25">
      <c r="I19" s="26" t="s">
        <v>36</v>
      </c>
    </row>
    <row r="20" spans="9:9" x14ac:dyDescent="0.25">
      <c r="I20" t="s">
        <v>37</v>
      </c>
    </row>
    <row r="21" spans="9:9" x14ac:dyDescent="0.25">
      <c r="I21" s="26" t="s">
        <v>38</v>
      </c>
    </row>
    <row r="22" spans="9:9" x14ac:dyDescent="0.25">
      <c r="I22" t="s">
        <v>39</v>
      </c>
    </row>
    <row r="23" spans="9:9" x14ac:dyDescent="0.25">
      <c r="I23" s="26" t="s">
        <v>40</v>
      </c>
    </row>
    <row r="24" spans="9:9" x14ac:dyDescent="0.25">
      <c r="I24" s="26" t="s">
        <v>41</v>
      </c>
    </row>
    <row r="26" spans="9:9" x14ac:dyDescent="0.25">
      <c r="I26" t="s">
        <v>52</v>
      </c>
    </row>
  </sheetData>
  <mergeCells count="3">
    <mergeCell ref="I9:I10"/>
    <mergeCell ref="I3:I6"/>
    <mergeCell ref="I7:I8"/>
  </mergeCells>
  <hyperlinks>
    <hyperlink ref="I19" r:id="rId1" xr:uid="{A0055CD4-3E65-4CD3-A618-DD0326A0392A}"/>
    <hyperlink ref="I17" r:id="rId2" xr:uid="{ADF22F03-1785-4D82-ADD9-00A85B98CF00}"/>
    <hyperlink ref="I21" r:id="rId3" xr:uid="{5625F867-1741-4067-B2F8-464B95592BA5}"/>
    <hyperlink ref="I23" r:id="rId4" xr:uid="{6B368A1E-90B8-490B-B78A-AAEAA0595BC1}"/>
    <hyperlink ref="I24" r:id="rId5" xr:uid="{C50F708B-D587-47FE-8532-DE2B067E86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D0E0-472F-43CC-9CEA-8944BC72BFC8}">
  <dimension ref="A1:G30"/>
  <sheetViews>
    <sheetView workbookViewId="0">
      <selection activeCell="F6" sqref="F6"/>
    </sheetView>
  </sheetViews>
  <sheetFormatPr defaultRowHeight="15" x14ac:dyDescent="0.25"/>
  <cols>
    <col min="1" max="1" width="15.140625" style="1" customWidth="1"/>
    <col min="2" max="2" width="36" customWidth="1"/>
    <col min="4" max="4" width="14.140625" style="24" customWidth="1"/>
    <col min="5" max="5" width="43.7109375" style="6" customWidth="1"/>
  </cols>
  <sheetData>
    <row r="1" spans="1:7" x14ac:dyDescent="0.25">
      <c r="A1" s="1" t="s">
        <v>0</v>
      </c>
      <c r="B1" t="s">
        <v>10</v>
      </c>
      <c r="C1" t="s">
        <v>5</v>
      </c>
      <c r="D1" s="24" t="s">
        <v>24</v>
      </c>
      <c r="E1" s="6" t="s">
        <v>3</v>
      </c>
      <c r="F1" t="s">
        <v>48</v>
      </c>
    </row>
    <row r="2" spans="1:7" x14ac:dyDescent="0.25">
      <c r="A2" s="2">
        <f>Opening!C5</f>
        <v>45881</v>
      </c>
      <c r="B2" t="s">
        <v>25</v>
      </c>
      <c r="C2">
        <v>1.5</v>
      </c>
      <c r="F2" s="3">
        <v>0.25</v>
      </c>
      <c r="G2" s="3"/>
    </row>
    <row r="3" spans="1:7" x14ac:dyDescent="0.25">
      <c r="A3" s="2">
        <f>A2+7</f>
        <v>45888</v>
      </c>
      <c r="B3" t="s">
        <v>25</v>
      </c>
      <c r="C3">
        <v>1.5</v>
      </c>
      <c r="F3" s="3">
        <v>0.25</v>
      </c>
      <c r="G3" s="3"/>
    </row>
    <row r="4" spans="1:7" x14ac:dyDescent="0.25">
      <c r="A4" s="2">
        <f>A3+7</f>
        <v>45895</v>
      </c>
      <c r="B4" t="s">
        <v>25</v>
      </c>
      <c r="C4">
        <v>1.5</v>
      </c>
      <c r="F4" s="3">
        <v>0.25</v>
      </c>
      <c r="G4" s="3"/>
    </row>
    <row r="5" spans="1:7" x14ac:dyDescent="0.25">
      <c r="A5" s="63">
        <f>A4+2</f>
        <v>45897</v>
      </c>
      <c r="B5" s="64" t="s">
        <v>87</v>
      </c>
      <c r="C5" s="64">
        <v>1.5</v>
      </c>
      <c r="D5" s="65"/>
      <c r="E5" s="66"/>
      <c r="F5" s="67">
        <v>0.25</v>
      </c>
      <c r="G5" s="3" t="s">
        <v>88</v>
      </c>
    </row>
    <row r="6" spans="1:7" x14ac:dyDescent="0.25">
      <c r="A6" s="2">
        <f>A4+7</f>
        <v>45902</v>
      </c>
      <c r="B6" t="s">
        <v>25</v>
      </c>
      <c r="C6">
        <v>1.5</v>
      </c>
      <c r="F6" s="3">
        <v>0.25</v>
      </c>
      <c r="G6" s="3"/>
    </row>
    <row r="7" spans="1:7" x14ac:dyDescent="0.25">
      <c r="A7" s="2">
        <f t="shared" ref="A7" si="0">A6+7</f>
        <v>45909</v>
      </c>
      <c r="B7" t="s">
        <v>25</v>
      </c>
      <c r="C7">
        <v>1.5</v>
      </c>
      <c r="F7" s="3">
        <v>0.25</v>
      </c>
      <c r="G7" s="3"/>
    </row>
    <row r="8" spans="1:7" x14ac:dyDescent="0.25">
      <c r="A8" s="2"/>
      <c r="F8" s="3"/>
      <c r="G8" s="3"/>
    </row>
    <row r="9" spans="1:7" x14ac:dyDescent="0.25">
      <c r="A9" s="2"/>
      <c r="F9" s="3"/>
      <c r="G9" s="3"/>
    </row>
    <row r="10" spans="1:7" x14ac:dyDescent="0.25">
      <c r="A10" s="2"/>
      <c r="F10" s="3"/>
      <c r="G10" s="3"/>
    </row>
    <row r="11" spans="1:7" x14ac:dyDescent="0.25">
      <c r="A11" s="2"/>
      <c r="F11" s="3"/>
      <c r="G11" s="3"/>
    </row>
    <row r="12" spans="1:7" x14ac:dyDescent="0.25">
      <c r="A12" s="2"/>
      <c r="F12" s="3"/>
      <c r="G12" s="3"/>
    </row>
    <row r="13" spans="1:7" x14ac:dyDescent="0.25">
      <c r="A13" s="2"/>
      <c r="F13" s="3"/>
      <c r="G13" s="3"/>
    </row>
    <row r="14" spans="1:7" x14ac:dyDescent="0.25">
      <c r="A14" s="2"/>
      <c r="F14" s="3"/>
      <c r="G14" s="3"/>
    </row>
    <row r="15" spans="1:7" x14ac:dyDescent="0.25">
      <c r="A15" s="2"/>
      <c r="F15" s="3"/>
      <c r="G15" s="3"/>
    </row>
    <row r="16" spans="1:7" x14ac:dyDescent="0.25">
      <c r="A16" s="2"/>
      <c r="F16" s="3"/>
      <c r="G16" s="3"/>
    </row>
    <row r="17" spans="1:6" x14ac:dyDescent="0.25">
      <c r="A17" s="2"/>
      <c r="F17" s="3"/>
    </row>
    <row r="18" spans="1:6" x14ac:dyDescent="0.25">
      <c r="A18" s="2"/>
      <c r="F18" s="3"/>
    </row>
    <row r="19" spans="1:6" x14ac:dyDescent="0.25">
      <c r="A19" s="2"/>
      <c r="F19" s="3"/>
    </row>
    <row r="20" spans="1:6" x14ac:dyDescent="0.25">
      <c r="A20" s="2"/>
      <c r="F20" s="3"/>
    </row>
    <row r="21" spans="1:6" x14ac:dyDescent="0.25">
      <c r="A21" s="2"/>
      <c r="F21" s="3"/>
    </row>
    <row r="22" spans="1:6" x14ac:dyDescent="0.25">
      <c r="A22" s="2"/>
      <c r="F22" s="3"/>
    </row>
    <row r="23" spans="1:6" x14ac:dyDescent="0.25">
      <c r="A23" s="2"/>
      <c r="F23" s="3"/>
    </row>
    <row r="24" spans="1:6" x14ac:dyDescent="0.25">
      <c r="A24" s="2"/>
      <c r="F24" s="3"/>
    </row>
    <row r="25" spans="1:6" x14ac:dyDescent="0.25">
      <c r="A25" s="2"/>
      <c r="F25" s="3"/>
    </row>
    <row r="26" spans="1:6" x14ac:dyDescent="0.25">
      <c r="A26" s="2"/>
      <c r="F26" s="3"/>
    </row>
    <row r="27" spans="1:6" x14ac:dyDescent="0.25">
      <c r="A27" s="2"/>
      <c r="F27" s="3"/>
    </row>
    <row r="28" spans="1:6" x14ac:dyDescent="0.25">
      <c r="A28" s="2"/>
      <c r="F28" s="3"/>
    </row>
    <row r="29" spans="1:6" x14ac:dyDescent="0.25">
      <c r="A29" s="2"/>
      <c r="F29" s="3"/>
    </row>
    <row r="30" spans="1:6" x14ac:dyDescent="0.25">
      <c r="A30" s="2"/>
      <c r="F3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AC8C-5479-40D8-9AB0-A7E9CF7E92E4}">
  <dimension ref="A1:AQ192"/>
  <sheetViews>
    <sheetView tabSelected="1" topLeftCell="C52" zoomScale="130" zoomScaleNormal="130" workbookViewId="0">
      <selection activeCell="D59" sqref="D59"/>
    </sheetView>
  </sheetViews>
  <sheetFormatPr defaultRowHeight="15" x14ac:dyDescent="0.25"/>
  <cols>
    <col min="1" max="1" width="10.7109375" style="1" customWidth="1"/>
    <col min="2" max="2" width="5.85546875" style="24" customWidth="1"/>
    <col min="3" max="3" width="47.5703125" customWidth="1"/>
    <col min="4" max="4" width="8.28515625" customWidth="1"/>
    <col min="5" max="5" width="13.85546875" bestFit="1" customWidth="1"/>
    <col min="7" max="7" width="19.140625" style="24" customWidth="1"/>
    <col min="8" max="8" width="10.85546875" customWidth="1"/>
    <col min="9" max="9" width="18.7109375" customWidth="1"/>
  </cols>
  <sheetData>
    <row r="1" spans="1:20" ht="15.75" x14ac:dyDescent="0.25">
      <c r="A1" s="15"/>
      <c r="B1" s="21"/>
      <c r="C1" s="16" t="str">
        <f>Opening!I1</f>
        <v>TGab agenda August 2025 through Sept 2025</v>
      </c>
      <c r="D1" s="14" t="s">
        <v>49</v>
      </c>
      <c r="E1" s="14">
        <v>-7</v>
      </c>
      <c r="F1" s="14"/>
      <c r="G1" s="21"/>
    </row>
    <row r="2" spans="1:20" ht="15.75" x14ac:dyDescent="0.25">
      <c r="A2" s="15"/>
      <c r="B2" s="21"/>
      <c r="C2" s="16" t="s">
        <v>19</v>
      </c>
      <c r="D2" s="14"/>
      <c r="E2" s="14"/>
      <c r="F2" s="14"/>
      <c r="G2" s="21"/>
    </row>
    <row r="3" spans="1:20" s="17" customFormat="1" x14ac:dyDescent="0.25">
      <c r="A3" s="18" t="s">
        <v>0</v>
      </c>
      <c r="B3" s="22" t="s">
        <v>1</v>
      </c>
      <c r="C3" s="19" t="s">
        <v>2</v>
      </c>
      <c r="D3" s="20" t="s">
        <v>6</v>
      </c>
      <c r="E3" s="20" t="s">
        <v>47</v>
      </c>
      <c r="F3" s="20" t="s">
        <v>4</v>
      </c>
      <c r="G3" s="22" t="s">
        <v>20</v>
      </c>
      <c r="I3" s="17" t="s">
        <v>23</v>
      </c>
      <c r="T3" s="17" t="s">
        <v>3</v>
      </c>
    </row>
    <row r="4" spans="1:20" s="4" customFormat="1" x14ac:dyDescent="0.25">
      <c r="A4" s="25">
        <f>Summary!$A$2</f>
        <v>45881</v>
      </c>
      <c r="B4" s="23"/>
      <c r="C4" s="4" t="str">
        <f>CONCATENATE(TEXT(Summary!$A$2,"dd-mmm")," ",Summary!$B$2)</f>
        <v>12-Aug Comment Resolution</v>
      </c>
      <c r="E4" s="5">
        <f>Summary!F2</f>
        <v>0.25</v>
      </c>
      <c r="F4" s="5">
        <f>E4+TIME(-$E$1,0,0)</f>
        <v>0.54166666666666674</v>
      </c>
      <c r="G4" s="23"/>
    </row>
    <row r="5" spans="1:20" x14ac:dyDescent="0.25">
      <c r="A5" s="2"/>
      <c r="B5" s="24">
        <v>1</v>
      </c>
      <c r="C5" t="s">
        <v>7</v>
      </c>
      <c r="D5">
        <v>10</v>
      </c>
      <c r="E5" s="3">
        <f>E4+TIME(0,D4,0)</f>
        <v>0.25</v>
      </c>
      <c r="F5" s="3"/>
      <c r="G5" s="24" t="s">
        <v>21</v>
      </c>
      <c r="I5" s="26"/>
    </row>
    <row r="6" spans="1:20" x14ac:dyDescent="0.25">
      <c r="B6" s="24">
        <f>B5+1</f>
        <v>2</v>
      </c>
      <c r="C6" t="s">
        <v>81</v>
      </c>
      <c r="D6">
        <v>30</v>
      </c>
      <c r="E6" s="3">
        <f>E8+TIME(0,D8,0)</f>
        <v>0.26388888888888884</v>
      </c>
      <c r="G6" s="24" t="s">
        <v>79</v>
      </c>
      <c r="H6" s="58" t="s">
        <v>80</v>
      </c>
      <c r="I6" s="26" t="s">
        <v>89</v>
      </c>
    </row>
    <row r="7" spans="1:20" x14ac:dyDescent="0.25">
      <c r="B7" s="24">
        <f t="shared" ref="B7:B9" si="0">B6+1</f>
        <v>3</v>
      </c>
      <c r="C7" t="s">
        <v>82</v>
      </c>
      <c r="D7">
        <v>30</v>
      </c>
      <c r="E7" s="3">
        <f>E6+TIME(0,D6,0)</f>
        <v>0.28472222222222215</v>
      </c>
      <c r="G7" s="24" t="s">
        <v>22</v>
      </c>
      <c r="H7" s="58"/>
      <c r="I7" s="26"/>
    </row>
    <row r="8" spans="1:20" x14ac:dyDescent="0.25">
      <c r="B8" s="24">
        <f t="shared" si="0"/>
        <v>4</v>
      </c>
      <c r="C8" t="s">
        <v>73</v>
      </c>
      <c r="D8">
        <v>10</v>
      </c>
      <c r="E8" s="3">
        <f>E5+TIME(0,D5,0)</f>
        <v>0.25694444444444442</v>
      </c>
      <c r="G8" s="24" t="s">
        <v>51</v>
      </c>
      <c r="I8" s="26"/>
    </row>
    <row r="9" spans="1:20" x14ac:dyDescent="0.25">
      <c r="B9" s="24">
        <f t="shared" si="0"/>
        <v>5</v>
      </c>
      <c r="C9" t="s">
        <v>83</v>
      </c>
      <c r="D9" s="42">
        <v>10</v>
      </c>
      <c r="E9" s="3">
        <f>E7+TIME(0,D7,0)</f>
        <v>0.30555555555555547</v>
      </c>
      <c r="G9" s="24" t="s">
        <v>21</v>
      </c>
      <c r="I9" s="26"/>
    </row>
    <row r="10" spans="1:20" x14ac:dyDescent="0.25">
      <c r="C10" t="s">
        <v>8</v>
      </c>
      <c r="E10" s="3">
        <f>E9+TIME(0,D9,0)</f>
        <v>0.31249999999999989</v>
      </c>
    </row>
    <row r="11" spans="1:20" x14ac:dyDescent="0.25">
      <c r="E11" s="3"/>
    </row>
    <row r="12" spans="1:20" s="4" customFormat="1" x14ac:dyDescent="0.25">
      <c r="A12" s="25">
        <f>Summary!$A$3</f>
        <v>45888</v>
      </c>
      <c r="B12" s="23"/>
      <c r="C12" s="4" t="str">
        <f>CONCATENATE(TEXT(Summary!$A$3,"dd-mmm")," ",Summary!$B$3)</f>
        <v>19-Aug Comment Resolution</v>
      </c>
      <c r="E12" s="5">
        <f>Summary!F3</f>
        <v>0.25</v>
      </c>
      <c r="F12" s="5">
        <f>E12+TIME(-$E$1,0,0)</f>
        <v>0.54166666666666674</v>
      </c>
    </row>
    <row r="13" spans="1:20" x14ac:dyDescent="0.25">
      <c r="B13" s="24">
        <f>B9+1</f>
        <v>6</v>
      </c>
      <c r="C13" t="s">
        <v>9</v>
      </c>
      <c r="D13">
        <v>10</v>
      </c>
      <c r="E13" s="3">
        <f>E12+TIME(0,D12,0)</f>
        <v>0.25</v>
      </c>
      <c r="G13" s="24" t="s">
        <v>21</v>
      </c>
    </row>
    <row r="14" spans="1:20" x14ac:dyDescent="0.25">
      <c r="B14" s="24">
        <f>B13+1</f>
        <v>7</v>
      </c>
      <c r="C14" t="s">
        <v>81</v>
      </c>
      <c r="D14">
        <v>5</v>
      </c>
      <c r="E14" s="3">
        <f>E13+TIME(0,D13,0)</f>
        <v>0.25694444444444442</v>
      </c>
      <c r="G14" s="24" t="s">
        <v>79</v>
      </c>
      <c r="H14" s="58" t="s">
        <v>80</v>
      </c>
      <c r="I14" s="26" t="s">
        <v>106</v>
      </c>
    </row>
    <row r="15" spans="1:20" x14ac:dyDescent="0.25">
      <c r="B15" s="24">
        <f>B14+1</f>
        <v>8</v>
      </c>
      <c r="C15" t="s">
        <v>93</v>
      </c>
      <c r="D15">
        <v>5</v>
      </c>
      <c r="E15" s="3">
        <f t="shared" ref="E15:E22" si="1">E14+TIME(0,D14,0)</f>
        <v>0.26041666666666663</v>
      </c>
      <c r="G15" s="24" t="s">
        <v>92</v>
      </c>
      <c r="H15" t="s">
        <v>91</v>
      </c>
      <c r="I15" s="26" t="s">
        <v>90</v>
      </c>
    </row>
    <row r="16" spans="1:20" x14ac:dyDescent="0.25">
      <c r="B16" s="24">
        <f t="shared" ref="B16" si="2">B15+1</f>
        <v>9</v>
      </c>
      <c r="C16" t="s">
        <v>114</v>
      </c>
      <c r="D16">
        <v>15</v>
      </c>
      <c r="E16" s="3">
        <f t="shared" si="1"/>
        <v>0.26388888888888884</v>
      </c>
      <c r="G16" s="24" t="s">
        <v>92</v>
      </c>
      <c r="H16" t="s">
        <v>111</v>
      </c>
      <c r="I16" s="26" t="s">
        <v>113</v>
      </c>
    </row>
    <row r="17" spans="1:9" x14ac:dyDescent="0.25">
      <c r="B17" s="24">
        <f>B16+1</f>
        <v>10</v>
      </c>
      <c r="C17" t="s">
        <v>105</v>
      </c>
      <c r="D17">
        <v>15</v>
      </c>
      <c r="E17" s="3">
        <f t="shared" si="1"/>
        <v>0.27430555555555552</v>
      </c>
      <c r="G17" s="24" t="s">
        <v>102</v>
      </c>
      <c r="H17" t="s">
        <v>103</v>
      </c>
      <c r="I17" s="26" t="s">
        <v>104</v>
      </c>
    </row>
    <row r="18" spans="1:9" x14ac:dyDescent="0.25">
      <c r="B18" s="24">
        <f>B17+1</f>
        <v>11</v>
      </c>
      <c r="C18" t="s">
        <v>107</v>
      </c>
      <c r="D18">
        <v>15</v>
      </c>
      <c r="E18" s="3">
        <f t="shared" si="1"/>
        <v>0.28472222222222221</v>
      </c>
      <c r="G18" s="24" t="s">
        <v>108</v>
      </c>
      <c r="H18" t="s">
        <v>110</v>
      </c>
      <c r="I18" s="26" t="s">
        <v>109</v>
      </c>
    </row>
    <row r="19" spans="1:9" x14ac:dyDescent="0.25">
      <c r="B19" s="24">
        <f>B18+1</f>
        <v>12</v>
      </c>
      <c r="C19" t="s">
        <v>112</v>
      </c>
      <c r="D19">
        <v>5</v>
      </c>
      <c r="E19" s="3">
        <f t="shared" si="1"/>
        <v>0.2951388888888889</v>
      </c>
      <c r="G19" s="24" t="s">
        <v>102</v>
      </c>
      <c r="I19" s="26"/>
    </row>
    <row r="20" spans="1:9" x14ac:dyDescent="0.25">
      <c r="B20" s="24">
        <f>B17+1</f>
        <v>11</v>
      </c>
      <c r="C20" t="s">
        <v>117</v>
      </c>
      <c r="D20">
        <v>10</v>
      </c>
      <c r="E20" s="3">
        <f t="shared" si="1"/>
        <v>0.2986111111111111</v>
      </c>
      <c r="G20" s="24" t="s">
        <v>100</v>
      </c>
      <c r="H20" t="s">
        <v>116</v>
      </c>
      <c r="I20" s="26" t="s">
        <v>115</v>
      </c>
    </row>
    <row r="21" spans="1:9" x14ac:dyDescent="0.25">
      <c r="B21" s="24">
        <f>B18+1</f>
        <v>12</v>
      </c>
      <c r="C21" t="s">
        <v>101</v>
      </c>
      <c r="D21">
        <v>10</v>
      </c>
      <c r="E21" s="3">
        <f t="shared" si="1"/>
        <v>0.30555555555555552</v>
      </c>
      <c r="G21" s="24" t="s">
        <v>100</v>
      </c>
      <c r="H21" t="s">
        <v>118</v>
      </c>
      <c r="I21" s="26" t="s">
        <v>119</v>
      </c>
    </row>
    <row r="22" spans="1:9" x14ac:dyDescent="0.25">
      <c r="B22" s="24">
        <f>B20+1</f>
        <v>12</v>
      </c>
      <c r="C22" t="s">
        <v>8</v>
      </c>
      <c r="E22" s="3">
        <f t="shared" si="1"/>
        <v>0.31249999999999994</v>
      </c>
      <c r="G22" s="24" t="s">
        <v>53</v>
      </c>
      <c r="H22" s="24"/>
      <c r="I22" s="26"/>
    </row>
    <row r="23" spans="1:9" x14ac:dyDescent="0.25">
      <c r="E23" s="3"/>
      <c r="H23" s="24"/>
      <c r="I23" s="26"/>
    </row>
    <row r="24" spans="1:9" x14ac:dyDescent="0.25">
      <c r="E24" s="3"/>
    </row>
    <row r="25" spans="1:9" s="4" customFormat="1" x14ac:dyDescent="0.25">
      <c r="A25" s="25">
        <f>Summary!$A$4</f>
        <v>45895</v>
      </c>
      <c r="B25" s="24"/>
      <c r="C25" s="4" t="str">
        <f>CONCATENATE(TEXT(Summary!$A$4,"dd-mmm")," ",Summary!$B$4)</f>
        <v>26-Aug Comment Resolution</v>
      </c>
      <c r="E25" s="5">
        <f>Summary!F4</f>
        <v>0.25</v>
      </c>
      <c r="F25" s="5">
        <f>E25+TIME(-$E$1,0,0)</f>
        <v>0.54166666666666674</v>
      </c>
      <c r="G25" s="23"/>
    </row>
    <row r="26" spans="1:9" x14ac:dyDescent="0.25">
      <c r="B26" s="24">
        <f>B22+1</f>
        <v>13</v>
      </c>
      <c r="C26" t="s">
        <v>9</v>
      </c>
      <c r="D26">
        <v>5</v>
      </c>
      <c r="E26" s="3">
        <f t="shared" ref="E26" si="3">E25+TIME(0,D25,0)</f>
        <v>0.25</v>
      </c>
      <c r="G26" s="24" t="s">
        <v>21</v>
      </c>
    </row>
    <row r="27" spans="1:9" x14ac:dyDescent="0.25">
      <c r="B27" s="24">
        <f>B26+1</f>
        <v>14</v>
      </c>
      <c r="C27" t="s">
        <v>146</v>
      </c>
      <c r="D27">
        <v>5</v>
      </c>
      <c r="E27" s="3">
        <f>E26+TIME(0,D26,0)</f>
        <v>0.25347222222222221</v>
      </c>
      <c r="G27" s="24" t="s">
        <v>95</v>
      </c>
      <c r="H27" t="s">
        <v>96</v>
      </c>
      <c r="I27" s="26" t="s">
        <v>133</v>
      </c>
    </row>
    <row r="28" spans="1:9" x14ac:dyDescent="0.25">
      <c r="B28" s="24">
        <f t="shared" ref="B28:B32" si="4">B27+1</f>
        <v>15</v>
      </c>
      <c r="C28" t="s">
        <v>99</v>
      </c>
      <c r="D28">
        <v>20</v>
      </c>
      <c r="E28" s="3">
        <f>E27+TIME(0,D27,0)</f>
        <v>0.25694444444444442</v>
      </c>
      <c r="G28" s="24" t="s">
        <v>97</v>
      </c>
      <c r="H28" t="s">
        <v>120</v>
      </c>
      <c r="I28" s="26" t="s">
        <v>98</v>
      </c>
    </row>
    <row r="29" spans="1:9" x14ac:dyDescent="0.25">
      <c r="B29" s="24">
        <f t="shared" si="4"/>
        <v>16</v>
      </c>
      <c r="C29" t="s">
        <v>148</v>
      </c>
      <c r="D29">
        <v>30</v>
      </c>
      <c r="E29" s="3">
        <f>E28+TIME(0,D28,0)</f>
        <v>0.27083333333333331</v>
      </c>
      <c r="G29" s="24" t="s">
        <v>79</v>
      </c>
      <c r="H29" t="s">
        <v>147</v>
      </c>
      <c r="I29" s="26" t="s">
        <v>155</v>
      </c>
    </row>
    <row r="30" spans="1:9" x14ac:dyDescent="0.25">
      <c r="B30" s="24">
        <f t="shared" si="4"/>
        <v>17</v>
      </c>
      <c r="C30" t="s">
        <v>127</v>
      </c>
      <c r="D30">
        <v>15</v>
      </c>
      <c r="E30" s="3">
        <f t="shared" ref="E30:E32" si="5">E29+TIME(0,D29,0)</f>
        <v>0.29166666666666663</v>
      </c>
      <c r="G30" s="24" t="s">
        <v>108</v>
      </c>
      <c r="H30" t="s">
        <v>134</v>
      </c>
      <c r="I30" s="26" t="s">
        <v>123</v>
      </c>
    </row>
    <row r="31" spans="1:9" x14ac:dyDescent="0.25">
      <c r="B31" s="24">
        <f t="shared" si="4"/>
        <v>18</v>
      </c>
      <c r="C31" t="s">
        <v>154</v>
      </c>
      <c r="D31">
        <v>15</v>
      </c>
      <c r="E31" s="3">
        <f t="shared" si="5"/>
        <v>0.30208333333333331</v>
      </c>
    </row>
    <row r="32" spans="1:9" x14ac:dyDescent="0.25">
      <c r="B32" s="24">
        <f t="shared" si="4"/>
        <v>19</v>
      </c>
      <c r="C32" t="s">
        <v>8</v>
      </c>
      <c r="D32">
        <v>0</v>
      </c>
      <c r="E32" s="3">
        <f t="shared" si="5"/>
        <v>0.3125</v>
      </c>
      <c r="G32" s="24" t="s">
        <v>21</v>
      </c>
    </row>
    <row r="33" spans="1:43" x14ac:dyDescent="0.25">
      <c r="E33" s="3"/>
    </row>
    <row r="34" spans="1:43" s="69" customFormat="1" x14ac:dyDescent="0.25">
      <c r="A34" s="68">
        <f>Summary!$A$5</f>
        <v>45897</v>
      </c>
      <c r="B34" s="24"/>
      <c r="C34" s="4" t="str">
        <f>CONCATENATE(TEXT(Summary!$A$5,"dd-mmm")," ",Summary!$B$5)</f>
        <v>28-Aug Special CRG prior to RB for Sept</v>
      </c>
      <c r="D34" s="4"/>
      <c r="E34" s="5">
        <f>Summary!F5</f>
        <v>0.25</v>
      </c>
      <c r="F34" s="5">
        <f>E34+TIME(-$E$1,0,0)</f>
        <v>0.54166666666666674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x14ac:dyDescent="0.25">
      <c r="B35" s="24">
        <f>B32+1</f>
        <v>20</v>
      </c>
      <c r="C35" t="s">
        <v>9</v>
      </c>
      <c r="D35">
        <v>10</v>
      </c>
      <c r="E35" s="3">
        <f t="shared" ref="E35:E41" si="6">E34+TIME(0,D34,0)</f>
        <v>0.25</v>
      </c>
      <c r="G35" s="24" t="s">
        <v>21</v>
      </c>
    </row>
    <row r="36" spans="1:43" x14ac:dyDescent="0.25">
      <c r="B36" s="24">
        <f t="shared" ref="B36:B41" si="7">B35+1</f>
        <v>21</v>
      </c>
      <c r="C36" t="s">
        <v>131</v>
      </c>
      <c r="D36">
        <v>10</v>
      </c>
      <c r="E36" s="3">
        <f t="shared" si="6"/>
        <v>0.25694444444444442</v>
      </c>
      <c r="G36" s="24" t="s">
        <v>128</v>
      </c>
      <c r="H36" t="s">
        <v>130</v>
      </c>
      <c r="I36" s="26" t="s">
        <v>145</v>
      </c>
    </row>
    <row r="37" spans="1:43" x14ac:dyDescent="0.25">
      <c r="B37" s="24">
        <f t="shared" si="7"/>
        <v>22</v>
      </c>
      <c r="C37" t="s">
        <v>132</v>
      </c>
      <c r="D37">
        <v>15</v>
      </c>
      <c r="E37" s="3">
        <f t="shared" si="6"/>
        <v>0.26388888888888884</v>
      </c>
      <c r="G37" s="24" t="s">
        <v>128</v>
      </c>
      <c r="H37" t="s">
        <v>129</v>
      </c>
      <c r="I37" s="26" t="s">
        <v>144</v>
      </c>
    </row>
    <row r="38" spans="1:43" x14ac:dyDescent="0.25">
      <c r="B38" s="24">
        <f t="shared" si="7"/>
        <v>23</v>
      </c>
      <c r="C38" t="s">
        <v>161</v>
      </c>
      <c r="D38">
        <v>20</v>
      </c>
      <c r="E38" s="3">
        <f t="shared" si="6"/>
        <v>0.27430555555555552</v>
      </c>
      <c r="G38" s="24" t="s">
        <v>100</v>
      </c>
      <c r="H38" t="s">
        <v>156</v>
      </c>
      <c r="I38" s="26" t="s">
        <v>159</v>
      </c>
    </row>
    <row r="39" spans="1:43" x14ac:dyDescent="0.25">
      <c r="B39" s="24">
        <f t="shared" si="7"/>
        <v>24</v>
      </c>
      <c r="C39" t="s">
        <v>157</v>
      </c>
      <c r="D39">
        <v>35</v>
      </c>
      <c r="E39" s="3">
        <f t="shared" si="6"/>
        <v>0.28819444444444442</v>
      </c>
      <c r="G39" s="24" t="s">
        <v>158</v>
      </c>
    </row>
    <row r="40" spans="1:43" x14ac:dyDescent="0.25">
      <c r="B40" s="24">
        <f t="shared" si="7"/>
        <v>25</v>
      </c>
      <c r="C40" t="s">
        <v>154</v>
      </c>
      <c r="D40">
        <v>0</v>
      </c>
      <c r="E40" s="3">
        <f t="shared" si="6"/>
        <v>0.3125</v>
      </c>
      <c r="G40" s="24" t="s">
        <v>21</v>
      </c>
      <c r="I40" s="26"/>
    </row>
    <row r="41" spans="1:43" x14ac:dyDescent="0.25">
      <c r="B41" s="24">
        <f t="shared" si="7"/>
        <v>26</v>
      </c>
      <c r="C41" t="s">
        <v>8</v>
      </c>
      <c r="D41">
        <v>0</v>
      </c>
      <c r="E41" s="3">
        <f t="shared" si="6"/>
        <v>0.3125</v>
      </c>
      <c r="G41" s="24" t="s">
        <v>21</v>
      </c>
      <c r="I41" s="26"/>
    </row>
    <row r="43" spans="1:43" x14ac:dyDescent="0.25">
      <c r="E43" s="3"/>
      <c r="I43" s="26"/>
    </row>
    <row r="44" spans="1:43" s="4" customFormat="1" x14ac:dyDescent="0.25">
      <c r="A44" s="25">
        <f>Summary!$A$6</f>
        <v>45902</v>
      </c>
      <c r="B44" s="24"/>
      <c r="C44" s="4" t="str">
        <f>CONCATENATE(TEXT(Summary!$A$6,"dd-mmm")," ",Summary!$B$6)</f>
        <v>02-Sep Comment Resolution</v>
      </c>
      <c r="E44" s="5">
        <f>Summary!F6</f>
        <v>0.25</v>
      </c>
      <c r="F44" s="5">
        <f>E44+TIME(-$E$1,0,0)</f>
        <v>0.54166666666666674</v>
      </c>
      <c r="G44" s="23"/>
    </row>
    <row r="45" spans="1:43" x14ac:dyDescent="0.25">
      <c r="B45" s="24">
        <f>B41+1</f>
        <v>27</v>
      </c>
      <c r="C45" t="s">
        <v>9</v>
      </c>
      <c r="D45">
        <v>10</v>
      </c>
      <c r="E45" s="3">
        <f t="shared" ref="E45:E53" si="8">E44+TIME(0,D44,0)</f>
        <v>0.25</v>
      </c>
      <c r="G45" s="24" t="s">
        <v>21</v>
      </c>
    </row>
    <row r="46" spans="1:43" x14ac:dyDescent="0.25">
      <c r="B46" s="24">
        <f t="shared" ref="B46:B51" si="9">B45+1</f>
        <v>28</v>
      </c>
      <c r="C46" t="s">
        <v>162</v>
      </c>
      <c r="D46">
        <v>5</v>
      </c>
      <c r="E46" s="3">
        <f t="shared" si="8"/>
        <v>0.25694444444444442</v>
      </c>
      <c r="G46" s="24" t="s">
        <v>79</v>
      </c>
      <c r="H46" t="s">
        <v>163</v>
      </c>
      <c r="I46" s="26" t="s">
        <v>171</v>
      </c>
    </row>
    <row r="47" spans="1:43" x14ac:dyDescent="0.25">
      <c r="B47" s="24">
        <v>32</v>
      </c>
      <c r="C47" t="s">
        <v>167</v>
      </c>
      <c r="D47">
        <v>20</v>
      </c>
      <c r="E47" s="3">
        <f t="shared" si="8"/>
        <v>0.26041666666666663</v>
      </c>
      <c r="G47" s="24" t="s">
        <v>165</v>
      </c>
      <c r="H47" t="s">
        <v>164</v>
      </c>
      <c r="I47" s="26" t="s">
        <v>168</v>
      </c>
    </row>
    <row r="48" spans="1:43" x14ac:dyDescent="0.25">
      <c r="B48" s="24">
        <v>33</v>
      </c>
      <c r="C48" t="s">
        <v>170</v>
      </c>
      <c r="D48">
        <v>10</v>
      </c>
      <c r="E48" s="3">
        <f t="shared" si="8"/>
        <v>0.27430555555555552</v>
      </c>
      <c r="G48" s="24" t="s">
        <v>97</v>
      </c>
      <c r="H48" t="s">
        <v>166</v>
      </c>
      <c r="I48" s="26" t="s">
        <v>169</v>
      </c>
    </row>
    <row r="49" spans="1:9" x14ac:dyDescent="0.25">
      <c r="B49" s="24">
        <f>B46+1</f>
        <v>29</v>
      </c>
      <c r="C49" t="s">
        <v>149</v>
      </c>
      <c r="D49">
        <v>10</v>
      </c>
      <c r="E49" s="3">
        <f t="shared" si="8"/>
        <v>0.28124999999999994</v>
      </c>
      <c r="G49" s="24" t="s">
        <v>100</v>
      </c>
      <c r="H49" t="s">
        <v>151</v>
      </c>
      <c r="I49" s="26" t="s">
        <v>153</v>
      </c>
    </row>
    <row r="50" spans="1:9" x14ac:dyDescent="0.25">
      <c r="B50" s="24">
        <f t="shared" si="9"/>
        <v>30</v>
      </c>
      <c r="C50" t="s">
        <v>150</v>
      </c>
      <c r="D50">
        <v>10</v>
      </c>
      <c r="E50" s="3">
        <f t="shared" si="8"/>
        <v>0.28819444444444436</v>
      </c>
      <c r="G50" s="24" t="s">
        <v>100</v>
      </c>
      <c r="H50" t="s">
        <v>152</v>
      </c>
      <c r="I50" s="26" t="s">
        <v>172</v>
      </c>
    </row>
    <row r="51" spans="1:9" x14ac:dyDescent="0.25">
      <c r="B51" s="24">
        <f t="shared" si="9"/>
        <v>31</v>
      </c>
      <c r="C51" t="s">
        <v>160</v>
      </c>
      <c r="D51">
        <v>10</v>
      </c>
      <c r="E51" s="3">
        <f t="shared" si="8"/>
        <v>0.29513888888888878</v>
      </c>
      <c r="G51" s="24" t="s">
        <v>100</v>
      </c>
      <c r="H51" t="s">
        <v>156</v>
      </c>
      <c r="I51" s="26" t="s">
        <v>159</v>
      </c>
    </row>
    <row r="52" spans="1:9" x14ac:dyDescent="0.25">
      <c r="B52" s="24">
        <v>34</v>
      </c>
      <c r="C52" t="s">
        <v>74</v>
      </c>
      <c r="D52">
        <v>15</v>
      </c>
      <c r="E52" s="3">
        <f t="shared" si="8"/>
        <v>0.3020833333333332</v>
      </c>
      <c r="I52" s="26"/>
    </row>
    <row r="53" spans="1:9" x14ac:dyDescent="0.25">
      <c r="B53" s="24">
        <v>35</v>
      </c>
      <c r="C53" t="s">
        <v>8</v>
      </c>
      <c r="D53">
        <v>0</v>
      </c>
      <c r="E53" s="3">
        <f t="shared" si="8"/>
        <v>0.31249999999999989</v>
      </c>
      <c r="I53" s="26"/>
    </row>
    <row r="54" spans="1:9" x14ac:dyDescent="0.25">
      <c r="E54" s="3"/>
      <c r="I54" s="26"/>
    </row>
    <row r="55" spans="1:9" x14ac:dyDescent="0.25">
      <c r="E55" s="3"/>
    </row>
    <row r="56" spans="1:9" x14ac:dyDescent="0.25">
      <c r="A56" s="25"/>
    </row>
    <row r="57" spans="1:9" s="4" customFormat="1" x14ac:dyDescent="0.25">
      <c r="A57" s="25">
        <f>Summary!$A$7</f>
        <v>45909</v>
      </c>
      <c r="B57" s="24"/>
      <c r="C57" s="4" t="str">
        <f>CONCATENATE(TEXT(Summary!$A$7,"dd-mmm")," ",Summary!$B$7)</f>
        <v>09-Sep Comment Resolution</v>
      </c>
    </row>
    <row r="58" spans="1:9" x14ac:dyDescent="0.25">
      <c r="B58" s="24">
        <f>B53+1</f>
        <v>36</v>
      </c>
      <c r="C58" t="s">
        <v>9</v>
      </c>
      <c r="D58">
        <v>5</v>
      </c>
      <c r="E58" s="5">
        <f>Summary!F7</f>
        <v>0.25</v>
      </c>
      <c r="F58" s="5">
        <f>E58+TIME(-$E$1,0,0)</f>
        <v>0.54166666666666674</v>
      </c>
      <c r="G58" s="24" t="s">
        <v>21</v>
      </c>
    </row>
    <row r="59" spans="1:9" x14ac:dyDescent="0.25">
      <c r="B59" s="24">
        <f t="shared" ref="B59:B64" si="10">B58+1</f>
        <v>37</v>
      </c>
      <c r="C59" t="s">
        <v>174</v>
      </c>
      <c r="D59">
        <v>20</v>
      </c>
      <c r="E59" s="3">
        <f t="shared" ref="E59:E61" si="11">E58+TIME(0,D58,0)</f>
        <v>0.25347222222222221</v>
      </c>
      <c r="G59" s="24" t="s">
        <v>51</v>
      </c>
      <c r="I59" s="26"/>
    </row>
    <row r="60" spans="1:9" x14ac:dyDescent="0.25">
      <c r="B60" s="24">
        <f t="shared" si="10"/>
        <v>38</v>
      </c>
      <c r="C60" t="s">
        <v>82</v>
      </c>
      <c r="D60">
        <v>20</v>
      </c>
      <c r="E60" s="3">
        <f t="shared" si="11"/>
        <v>0.2673611111111111</v>
      </c>
      <c r="G60" s="24" t="s">
        <v>22</v>
      </c>
      <c r="I60" s="26"/>
    </row>
    <row r="61" spans="1:9" x14ac:dyDescent="0.25">
      <c r="B61" s="24">
        <f t="shared" si="10"/>
        <v>39</v>
      </c>
      <c r="C61" t="s">
        <v>82</v>
      </c>
      <c r="D61">
        <v>20</v>
      </c>
      <c r="E61" s="3">
        <f t="shared" si="11"/>
        <v>0.28125</v>
      </c>
      <c r="G61" s="24" t="s">
        <v>22</v>
      </c>
      <c r="I61" s="26"/>
    </row>
    <row r="62" spans="1:9" x14ac:dyDescent="0.25">
      <c r="B62" s="24">
        <f t="shared" si="10"/>
        <v>40</v>
      </c>
      <c r="C62" t="s">
        <v>173</v>
      </c>
      <c r="D62">
        <v>10</v>
      </c>
      <c r="E62" s="3">
        <f t="shared" ref="E62:E63" si="12">E61+TIME(0,D61,0)</f>
        <v>0.2951388888888889</v>
      </c>
      <c r="G62" s="24" t="s">
        <v>22</v>
      </c>
      <c r="I62" s="26"/>
    </row>
    <row r="63" spans="1:9" x14ac:dyDescent="0.25">
      <c r="B63" s="24">
        <f t="shared" si="10"/>
        <v>41</v>
      </c>
      <c r="C63" t="s">
        <v>74</v>
      </c>
      <c r="D63">
        <v>15</v>
      </c>
      <c r="E63" s="3">
        <f t="shared" si="12"/>
        <v>0.30208333333333331</v>
      </c>
      <c r="G63" s="24" t="s">
        <v>22</v>
      </c>
    </row>
    <row r="64" spans="1:9" x14ac:dyDescent="0.25">
      <c r="B64" s="24">
        <f t="shared" si="10"/>
        <v>42</v>
      </c>
      <c r="C64" t="s">
        <v>8</v>
      </c>
      <c r="D64">
        <v>0</v>
      </c>
      <c r="E64" s="3">
        <f>E63+TIME(0,D63,0)</f>
        <v>0.3125</v>
      </c>
      <c r="G64" s="24" t="s">
        <v>21</v>
      </c>
    </row>
    <row r="66" spans="1:9" x14ac:dyDescent="0.25">
      <c r="E66" s="3"/>
      <c r="F66" s="5"/>
    </row>
    <row r="67" spans="1:9" x14ac:dyDescent="0.25">
      <c r="E67" s="3"/>
    </row>
    <row r="68" spans="1:9" x14ac:dyDescent="0.25">
      <c r="E68" s="3"/>
    </row>
    <row r="69" spans="1:9" s="4" customFormat="1" x14ac:dyDescent="0.25">
      <c r="A69" s="25"/>
      <c r="B69" s="23"/>
      <c r="C69" t="s">
        <v>75</v>
      </c>
      <c r="E69" s="5"/>
      <c r="F69" s="5"/>
      <c r="G69" s="23"/>
    </row>
    <row r="70" spans="1:9" x14ac:dyDescent="0.25">
      <c r="A70" s="25"/>
      <c r="E70" s="3"/>
      <c r="G70"/>
      <c r="I70" s="48"/>
    </row>
    <row r="71" spans="1:9" x14ac:dyDescent="0.25">
      <c r="A71" s="25"/>
      <c r="C71" s="49"/>
      <c r="E71" s="3"/>
      <c r="G71"/>
      <c r="I71" s="26"/>
    </row>
    <row r="72" spans="1:9" x14ac:dyDescent="0.25">
      <c r="C72" t="s">
        <v>94</v>
      </c>
      <c r="D72">
        <v>10</v>
      </c>
      <c r="E72" s="3"/>
      <c r="G72" s="1" t="s">
        <v>95</v>
      </c>
      <c r="H72" t="s">
        <v>96</v>
      </c>
      <c r="I72" s="48"/>
    </row>
    <row r="73" spans="1:9" x14ac:dyDescent="0.25">
      <c r="C73" t="s">
        <v>121</v>
      </c>
      <c r="D73" t="s">
        <v>122</v>
      </c>
      <c r="E73" s="3"/>
      <c r="G73" t="s">
        <v>108</v>
      </c>
      <c r="H73" t="s">
        <v>124</v>
      </c>
      <c r="I73" s="26" t="s">
        <v>123</v>
      </c>
    </row>
    <row r="74" spans="1:9" x14ac:dyDescent="0.25">
      <c r="C74" s="49" t="s">
        <v>126</v>
      </c>
      <c r="E74" s="3"/>
      <c r="G74" t="s">
        <v>125</v>
      </c>
      <c r="I74" s="48"/>
    </row>
    <row r="75" spans="1:9" x14ac:dyDescent="0.25">
      <c r="E75" s="3"/>
      <c r="G75" s="24" t="s">
        <v>128</v>
      </c>
    </row>
    <row r="76" spans="1:9" x14ac:dyDescent="0.25">
      <c r="E76" s="3"/>
      <c r="G76" s="24" t="s">
        <v>128</v>
      </c>
    </row>
    <row r="77" spans="1:9" s="4" customFormat="1" x14ac:dyDescent="0.25">
      <c r="A77" s="25"/>
      <c r="B77" s="24"/>
      <c r="C77"/>
      <c r="D77"/>
      <c r="E77" s="3"/>
      <c r="F77"/>
      <c r="G77" s="24"/>
    </row>
    <row r="78" spans="1:9" s="4" customFormat="1" x14ac:dyDescent="0.25">
      <c r="A78" s="25"/>
      <c r="B78" s="24"/>
      <c r="C78"/>
      <c r="D78"/>
      <c r="E78" s="3"/>
      <c r="F78"/>
      <c r="G78" s="24"/>
    </row>
    <row r="79" spans="1:9" s="4" customFormat="1" x14ac:dyDescent="0.25">
      <c r="A79" s="25">
        <f>Summary!$A$15</f>
        <v>0</v>
      </c>
      <c r="D79"/>
      <c r="E79" s="3"/>
      <c r="F79"/>
      <c r="G79" s="24"/>
      <c r="H79"/>
    </row>
    <row r="80" spans="1:9" s="4" customFormat="1" x14ac:dyDescent="0.25">
      <c r="A80" s="1"/>
      <c r="B80" s="24"/>
      <c r="C80"/>
      <c r="D80"/>
      <c r="E80" s="3"/>
      <c r="F80"/>
      <c r="G80" s="24"/>
      <c r="H80"/>
    </row>
    <row r="81" spans="1:9" s="4" customFormat="1" x14ac:dyDescent="0.25">
      <c r="A81" s="1"/>
      <c r="B81" s="24"/>
      <c r="C81"/>
      <c r="D81"/>
      <c r="E81" s="3"/>
      <c r="F81"/>
      <c r="G81" s="24"/>
      <c r="H81"/>
      <c r="I81" s="26"/>
    </row>
    <row r="82" spans="1:9" s="4" customFormat="1" x14ac:dyDescent="0.25">
      <c r="A82" s="1"/>
      <c r="B82" s="24"/>
      <c r="C82"/>
      <c r="D82"/>
      <c r="E82" s="3"/>
      <c r="F82"/>
      <c r="G82" s="24"/>
      <c r="H82"/>
      <c r="I82" s="26"/>
    </row>
    <row r="83" spans="1:9" s="4" customFormat="1" x14ac:dyDescent="0.25">
      <c r="A83" s="1"/>
      <c r="B83" s="24"/>
      <c r="C83"/>
      <c r="D83"/>
      <c r="E83" s="3"/>
      <c r="F83"/>
      <c r="G83" s="24"/>
      <c r="H83"/>
    </row>
    <row r="84" spans="1:9" s="4" customFormat="1" x14ac:dyDescent="0.25">
      <c r="A84" s="1"/>
      <c r="B84" s="24"/>
      <c r="C84"/>
      <c r="D84"/>
      <c r="E84" s="3"/>
      <c r="F84"/>
      <c r="G84" s="24"/>
      <c r="H84"/>
    </row>
    <row r="85" spans="1:9" x14ac:dyDescent="0.25">
      <c r="A85" s="2"/>
      <c r="E85" s="3"/>
    </row>
    <row r="86" spans="1:9" x14ac:dyDescent="0.25">
      <c r="A86" s="25"/>
      <c r="C86" s="4"/>
      <c r="E86" s="3"/>
      <c r="F86" s="5"/>
    </row>
    <row r="87" spans="1:9" x14ac:dyDescent="0.25">
      <c r="A87" s="25"/>
      <c r="E87" s="3"/>
      <c r="I87" s="26"/>
    </row>
    <row r="88" spans="1:9" x14ac:dyDescent="0.25">
      <c r="A88" s="25"/>
      <c r="E88" s="3"/>
      <c r="I88" s="26"/>
    </row>
    <row r="89" spans="1:9" x14ac:dyDescent="0.25">
      <c r="A89" s="25"/>
      <c r="E89" s="3"/>
    </row>
    <row r="90" spans="1:9" x14ac:dyDescent="0.25">
      <c r="A90" s="25"/>
      <c r="E90" s="3"/>
      <c r="I90" s="26"/>
    </row>
    <row r="91" spans="1:9" x14ac:dyDescent="0.25">
      <c r="E91" s="3"/>
      <c r="I91" s="26"/>
    </row>
    <row r="92" spans="1:9" x14ac:dyDescent="0.25">
      <c r="E92" s="3"/>
    </row>
    <row r="95" spans="1:9" x14ac:dyDescent="0.25">
      <c r="E95" s="3"/>
      <c r="I95" s="26"/>
    </row>
    <row r="97" spans="1:5" x14ac:dyDescent="0.25">
      <c r="A97" s="25"/>
    </row>
    <row r="98" spans="1:5" x14ac:dyDescent="0.25">
      <c r="E98" s="5"/>
    </row>
    <row r="99" spans="1:5" x14ac:dyDescent="0.25">
      <c r="E99" s="3"/>
    </row>
    <row r="100" spans="1:5" x14ac:dyDescent="0.25">
      <c r="E100" s="3"/>
    </row>
    <row r="101" spans="1:5" x14ac:dyDescent="0.25">
      <c r="E101" s="3"/>
    </row>
    <row r="102" spans="1:5" x14ac:dyDescent="0.25">
      <c r="E102" s="3"/>
    </row>
    <row r="104" spans="1:5" x14ac:dyDescent="0.25">
      <c r="A104" s="25"/>
    </row>
    <row r="105" spans="1:5" x14ac:dyDescent="0.25">
      <c r="A105" s="25"/>
      <c r="E105" s="5"/>
    </row>
    <row r="106" spans="1:5" x14ac:dyDescent="0.25">
      <c r="E106" s="3"/>
    </row>
    <row r="107" spans="1:5" x14ac:dyDescent="0.25">
      <c r="E107" s="3"/>
    </row>
    <row r="108" spans="1:5" x14ac:dyDescent="0.25">
      <c r="E108" s="3"/>
    </row>
    <row r="109" spans="1:5" x14ac:dyDescent="0.25">
      <c r="E109" s="3"/>
    </row>
    <row r="110" spans="1:5" x14ac:dyDescent="0.25">
      <c r="A110" s="25"/>
      <c r="E110" s="5"/>
    </row>
    <row r="111" spans="1:5" x14ac:dyDescent="0.25">
      <c r="A111" s="25"/>
      <c r="E111" s="5"/>
    </row>
    <row r="112" spans="1:5" x14ac:dyDescent="0.25">
      <c r="A112" s="25"/>
      <c r="E112" s="5"/>
    </row>
    <row r="113" spans="1:5" x14ac:dyDescent="0.25">
      <c r="A113" s="25"/>
      <c r="E113" s="5"/>
    </row>
    <row r="114" spans="1:5" x14ac:dyDescent="0.25">
      <c r="E114" s="3"/>
    </row>
    <row r="115" spans="1:5" x14ac:dyDescent="0.25">
      <c r="E115" s="3"/>
    </row>
    <row r="116" spans="1:5" x14ac:dyDescent="0.25">
      <c r="E116" s="3"/>
    </row>
    <row r="117" spans="1:5" x14ac:dyDescent="0.25">
      <c r="E117" s="3"/>
    </row>
    <row r="118" spans="1:5" x14ac:dyDescent="0.25">
      <c r="A118" s="25"/>
      <c r="E118" s="5"/>
    </row>
    <row r="119" spans="1:5" x14ac:dyDescent="0.25">
      <c r="A119" s="25"/>
    </row>
    <row r="120" spans="1:5" x14ac:dyDescent="0.25">
      <c r="A120" s="25"/>
      <c r="E120" s="5"/>
    </row>
    <row r="121" spans="1:5" x14ac:dyDescent="0.25">
      <c r="E121" s="3"/>
    </row>
    <row r="122" spans="1:5" x14ac:dyDescent="0.25">
      <c r="E122" s="3"/>
    </row>
    <row r="123" spans="1:5" x14ac:dyDescent="0.25">
      <c r="E123" s="3"/>
    </row>
    <row r="124" spans="1:5" x14ac:dyDescent="0.25">
      <c r="E124" s="3"/>
    </row>
    <row r="125" spans="1:5" x14ac:dyDescent="0.25">
      <c r="A125" s="25"/>
      <c r="E125" s="5"/>
    </row>
    <row r="126" spans="1:5" x14ac:dyDescent="0.25">
      <c r="A126" s="25"/>
    </row>
    <row r="127" spans="1:5" x14ac:dyDescent="0.25">
      <c r="A127" s="25"/>
      <c r="E127" s="5"/>
    </row>
    <row r="128" spans="1:5" x14ac:dyDescent="0.25">
      <c r="A128" s="25"/>
      <c r="E128" s="5"/>
    </row>
    <row r="129" spans="1:5" x14ac:dyDescent="0.25">
      <c r="E129" s="3"/>
    </row>
    <row r="130" spans="1:5" x14ac:dyDescent="0.25">
      <c r="E130" s="3"/>
    </row>
    <row r="131" spans="1:5" x14ac:dyDescent="0.25">
      <c r="E131" s="3"/>
    </row>
    <row r="132" spans="1:5" x14ac:dyDescent="0.25">
      <c r="E132" s="3"/>
    </row>
    <row r="133" spans="1:5" x14ac:dyDescent="0.25">
      <c r="A133" s="25"/>
      <c r="E133" s="5"/>
    </row>
    <row r="134" spans="1:5" x14ac:dyDescent="0.25">
      <c r="A134" s="25"/>
    </row>
    <row r="135" spans="1:5" x14ac:dyDescent="0.25">
      <c r="A135" s="25"/>
      <c r="E135" s="5"/>
    </row>
    <row r="136" spans="1:5" x14ac:dyDescent="0.25">
      <c r="E136" s="3"/>
    </row>
    <row r="137" spans="1:5" x14ac:dyDescent="0.25">
      <c r="E137" s="3"/>
    </row>
    <row r="138" spans="1:5" x14ac:dyDescent="0.25">
      <c r="E138" s="3"/>
    </row>
    <row r="139" spans="1:5" x14ac:dyDescent="0.25">
      <c r="E139" s="3"/>
    </row>
    <row r="140" spans="1:5" x14ac:dyDescent="0.25">
      <c r="A140" s="25"/>
      <c r="E140" s="5"/>
    </row>
    <row r="141" spans="1:5" x14ac:dyDescent="0.25">
      <c r="A141" s="25"/>
    </row>
    <row r="142" spans="1:5" x14ac:dyDescent="0.25">
      <c r="E142" s="5"/>
    </row>
    <row r="143" spans="1:5" x14ac:dyDescent="0.25">
      <c r="E143" s="3"/>
    </row>
    <row r="144" spans="1:5" x14ac:dyDescent="0.25">
      <c r="E144" s="3"/>
    </row>
    <row r="145" spans="1:5" x14ac:dyDescent="0.25">
      <c r="E145" s="3"/>
    </row>
    <row r="146" spans="1:5" x14ac:dyDescent="0.25">
      <c r="E146" s="3"/>
    </row>
    <row r="148" spans="1:5" x14ac:dyDescent="0.25">
      <c r="A148" s="25"/>
    </row>
    <row r="149" spans="1:5" x14ac:dyDescent="0.25">
      <c r="E149" s="5"/>
    </row>
    <row r="150" spans="1:5" x14ac:dyDescent="0.25">
      <c r="E150" s="3"/>
    </row>
    <row r="151" spans="1:5" x14ac:dyDescent="0.25">
      <c r="E151" s="3"/>
    </row>
    <row r="152" spans="1:5" x14ac:dyDescent="0.25">
      <c r="E152" s="3"/>
    </row>
    <row r="153" spans="1:5" x14ac:dyDescent="0.25">
      <c r="E153" s="3"/>
    </row>
    <row r="155" spans="1:5" x14ac:dyDescent="0.25">
      <c r="A155" s="25"/>
    </row>
    <row r="156" spans="1:5" x14ac:dyDescent="0.25">
      <c r="E156" s="5"/>
    </row>
    <row r="157" spans="1:5" x14ac:dyDescent="0.25">
      <c r="E157" s="3"/>
    </row>
    <row r="158" spans="1:5" x14ac:dyDescent="0.25">
      <c r="E158" s="3"/>
    </row>
    <row r="159" spans="1:5" x14ac:dyDescent="0.25">
      <c r="E159" s="3"/>
    </row>
    <row r="160" spans="1:5" x14ac:dyDescent="0.25">
      <c r="E160" s="3"/>
    </row>
    <row r="162" spans="1:5" x14ac:dyDescent="0.25">
      <c r="A162" s="25"/>
      <c r="C162" s="38"/>
    </row>
    <row r="163" spans="1:5" x14ac:dyDescent="0.25">
      <c r="E163" s="5"/>
    </row>
    <row r="164" spans="1:5" x14ac:dyDescent="0.25">
      <c r="A164" s="25"/>
      <c r="C164" s="38"/>
      <c r="E164" s="5"/>
    </row>
    <row r="165" spans="1:5" x14ac:dyDescent="0.25">
      <c r="A165" s="25"/>
      <c r="E165" s="5"/>
    </row>
    <row r="166" spans="1:5" x14ac:dyDescent="0.25">
      <c r="A166" s="25"/>
      <c r="C166" s="2"/>
    </row>
    <row r="167" spans="1:5" x14ac:dyDescent="0.25">
      <c r="E167" s="5"/>
    </row>
    <row r="168" spans="1:5" x14ac:dyDescent="0.25">
      <c r="E168" s="3"/>
    </row>
    <row r="169" spans="1:5" x14ac:dyDescent="0.25">
      <c r="E169" s="3"/>
    </row>
    <row r="170" spans="1:5" x14ac:dyDescent="0.25">
      <c r="E170" s="3"/>
    </row>
    <row r="171" spans="1:5" x14ac:dyDescent="0.25">
      <c r="E171" s="3"/>
    </row>
    <row r="173" spans="1:5" x14ac:dyDescent="0.25">
      <c r="A173" s="25"/>
    </row>
    <row r="174" spans="1:5" x14ac:dyDescent="0.25">
      <c r="E174" s="5"/>
    </row>
    <row r="175" spans="1:5" x14ac:dyDescent="0.25">
      <c r="E175" s="3"/>
    </row>
    <row r="176" spans="1:5" x14ac:dyDescent="0.25">
      <c r="E176" s="3"/>
    </row>
    <row r="177" spans="1:5" x14ac:dyDescent="0.25">
      <c r="E177" s="3"/>
    </row>
    <row r="178" spans="1:5" x14ac:dyDescent="0.25">
      <c r="E178" s="3"/>
    </row>
    <row r="180" spans="1:5" x14ac:dyDescent="0.25">
      <c r="A180" s="25"/>
      <c r="C180" s="2"/>
    </row>
    <row r="181" spans="1:5" x14ac:dyDescent="0.25">
      <c r="E181" s="5"/>
    </row>
    <row r="182" spans="1:5" x14ac:dyDescent="0.25">
      <c r="E182" s="3"/>
    </row>
    <row r="183" spans="1:5" x14ac:dyDescent="0.25">
      <c r="E183" s="3"/>
    </row>
    <row r="184" spans="1:5" x14ac:dyDescent="0.25">
      <c r="E184" s="3"/>
    </row>
    <row r="185" spans="1:5" x14ac:dyDescent="0.25">
      <c r="E185" s="3"/>
    </row>
    <row r="187" spans="1:5" x14ac:dyDescent="0.25">
      <c r="A187" s="25"/>
      <c r="C187" s="2"/>
    </row>
    <row r="188" spans="1:5" x14ac:dyDescent="0.25">
      <c r="E188" s="5"/>
    </row>
    <row r="189" spans="1:5" x14ac:dyDescent="0.25">
      <c r="E189" s="3"/>
    </row>
    <row r="190" spans="1:5" x14ac:dyDescent="0.25">
      <c r="E190" s="3"/>
    </row>
    <row r="191" spans="1:5" x14ac:dyDescent="0.25">
      <c r="E191" s="3"/>
    </row>
    <row r="192" spans="1:5" x14ac:dyDescent="0.25">
      <c r="E192" s="3"/>
    </row>
  </sheetData>
  <conditionalFormatting sqref="A4:A65 A67:A90">
    <cfRule type="cellIs" dxfId="0" priority="3" operator="equal">
      <formula>TODAY()</formula>
    </cfRule>
  </conditionalFormatting>
  <hyperlinks>
    <hyperlink ref="I6" r:id="rId1" xr:uid="{CA8216D6-0602-4D03-93D5-0C7D50699A86}"/>
    <hyperlink ref="I15" r:id="rId2" xr:uid="{CC138AEB-EAEE-46F2-A08C-03E8791EC522}"/>
    <hyperlink ref="I17" r:id="rId3" xr:uid="{E9A7FED5-3B1F-4039-94A1-67AA76F1EB9E}"/>
    <hyperlink ref="I14" r:id="rId4" xr:uid="{E9F4447E-B9E8-4EAE-9DC5-7A6FA26C1E53}"/>
    <hyperlink ref="I16" r:id="rId5" xr:uid="{A3B8A05D-42E2-438E-AB25-AFD25392F510}"/>
    <hyperlink ref="I20" r:id="rId6" xr:uid="{15E6C37C-B5A4-4F7F-9745-BEEFB664BA14}"/>
    <hyperlink ref="I21" r:id="rId7" xr:uid="{6F200F92-43F1-4A12-9C82-5E41E6AFC614}"/>
    <hyperlink ref="I73" r:id="rId8" xr:uid="{35B3FEEE-BA12-4E54-9AA1-4AC36A654140}"/>
    <hyperlink ref="I28" r:id="rId9" xr:uid="{FAFB7A82-4A7A-44DF-9A41-6C969B8F03A2}"/>
    <hyperlink ref="I27" r:id="rId10" xr:uid="{02B63C81-2966-4EF7-A45F-3B25DCAA07DF}"/>
    <hyperlink ref="I30" r:id="rId11" xr:uid="{7B200ED9-2136-4C5C-89DE-867483C5A6DE}"/>
    <hyperlink ref="I36" r:id="rId12" xr:uid="{55DE239C-EA1E-4985-9FED-79C4B0426042}"/>
    <hyperlink ref="I37" r:id="rId13" xr:uid="{55298C00-E7F4-431B-8204-AD8694AA6CAB}"/>
    <hyperlink ref="I49" r:id="rId14" xr:uid="{8225F2A7-2687-4D91-8456-CA8A4C9586D6}"/>
    <hyperlink ref="I29" r:id="rId15" xr:uid="{6B6BFCB8-89D0-4BA6-8CCB-83D71B42D507}"/>
    <hyperlink ref="I38" r:id="rId16" xr:uid="{56BED9F1-097F-43FB-8A6E-F39F4985E482}"/>
    <hyperlink ref="I51" r:id="rId17" xr:uid="{D72D7827-ADAE-40DB-9960-7C2C33F36CB0}"/>
    <hyperlink ref="I47" r:id="rId18" xr:uid="{5FCE5272-F11E-425F-AC94-8A99B3401D9A}"/>
    <hyperlink ref="I48" r:id="rId19" xr:uid="{777427C5-20F3-431E-AF2B-A5ECEFE03FF1}"/>
    <hyperlink ref="I46" r:id="rId20" xr:uid="{BE6D5E26-E66F-4F27-8E82-72350A3D9904}"/>
    <hyperlink ref="I50" r:id="rId21" xr:uid="{5EF46505-6330-4A81-A736-7E083DFF16BC}"/>
  </hyperlinks>
  <pageMargins left="0.7" right="0.7" top="0.75" bottom="0.75" header="0.3" footer="0.3"/>
  <pageSetup orientation="portrait" r:id="rId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8799-C7CA-4376-AC0E-4BFF0F7DB4CC}">
  <dimension ref="A1:C21"/>
  <sheetViews>
    <sheetView workbookViewId="0">
      <selection activeCell="C5" sqref="C5"/>
    </sheetView>
  </sheetViews>
  <sheetFormatPr defaultRowHeight="15" x14ac:dyDescent="0.25"/>
  <cols>
    <col min="1" max="1" width="59.42578125" customWidth="1"/>
    <col min="2" max="2" width="14.85546875" customWidth="1"/>
    <col min="3" max="3" width="31.85546875" customWidth="1"/>
    <col min="5" max="5" width="48.140625" customWidth="1"/>
    <col min="6" max="6" width="48.28515625" customWidth="1"/>
    <col min="7" max="7" width="31.85546875" customWidth="1"/>
  </cols>
  <sheetData>
    <row r="1" spans="1:3" ht="16.5" x14ac:dyDescent="0.25">
      <c r="A1" s="13"/>
      <c r="B1" s="12"/>
      <c r="C1" s="12"/>
    </row>
    <row r="2" spans="1:3" ht="16.5" x14ac:dyDescent="0.25">
      <c r="A2" s="34"/>
      <c r="B2" s="12"/>
      <c r="C2" s="12"/>
    </row>
    <row r="3" spans="1:3" ht="17.25" thickBot="1" x14ac:dyDescent="0.3">
      <c r="A3" s="13" t="s">
        <v>18</v>
      </c>
      <c r="B3" s="13" t="s">
        <v>4</v>
      </c>
      <c r="C3" s="37">
        <v>0.54166666666666663</v>
      </c>
    </row>
    <row r="4" spans="1:3" ht="17.25" thickBot="1" x14ac:dyDescent="0.3">
      <c r="A4" s="7" t="s">
        <v>11</v>
      </c>
      <c r="B4" s="7" t="s">
        <v>12</v>
      </c>
      <c r="C4" s="7" t="s">
        <v>13</v>
      </c>
    </row>
    <row r="5" spans="1:3" ht="17.25" thickBot="1" x14ac:dyDescent="0.3">
      <c r="A5" s="9" t="s">
        <v>67</v>
      </c>
      <c r="B5" s="8" t="s">
        <v>33</v>
      </c>
      <c r="C5" s="9" t="s">
        <v>55</v>
      </c>
    </row>
    <row r="6" spans="1:3" ht="17.25" thickBot="1" x14ac:dyDescent="0.3">
      <c r="A6" s="9" t="s">
        <v>68</v>
      </c>
      <c r="B6" s="8" t="s">
        <v>34</v>
      </c>
      <c r="C6" s="9" t="s">
        <v>57</v>
      </c>
    </row>
    <row r="7" spans="1:3" ht="17.25" thickBot="1" x14ac:dyDescent="0.3">
      <c r="A7" s="9" t="s">
        <v>69</v>
      </c>
      <c r="B7" s="8" t="s">
        <v>59</v>
      </c>
      <c r="C7" s="9" t="s">
        <v>60</v>
      </c>
    </row>
    <row r="8" spans="1:3" ht="17.25" thickBot="1" x14ac:dyDescent="0.3">
      <c r="A8" s="9" t="s">
        <v>70</v>
      </c>
      <c r="B8" s="8" t="s">
        <v>35</v>
      </c>
      <c r="C8" s="9" t="s">
        <v>62</v>
      </c>
    </row>
    <row r="9" spans="1:3" ht="17.25" thickBot="1" x14ac:dyDescent="0.3">
      <c r="A9" s="9" t="s">
        <v>71</v>
      </c>
      <c r="B9" s="8" t="s">
        <v>14</v>
      </c>
      <c r="C9" s="9" t="s">
        <v>15</v>
      </c>
    </row>
    <row r="10" spans="1:3" ht="17.25" thickBot="1" x14ac:dyDescent="0.3">
      <c r="A10" s="9" t="s">
        <v>72</v>
      </c>
      <c r="B10" s="8" t="s">
        <v>65</v>
      </c>
      <c r="C10" s="9" t="s">
        <v>16</v>
      </c>
    </row>
    <row r="11" spans="1:3" ht="17.25" thickBot="1" x14ac:dyDescent="0.3">
      <c r="A11" s="9" t="s">
        <v>72</v>
      </c>
      <c r="B11" s="8" t="s">
        <v>66</v>
      </c>
      <c r="C11" s="9" t="s">
        <v>16</v>
      </c>
    </row>
    <row r="12" spans="1:3" ht="16.5" x14ac:dyDescent="0.25">
      <c r="A12" s="10"/>
      <c r="B12" s="11"/>
      <c r="C12" s="11"/>
    </row>
    <row r="13" spans="1:3" ht="17.25" thickBot="1" x14ac:dyDescent="0.3">
      <c r="A13" s="13" t="s">
        <v>17</v>
      </c>
      <c r="B13" s="13" t="s">
        <v>4</v>
      </c>
      <c r="C13" s="37">
        <v>0.91666666666666663</v>
      </c>
    </row>
    <row r="14" spans="1:3" ht="17.25" thickBot="1" x14ac:dyDescent="0.3">
      <c r="A14" s="7" t="s">
        <v>11</v>
      </c>
      <c r="B14" s="7" t="s">
        <v>12</v>
      </c>
      <c r="C14" s="7" t="s">
        <v>13</v>
      </c>
    </row>
    <row r="15" spans="1:3" ht="17.25" thickBot="1" x14ac:dyDescent="0.3">
      <c r="A15" s="7" t="s">
        <v>54</v>
      </c>
      <c r="B15" s="7" t="s">
        <v>33</v>
      </c>
      <c r="C15" s="7" t="s">
        <v>55</v>
      </c>
    </row>
    <row r="16" spans="1:3" ht="17.25" thickBot="1" x14ac:dyDescent="0.3">
      <c r="A16" s="7" t="s">
        <v>56</v>
      </c>
      <c r="B16" s="7" t="s">
        <v>34</v>
      </c>
      <c r="C16" s="7" t="s">
        <v>57</v>
      </c>
    </row>
    <row r="17" spans="1:3" ht="17.25" thickBot="1" x14ac:dyDescent="0.3">
      <c r="A17" s="7" t="s">
        <v>58</v>
      </c>
      <c r="B17" s="7" t="s">
        <v>59</v>
      </c>
      <c r="C17" s="7" t="s">
        <v>60</v>
      </c>
    </row>
    <row r="18" spans="1:3" ht="17.25" thickBot="1" x14ac:dyDescent="0.3">
      <c r="A18" s="7" t="s">
        <v>61</v>
      </c>
      <c r="B18" s="7" t="s">
        <v>35</v>
      </c>
      <c r="C18" s="7" t="s">
        <v>62</v>
      </c>
    </row>
    <row r="19" spans="1:3" ht="17.25" thickBot="1" x14ac:dyDescent="0.3">
      <c r="A19" s="7" t="s">
        <v>63</v>
      </c>
      <c r="B19" s="7" t="s">
        <v>14</v>
      </c>
      <c r="C19" s="7" t="s">
        <v>15</v>
      </c>
    </row>
    <row r="20" spans="1:3" ht="17.25" thickBot="1" x14ac:dyDescent="0.3">
      <c r="A20" s="7" t="s">
        <v>64</v>
      </c>
      <c r="B20" s="7" t="s">
        <v>65</v>
      </c>
      <c r="C20" s="7" t="s">
        <v>16</v>
      </c>
    </row>
    <row r="21" spans="1:3" ht="17.25" thickBot="1" x14ac:dyDescent="0.3">
      <c r="A21" s="7" t="s">
        <v>64</v>
      </c>
      <c r="B21" s="7" t="s">
        <v>66</v>
      </c>
      <c r="C21" s="7" t="s">
        <v>16</v>
      </c>
    </row>
  </sheetData>
  <hyperlinks>
    <hyperlink ref="B15" r:id="rId1" tooltip="Pacific Daylight Time" display="https://www.timeanddate.com/time/zones/pdt" xr:uid="{BBC509A1-17FD-4EBA-931E-83C5216D244A}"/>
    <hyperlink ref="B16" r:id="rId2" tooltip="Eastern Daylight Time" display="https://www.timeanddate.com/time/zones/edt" xr:uid="{3F58159B-4BA7-4B98-B919-00E4406CA39D}"/>
    <hyperlink ref="B17" r:id="rId3" tooltip="Irish Standard Time" display="https://www.timeanddate.com/time/zones/ist-ireland" xr:uid="{0C89EA76-1D6B-4E3F-8EA5-2A7405733E3F}"/>
    <hyperlink ref="B18" r:id="rId4" tooltip="Central European Summer Time" display="https://www.timeanddate.com/time/zones/cest" xr:uid="{61A68155-80E6-4470-B854-B68C86BAA1F4}"/>
    <hyperlink ref="B19" r:id="rId5" tooltip="China Standard Time" display="https://www.timeanddate.com/time/zones/cst-china" xr:uid="{D2B9C195-F6D7-4CD9-8BB7-43A2C79D3154}"/>
    <hyperlink ref="B20" r:id="rId6" tooltip="Korea Standard Time" display="https://www.timeanddate.com/time/zones/kst" xr:uid="{A19EE2AB-44CB-48B5-A7C3-384DC65E1293}"/>
    <hyperlink ref="B21" r:id="rId7" tooltip="Japan Standard Time" display="https://www.timeanddate.com/time/zones/jst" xr:uid="{9CE3867A-156C-499B-8C78-BE0406D826ED}"/>
    <hyperlink ref="B5" r:id="rId8" tooltip="Pacific Daylight Time" display="https://www.timeanddate.com/time/zones/pdt" xr:uid="{B09F94B0-B591-406C-B680-6DB1209C63C8}"/>
    <hyperlink ref="B6" r:id="rId9" tooltip="Eastern Daylight Time" display="https://www.timeanddate.com/time/zones/edt" xr:uid="{CB489B65-8138-45C8-816C-375A6C85C785}"/>
    <hyperlink ref="B7" r:id="rId10" tooltip="Irish Standard Time" display="https://www.timeanddate.com/time/zones/ist-ireland" xr:uid="{23839E68-ED1C-4B39-B250-9EBF5BACCDFA}"/>
    <hyperlink ref="B8" r:id="rId11" tooltip="Central European Summer Time" display="https://www.timeanddate.com/time/zones/cest" xr:uid="{E3BC5999-3E37-472C-8FE3-D7EDE6BB19A0}"/>
    <hyperlink ref="B9" r:id="rId12" tooltip="China Standard Time" display="https://www.timeanddate.com/time/zones/cst-china" xr:uid="{5A3BD8AD-64F5-4485-B83D-2712BD02E602}"/>
    <hyperlink ref="B10" r:id="rId13" tooltip="Korea Standard Time" display="https://www.timeanddate.com/time/zones/kst" xr:uid="{23E6081A-A206-48F1-A150-35E5F348219D}"/>
    <hyperlink ref="B11" r:id="rId14" tooltip="Japan Standard Time" display="https://www.timeanddate.com/time/zones/jst" xr:uid="{7DE05378-6C9A-4B15-91E6-8B86E87D8BE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29BF-B3F7-4A1A-986C-4EA0F6147829}">
  <dimension ref="A1:B21"/>
  <sheetViews>
    <sheetView workbookViewId="0">
      <selection activeCell="A2" sqref="A2:B8"/>
    </sheetView>
  </sheetViews>
  <sheetFormatPr defaultRowHeight="15" x14ac:dyDescent="0.25"/>
  <cols>
    <col min="1" max="1" width="34.5703125" customWidth="1"/>
    <col min="2" max="2" width="12.7109375" customWidth="1"/>
  </cols>
  <sheetData>
    <row r="1" spans="1:2" x14ac:dyDescent="0.25">
      <c r="A1" s="70" t="s">
        <v>135</v>
      </c>
      <c r="B1" s="70" t="s">
        <v>136</v>
      </c>
    </row>
    <row r="2" spans="1:2" x14ac:dyDescent="0.25">
      <c r="A2" t="s">
        <v>137</v>
      </c>
      <c r="B2" s="71">
        <f>DATE(2025,9,18)</f>
        <v>45918</v>
      </c>
    </row>
    <row r="3" spans="1:2" x14ac:dyDescent="0.25">
      <c r="A3" t="s">
        <v>138</v>
      </c>
      <c r="B3" s="71">
        <f>B2+1</f>
        <v>45919</v>
      </c>
    </row>
    <row r="4" spans="1:2" x14ac:dyDescent="0.25">
      <c r="A4" t="s">
        <v>139</v>
      </c>
      <c r="B4" s="71">
        <f>B3+15</f>
        <v>45934</v>
      </c>
    </row>
    <row r="5" spans="1:2" x14ac:dyDescent="0.25">
      <c r="A5" t="s">
        <v>143</v>
      </c>
      <c r="B5" s="71">
        <f>DATE(2025,10,7)</f>
        <v>45937</v>
      </c>
    </row>
    <row r="6" spans="1:2" x14ac:dyDescent="0.25">
      <c r="A6" t="s">
        <v>142</v>
      </c>
      <c r="B6" s="71">
        <f>B7-30</f>
        <v>45939</v>
      </c>
    </row>
    <row r="7" spans="1:2" x14ac:dyDescent="0.25">
      <c r="A7" t="s">
        <v>141</v>
      </c>
      <c r="B7" s="71">
        <f>B8-2</f>
        <v>45969</v>
      </c>
    </row>
    <row r="8" spans="1:2" x14ac:dyDescent="0.25">
      <c r="A8" t="s">
        <v>140</v>
      </c>
      <c r="B8" s="71">
        <f>DATE(2025,11,10)</f>
        <v>45971</v>
      </c>
    </row>
    <row r="9" spans="1:2" x14ac:dyDescent="0.25">
      <c r="B9" s="71"/>
    </row>
    <row r="10" spans="1:2" x14ac:dyDescent="0.25">
      <c r="B10" s="71"/>
    </row>
    <row r="11" spans="1:2" x14ac:dyDescent="0.25">
      <c r="B11" s="71"/>
    </row>
    <row r="12" spans="1:2" x14ac:dyDescent="0.25">
      <c r="B12" s="71"/>
    </row>
    <row r="13" spans="1:2" x14ac:dyDescent="0.25">
      <c r="B13" s="71"/>
    </row>
    <row r="14" spans="1:2" x14ac:dyDescent="0.25">
      <c r="B14" s="71"/>
    </row>
    <row r="15" spans="1:2" x14ac:dyDescent="0.25">
      <c r="B15" s="71"/>
    </row>
    <row r="16" spans="1:2" x14ac:dyDescent="0.25">
      <c r="B16" s="71"/>
    </row>
    <row r="17" spans="2:2" x14ac:dyDescent="0.25">
      <c r="B17" s="71"/>
    </row>
    <row r="18" spans="2:2" x14ac:dyDescent="0.25">
      <c r="B18" s="71"/>
    </row>
    <row r="19" spans="2:2" x14ac:dyDescent="0.25">
      <c r="B19" s="71"/>
    </row>
    <row r="20" spans="2:2" x14ac:dyDescent="0.25">
      <c r="B20" s="71"/>
    </row>
    <row r="21" spans="2:2" x14ac:dyDescent="0.25">
      <c r="B21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Opening</vt:lpstr>
      <vt:lpstr>Summary</vt:lpstr>
      <vt:lpstr>Agenda Details</vt:lpstr>
      <vt:lpstr>Time zone helper</vt:lpstr>
      <vt:lpstr>Schedule 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Rolfe</dc:creator>
  <cp:lastModifiedBy>Benjamin Rolfe</cp:lastModifiedBy>
  <dcterms:created xsi:type="dcterms:W3CDTF">2024-01-18T16:56:23Z</dcterms:created>
  <dcterms:modified xsi:type="dcterms:W3CDTF">2025-09-09T05:20:32Z</dcterms:modified>
</cp:coreProperties>
</file>