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AB07A3E-754A-491A-90D1-6EE961132D74}" xr6:coauthVersionLast="47" xr6:coauthVersionMax="47" xr10:uidLastSave="{00000000-0000-0000-0000-000000000000}"/>
  <bookViews>
    <workbookView xWindow="105" yWindow="15" windowWidth="23010" windowHeight="1221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chedule Wor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E48" i="2" s="1"/>
  <c r="E49" i="2" s="1"/>
  <c r="E50" i="2" s="1"/>
  <c r="E51" i="2" s="1"/>
  <c r="B39" i="2"/>
  <c r="B40" i="2" s="1"/>
  <c r="B41" i="2" s="1"/>
  <c r="E34" i="2"/>
  <c r="B7" i="6"/>
  <c r="B8" i="6"/>
  <c r="B5" i="6"/>
  <c r="B2" i="6"/>
  <c r="B3" i="6" s="1"/>
  <c r="B4" i="6" s="1"/>
  <c r="B6" i="6" l="1"/>
  <c r="F34" i="2" l="1"/>
  <c r="E25" i="2"/>
  <c r="C34" i="2"/>
  <c r="A34" i="2"/>
  <c r="A5" i="1"/>
  <c r="B6" i="2"/>
  <c r="B7" i="2" s="1"/>
  <c r="B8" i="2" s="1"/>
  <c r="B9" i="2" s="1"/>
  <c r="C4" i="5"/>
  <c r="E44" i="2"/>
  <c r="E35" i="2" l="1"/>
  <c r="E36" i="2" s="1"/>
  <c r="E37" i="2" s="1"/>
  <c r="E38" i="2" s="1"/>
  <c r="E39" i="2" s="1"/>
  <c r="E40" i="2" s="1"/>
  <c r="E41" i="2" s="1"/>
  <c r="E45" i="2"/>
  <c r="E46" i="2" s="1"/>
  <c r="F44" i="2" l="1"/>
  <c r="E55" i="2" l="1"/>
  <c r="E56" i="2" s="1"/>
  <c r="E57" i="2" s="1"/>
  <c r="E58" i="2" s="1"/>
  <c r="E59" i="2" l="1"/>
  <c r="E60" i="2" s="1"/>
  <c r="E61" i="2" s="1"/>
  <c r="F55" i="2"/>
  <c r="E26" i="2" l="1"/>
  <c r="E27" i="2" s="1"/>
  <c r="E12" i="2"/>
  <c r="E28" i="2" l="1"/>
  <c r="C1" i="2"/>
  <c r="E29" i="2" l="1"/>
  <c r="E30" i="2" s="1"/>
  <c r="D4" i="5"/>
  <c r="E4" i="5" s="1"/>
  <c r="F4" i="5" s="1"/>
  <c r="G4" i="5" s="1"/>
  <c r="A5" i="5" s="1"/>
  <c r="B5" i="5" s="1"/>
  <c r="C5" i="5" s="1"/>
  <c r="E4" i="2"/>
  <c r="E31" i="2" l="1"/>
  <c r="E32" i="2" s="1"/>
  <c r="D5" i="5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4" i="2" l="1"/>
  <c r="A44" i="2"/>
  <c r="A54" i="2"/>
  <c r="B17" i="2"/>
  <c r="B18" i="2" s="1"/>
  <c r="C54" i="2"/>
  <c r="B19" i="2" l="1"/>
  <c r="B21" i="2"/>
  <c r="B20" i="2"/>
  <c r="B22" i="2" s="1"/>
  <c r="A76" i="2"/>
  <c r="B26" i="2" l="1"/>
  <c r="B27" i="2" l="1"/>
  <c r="B28" i="2" s="1"/>
  <c r="B29" i="2" l="1"/>
  <c r="B30" i="2" s="1"/>
  <c r="B31" i="2" s="1"/>
  <c r="B32" i="2" s="1"/>
  <c r="B35" i="2" s="1"/>
  <c r="B36" i="2" s="1"/>
  <c r="B37" i="2" s="1"/>
  <c r="B38" i="2" s="1"/>
  <c r="B45" i="2" s="1"/>
  <c r="B46" i="2" s="1"/>
  <c r="B47" i="2" s="1"/>
  <c r="B48" i="2" s="1"/>
  <c r="B49" i="2" s="1"/>
  <c r="B50" i="2" s="1"/>
  <c r="B51" i="2" s="1"/>
  <c r="B55" i="2" s="1"/>
  <c r="B56" i="2" l="1"/>
  <c r="B57" i="2" s="1"/>
  <c r="B58" i="2" s="1"/>
  <c r="B59" i="2" l="1"/>
  <c r="B60" i="2" s="1"/>
  <c r="B61" i="2" s="1"/>
</calcChain>
</file>

<file path=xl/sharedStrings.xml><?xml version="1.0" encoding="utf-8"?>
<sst xmlns="http://schemas.openxmlformats.org/spreadsheetml/2006/main" count="246" uniqueCount="165">
  <si>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</si>
  <si>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</si>
  <si>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</si>
  <si>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</si>
  <si>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</si>
  <si>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</si>
  <si>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</si>
  <si>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</si>
  <si>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</si>
  <si>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</si>
  <si>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</si>
  <si>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</si>
  <si>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</si>
  <si>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</si>
  <si>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</si>
  <si>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</si>
  <si>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</si>
  <si>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</si>
  <si>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</si>
  <si>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</si>
  <si>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</si>
  <si>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</si>
  <si>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</si>
  <si>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</si>
  <si>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</si>
  <si>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</si>
  <si>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</si>
  <si>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</si>
  <si>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</si>
  <si>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</si>
  <si>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</si>
  <si>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</si>
  <si>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</si>
  <si>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</si>
  <si>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</si>
  <si>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</si>
  <si>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</si>
  <si>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</si>
  <si>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</si>
  <si>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</si>
  <si>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</si>
  <si>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</si>
  <si>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</si>
  <si>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</si>
  <si>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</si>
  <si>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</si>
  <si>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</si>
  <si>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</si>
  <si>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</si>
  <si>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</si>
  <si>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</si>
  <si>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</si>
  <si>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</si>
  <si>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</si>
  <si>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</si>
  <si>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</si>
  <si>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</si>
  <si>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</si>
  <si>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</si>
  <si>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</si>
  <si>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</si>
  <si>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</si>
  <si>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</si>
  <si>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</si>
  <si>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</si>
  <si>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</si>
  <si>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</si>
  <si>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</si>
  <si>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</si>
  <si>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</si>
  <si>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</si>
  <si>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</si>
  <si>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</si>
  <si>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</si>
  <si>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</si>
  <si>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</si>
  <si>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</si>
  <si>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</si>
  <si>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</si>
  <si>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</si>
  <si>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</si>
  <si>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</si>
  <si>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</si>
  <si>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</si>
  <si>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</si>
  <si>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</si>
  <si>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</si>
  <si>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</si>
  <si>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</si>
  <si>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</si>
  <si>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</si>
  <si>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</si>
  <si>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</si>
  <si>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</si>
  <si>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</si>
  <si>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</si>
  <si>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</si>
  <si>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</si>
  <si>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</si>
  <si>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</si>
  <si>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</si>
  <si>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</si>
  <si>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</si>
  <si>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</si>
  <si>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</si>
  <si>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</si>
  <si>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</si>
  <si>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</si>
  <si>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</si>
  <si>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</si>
  <si>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</si>
  <si>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15-25-0396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</si>
  <si>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</si>
  <si>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</si>
  <si>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</si>
  <si>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</si>
  <si>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</si>
  <si>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</si>
  <si>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</si>
  <si>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</si>
  <si>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</si>
  <si>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>Proposed Resolution for CID 604, 605</t>
  </si>
  <si>
    <t xml:space="preserve"> </t>
  </si>
  <si>
    <t>https://mentor.ieee.org/802.15/dcn/25/15-25-0410-00-04ab-proposed-resolution-for-cid-604-605.docx</t>
  </si>
  <si>
    <t>15-25-0410</t>
  </si>
  <si>
    <t>Youngwan</t>
  </si>
  <si>
    <t>Revist on CID 576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</si>
  <si>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</si>
  <si>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</si>
  <si>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</si>
  <si>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</si>
  <si>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</si>
  <si>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</si>
  <si>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https://mentor.ieee.org/802.15/dcn/25/15-25-0270-03-04ab-ci-254-proposed-resolution.docx</t>
  </si>
  <si>
    <t>15 25 0410</t>
  </si>
  <si>
    <t>Action</t>
  </si>
  <si>
    <t>Date</t>
  </si>
  <si>
    <t>Approve comment resolutions and RC2</t>
  </si>
  <si>
    <t>Sitart RC2</t>
  </si>
  <si>
    <t>Close RC2</t>
  </si>
  <si>
    <t>Start Nov Plenary</t>
  </si>
  <si>
    <t>Prepare SA ballot comments</t>
  </si>
  <si>
    <t>Close SA ballot</t>
  </si>
  <si>
    <t>Approve comment resolutions  CRG</t>
  </si>
  <si>
    <t>https://mentor.ieee.org/802.15/dcn/25/15-25-0415-00-04ab-lb213-proposed-resolutions-for-remaining-security-cids.docx</t>
  </si>
  <si>
    <t>https://mentor.ieee.org/802.15/dcn/25/15-25-0416-00-04ab-lb213-proposed-resolutions-for-remaining-miscel-cids.docx</t>
  </si>
  <si>
    <t xml:space="preserve">CI 254 proposed resolution	</t>
  </si>
  <si>
    <t>15-25-0426</t>
  </si>
  <si>
    <t xml:space="preserve">Resolution to CIDs 1, 2, 3, 8, 11, 13, 236, 237, 250, 251, 271, 292, 308, 309, 313 for 15.4ab Draft 2.0	</t>
  </si>
  <si>
    <t xml:space="preserve">LB213/D02 comment resolution -- NHL channel map updates -- CIDs 504, 505	</t>
  </si>
  <si>
    <t xml:space="preserve">LB213/D02 comment resolution -- Mandatory support for UNII-3 -- CID 167	</t>
  </si>
  <si>
    <t>15-25-0425</t>
  </si>
  <si>
    <t>15-25-0424</t>
  </si>
  <si>
    <t>https://mentor.ieee.org/802.15/dcn/25/15-25-0425-00-04ab-lb213-d02-comment-resolution-nhl-channel-map-updates-cids-504-505.docx</t>
  </si>
  <si>
    <t>Status and CRG Business</t>
  </si>
  <si>
    <t>https://mentor.ieee.org/802.15/dcn/25/15-25-0426-00-04ab-resolution-to-cids-1-2-3-8-11-13-236-237-250-251-271-292-308-309-313-for-15-4ab-draft-2-0.docx</t>
  </si>
  <si>
    <t>15-25-0427</t>
  </si>
  <si>
    <t>More channel access discussion</t>
  </si>
  <si>
    <t>Alex et al</t>
  </si>
  <si>
    <t>https://mentor.ieee.org/802.15/dcn/25/15-25-0427-01-04ab-lb213-d02-comment-resolution-lbt-related-comments-and-crg-motion-for-approval.docx</t>
  </si>
  <si>
    <t>Channel Access Proposal, update and summary</t>
  </si>
  <si>
    <t>Channel Access Proposal</t>
  </si>
  <si>
    <t xml:space="preserve">Comment Resolution </t>
  </si>
  <si>
    <t>DCN 430:  Resolution to CID 104 on D2.0</t>
  </si>
  <si>
    <t>15-25-0430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</si>
</sst>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70" formatCode="[$-409]d\-mmm\-yyyy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0" fontId="1" fillId="0" borderId="3" xfId="0" applyFont="1" applyBorder="1"/>
    <xf numFmtId="170" fontId="0" fillId="0" borderId="0" xfId="0" applyNumberFormat="1"/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10-00-04ab-proposed-resolution-for-cid-604-605.docx" TargetMode="External"/><Relationship Id="rId13" Type="http://schemas.openxmlformats.org/officeDocument/2006/relationships/hyperlink" Target="https://mentor.ieee.org/802.15/dcn/25/15-25-0415-00-04ab-lb213-proposed-resolutions-for-remaining-security-cids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5/15-25-0407-00-04ab-lb213-comment-index-120.docx" TargetMode="External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hyperlink" Target="https://mentor.ieee.org/802.15/dcn/25/15-25-0416-00-04ab-lb213-proposed-resolutions-for-remaining-miscel-cids.docx" TargetMode="External"/><Relationship Id="rId17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2" Type="http://schemas.openxmlformats.org/officeDocument/2006/relationships/hyperlink" Target="https://mentor.ieee.org/802.15/dcn/25/15-25-0411-00-04ab-proposed-resolution-for-cid-159.docx" TargetMode="External"/><Relationship Id="rId16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0-00-04ab-proposed-resolution-for-cid-604-605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5" Type="http://schemas.openxmlformats.org/officeDocument/2006/relationships/hyperlink" Target="https://mentor.ieee.org/802.15/dcn/25/15-25-0426-00-04ab-resolution-to-cids-1-2-3-8-11-13-236-237-250-251-271-292-308-309-313-for-15-4ab-draft-2-0.docx" TargetMode="External"/><Relationship Id="rId10" Type="http://schemas.openxmlformats.org/officeDocument/2006/relationships/hyperlink" Target="https://mentor.ieee.org/802.15/dcn/25/15-25-0270-03-04ab-ci-254-proposed-resolution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405-00-04ab-proposed-resolutions-for-15-4ab-d02-cids-584-585-586.docx" TargetMode="External"/><Relationship Id="rId14" Type="http://schemas.openxmlformats.org/officeDocument/2006/relationships/hyperlink" Target="https://mentor.ieee.org/802.15/dcn/25/15-25-0425-00-04ab-lb213-d02-comment-resolution-nhl-channel-map-updates-cids-504-505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1" t="s">
        <v>85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2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2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2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86</v>
      </c>
      <c r="I7" s="70" t="s">
        <v>84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0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0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0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6" sqref="F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87</v>
      </c>
      <c r="C5" s="64">
        <v>1.5</v>
      </c>
      <c r="D5" s="65"/>
      <c r="E5" s="66"/>
      <c r="F5" s="67">
        <v>0.25</v>
      </c>
      <c r="G5" s="3" t="s">
        <v>88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AQ189"/>
  <sheetViews>
    <sheetView tabSelected="1" topLeftCell="A40" zoomScale="130" zoomScaleNormal="130" workbookViewId="0">
      <selection activeCell="H47" sqref="H47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89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106</v>
      </c>
    </row>
    <row r="15" spans="1:20" x14ac:dyDescent="0.25">
      <c r="B15" s="24">
        <f>B14+1</f>
        <v>8</v>
      </c>
      <c r="C15" t="s">
        <v>93</v>
      </c>
      <c r="D15">
        <v>5</v>
      </c>
      <c r="E15" s="3">
        <f t="shared" ref="E15:E22" si="1">E14+TIME(0,D14,0)</f>
        <v>0.26041666666666663</v>
      </c>
      <c r="G15" s="24" t="s">
        <v>92</v>
      </c>
      <c r="H15" t="s">
        <v>91</v>
      </c>
      <c r="I15" s="26" t="s">
        <v>90</v>
      </c>
    </row>
    <row r="16" spans="1:20" x14ac:dyDescent="0.25">
      <c r="B16" s="24">
        <f t="shared" ref="B16" si="2">B15+1</f>
        <v>9</v>
      </c>
      <c r="C16" t="s">
        <v>114</v>
      </c>
      <c r="D16">
        <v>15</v>
      </c>
      <c r="E16" s="3">
        <f t="shared" si="1"/>
        <v>0.26388888888888884</v>
      </c>
      <c r="G16" s="24" t="s">
        <v>92</v>
      </c>
      <c r="H16" t="s">
        <v>111</v>
      </c>
      <c r="I16" s="26" t="s">
        <v>113</v>
      </c>
    </row>
    <row r="17" spans="1:9" x14ac:dyDescent="0.25">
      <c r="B17" s="24">
        <f>B16+1</f>
        <v>10</v>
      </c>
      <c r="C17" t="s">
        <v>105</v>
      </c>
      <c r="D17">
        <v>15</v>
      </c>
      <c r="E17" s="3">
        <f t="shared" si="1"/>
        <v>0.27430555555555552</v>
      </c>
      <c r="G17" s="24" t="s">
        <v>102</v>
      </c>
      <c r="H17" t="s">
        <v>103</v>
      </c>
      <c r="I17" s="26" t="s">
        <v>104</v>
      </c>
    </row>
    <row r="18" spans="1:9" x14ac:dyDescent="0.25">
      <c r="B18" s="24">
        <f>B17+1</f>
        <v>11</v>
      </c>
      <c r="C18" t="s">
        <v>107</v>
      </c>
      <c r="D18">
        <v>15</v>
      </c>
      <c r="E18" s="3">
        <f t="shared" si="1"/>
        <v>0.28472222222222221</v>
      </c>
      <c r="G18" s="24" t="s">
        <v>108</v>
      </c>
      <c r="H18" t="s">
        <v>110</v>
      </c>
      <c r="I18" s="26" t="s">
        <v>109</v>
      </c>
    </row>
    <row r="19" spans="1:9" x14ac:dyDescent="0.25">
      <c r="B19" s="24">
        <f>B18+1</f>
        <v>12</v>
      </c>
      <c r="C19" t="s">
        <v>112</v>
      </c>
      <c r="D19">
        <v>5</v>
      </c>
      <c r="E19" s="3">
        <f t="shared" si="1"/>
        <v>0.2951388888888889</v>
      </c>
      <c r="G19" s="24" t="s">
        <v>102</v>
      </c>
      <c r="I19" s="26"/>
    </row>
    <row r="20" spans="1:9" x14ac:dyDescent="0.25">
      <c r="B20" s="24">
        <f>B17+1</f>
        <v>11</v>
      </c>
      <c r="C20" t="s">
        <v>117</v>
      </c>
      <c r="D20">
        <v>10</v>
      </c>
      <c r="E20" s="3">
        <f t="shared" si="1"/>
        <v>0.2986111111111111</v>
      </c>
      <c r="G20" s="24" t="s">
        <v>100</v>
      </c>
      <c r="H20" t="s">
        <v>116</v>
      </c>
      <c r="I20" s="26" t="s">
        <v>115</v>
      </c>
    </row>
    <row r="21" spans="1:9" x14ac:dyDescent="0.25">
      <c r="B21" s="24">
        <f>B18+1</f>
        <v>12</v>
      </c>
      <c r="C21" t="s">
        <v>101</v>
      </c>
      <c r="D21">
        <v>10</v>
      </c>
      <c r="E21" s="3">
        <f t="shared" si="1"/>
        <v>0.30555555555555552</v>
      </c>
      <c r="G21" s="24" t="s">
        <v>100</v>
      </c>
      <c r="H21" t="s">
        <v>118</v>
      </c>
      <c r="I21" s="26" t="s">
        <v>119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146</v>
      </c>
      <c r="D27">
        <v>5</v>
      </c>
      <c r="E27" s="3">
        <f>E26+TIME(0,D26,0)</f>
        <v>0.25347222222222221</v>
      </c>
      <c r="G27" s="24" t="s">
        <v>95</v>
      </c>
      <c r="H27" t="s">
        <v>96</v>
      </c>
      <c r="I27" s="26" t="s">
        <v>133</v>
      </c>
    </row>
    <row r="28" spans="1:9" x14ac:dyDescent="0.25">
      <c r="B28" s="24">
        <f t="shared" ref="B28:B32" si="4">B27+1</f>
        <v>15</v>
      </c>
      <c r="C28" t="s">
        <v>99</v>
      </c>
      <c r="D28">
        <v>20</v>
      </c>
      <c r="E28" s="3">
        <f>E27+TIME(0,D27,0)</f>
        <v>0.25694444444444442</v>
      </c>
      <c r="G28" s="24" t="s">
        <v>97</v>
      </c>
      <c r="H28" t="s">
        <v>120</v>
      </c>
      <c r="I28" s="26" t="s">
        <v>98</v>
      </c>
    </row>
    <row r="29" spans="1:9" x14ac:dyDescent="0.25">
      <c r="B29" s="24">
        <f t="shared" si="4"/>
        <v>16</v>
      </c>
      <c r="C29" t="s">
        <v>148</v>
      </c>
      <c r="D29">
        <v>30</v>
      </c>
      <c r="E29" s="3">
        <f>E28+TIME(0,D28,0)</f>
        <v>0.27083333333333331</v>
      </c>
      <c r="G29" s="24" t="s">
        <v>79</v>
      </c>
      <c r="H29" t="s">
        <v>147</v>
      </c>
      <c r="I29" s="26" t="s">
        <v>155</v>
      </c>
    </row>
    <row r="30" spans="1:9" x14ac:dyDescent="0.25">
      <c r="B30" s="24">
        <f t="shared" si="4"/>
        <v>17</v>
      </c>
      <c r="C30" t="s">
        <v>127</v>
      </c>
      <c r="D30">
        <v>15</v>
      </c>
      <c r="E30" s="3">
        <f t="shared" ref="E30:E32" si="5">E29+TIME(0,D29,0)</f>
        <v>0.29166666666666663</v>
      </c>
      <c r="G30" s="24" t="s">
        <v>108</v>
      </c>
      <c r="H30" t="s">
        <v>134</v>
      </c>
      <c r="I30" s="26" t="s">
        <v>123</v>
      </c>
    </row>
    <row r="31" spans="1:9" x14ac:dyDescent="0.25">
      <c r="B31" s="24">
        <f t="shared" si="4"/>
        <v>18</v>
      </c>
      <c r="C31" t="s">
        <v>154</v>
      </c>
      <c r="D31">
        <v>15</v>
      </c>
      <c r="E31" s="3">
        <f t="shared" si="5"/>
        <v>0.30208333333333331</v>
      </c>
    </row>
    <row r="32" spans="1:9" x14ac:dyDescent="0.25">
      <c r="B32" s="24">
        <f t="shared" si="4"/>
        <v>19</v>
      </c>
      <c r="C32" t="s">
        <v>8</v>
      </c>
      <c r="D32">
        <v>0</v>
      </c>
      <c r="E32" s="3">
        <f t="shared" si="5"/>
        <v>0.3125</v>
      </c>
      <c r="G32" s="24" t="s">
        <v>21</v>
      </c>
    </row>
    <row r="33" spans="1:43" x14ac:dyDescent="0.25">
      <c r="E33" s="3"/>
    </row>
    <row r="34" spans="1:43" s="69" customFormat="1" x14ac:dyDescent="0.25">
      <c r="A34" s="68">
        <f>Summary!$A$5</f>
        <v>45897</v>
      </c>
      <c r="B34" s="24"/>
      <c r="C34" s="4" t="str">
        <f>CONCATENATE(TEXT(Summary!$A$5,"dd-mmm")," ",Summary!$B$5)</f>
        <v>28-Aug Special CRG prior to RB for Sept</v>
      </c>
      <c r="D34" s="4"/>
      <c r="E34" s="5">
        <f>Summary!F5</f>
        <v>0.25</v>
      </c>
      <c r="F34" s="5">
        <f>E34+TIME(-$E$1,0,0)</f>
        <v>0.54166666666666674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x14ac:dyDescent="0.25">
      <c r="B35" s="24">
        <f>B32+1</f>
        <v>20</v>
      </c>
      <c r="C35" t="s">
        <v>9</v>
      </c>
      <c r="D35">
        <v>10</v>
      </c>
      <c r="E35" s="3">
        <f t="shared" ref="E35:E42" si="6">E34+TIME(0,D34,0)</f>
        <v>0.25</v>
      </c>
      <c r="G35" s="24" t="s">
        <v>21</v>
      </c>
    </row>
    <row r="36" spans="1:43" x14ac:dyDescent="0.25">
      <c r="B36" s="24">
        <f t="shared" ref="B36:B41" si="7">B35+1</f>
        <v>21</v>
      </c>
      <c r="C36" t="s">
        <v>131</v>
      </c>
      <c r="D36">
        <v>10</v>
      </c>
      <c r="E36" s="3">
        <f t="shared" si="6"/>
        <v>0.25694444444444442</v>
      </c>
      <c r="G36" s="24" t="s">
        <v>128</v>
      </c>
      <c r="H36" t="s">
        <v>130</v>
      </c>
      <c r="I36" s="26" t="s">
        <v>145</v>
      </c>
    </row>
    <row r="37" spans="1:43" x14ac:dyDescent="0.25">
      <c r="B37" s="24">
        <f t="shared" si="7"/>
        <v>22</v>
      </c>
      <c r="C37" t="s">
        <v>132</v>
      </c>
      <c r="D37">
        <v>15</v>
      </c>
      <c r="E37" s="3">
        <f t="shared" si="6"/>
        <v>0.26388888888888884</v>
      </c>
      <c r="G37" s="24" t="s">
        <v>128</v>
      </c>
      <c r="H37" t="s">
        <v>129</v>
      </c>
      <c r="I37" s="26" t="s">
        <v>144</v>
      </c>
    </row>
    <row r="38" spans="1:43" x14ac:dyDescent="0.25">
      <c r="B38" s="24">
        <f t="shared" si="7"/>
        <v>23</v>
      </c>
      <c r="C38" t="s">
        <v>161</v>
      </c>
      <c r="D38">
        <v>20</v>
      </c>
      <c r="E38" s="3">
        <f t="shared" si="6"/>
        <v>0.27430555555555552</v>
      </c>
      <c r="G38" s="24" t="s">
        <v>100</v>
      </c>
      <c r="H38" t="s">
        <v>156</v>
      </c>
      <c r="I38" s="26" t="s">
        <v>159</v>
      </c>
    </row>
    <row r="39" spans="1:43" x14ac:dyDescent="0.25">
      <c r="B39" s="24">
        <f t="shared" si="7"/>
        <v>24</v>
      </c>
      <c r="C39" t="s">
        <v>157</v>
      </c>
      <c r="D39">
        <v>35</v>
      </c>
      <c r="E39" s="3">
        <f t="shared" si="6"/>
        <v>0.28819444444444442</v>
      </c>
      <c r="G39" s="24" t="s">
        <v>158</v>
      </c>
    </row>
    <row r="40" spans="1:43" x14ac:dyDescent="0.25">
      <c r="B40" s="24">
        <f t="shared" si="7"/>
        <v>25</v>
      </c>
      <c r="C40" t="s">
        <v>154</v>
      </c>
      <c r="D40">
        <v>0</v>
      </c>
      <c r="E40" s="3">
        <f t="shared" si="6"/>
        <v>0.3125</v>
      </c>
      <c r="G40" s="24" t="s">
        <v>21</v>
      </c>
      <c r="I40" s="26"/>
    </row>
    <row r="41" spans="1:43" x14ac:dyDescent="0.25">
      <c r="B41" s="24">
        <f t="shared" si="7"/>
        <v>26</v>
      </c>
      <c r="C41" t="s">
        <v>8</v>
      </c>
      <c r="D41">
        <v>0</v>
      </c>
      <c r="E41" s="3">
        <f t="shared" si="6"/>
        <v>0.3125</v>
      </c>
      <c r="G41" s="24" t="s">
        <v>21</v>
      </c>
      <c r="I41" s="26"/>
    </row>
    <row r="43" spans="1:43" x14ac:dyDescent="0.25">
      <c r="E43" s="3"/>
      <c r="I43" s="26"/>
    </row>
    <row r="44" spans="1:43" s="4" customFormat="1" x14ac:dyDescent="0.25">
      <c r="A44" s="25">
        <f>Summary!$A$6</f>
        <v>45902</v>
      </c>
      <c r="B44" s="24"/>
      <c r="C44" s="4" t="str">
        <f>CONCATENATE(TEXT(Summary!$A$6,"dd-mmm")," ",Summary!$B$6)</f>
        <v>02-Sep Comment Resolution</v>
      </c>
      <c r="E44" s="5">
        <f>Summary!F6</f>
        <v>0.25</v>
      </c>
      <c r="F44" s="5">
        <f>E44+TIME(-$E$1,0,0)</f>
        <v>0.54166666666666674</v>
      </c>
      <c r="G44" s="23"/>
    </row>
    <row r="45" spans="1:43" x14ac:dyDescent="0.25">
      <c r="B45" s="24">
        <f>B41+1</f>
        <v>27</v>
      </c>
      <c r="C45" t="s">
        <v>9</v>
      </c>
      <c r="D45">
        <v>10</v>
      </c>
      <c r="E45" s="3">
        <f t="shared" ref="E45:E51" si="8">E44+TIME(0,D44,0)</f>
        <v>0.25</v>
      </c>
      <c r="G45" s="24" t="s">
        <v>21</v>
      </c>
    </row>
    <row r="46" spans="1:43" x14ac:dyDescent="0.25">
      <c r="B46" s="24">
        <f t="shared" ref="B46:B51" si="9">B45+1</f>
        <v>28</v>
      </c>
      <c r="C46" t="s">
        <v>163</v>
      </c>
      <c r="D46">
        <v>20</v>
      </c>
      <c r="E46" s="3">
        <f t="shared" si="8"/>
        <v>0.25694444444444442</v>
      </c>
      <c r="G46" s="24" t="s">
        <v>79</v>
      </c>
      <c r="H46" t="s">
        <v>164</v>
      </c>
      <c r="I46" s="26"/>
    </row>
    <row r="47" spans="1:43" x14ac:dyDescent="0.25">
      <c r="B47" s="24">
        <f t="shared" si="9"/>
        <v>29</v>
      </c>
      <c r="C47" t="s">
        <v>149</v>
      </c>
      <c r="D47">
        <v>15</v>
      </c>
      <c r="E47" s="3">
        <f t="shared" si="8"/>
        <v>0.27083333333333331</v>
      </c>
      <c r="G47" s="24" t="s">
        <v>100</v>
      </c>
      <c r="H47" t="s">
        <v>151</v>
      </c>
      <c r="I47" s="26" t="s">
        <v>153</v>
      </c>
    </row>
    <row r="48" spans="1:43" x14ac:dyDescent="0.25">
      <c r="B48" s="24">
        <f t="shared" si="9"/>
        <v>30</v>
      </c>
      <c r="C48" t="s">
        <v>150</v>
      </c>
      <c r="D48">
        <v>15</v>
      </c>
      <c r="E48" s="3">
        <f t="shared" si="8"/>
        <v>0.28125</v>
      </c>
      <c r="G48" s="24" t="s">
        <v>100</v>
      </c>
      <c r="H48" t="s">
        <v>152</v>
      </c>
      <c r="I48" s="26"/>
    </row>
    <row r="49" spans="1:9" x14ac:dyDescent="0.25">
      <c r="B49" s="24">
        <f t="shared" si="9"/>
        <v>31</v>
      </c>
      <c r="C49" t="s">
        <v>160</v>
      </c>
      <c r="D49">
        <v>10</v>
      </c>
      <c r="E49" s="3">
        <f t="shared" si="8"/>
        <v>0.29166666666666669</v>
      </c>
      <c r="G49" s="24" t="s">
        <v>100</v>
      </c>
      <c r="H49" t="s">
        <v>156</v>
      </c>
      <c r="I49" s="26" t="s">
        <v>159</v>
      </c>
    </row>
    <row r="50" spans="1:9" x14ac:dyDescent="0.25">
      <c r="B50" s="24">
        <f t="shared" si="9"/>
        <v>32</v>
      </c>
      <c r="C50" t="s">
        <v>74</v>
      </c>
      <c r="D50">
        <v>20</v>
      </c>
      <c r="E50" s="3">
        <f t="shared" si="8"/>
        <v>0.2986111111111111</v>
      </c>
      <c r="G50" s="24" t="s">
        <v>22</v>
      </c>
      <c r="I50" s="26"/>
    </row>
    <row r="51" spans="1:9" x14ac:dyDescent="0.25">
      <c r="B51" s="24">
        <f t="shared" si="9"/>
        <v>33</v>
      </c>
      <c r="C51" t="s">
        <v>8</v>
      </c>
      <c r="D51">
        <v>0</v>
      </c>
      <c r="E51" s="3">
        <f t="shared" si="8"/>
        <v>0.3125</v>
      </c>
      <c r="G51" s="24" t="s">
        <v>21</v>
      </c>
      <c r="I51" s="26"/>
    </row>
    <row r="52" spans="1:9" x14ac:dyDescent="0.25">
      <c r="E52" s="3"/>
    </row>
    <row r="53" spans="1:9" x14ac:dyDescent="0.25">
      <c r="A53" s="25"/>
    </row>
    <row r="54" spans="1:9" s="4" customFormat="1" x14ac:dyDescent="0.25">
      <c r="A54" s="25">
        <f>Summary!$A$7</f>
        <v>45909</v>
      </c>
      <c r="B54" s="24"/>
      <c r="C54" s="4" t="str">
        <f>CONCATENATE(TEXT(Summary!$A$7,"dd-mmm")," ",Summary!$B$7)</f>
        <v>09-Sep Comment Resolution</v>
      </c>
    </row>
    <row r="55" spans="1:9" x14ac:dyDescent="0.25">
      <c r="B55" s="24">
        <f>B51+1</f>
        <v>34</v>
      </c>
      <c r="C55" t="s">
        <v>9</v>
      </c>
      <c r="D55">
        <v>5</v>
      </c>
      <c r="E55" s="5">
        <f>Summary!F7</f>
        <v>0.25</v>
      </c>
      <c r="F55" s="5">
        <f>E55+TIME(-$E$1,0,0)</f>
        <v>0.54166666666666674</v>
      </c>
      <c r="G55" s="24" t="s">
        <v>21</v>
      </c>
    </row>
    <row r="56" spans="1:9" x14ac:dyDescent="0.25">
      <c r="B56" s="24">
        <f t="shared" ref="B56:B61" si="10">B55+1</f>
        <v>35</v>
      </c>
      <c r="C56" t="s">
        <v>162</v>
      </c>
      <c r="D56">
        <v>20</v>
      </c>
      <c r="E56" s="3">
        <f t="shared" ref="E56:E58" si="11">E55+TIME(0,D55,0)</f>
        <v>0.25347222222222221</v>
      </c>
      <c r="G56" s="24" t="s">
        <v>51</v>
      </c>
      <c r="I56" s="26"/>
    </row>
    <row r="57" spans="1:9" x14ac:dyDescent="0.25">
      <c r="B57" s="24">
        <f t="shared" si="10"/>
        <v>36</v>
      </c>
      <c r="C57" t="s">
        <v>82</v>
      </c>
      <c r="D57">
        <v>20</v>
      </c>
      <c r="E57" s="3">
        <f t="shared" si="11"/>
        <v>0.2673611111111111</v>
      </c>
      <c r="G57" s="24" t="s">
        <v>22</v>
      </c>
      <c r="I57" s="26"/>
    </row>
    <row r="58" spans="1:9" x14ac:dyDescent="0.25">
      <c r="B58" s="24">
        <f t="shared" si="10"/>
        <v>37</v>
      </c>
      <c r="C58" t="s">
        <v>82</v>
      </c>
      <c r="D58">
        <v>20</v>
      </c>
      <c r="E58" s="3">
        <f t="shared" si="11"/>
        <v>0.28125</v>
      </c>
      <c r="G58" s="24" t="s">
        <v>22</v>
      </c>
      <c r="I58" s="26"/>
    </row>
    <row r="59" spans="1:9" x14ac:dyDescent="0.25">
      <c r="B59" s="24">
        <f t="shared" si="10"/>
        <v>38</v>
      </c>
      <c r="C59" t="s">
        <v>82</v>
      </c>
      <c r="D59">
        <v>5</v>
      </c>
      <c r="E59" s="3">
        <f t="shared" ref="E59:E60" si="12">E58+TIME(0,D58,0)</f>
        <v>0.2951388888888889</v>
      </c>
      <c r="G59" s="24" t="s">
        <v>22</v>
      </c>
      <c r="I59" s="26"/>
    </row>
    <row r="60" spans="1:9" x14ac:dyDescent="0.25">
      <c r="B60" s="24">
        <f t="shared" si="10"/>
        <v>39</v>
      </c>
      <c r="C60" t="s">
        <v>74</v>
      </c>
      <c r="D60">
        <v>20</v>
      </c>
      <c r="E60" s="3">
        <f t="shared" si="12"/>
        <v>0.2986111111111111</v>
      </c>
      <c r="G60" s="24" t="s">
        <v>22</v>
      </c>
    </row>
    <row r="61" spans="1:9" x14ac:dyDescent="0.25">
      <c r="B61" s="24">
        <f t="shared" si="10"/>
        <v>40</v>
      </c>
      <c r="C61" t="s">
        <v>8</v>
      </c>
      <c r="D61">
        <v>0</v>
      </c>
      <c r="E61" s="3">
        <f>E60+TIME(0,D60,0)</f>
        <v>0.3125</v>
      </c>
      <c r="G61" s="24" t="s">
        <v>21</v>
      </c>
    </row>
    <row r="63" spans="1:9" x14ac:dyDescent="0.25">
      <c r="E63" s="3"/>
      <c r="F63" s="5"/>
    </row>
    <row r="64" spans="1:9" x14ac:dyDescent="0.25">
      <c r="E64" s="3"/>
    </row>
    <row r="65" spans="1:9" x14ac:dyDescent="0.25">
      <c r="E65" s="3"/>
    </row>
    <row r="66" spans="1:9" s="4" customFormat="1" x14ac:dyDescent="0.25">
      <c r="A66" s="25"/>
      <c r="B66" s="23"/>
      <c r="C66" t="s">
        <v>75</v>
      </c>
      <c r="E66" s="5"/>
      <c r="F66" s="5"/>
      <c r="G66" s="23"/>
    </row>
    <row r="67" spans="1:9" x14ac:dyDescent="0.25">
      <c r="A67" s="25"/>
      <c r="E67" s="3"/>
      <c r="G67"/>
      <c r="I67" s="48"/>
    </row>
    <row r="68" spans="1:9" x14ac:dyDescent="0.25">
      <c r="A68" s="25"/>
      <c r="C68" s="49"/>
      <c r="E68" s="3"/>
      <c r="G68"/>
      <c r="I68" s="26"/>
    </row>
    <row r="69" spans="1:9" x14ac:dyDescent="0.25">
      <c r="C69" t="s">
        <v>94</v>
      </c>
      <c r="D69">
        <v>10</v>
      </c>
      <c r="E69" s="3"/>
      <c r="G69" s="1" t="s">
        <v>95</v>
      </c>
      <c r="H69" t="s">
        <v>96</v>
      </c>
      <c r="I69" s="48"/>
    </row>
    <row r="70" spans="1:9" x14ac:dyDescent="0.25">
      <c r="C70" t="s">
        <v>121</v>
      </c>
      <c r="D70" t="s">
        <v>122</v>
      </c>
      <c r="E70" s="3"/>
      <c r="G70" t="s">
        <v>108</v>
      </c>
      <c r="H70" t="s">
        <v>124</v>
      </c>
      <c r="I70" s="26" t="s">
        <v>123</v>
      </c>
    </row>
    <row r="71" spans="1:9" x14ac:dyDescent="0.25">
      <c r="C71" s="49" t="s">
        <v>126</v>
      </c>
      <c r="E71" s="3"/>
      <c r="G71" t="s">
        <v>125</v>
      </c>
      <c r="I71" s="48"/>
    </row>
    <row r="72" spans="1:9" x14ac:dyDescent="0.25">
      <c r="E72" s="3"/>
      <c r="G72" s="24" t="s">
        <v>128</v>
      </c>
    </row>
    <row r="73" spans="1:9" x14ac:dyDescent="0.25">
      <c r="E73" s="3"/>
      <c r="G73" s="24" t="s">
        <v>128</v>
      </c>
    </row>
    <row r="74" spans="1:9" s="4" customFormat="1" x14ac:dyDescent="0.25">
      <c r="A74" s="25"/>
      <c r="B74" s="24"/>
      <c r="C74"/>
      <c r="D74"/>
      <c r="E74" s="3"/>
      <c r="F74"/>
      <c r="G74" s="24"/>
    </row>
    <row r="75" spans="1:9" s="4" customFormat="1" x14ac:dyDescent="0.25">
      <c r="A75" s="25"/>
      <c r="B75" s="24"/>
      <c r="C75"/>
      <c r="D75"/>
      <c r="E75" s="3"/>
      <c r="F75"/>
      <c r="G75" s="24"/>
    </row>
    <row r="76" spans="1:9" s="4" customFormat="1" x14ac:dyDescent="0.25">
      <c r="A76" s="25">
        <f>Summary!$A$15</f>
        <v>0</v>
      </c>
      <c r="D76"/>
      <c r="E76" s="3"/>
      <c r="F76"/>
      <c r="G76" s="24"/>
      <c r="H76"/>
    </row>
    <row r="77" spans="1:9" s="4" customFormat="1" x14ac:dyDescent="0.25">
      <c r="A77" s="1"/>
      <c r="B77" s="24"/>
      <c r="C77"/>
      <c r="D77"/>
      <c r="E77" s="3"/>
      <c r="F77"/>
      <c r="G77" s="24"/>
      <c r="H77"/>
    </row>
    <row r="78" spans="1:9" s="4" customFormat="1" x14ac:dyDescent="0.25">
      <c r="A78" s="1"/>
      <c r="B78" s="24"/>
      <c r="C78"/>
      <c r="D78"/>
      <c r="E78" s="3"/>
      <c r="F78"/>
      <c r="G78" s="24"/>
      <c r="H78"/>
      <c r="I78" s="26"/>
    </row>
    <row r="79" spans="1:9" s="4" customFormat="1" x14ac:dyDescent="0.25">
      <c r="A79" s="1"/>
      <c r="B79" s="24"/>
      <c r="C79"/>
      <c r="D79"/>
      <c r="E79" s="3"/>
      <c r="F79"/>
      <c r="G79" s="24"/>
      <c r="H79"/>
      <c r="I79" s="26"/>
    </row>
    <row r="80" spans="1:9" s="4" customFormat="1" x14ac:dyDescent="0.25">
      <c r="A80" s="1"/>
      <c r="B80" s="24"/>
      <c r="C80"/>
      <c r="D80"/>
      <c r="E80" s="3"/>
      <c r="F80"/>
      <c r="G80" s="24"/>
      <c r="H80"/>
    </row>
    <row r="81" spans="1:9" s="4" customFormat="1" x14ac:dyDescent="0.25">
      <c r="A81" s="1"/>
      <c r="B81" s="24"/>
      <c r="C81"/>
      <c r="D81"/>
      <c r="E81" s="3"/>
      <c r="F81"/>
      <c r="G81" s="24"/>
      <c r="H81"/>
    </row>
    <row r="82" spans="1:9" x14ac:dyDescent="0.25">
      <c r="A82" s="2"/>
      <c r="E82" s="3"/>
    </row>
    <row r="83" spans="1:9" x14ac:dyDescent="0.25">
      <c r="A83" s="25"/>
      <c r="C83" s="4"/>
      <c r="E83" s="3"/>
      <c r="F83" s="5"/>
    </row>
    <row r="84" spans="1:9" x14ac:dyDescent="0.25">
      <c r="A84" s="25"/>
      <c r="E84" s="3"/>
      <c r="I84" s="26"/>
    </row>
    <row r="85" spans="1:9" x14ac:dyDescent="0.25">
      <c r="A85" s="25"/>
      <c r="E85" s="3"/>
      <c r="I85" s="26"/>
    </row>
    <row r="86" spans="1:9" x14ac:dyDescent="0.25">
      <c r="A86" s="25"/>
      <c r="E86" s="3"/>
    </row>
    <row r="87" spans="1:9" x14ac:dyDescent="0.25">
      <c r="A87" s="25"/>
      <c r="E87" s="3"/>
      <c r="I87" s="26"/>
    </row>
    <row r="88" spans="1:9" x14ac:dyDescent="0.25">
      <c r="E88" s="3"/>
      <c r="I88" s="26"/>
    </row>
    <row r="89" spans="1:9" x14ac:dyDescent="0.25">
      <c r="E89" s="3"/>
    </row>
    <row r="92" spans="1:9" x14ac:dyDescent="0.25">
      <c r="E92" s="3"/>
      <c r="I92" s="26"/>
    </row>
    <row r="94" spans="1:9" x14ac:dyDescent="0.25">
      <c r="A94" s="25"/>
    </row>
    <row r="95" spans="1:9" x14ac:dyDescent="0.25">
      <c r="E95" s="5"/>
    </row>
    <row r="96" spans="1:9" x14ac:dyDescent="0.25">
      <c r="E96" s="3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1" spans="1:5" x14ac:dyDescent="0.25">
      <c r="A101" s="25"/>
    </row>
    <row r="102" spans="1:5" x14ac:dyDescent="0.25">
      <c r="A102" s="25"/>
      <c r="E102" s="5"/>
    </row>
    <row r="103" spans="1:5" x14ac:dyDescent="0.25">
      <c r="E103" s="3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A107" s="25"/>
      <c r="E107" s="5"/>
    </row>
    <row r="108" spans="1:5" x14ac:dyDescent="0.25">
      <c r="A108" s="25"/>
      <c r="E108" s="5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E111" s="3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  <c r="E115" s="5"/>
    </row>
    <row r="116" spans="1:5" x14ac:dyDescent="0.25">
      <c r="A116" s="25"/>
    </row>
    <row r="117" spans="1:5" x14ac:dyDescent="0.25">
      <c r="A117" s="25"/>
      <c r="E117" s="5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A122" s="25"/>
      <c r="E122" s="5"/>
    </row>
    <row r="123" spans="1:5" x14ac:dyDescent="0.25">
      <c r="A123" s="25"/>
    </row>
    <row r="124" spans="1:5" x14ac:dyDescent="0.25">
      <c r="A124" s="25"/>
      <c r="E124" s="5"/>
    </row>
    <row r="125" spans="1:5" x14ac:dyDescent="0.25">
      <c r="A125" s="25"/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0" spans="1:5" x14ac:dyDescent="0.25">
      <c r="A130" s="25"/>
      <c r="E130" s="5"/>
    </row>
    <row r="131" spans="1:5" x14ac:dyDescent="0.25">
      <c r="A131" s="25"/>
    </row>
    <row r="132" spans="1:5" x14ac:dyDescent="0.25">
      <c r="A132" s="25"/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A137" s="25"/>
      <c r="E137" s="5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</row>
    <row r="146" spans="1:5" x14ac:dyDescent="0.25"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  <c r="C159" s="38"/>
    </row>
    <row r="160" spans="1:5" x14ac:dyDescent="0.25">
      <c r="E160" s="5"/>
    </row>
    <row r="161" spans="1:5" x14ac:dyDescent="0.25">
      <c r="A161" s="25"/>
      <c r="C161" s="38"/>
      <c r="E161" s="5"/>
    </row>
    <row r="162" spans="1:5" x14ac:dyDescent="0.25">
      <c r="A162" s="25"/>
      <c r="E162" s="5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</sheetData>
  <conditionalFormatting sqref="A64:A87 A4:A62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70" r:id="rId8" xr:uid="{35B3FEEE-BA12-4E54-9AA1-4AC36A654140}"/>
    <hyperlink ref="I28" r:id="rId9" xr:uid="{FAFB7A82-4A7A-44DF-9A41-6C969B8F03A2}"/>
    <hyperlink ref="I27" r:id="rId10" xr:uid="{02B63C81-2966-4EF7-A45F-3B25DCAA07DF}"/>
    <hyperlink ref="I30" r:id="rId11" xr:uid="{7B200ED9-2136-4C5C-89DE-867483C5A6DE}"/>
    <hyperlink ref="I36" r:id="rId12" xr:uid="{55DE239C-EA1E-4985-9FED-79C4B0426042}"/>
    <hyperlink ref="I37" r:id="rId13" xr:uid="{55298C00-E7F4-431B-8204-AD8694AA6CAB}"/>
    <hyperlink ref="I47" r:id="rId14" xr:uid="{8225F2A7-2687-4D91-8456-CA8A4C9586D6}"/>
    <hyperlink ref="I29" r:id="rId15" xr:uid="{6B6BFCB8-89D0-4BA6-8CCB-83D71B42D507}"/>
    <hyperlink ref="I38" r:id="rId16" xr:uid="{56BED9F1-097F-43FB-8A6E-F39F4985E482}"/>
    <hyperlink ref="I49" r:id="rId17" xr:uid="{D72D7827-ADAE-40DB-9960-7C2C33F36CB0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C5" sqref="C5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29BF-B3F7-4A1A-986C-4EA0F6147829}">
  <dimension ref="A1:B21"/>
  <sheetViews>
    <sheetView workbookViewId="0">
      <selection activeCell="A2" sqref="A2:B8"/>
    </sheetView>
  </sheetViews>
  <sheetFormatPr defaultRowHeight="15" x14ac:dyDescent="0.25"/>
  <cols>
    <col min="1" max="1" width="34.5703125" customWidth="1"/>
    <col min="2" max="2" width="12.7109375" customWidth="1"/>
  </cols>
  <sheetData>
    <row r="1" spans="1:2" x14ac:dyDescent="0.25">
      <c r="A1" s="73" t="s">
        <v>135</v>
      </c>
      <c r="B1" s="73" t="s">
        <v>136</v>
      </c>
    </row>
    <row r="2" spans="1:2" x14ac:dyDescent="0.25">
      <c r="A2" t="s">
        <v>137</v>
      </c>
      <c r="B2" s="74">
        <f>DATE(2025,9,18)</f>
        <v>45918</v>
      </c>
    </row>
    <row r="3" spans="1:2" x14ac:dyDescent="0.25">
      <c r="A3" t="s">
        <v>138</v>
      </c>
      <c r="B3" s="74">
        <f>B2+1</f>
        <v>45919</v>
      </c>
    </row>
    <row r="4" spans="1:2" x14ac:dyDescent="0.25">
      <c r="A4" t="s">
        <v>139</v>
      </c>
      <c r="B4" s="74">
        <f>B3+15</f>
        <v>45934</v>
      </c>
    </row>
    <row r="5" spans="1:2" x14ac:dyDescent="0.25">
      <c r="A5" t="s">
        <v>143</v>
      </c>
      <c r="B5" s="74">
        <f>DATE(2025,10,7)</f>
        <v>45937</v>
      </c>
    </row>
    <row r="6" spans="1:2" x14ac:dyDescent="0.25">
      <c r="A6" t="s">
        <v>142</v>
      </c>
      <c r="B6" s="74">
        <f>B7-30</f>
        <v>45939</v>
      </c>
    </row>
    <row r="7" spans="1:2" x14ac:dyDescent="0.25">
      <c r="A7" t="s">
        <v>141</v>
      </c>
      <c r="B7" s="74">
        <f>B8-2</f>
        <v>45969</v>
      </c>
    </row>
    <row r="8" spans="1:2" x14ac:dyDescent="0.25">
      <c r="A8" t="s">
        <v>140</v>
      </c>
      <c r="B8" s="74">
        <f>DATE(2025,11,10)</f>
        <v>45971</v>
      </c>
    </row>
    <row r="9" spans="1:2" x14ac:dyDescent="0.25">
      <c r="B9" s="74"/>
    </row>
    <row r="10" spans="1:2" x14ac:dyDescent="0.25">
      <c r="B10" s="74"/>
    </row>
    <row r="11" spans="1:2" x14ac:dyDescent="0.25">
      <c r="B11" s="74"/>
    </row>
    <row r="12" spans="1:2" x14ac:dyDescent="0.25">
      <c r="B12" s="74"/>
    </row>
    <row r="13" spans="1:2" x14ac:dyDescent="0.25">
      <c r="B13" s="74"/>
    </row>
    <row r="14" spans="1:2" x14ac:dyDescent="0.25">
      <c r="B14" s="74"/>
    </row>
    <row r="15" spans="1:2" x14ac:dyDescent="0.25">
      <c r="B15" s="74"/>
    </row>
    <row r="16" spans="1:2" x14ac:dyDescent="0.25">
      <c r="B16" s="74"/>
    </row>
    <row r="17" spans="2:2" x14ac:dyDescent="0.25">
      <c r="B17" s="74"/>
    </row>
    <row r="18" spans="2:2" x14ac:dyDescent="0.25">
      <c r="B18" s="74"/>
    </row>
    <row r="19" spans="2:2" x14ac:dyDescent="0.25">
      <c r="B19" s="74"/>
    </row>
    <row r="20" spans="2:2" x14ac:dyDescent="0.25">
      <c r="B20" s="74"/>
    </row>
    <row r="21" spans="2:2" x14ac:dyDescent="0.25">
      <c r="B21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Schedule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2025-09-02T05:36:34Z</dcterms:modified>
</cp:coreProperties>
</file>