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256E31D5-54C2-4D2D-A535-788D726D3FD3}" xr6:coauthVersionLast="47" xr6:coauthVersionMax="47" xr10:uidLastSave="{00000000-0000-0000-0000-000000000000}"/>
  <bookViews>
    <workbookView xWindow="345" yWindow="195" windowWidth="23010" windowHeight="19635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2" l="1"/>
  <c r="B30" i="2"/>
  <c r="E29" i="2"/>
  <c r="F29" i="2" s="1"/>
  <c r="E21" i="2"/>
  <c r="C29" i="2"/>
  <c r="A29" i="2"/>
  <c r="A5" i="1"/>
  <c r="B6" i="2"/>
  <c r="B7" i="2" s="1"/>
  <c r="B8" i="2" s="1"/>
  <c r="B9" i="2" s="1"/>
  <c r="C4" i="5"/>
  <c r="E38" i="2"/>
  <c r="E30" i="2" l="1"/>
  <c r="E31" i="2" s="1"/>
  <c r="E32" i="2" s="1"/>
  <c r="E33" i="2" s="1"/>
  <c r="E34" i="2" s="1"/>
  <c r="E35" i="2" s="1"/>
  <c r="E36" i="2" s="1"/>
  <c r="E39" i="2"/>
  <c r="E40" i="2" s="1"/>
  <c r="E41" i="2" s="1"/>
  <c r="E42" i="2" s="1"/>
  <c r="E43" i="2" s="1"/>
  <c r="E44" i="2" s="1"/>
  <c r="E45" i="2" s="1"/>
  <c r="F38" i="2" l="1"/>
  <c r="E49" i="2" l="1"/>
  <c r="E50" i="2" s="1"/>
  <c r="E51" i="2" s="1"/>
  <c r="E52" i="2" s="1"/>
  <c r="E53" i="2" l="1"/>
  <c r="E54" i="2" s="1"/>
  <c r="E55" i="2" s="1"/>
  <c r="F49" i="2"/>
  <c r="E22" i="2" l="1"/>
  <c r="E23" i="2" s="1"/>
  <c r="E24" i="2" s="1"/>
  <c r="E25" i="2" s="1"/>
  <c r="E26" i="2" s="1"/>
  <c r="E12" i="2"/>
  <c r="C1" i="2" l="1"/>
  <c r="D4" i="5" l="1"/>
  <c r="E4" i="5" s="1"/>
  <c r="F4" i="5" s="1"/>
  <c r="G4" i="5" s="1"/>
  <c r="A5" i="5" s="1"/>
  <c r="B5" i="5" s="1"/>
  <c r="C5" i="5" s="1"/>
  <c r="E4" i="2"/>
  <c r="D5" i="5" l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A2" i="1"/>
  <c r="C4" i="2" s="1"/>
  <c r="E5" i="2"/>
  <c r="E8" i="2" s="1"/>
  <c r="E6" i="2" s="1"/>
  <c r="B13" i="2"/>
  <c r="F4" i="2"/>
  <c r="E13" i="2"/>
  <c r="F12" i="2"/>
  <c r="E27" i="2"/>
  <c r="F21" i="2"/>
  <c r="E7" i="2" l="1"/>
  <c r="E9" i="2" s="1"/>
  <c r="E10" i="2" s="1"/>
  <c r="A4" i="2"/>
  <c r="F9" i="5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A3" i="1"/>
  <c r="A4" i="1" s="1"/>
  <c r="A21" i="2" s="1"/>
  <c r="E14" i="2"/>
  <c r="E15" i="2" s="1"/>
  <c r="E16" i="2" s="1"/>
  <c r="E17" i="2" s="1"/>
  <c r="E18" i="2" s="1"/>
  <c r="A12" i="2" l="1"/>
  <c r="C12" i="2"/>
  <c r="A6" i="1"/>
  <c r="A7" i="1" s="1"/>
  <c r="C21" i="2"/>
  <c r="B14" i="2"/>
  <c r="B15" i="2" s="1"/>
  <c r="C38" i="2" l="1"/>
  <c r="A38" i="2"/>
  <c r="A48" i="2"/>
  <c r="B16" i="2"/>
  <c r="C48" i="2"/>
  <c r="B17" i="2" l="1"/>
  <c r="B18" i="2" s="1"/>
  <c r="A70" i="2"/>
  <c r="B22" i="2" l="1"/>
  <c r="B23" i="2" s="1"/>
  <c r="B24" i="2" s="1"/>
  <c r="B25" i="2" s="1"/>
  <c r="B26" i="2" s="1"/>
  <c r="B27" i="2" s="1"/>
  <c r="B31" i="2"/>
  <c r="B32" i="2" s="1"/>
  <c r="B33" i="2" s="1"/>
  <c r="B34" i="2" s="1"/>
  <c r="B35" i="2" s="1"/>
  <c r="B36" i="2" s="1"/>
  <c r="B40" i="2" l="1"/>
  <c r="B41" i="2" s="1"/>
  <c r="B42" i="2" s="1"/>
  <c r="B43" i="2" s="1"/>
  <c r="B44" i="2" s="1"/>
  <c r="B45" i="2" s="1"/>
  <c r="B49" i="2" l="1"/>
  <c r="B50" i="2" l="1"/>
  <c r="B51" i="2" s="1"/>
  <c r="B52" i="2" s="1"/>
  <c r="B53" i="2" l="1"/>
  <c r="B54" i="2" s="1"/>
  <c r="B55" i="2" s="1"/>
</calcChain>
</file>

<file path=xl/sharedStrings.xml><?xml version="1.0" encoding="utf-8"?>
<sst xmlns="http://schemas.openxmlformats.org/spreadsheetml/2006/main" count="182" uniqueCount="92">
  <si>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</si>
  <si>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</si>
  <si>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</si>
  <si>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</si>
  <si>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</si>
  <si>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</si>
  <si>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</si>
  <si>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</si>
  <si>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</si>
  <si>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</si>
  <si>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</si>
  <si>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</si>
  <si>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</si>
  <si>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</si>
  <si>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</si>
  <si>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</si>
  <si>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</si>
  <si>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</si>
  <si>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</si>
  <si>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</si>
  <si>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</si>
  <si>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</si>
  <si>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</si>
  <si>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</si>
  <si>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</si>
  <si>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</si>
  <si>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</si>
  <si>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</si>
  <si>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</si>
  <si>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</si>
  <si>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</si>
  <si>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</si>
  <si>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</si>
  <si>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</si>
  <si>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</si>
  <si>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</si>
  <si>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</si>
  <si>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</si>
  <si>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</si>
  <si>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</si>
  <si>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</si>
  <si>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</si>
  <si>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</si>
  <si>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</si>
  <si>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</si>
  <si>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</si>
  <si>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</si>
  <si>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</si>
  <si>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</si>
  <si>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</si>
  <si>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</si>
  <si>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</si>
  <si>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Participation is conditioned on acceptance of and commitment to comply with all of the above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</si>
  <si>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</si>
  <si>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</si>
  <si>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</si>
  <si>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</si>
  <si>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</si>
  <si>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</si>
  <si>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</si>
  <si>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</si>
  <si>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</si>
  <si>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</si>
  <si>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</si>
  <si>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</si>
  <si>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</si>
  <si>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</si>
  <si>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</si>
  <si>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</si>
  <si>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</si>
  <si>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</si>
  <si>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</si>
  <si>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</si>
  <si>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Review of Comment Status</t>
  </si>
  <si>
    <t>CRG Business</t>
  </si>
  <si>
    <t>Standby or Pending:</t>
  </si>
  <si>
    <t>The meeting will commence August 12th and continue until adjourned</t>
  </si>
  <si>
    <t>Interim Session</t>
  </si>
  <si>
    <t>TGab agenda August 2025 through Sept 2025</t>
  </si>
  <si>
    <t>Pooria</t>
  </si>
  <si>
    <t xml:space="preserve">15-25-0339 </t>
  </si>
  <si>
    <t>Update: Proposed Resolution Sensing Comments</t>
  </si>
  <si>
    <t>Comment Resoultion TBD</t>
  </si>
  <si>
    <t>Next steps: Call planning and Schedule</t>
  </si>
  <si>
    <t xml:space="preserve">Resolution to comment 109 on Draft 2.0	</t>
  </si>
  <si>
    <t>To complete 15 day recirculation by opening of the September session, ballot must open by 30 August</t>
  </si>
  <si>
    <t>Commence on August 12th until [done with comments | Sept 9th] 
Weekly Tuesdays 06:00 PT (1.5 hours)
Subsequent meetings will be cancelled if/when recirculation ballot begins</t>
  </si>
  <si>
    <t>Ballot Open?</t>
  </si>
  <si>
    <t>Special CRG prior to RB for Sept</t>
  </si>
  <si>
    <t>To be deterimined on 12-Aug</t>
  </si>
  <si>
    <t>Time to be determined</t>
  </si>
  <si>
    <t>Status update and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</si>
</sst>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/>
      </right>
      <top style="thin">
        <color indexed="6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0" fontId="11" fillId="3" borderId="2" xfId="0" applyFont="1" applyFill="1" applyBorder="1" applyAlignment="1">
      <alignment horizontal="left" vertical="top" wrapText="1" readingOrder="1"/>
    </xf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0" borderId="0" xfId="0" applyAlignment="1">
      <alignment horizontal="right"/>
    </xf>
    <xf numFmtId="164" fontId="14" fillId="4" borderId="4" xfId="0" applyNumberFormat="1" applyFont="1" applyFill="1" applyBorder="1"/>
    <xf numFmtId="164" fontId="0" fillId="4" borderId="4" xfId="0" applyNumberFormat="1" applyFill="1" applyBorder="1"/>
    <xf numFmtId="164" fontId="16" fillId="4" borderId="0" xfId="0" applyNumberFormat="1" applyFont="1" applyFill="1"/>
    <xf numFmtId="164" fontId="0" fillId="6" borderId="9" xfId="0" applyNumberFormat="1" applyFill="1" applyBorder="1"/>
    <xf numFmtId="164" fontId="0" fillId="6" borderId="3" xfId="0" applyNumberFormat="1" applyFill="1" applyBorder="1"/>
    <xf numFmtId="0" fontId="17" fillId="0" borderId="0" xfId="0" applyFont="1"/>
    <xf numFmtId="0" fontId="0" fillId="0" borderId="0" xfId="0" applyAlignment="1">
      <alignment wrapText="1"/>
    </xf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/>
    <xf numFmtId="164" fontId="0" fillId="0" borderId="7" xfId="0" applyNumberFormat="1" applyBorder="1"/>
    <xf numFmtId="164" fontId="16" fillId="4" borderId="7" xfId="0" applyNumberFormat="1" applyFont="1" applyFill="1" applyBorder="1"/>
    <xf numFmtId="164" fontId="0" fillId="4" borderId="10" xfId="0" applyNumberFormat="1" applyFill="1" applyBorder="1"/>
    <xf numFmtId="164" fontId="9" fillId="8" borderId="0" xfId="0" applyNumberFormat="1" applyFont="1" applyFill="1" applyBorder="1"/>
    <xf numFmtId="164" fontId="0" fillId="0" borderId="0" xfId="0" applyNumberFormat="1" applyBorder="1"/>
    <xf numFmtId="164" fontId="16" fillId="4" borderId="0" xfId="0" applyNumberFormat="1" applyFont="1" applyFill="1" applyBorder="1"/>
    <xf numFmtId="164" fontId="0" fillId="0" borderId="6" xfId="0" applyNumberFormat="1" applyBorder="1"/>
    <xf numFmtId="164" fontId="8" fillId="0" borderId="0" xfId="0" applyNumberFormat="1" applyFont="1" applyBorder="1"/>
    <xf numFmtId="164" fontId="16" fillId="0" borderId="0" xfId="0" applyNumberFormat="1" applyFont="1" applyBorder="1"/>
    <xf numFmtId="164" fontId="0" fillId="6" borderId="8" xfId="0" applyNumberFormat="1" applyFill="1" applyBorder="1"/>
    <xf numFmtId="164" fontId="0" fillId="4" borderId="0" xfId="0" applyNumberFormat="1" applyFill="1" applyBorder="1"/>
    <xf numFmtId="0" fontId="18" fillId="0" borderId="0" xfId="0" applyFont="1"/>
    <xf numFmtId="164" fontId="9" fillId="8" borderId="11" xfId="0" applyNumberFormat="1" applyFont="1" applyFill="1" applyBorder="1"/>
    <xf numFmtId="164" fontId="0" fillId="6" borderId="9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6" fillId="9" borderId="0" xfId="0" applyNumberFormat="1" applyFont="1" applyFill="1"/>
    <xf numFmtId="15" fontId="0" fillId="9" borderId="0" xfId="0" applyNumberFormat="1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center"/>
    </xf>
    <xf numFmtId="49" fontId="0" fillId="9" borderId="0" xfId="0" applyNumberFormat="1" applyFill="1"/>
    <xf numFmtId="20" fontId="0" fillId="9" borderId="0" xfId="0" applyNumberFormat="1" applyFill="1"/>
    <xf numFmtId="15" fontId="1" fillId="9" borderId="0" xfId="0" applyNumberFormat="1" applyFont="1" applyFill="1" applyAlignment="1">
      <alignment horizontal="left"/>
    </xf>
    <xf numFmtId="0" fontId="1" fillId="9" borderId="0" xfId="0" applyFont="1" applyFill="1"/>
    <xf numFmtId="20" fontId="1" fillId="9" borderId="0" xfId="0" applyNumberFormat="1" applyFont="1" applyFill="1"/>
    <xf numFmtId="0" fontId="1" fillId="9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F16" sqref="F16"/>
    </sheetView>
  </sheetViews>
  <sheetFormatPr defaultRowHeight="15" x14ac:dyDescent="0.25"/>
  <cols>
    <col min="1" max="7" width="8.85546875" style="27" customWidth="1"/>
    <col min="8" max="8" width="16.7109375" style="24" customWidth="1"/>
    <col min="9" max="9" width="67.7109375" customWidth="1"/>
  </cols>
  <sheetData>
    <row r="1" spans="1:9" s="36" customFormat="1" ht="18.75" x14ac:dyDescent="0.3">
      <c r="A1" s="35" t="s">
        <v>45</v>
      </c>
      <c r="B1" s="35"/>
      <c r="C1" s="35"/>
      <c r="D1" s="35"/>
      <c r="E1" s="35"/>
      <c r="F1" s="35"/>
      <c r="G1" s="35"/>
      <c r="H1" s="39"/>
      <c r="I1" s="39" t="s">
        <v>78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0"/>
      <c r="B3" s="31"/>
      <c r="C3" s="31"/>
      <c r="D3" s="31"/>
      <c r="E3" s="31"/>
      <c r="F3" s="31"/>
      <c r="G3" s="28"/>
      <c r="I3" s="51" t="s">
        <v>86</v>
      </c>
    </row>
    <row r="4" spans="1:9" x14ac:dyDescent="0.25">
      <c r="A4" s="32"/>
      <c r="B4" s="33"/>
      <c r="C4" s="40">
        <f>DATE(2025,8,5)</f>
        <v>45874</v>
      </c>
      <c r="D4" s="33">
        <f>C4+1</f>
        <v>45875</v>
      </c>
      <c r="E4" s="40">
        <f t="shared" ref="E4:G4" si="0">D4+1</f>
        <v>45876</v>
      </c>
      <c r="F4" s="33">
        <f t="shared" si="0"/>
        <v>45877</v>
      </c>
      <c r="G4" s="43">
        <f t="shared" si="0"/>
        <v>45878</v>
      </c>
      <c r="I4" s="52"/>
    </row>
    <row r="5" spans="1:9" x14ac:dyDescent="0.25">
      <c r="A5" s="32">
        <f t="shared" ref="A5:A12" si="1">G4+1</f>
        <v>45879</v>
      </c>
      <c r="B5" s="61">
        <f t="shared" ref="B5:G8" si="2">A5+1</f>
        <v>45880</v>
      </c>
      <c r="C5" s="57">
        <f>B5+1</f>
        <v>45881</v>
      </c>
      <c r="D5" s="62">
        <f>C5+1</f>
        <v>45882</v>
      </c>
      <c r="E5" s="59">
        <f>D5+1</f>
        <v>45883</v>
      </c>
      <c r="F5" s="58">
        <f>E5+1</f>
        <v>45884</v>
      </c>
      <c r="G5" s="44">
        <f>F5+1</f>
        <v>45885</v>
      </c>
      <c r="I5" s="52"/>
    </row>
    <row r="6" spans="1:9" x14ac:dyDescent="0.25">
      <c r="A6" s="29">
        <f t="shared" si="1"/>
        <v>45886</v>
      </c>
      <c r="B6" s="27">
        <f t="shared" si="2"/>
        <v>45887</v>
      </c>
      <c r="C6" s="41">
        <f t="shared" si="2"/>
        <v>45888</v>
      </c>
      <c r="D6" s="27">
        <f t="shared" si="2"/>
        <v>45889</v>
      </c>
      <c r="E6" s="45">
        <f t="shared" si="2"/>
        <v>45890</v>
      </c>
      <c r="F6" s="27">
        <f t="shared" si="2"/>
        <v>45891</v>
      </c>
      <c r="G6" s="44">
        <f t="shared" si="2"/>
        <v>45892</v>
      </c>
      <c r="I6" s="52"/>
    </row>
    <row r="7" spans="1:9" ht="15.75" customHeight="1" x14ac:dyDescent="0.25">
      <c r="A7" s="29">
        <f t="shared" si="1"/>
        <v>45893</v>
      </c>
      <c r="B7" s="27">
        <f t="shared" si="2"/>
        <v>45894</v>
      </c>
      <c r="C7" s="66">
        <f t="shared" si="2"/>
        <v>45895</v>
      </c>
      <c r="D7" s="27">
        <f t="shared" si="2"/>
        <v>45896</v>
      </c>
      <c r="E7" s="69">
        <f t="shared" si="2"/>
        <v>45897</v>
      </c>
      <c r="F7" s="27">
        <f t="shared" si="2"/>
        <v>45898</v>
      </c>
      <c r="G7" s="44">
        <f t="shared" si="2"/>
        <v>45899</v>
      </c>
      <c r="H7" s="24" t="s">
        <v>87</v>
      </c>
      <c r="I7" s="50" t="s">
        <v>85</v>
      </c>
    </row>
    <row r="8" spans="1:9" x14ac:dyDescent="0.25">
      <c r="A8" s="29">
        <f t="shared" si="1"/>
        <v>45900</v>
      </c>
      <c r="B8" s="60">
        <f t="shared" si="2"/>
        <v>45901</v>
      </c>
      <c r="C8" s="57">
        <f t="shared" si="2"/>
        <v>45902</v>
      </c>
      <c r="D8" s="54">
        <f t="shared" si="2"/>
        <v>45903</v>
      </c>
      <c r="E8" s="55">
        <f t="shared" si="2"/>
        <v>45904</v>
      </c>
      <c r="F8" s="54">
        <f t="shared" si="2"/>
        <v>45905</v>
      </c>
      <c r="G8" s="56">
        <f t="shared" si="2"/>
        <v>45906</v>
      </c>
      <c r="I8" s="50"/>
    </row>
    <row r="9" spans="1:9" x14ac:dyDescent="0.25">
      <c r="A9" s="29">
        <f t="shared" si="1"/>
        <v>45907</v>
      </c>
      <c r="B9" s="27">
        <f t="shared" ref="B9:G11" si="3">A9+1</f>
        <v>45908</v>
      </c>
      <c r="C9" s="57">
        <f t="shared" si="3"/>
        <v>45909</v>
      </c>
      <c r="D9" s="58">
        <f t="shared" si="3"/>
        <v>45910</v>
      </c>
      <c r="E9" s="59">
        <f t="shared" si="3"/>
        <v>45911</v>
      </c>
      <c r="F9" s="58">
        <f t="shared" si="3"/>
        <v>45912</v>
      </c>
      <c r="G9" s="44">
        <f t="shared" si="3"/>
        <v>45913</v>
      </c>
      <c r="I9" s="50"/>
    </row>
    <row r="10" spans="1:9" x14ac:dyDescent="0.25">
      <c r="A10" s="46">
        <f t="shared" si="1"/>
        <v>45914</v>
      </c>
      <c r="B10" s="47">
        <f t="shared" ref="B10:G10" si="4">A10+1</f>
        <v>45915</v>
      </c>
      <c r="C10" s="47">
        <f t="shared" si="4"/>
        <v>45916</v>
      </c>
      <c r="D10" s="47">
        <f t="shared" si="4"/>
        <v>45917</v>
      </c>
      <c r="E10" s="47">
        <f t="shared" si="4"/>
        <v>45918</v>
      </c>
      <c r="F10" s="46">
        <f t="shared" si="4"/>
        <v>45919</v>
      </c>
      <c r="G10" s="63">
        <f t="shared" si="4"/>
        <v>45920</v>
      </c>
      <c r="H10" s="67" t="s">
        <v>77</v>
      </c>
      <c r="I10" s="50"/>
    </row>
    <row r="11" spans="1:9" x14ac:dyDescent="0.25">
      <c r="A11" s="29">
        <f t="shared" si="1"/>
        <v>45921</v>
      </c>
      <c r="B11" s="27">
        <f t="shared" si="3"/>
        <v>45922</v>
      </c>
      <c r="C11" s="59">
        <f t="shared" si="3"/>
        <v>45923</v>
      </c>
      <c r="D11" s="58">
        <f t="shared" si="3"/>
        <v>45924</v>
      </c>
      <c r="E11" s="59">
        <f t="shared" si="3"/>
        <v>45925</v>
      </c>
      <c r="F11" s="58">
        <f t="shared" si="3"/>
        <v>45926</v>
      </c>
      <c r="G11" s="44">
        <f t="shared" si="3"/>
        <v>45927</v>
      </c>
    </row>
    <row r="12" spans="1:9" x14ac:dyDescent="0.25">
      <c r="A12" s="29">
        <f t="shared" si="1"/>
        <v>45928</v>
      </c>
      <c r="B12" s="27">
        <f t="shared" ref="B12" si="5">A12+1</f>
        <v>45929</v>
      </c>
      <c r="C12" s="59">
        <f t="shared" ref="C12" si="6">B12+1</f>
        <v>45930</v>
      </c>
      <c r="D12" s="58"/>
      <c r="E12" s="59"/>
      <c r="F12" s="58"/>
      <c r="G12" s="44"/>
    </row>
    <row r="13" spans="1:9" x14ac:dyDescent="0.25">
      <c r="A13" s="58"/>
      <c r="C13" s="59"/>
      <c r="D13" s="58"/>
      <c r="E13" s="59"/>
      <c r="F13" s="58"/>
      <c r="G13" s="64"/>
    </row>
    <row r="14" spans="1:9" x14ac:dyDescent="0.25">
      <c r="A14" s="58"/>
      <c r="C14" s="59"/>
      <c r="D14" s="58"/>
      <c r="E14" s="59"/>
      <c r="F14" s="58"/>
      <c r="G14" s="64"/>
    </row>
    <row r="15" spans="1:9" ht="15.75" x14ac:dyDescent="0.25">
      <c r="H15" s="68" t="s">
        <v>46</v>
      </c>
      <c r="I15" s="53" t="s">
        <v>76</v>
      </c>
    </row>
    <row r="16" spans="1:9" ht="15.75" x14ac:dyDescent="0.25">
      <c r="I16" s="53" t="s">
        <v>44</v>
      </c>
    </row>
    <row r="17" spans="9:9" x14ac:dyDescent="0.25">
      <c r="I17" s="26" t="s">
        <v>43</v>
      </c>
    </row>
    <row r="18" spans="9:9" x14ac:dyDescent="0.25">
      <c r="I18" t="s">
        <v>42</v>
      </c>
    </row>
    <row r="19" spans="9:9" x14ac:dyDescent="0.25">
      <c r="I19" s="26" t="s">
        <v>36</v>
      </c>
    </row>
    <row r="20" spans="9:9" x14ac:dyDescent="0.25">
      <c r="I20" t="s">
        <v>37</v>
      </c>
    </row>
    <row r="21" spans="9:9" x14ac:dyDescent="0.25">
      <c r="I21" s="26" t="s">
        <v>38</v>
      </c>
    </row>
    <row r="22" spans="9:9" x14ac:dyDescent="0.25">
      <c r="I22" t="s">
        <v>39</v>
      </c>
    </row>
    <row r="23" spans="9:9" x14ac:dyDescent="0.25">
      <c r="I23" s="26" t="s">
        <v>40</v>
      </c>
    </row>
    <row r="24" spans="9:9" x14ac:dyDescent="0.25">
      <c r="I24" s="26" t="s">
        <v>41</v>
      </c>
    </row>
    <row r="26" spans="9:9" x14ac:dyDescent="0.25">
      <c r="I26" t="s">
        <v>52</v>
      </c>
    </row>
  </sheetData>
  <mergeCells count="3">
    <mergeCell ref="I9:I10"/>
    <mergeCell ref="I3:I6"/>
    <mergeCell ref="I7:I8"/>
  </mergeCells>
  <hyperlinks>
    <hyperlink ref="I19" r:id="rId1" xr:uid="{A0055CD4-3E65-4CD3-A618-DD0326A0392A}"/>
    <hyperlink ref="I17" r:id="rId2" xr:uid="{ADF22F03-1785-4D82-ADD9-00A85B98CF00}"/>
    <hyperlink ref="I21" r:id="rId3" xr:uid="{5625F867-1741-4067-B2F8-464B95592BA5}"/>
    <hyperlink ref="I23" r:id="rId4" xr:uid="{6B368A1E-90B8-490B-B78A-AAEAA0595BC1}"/>
    <hyperlink ref="I24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F5" sqref="F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45881</v>
      </c>
      <c r="B2" t="s">
        <v>25</v>
      </c>
      <c r="C2">
        <v>1.5</v>
      </c>
      <c r="F2" s="3">
        <v>0.25</v>
      </c>
      <c r="G2" s="3"/>
    </row>
    <row r="3" spans="1:7" x14ac:dyDescent="0.25">
      <c r="A3" s="2">
        <f>A2+7</f>
        <v>45888</v>
      </c>
      <c r="B3" t="s">
        <v>25</v>
      </c>
      <c r="C3">
        <v>1.5</v>
      </c>
      <c r="F3" s="3">
        <v>0.25</v>
      </c>
      <c r="G3" s="3"/>
    </row>
    <row r="4" spans="1:7" x14ac:dyDescent="0.25">
      <c r="A4" s="2">
        <f>A3+7</f>
        <v>45895</v>
      </c>
      <c r="B4" t="s">
        <v>25</v>
      </c>
      <c r="C4">
        <v>1.5</v>
      </c>
      <c r="F4" s="3">
        <v>0.25</v>
      </c>
      <c r="G4" s="3"/>
    </row>
    <row r="5" spans="1:7" x14ac:dyDescent="0.25">
      <c r="A5" s="70">
        <f>A4+2</f>
        <v>45897</v>
      </c>
      <c r="B5" s="71" t="s">
        <v>88</v>
      </c>
      <c r="C5" s="71">
        <v>1.5</v>
      </c>
      <c r="D5" s="72"/>
      <c r="E5" s="73"/>
      <c r="F5" s="74">
        <v>600</v>
      </c>
      <c r="G5" s="3" t="s">
        <v>89</v>
      </c>
    </row>
    <row r="6" spans="1:7" x14ac:dyDescent="0.25">
      <c r="A6" s="2">
        <f>A4+7</f>
        <v>45902</v>
      </c>
      <c r="B6" t="s">
        <v>25</v>
      </c>
      <c r="C6">
        <v>1.5</v>
      </c>
      <c r="F6" s="3">
        <v>0.25</v>
      </c>
      <c r="G6" s="3"/>
    </row>
    <row r="7" spans="1:7" x14ac:dyDescent="0.25">
      <c r="A7" s="2">
        <f t="shared" ref="A7" si="0">A6+7</f>
        <v>45909</v>
      </c>
      <c r="B7" t="s">
        <v>25</v>
      </c>
      <c r="C7">
        <v>1.5</v>
      </c>
      <c r="F7" s="3">
        <v>0.25</v>
      </c>
      <c r="G7" s="3"/>
    </row>
    <row r="8" spans="1:7" x14ac:dyDescent="0.25">
      <c r="A8" s="2"/>
      <c r="F8" s="3"/>
      <c r="G8" s="3"/>
    </row>
    <row r="9" spans="1:7" x14ac:dyDescent="0.25">
      <c r="A9" s="2"/>
      <c r="F9" s="3"/>
      <c r="G9" s="3"/>
    </row>
    <row r="10" spans="1:7" x14ac:dyDescent="0.25">
      <c r="A10" s="2"/>
      <c r="F10" s="3"/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83"/>
  <sheetViews>
    <sheetView tabSelected="1" topLeftCell="A16" zoomScale="130" zoomScaleNormal="130" workbookViewId="0">
      <selection activeCell="C35" sqref="C35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August 2025 through Sept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45881</v>
      </c>
      <c r="B4" s="23"/>
      <c r="C4" s="4" t="str">
        <f>CONCATENATE(TEXT(Summary!$A$2,"dd-mmm")," ",Summary!$B$2)</f>
        <v>12-Aug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>B5+1</f>
        <v>2</v>
      </c>
      <c r="C6" t="s">
        <v>81</v>
      </c>
      <c r="D6">
        <v>30</v>
      </c>
      <c r="E6" s="3">
        <f>E8+TIME(0,D8,0)</f>
        <v>0.26388888888888884</v>
      </c>
      <c r="G6" s="24" t="s">
        <v>79</v>
      </c>
      <c r="H6" s="65" t="s">
        <v>80</v>
      </c>
      <c r="I6" s="26"/>
    </row>
    <row r="7" spans="1:20" x14ac:dyDescent="0.25">
      <c r="B7" s="24">
        <f t="shared" ref="B7:B9" si="0">B6+1</f>
        <v>3</v>
      </c>
      <c r="C7" t="s">
        <v>82</v>
      </c>
      <c r="D7">
        <v>30</v>
      </c>
      <c r="E7" s="3">
        <f>E6+TIME(0,D6,0)</f>
        <v>0.28472222222222215</v>
      </c>
      <c r="G7" s="24" t="s">
        <v>22</v>
      </c>
      <c r="H7" s="65"/>
      <c r="I7" s="26"/>
    </row>
    <row r="8" spans="1:20" x14ac:dyDescent="0.25">
      <c r="B8" s="24">
        <f t="shared" si="0"/>
        <v>4</v>
      </c>
      <c r="C8" t="s">
        <v>73</v>
      </c>
      <c r="D8">
        <v>10</v>
      </c>
      <c r="E8" s="3">
        <f>E5+TIME(0,D5,0)</f>
        <v>0.25694444444444442</v>
      </c>
      <c r="G8" s="24" t="s">
        <v>51</v>
      </c>
      <c r="I8" s="26"/>
    </row>
    <row r="9" spans="1:20" x14ac:dyDescent="0.25">
      <c r="B9" s="24">
        <f t="shared" si="0"/>
        <v>5</v>
      </c>
      <c r="C9" t="s">
        <v>83</v>
      </c>
      <c r="D9" s="42">
        <v>10</v>
      </c>
      <c r="E9" s="3">
        <f>E7+TIME(0,D7,0)</f>
        <v>0.30555555555555547</v>
      </c>
      <c r="G9" s="24" t="s">
        <v>21</v>
      </c>
      <c r="I9" s="26"/>
    </row>
    <row r="10" spans="1:20" x14ac:dyDescent="0.25">
      <c r="C10" t="s">
        <v>8</v>
      </c>
      <c r="E10" s="3">
        <f>E9+TIME(0,D9,0)</f>
        <v>0.31249999999999989</v>
      </c>
    </row>
    <row r="11" spans="1:20" x14ac:dyDescent="0.25">
      <c r="E11" s="3"/>
    </row>
    <row r="12" spans="1:20" s="4" customFormat="1" x14ac:dyDescent="0.25">
      <c r="A12" s="25">
        <f>Summary!$A$3</f>
        <v>45888</v>
      </c>
      <c r="B12" s="23"/>
      <c r="C12" s="4" t="str">
        <f>CONCATENATE(TEXT(Summary!$A$3,"dd-mmm")," ",Summary!$B$3)</f>
        <v>19-Aug Comment Resolution</v>
      </c>
      <c r="E12" s="5">
        <f>Summary!F3</f>
        <v>0.25</v>
      </c>
      <c r="F12" s="5">
        <f>E12+TIME(-$E$1,0,0)</f>
        <v>0.54166666666666674</v>
      </c>
    </row>
    <row r="13" spans="1:20" x14ac:dyDescent="0.25">
      <c r="B13" s="24">
        <f>B9+1</f>
        <v>6</v>
      </c>
      <c r="C13" t="s">
        <v>9</v>
      </c>
      <c r="D13">
        <v>10</v>
      </c>
      <c r="E13" s="3">
        <f>E12+TIME(0,D12,0)</f>
        <v>0.25</v>
      </c>
      <c r="G13" s="24" t="s">
        <v>21</v>
      </c>
    </row>
    <row r="14" spans="1:20" x14ac:dyDescent="0.25">
      <c r="B14" s="24">
        <f t="shared" ref="B14:B15" si="1">B13+1</f>
        <v>7</v>
      </c>
      <c r="C14" t="s">
        <v>84</v>
      </c>
      <c r="D14">
        <v>30</v>
      </c>
      <c r="E14" s="3">
        <f t="shared" ref="E14" si="2">E13+TIME(0,D13,0)</f>
        <v>0.25694444444444442</v>
      </c>
      <c r="G14" s="24" t="s">
        <v>79</v>
      </c>
      <c r="I14" s="26"/>
    </row>
    <row r="15" spans="1:20" x14ac:dyDescent="0.25">
      <c r="B15" s="24">
        <f t="shared" si="1"/>
        <v>8</v>
      </c>
      <c r="C15" t="s">
        <v>82</v>
      </c>
      <c r="D15">
        <v>20</v>
      </c>
      <c r="E15" s="3">
        <f>E14+TIME(0,D14,0)</f>
        <v>0.27777777777777773</v>
      </c>
      <c r="G15" s="24" t="s">
        <v>22</v>
      </c>
      <c r="I15" s="26"/>
    </row>
    <row r="16" spans="1:20" x14ac:dyDescent="0.25">
      <c r="B16" s="24">
        <f>B15+1</f>
        <v>9</v>
      </c>
      <c r="C16" t="s">
        <v>82</v>
      </c>
      <c r="D16">
        <v>20</v>
      </c>
      <c r="E16" s="3">
        <f>E15+TIME(0,D15,0)</f>
        <v>0.29166666666666663</v>
      </c>
      <c r="G16" s="24" t="s">
        <v>22</v>
      </c>
      <c r="I16" s="26"/>
    </row>
    <row r="17" spans="1:9" x14ac:dyDescent="0.25">
      <c r="B17" s="24">
        <f>B16+1</f>
        <v>10</v>
      </c>
      <c r="C17" t="s">
        <v>82</v>
      </c>
      <c r="D17">
        <v>10</v>
      </c>
      <c r="E17" s="3">
        <f>E16+TIME(0,D16,0)</f>
        <v>0.30555555555555552</v>
      </c>
      <c r="G17" s="24" t="s">
        <v>22</v>
      </c>
      <c r="I17" s="26"/>
    </row>
    <row r="18" spans="1:9" x14ac:dyDescent="0.25">
      <c r="B18" s="24">
        <f>B17+1</f>
        <v>11</v>
      </c>
      <c r="C18" t="s">
        <v>8</v>
      </c>
      <c r="E18" s="3">
        <f>E17+TIME(0,D17,0)</f>
        <v>0.31249999999999994</v>
      </c>
      <c r="G18" s="24" t="s">
        <v>53</v>
      </c>
      <c r="H18" s="24"/>
      <c r="I18" s="26"/>
    </row>
    <row r="19" spans="1:9" x14ac:dyDescent="0.25">
      <c r="E19" s="3"/>
      <c r="H19" s="24"/>
      <c r="I19" s="26"/>
    </row>
    <row r="20" spans="1:9" x14ac:dyDescent="0.25">
      <c r="E20" s="3"/>
    </row>
    <row r="21" spans="1:9" s="4" customFormat="1" x14ac:dyDescent="0.25">
      <c r="A21" s="25">
        <f>Summary!$A$4</f>
        <v>45895</v>
      </c>
      <c r="B21" s="24"/>
      <c r="C21" s="4" t="str">
        <f>CONCATENATE(TEXT(Summary!$A$4,"dd-mmm")," ",Summary!$B$4)</f>
        <v>26-Aug Comment Resolution</v>
      </c>
      <c r="E21" s="5">
        <f>Summary!F4</f>
        <v>0.25</v>
      </c>
      <c r="F21" s="5">
        <f>E21+TIME(-$E$1,0,0)</f>
        <v>0.54166666666666674</v>
      </c>
      <c r="G21" s="23"/>
    </row>
    <row r="22" spans="1:9" x14ac:dyDescent="0.25">
      <c r="B22" s="24">
        <f>B18+1</f>
        <v>12</v>
      </c>
      <c r="C22" t="s">
        <v>9</v>
      </c>
      <c r="D22">
        <v>10</v>
      </c>
      <c r="E22" s="3">
        <f t="shared" ref="E22:E27" si="3">E21+TIME(0,D21,0)</f>
        <v>0.25</v>
      </c>
      <c r="G22" s="24" t="s">
        <v>21</v>
      </c>
    </row>
    <row r="23" spans="1:9" x14ac:dyDescent="0.25">
      <c r="B23" s="24">
        <f>B22+1</f>
        <v>13</v>
      </c>
      <c r="C23" t="s">
        <v>82</v>
      </c>
      <c r="D23">
        <v>25</v>
      </c>
      <c r="E23" s="3">
        <f t="shared" si="3"/>
        <v>0.25694444444444442</v>
      </c>
      <c r="G23" s="24" t="s">
        <v>22</v>
      </c>
      <c r="I23" s="26"/>
    </row>
    <row r="24" spans="1:9" x14ac:dyDescent="0.25">
      <c r="B24" s="24">
        <f>B23+1</f>
        <v>14</v>
      </c>
      <c r="C24" t="s">
        <v>82</v>
      </c>
      <c r="D24">
        <v>20</v>
      </c>
      <c r="E24" s="3">
        <f t="shared" si="3"/>
        <v>0.27430555555555552</v>
      </c>
      <c r="G24" s="24" t="s">
        <v>22</v>
      </c>
      <c r="I24" s="26"/>
    </row>
    <row r="25" spans="1:9" x14ac:dyDescent="0.25">
      <c r="B25" s="24">
        <f>B24+1</f>
        <v>15</v>
      </c>
      <c r="C25" t="s">
        <v>82</v>
      </c>
      <c r="D25">
        <v>20</v>
      </c>
      <c r="E25" s="3">
        <f t="shared" si="3"/>
        <v>0.28819444444444442</v>
      </c>
      <c r="G25" s="24" t="s">
        <v>22</v>
      </c>
      <c r="I25" s="26"/>
    </row>
    <row r="26" spans="1:9" x14ac:dyDescent="0.25">
      <c r="B26" s="24">
        <f>B25+1</f>
        <v>16</v>
      </c>
      <c r="C26" t="s">
        <v>74</v>
      </c>
      <c r="D26">
        <v>15</v>
      </c>
      <c r="E26" s="3">
        <f t="shared" si="3"/>
        <v>0.30208333333333331</v>
      </c>
      <c r="G26" s="24" t="s">
        <v>22</v>
      </c>
      <c r="I26" s="26"/>
    </row>
    <row r="27" spans="1:9" x14ac:dyDescent="0.25">
      <c r="B27" s="24">
        <f>B26+1</f>
        <v>17</v>
      </c>
      <c r="C27" t="s">
        <v>8</v>
      </c>
      <c r="D27">
        <v>0</v>
      </c>
      <c r="E27" s="3">
        <f t="shared" si="3"/>
        <v>0.3125</v>
      </c>
      <c r="G27" s="24" t="s">
        <v>21</v>
      </c>
    </row>
    <row r="28" spans="1:9" x14ac:dyDescent="0.25">
      <c r="E28" s="3"/>
    </row>
    <row r="29" spans="1:9" s="76" customFormat="1" x14ac:dyDescent="0.25">
      <c r="A29" s="75">
        <f>Summary!$A$5</f>
        <v>45897</v>
      </c>
      <c r="B29" s="72"/>
      <c r="C29" s="76" t="str">
        <f>CONCATENATE(TEXT(Summary!$A$5,"dd-mmm")," ",Summary!$B$5)</f>
        <v>28-Aug Special CRG prior to RB for Sept</v>
      </c>
      <c r="E29" s="5">
        <f>Summary!F5</f>
        <v>600</v>
      </c>
      <c r="F29" s="77">
        <f>E29+TIME(-$E$1,0,0)</f>
        <v>600.29166666666663</v>
      </c>
      <c r="G29" s="78"/>
      <c r="H29" s="76" t="s">
        <v>90</v>
      </c>
    </row>
    <row r="30" spans="1:9" x14ac:dyDescent="0.25">
      <c r="B30" s="24">
        <f>B27+1</f>
        <v>18</v>
      </c>
      <c r="C30" t="s">
        <v>9</v>
      </c>
      <c r="D30">
        <v>5</v>
      </c>
      <c r="E30" s="3">
        <f t="shared" ref="E30:E36" si="4">E29+TIME(0,D29,0)</f>
        <v>600</v>
      </c>
      <c r="G30" s="24" t="s">
        <v>21</v>
      </c>
    </row>
    <row r="31" spans="1:9" x14ac:dyDescent="0.25">
      <c r="B31" s="24">
        <f>B30+1</f>
        <v>19</v>
      </c>
      <c r="C31" t="s">
        <v>82</v>
      </c>
      <c r="D31">
        <v>20</v>
      </c>
      <c r="E31" s="3">
        <f t="shared" si="4"/>
        <v>600.00347222222217</v>
      </c>
      <c r="G31" s="24" t="s">
        <v>22</v>
      </c>
      <c r="I31" s="26"/>
    </row>
    <row r="32" spans="1:9" x14ac:dyDescent="0.25">
      <c r="B32" s="24">
        <f>B31+1</f>
        <v>20</v>
      </c>
      <c r="C32" t="s">
        <v>82</v>
      </c>
      <c r="D32">
        <v>20</v>
      </c>
      <c r="E32" s="3">
        <f t="shared" si="4"/>
        <v>600.01736111111109</v>
      </c>
      <c r="G32" s="24" t="s">
        <v>22</v>
      </c>
      <c r="I32" s="26"/>
    </row>
    <row r="33" spans="1:9" x14ac:dyDescent="0.25">
      <c r="B33" s="24">
        <f>B32+1</f>
        <v>21</v>
      </c>
      <c r="C33" t="s">
        <v>82</v>
      </c>
      <c r="D33">
        <v>20</v>
      </c>
      <c r="E33" s="3">
        <f t="shared" si="4"/>
        <v>600.03125</v>
      </c>
      <c r="G33" s="24" t="s">
        <v>22</v>
      </c>
      <c r="I33" s="26"/>
    </row>
    <row r="34" spans="1:9" x14ac:dyDescent="0.25">
      <c r="B34" s="24">
        <f>B33+1</f>
        <v>22</v>
      </c>
      <c r="C34" t="s">
        <v>91</v>
      </c>
      <c r="D34">
        <v>10</v>
      </c>
      <c r="E34" s="3">
        <f t="shared" si="4"/>
        <v>600.04513888888891</v>
      </c>
      <c r="G34" s="24" t="s">
        <v>22</v>
      </c>
      <c r="I34" s="26"/>
    </row>
    <row r="35" spans="1:9" x14ac:dyDescent="0.25">
      <c r="B35" s="24">
        <f>B34+1</f>
        <v>23</v>
      </c>
      <c r="C35" t="s">
        <v>74</v>
      </c>
      <c r="D35">
        <v>15</v>
      </c>
      <c r="E35" s="3">
        <f t="shared" si="4"/>
        <v>600.05208333333337</v>
      </c>
      <c r="G35" s="24" t="s">
        <v>22</v>
      </c>
      <c r="I35" s="26"/>
    </row>
    <row r="36" spans="1:9" x14ac:dyDescent="0.25">
      <c r="B36" s="24">
        <f>B35+1</f>
        <v>24</v>
      </c>
      <c r="C36" t="s">
        <v>8</v>
      </c>
      <c r="D36">
        <v>0</v>
      </c>
      <c r="E36" s="3">
        <f t="shared" si="4"/>
        <v>600.0625</v>
      </c>
      <c r="G36" s="24" t="s">
        <v>21</v>
      </c>
      <c r="I36" s="26"/>
    </row>
    <row r="37" spans="1:9" x14ac:dyDescent="0.25">
      <c r="E37" s="3"/>
    </row>
    <row r="38" spans="1:9" s="4" customFormat="1" x14ac:dyDescent="0.25">
      <c r="A38" s="25">
        <f>Summary!$A$6</f>
        <v>45902</v>
      </c>
      <c r="B38" s="24"/>
      <c r="C38" s="4" t="str">
        <f>CONCATENATE(TEXT(Summary!$A$6,"dd-mmm")," ",Summary!$B$6)</f>
        <v>02-Sep Comment Resolution</v>
      </c>
      <c r="E38" s="5">
        <f>Summary!F6</f>
        <v>0.25</v>
      </c>
      <c r="F38" s="5">
        <f>E38+TIME(-$E$1,0,0)</f>
        <v>0.54166666666666674</v>
      </c>
      <c r="G38" s="23"/>
    </row>
    <row r="39" spans="1:9" x14ac:dyDescent="0.25">
      <c r="B39" s="24">
        <f>B36+1</f>
        <v>25</v>
      </c>
      <c r="C39" t="s">
        <v>9</v>
      </c>
      <c r="D39">
        <v>5</v>
      </c>
      <c r="E39" s="3">
        <f t="shared" ref="E39:E41" si="5">E38+TIME(0,D38,0)</f>
        <v>0.25</v>
      </c>
      <c r="G39" s="24" t="s">
        <v>21</v>
      </c>
    </row>
    <row r="40" spans="1:9" x14ac:dyDescent="0.25">
      <c r="B40" s="24">
        <f>B39+1</f>
        <v>26</v>
      </c>
      <c r="C40" t="s">
        <v>82</v>
      </c>
      <c r="D40">
        <v>20</v>
      </c>
      <c r="E40" s="3">
        <f t="shared" si="5"/>
        <v>0.25347222222222221</v>
      </c>
      <c r="G40" s="24" t="s">
        <v>22</v>
      </c>
      <c r="I40" s="26"/>
    </row>
    <row r="41" spans="1:9" x14ac:dyDescent="0.25">
      <c r="B41" s="24">
        <f>B40+1</f>
        <v>27</v>
      </c>
      <c r="C41" t="s">
        <v>82</v>
      </c>
      <c r="D41">
        <v>20</v>
      </c>
      <c r="E41" s="3">
        <f t="shared" si="5"/>
        <v>0.2673611111111111</v>
      </c>
      <c r="G41" s="24" t="s">
        <v>22</v>
      </c>
      <c r="I41" s="26"/>
    </row>
    <row r="42" spans="1:9" x14ac:dyDescent="0.25">
      <c r="B42" s="24">
        <f>B41+1</f>
        <v>28</v>
      </c>
      <c r="C42" t="s">
        <v>82</v>
      </c>
      <c r="D42">
        <v>20</v>
      </c>
      <c r="E42" s="3">
        <f t="shared" ref="E42:E45" si="6">E41+TIME(0,D41,0)</f>
        <v>0.28125</v>
      </c>
      <c r="G42" s="24" t="s">
        <v>22</v>
      </c>
      <c r="I42" s="26"/>
    </row>
    <row r="43" spans="1:9" x14ac:dyDescent="0.25">
      <c r="B43" s="24">
        <f>B42+1</f>
        <v>29</v>
      </c>
      <c r="C43" t="s">
        <v>82</v>
      </c>
      <c r="D43">
        <v>20</v>
      </c>
      <c r="E43" s="3">
        <f t="shared" si="6"/>
        <v>0.2951388888888889</v>
      </c>
      <c r="G43" s="24" t="s">
        <v>22</v>
      </c>
      <c r="I43" s="26"/>
    </row>
    <row r="44" spans="1:9" x14ac:dyDescent="0.25">
      <c r="B44" s="24">
        <f>B43+1</f>
        <v>30</v>
      </c>
      <c r="C44" t="s">
        <v>74</v>
      </c>
      <c r="D44">
        <v>5</v>
      </c>
      <c r="E44" s="3">
        <f t="shared" si="6"/>
        <v>0.30902777777777779</v>
      </c>
      <c r="G44" s="24" t="s">
        <v>22</v>
      </c>
      <c r="I44" s="26"/>
    </row>
    <row r="45" spans="1:9" x14ac:dyDescent="0.25">
      <c r="B45" s="24">
        <f>B44+1</f>
        <v>31</v>
      </c>
      <c r="C45" t="s">
        <v>8</v>
      </c>
      <c r="D45">
        <v>0</v>
      </c>
      <c r="E45" s="3">
        <f t="shared" si="6"/>
        <v>0.3125</v>
      </c>
      <c r="G45" s="24" t="s">
        <v>21</v>
      </c>
      <c r="I45" s="26"/>
    </row>
    <row r="46" spans="1:9" x14ac:dyDescent="0.25">
      <c r="E46" s="3"/>
    </row>
    <row r="47" spans="1:9" x14ac:dyDescent="0.25">
      <c r="A47" s="25"/>
    </row>
    <row r="48" spans="1:9" s="4" customFormat="1" x14ac:dyDescent="0.25">
      <c r="A48" s="25">
        <f>Summary!$A$7</f>
        <v>45909</v>
      </c>
      <c r="B48" s="24"/>
      <c r="C48" s="4" t="str">
        <f>CONCATENATE(TEXT(Summary!$A$7,"dd-mmm")," ",Summary!$B$7)</f>
        <v>09-Sep Comment Resolution</v>
      </c>
    </row>
    <row r="49" spans="1:9" x14ac:dyDescent="0.25">
      <c r="B49" s="24">
        <f>B45+1</f>
        <v>32</v>
      </c>
      <c r="C49" t="s">
        <v>9</v>
      </c>
      <c r="D49">
        <v>5</v>
      </c>
      <c r="E49" s="5">
        <f>Summary!F7</f>
        <v>0.25</v>
      </c>
      <c r="F49" s="5">
        <f>E49+TIME(-$E$1,0,0)</f>
        <v>0.54166666666666674</v>
      </c>
      <c r="G49" s="24" t="s">
        <v>21</v>
      </c>
    </row>
    <row r="50" spans="1:9" x14ac:dyDescent="0.25">
      <c r="B50" s="24">
        <f>B49+1</f>
        <v>33</v>
      </c>
      <c r="C50" t="s">
        <v>82</v>
      </c>
      <c r="D50">
        <v>20</v>
      </c>
      <c r="E50" s="3">
        <f t="shared" ref="E50:E52" si="7">E49+TIME(0,D49,0)</f>
        <v>0.25347222222222221</v>
      </c>
      <c r="G50" s="24" t="s">
        <v>51</v>
      </c>
      <c r="I50" s="26"/>
    </row>
    <row r="51" spans="1:9" x14ac:dyDescent="0.25">
      <c r="B51" s="24">
        <f>B50+1</f>
        <v>34</v>
      </c>
      <c r="C51" t="s">
        <v>82</v>
      </c>
      <c r="D51">
        <v>20</v>
      </c>
      <c r="E51" s="3">
        <f t="shared" si="7"/>
        <v>0.2673611111111111</v>
      </c>
      <c r="G51" s="24" t="s">
        <v>22</v>
      </c>
      <c r="I51" s="26"/>
    </row>
    <row r="52" spans="1:9" x14ac:dyDescent="0.25">
      <c r="B52" s="24">
        <f>B51+1</f>
        <v>35</v>
      </c>
      <c r="C52" t="s">
        <v>82</v>
      </c>
      <c r="D52">
        <v>20</v>
      </c>
      <c r="E52" s="3">
        <f t="shared" si="7"/>
        <v>0.28125</v>
      </c>
      <c r="G52" s="24" t="s">
        <v>22</v>
      </c>
      <c r="I52" s="26"/>
    </row>
    <row r="53" spans="1:9" x14ac:dyDescent="0.25">
      <c r="B53" s="24">
        <f>B52+1</f>
        <v>36</v>
      </c>
      <c r="C53" t="s">
        <v>82</v>
      </c>
      <c r="D53">
        <v>20</v>
      </c>
      <c r="E53" s="3">
        <f t="shared" ref="E53:E54" si="8">E52+TIME(0,D52,0)</f>
        <v>0.2951388888888889</v>
      </c>
      <c r="G53" s="24" t="s">
        <v>22</v>
      </c>
      <c r="I53" s="26"/>
    </row>
    <row r="54" spans="1:9" x14ac:dyDescent="0.25">
      <c r="B54" s="24">
        <f>B53+1</f>
        <v>37</v>
      </c>
      <c r="C54" t="s">
        <v>74</v>
      </c>
      <c r="D54">
        <v>5</v>
      </c>
      <c r="E54" s="3">
        <f t="shared" si="8"/>
        <v>0.30902777777777779</v>
      </c>
      <c r="G54" s="24" t="s">
        <v>22</v>
      </c>
    </row>
    <row r="55" spans="1:9" x14ac:dyDescent="0.25">
      <c r="B55" s="24">
        <f>B54+1</f>
        <v>38</v>
      </c>
      <c r="C55" t="s">
        <v>8</v>
      </c>
      <c r="D55">
        <v>0</v>
      </c>
      <c r="E55" s="3">
        <f>E54+TIME(0,D54,0)</f>
        <v>0.3125</v>
      </c>
      <c r="G55" s="24" t="s">
        <v>21</v>
      </c>
    </row>
    <row r="57" spans="1:9" x14ac:dyDescent="0.25">
      <c r="E57" s="3"/>
      <c r="F57" s="5"/>
    </row>
    <row r="58" spans="1:9" x14ac:dyDescent="0.25">
      <c r="E58" s="3"/>
    </row>
    <row r="59" spans="1:9" x14ac:dyDescent="0.25">
      <c r="E59" s="3"/>
    </row>
    <row r="60" spans="1:9" s="4" customFormat="1" x14ac:dyDescent="0.25">
      <c r="A60" s="25"/>
      <c r="B60" s="23"/>
      <c r="C60" t="s">
        <v>75</v>
      </c>
      <c r="E60" s="5"/>
      <c r="F60" s="5"/>
      <c r="G60" s="23"/>
    </row>
    <row r="61" spans="1:9" x14ac:dyDescent="0.25">
      <c r="A61" s="25"/>
      <c r="E61" s="3"/>
      <c r="G61"/>
      <c r="I61" s="48"/>
    </row>
    <row r="62" spans="1:9" x14ac:dyDescent="0.25">
      <c r="A62" s="25"/>
      <c r="C62" s="49"/>
      <c r="E62" s="3"/>
      <c r="G62"/>
      <c r="I62" s="48"/>
    </row>
    <row r="63" spans="1:9" x14ac:dyDescent="0.25">
      <c r="C63" s="49"/>
      <c r="E63" s="3"/>
      <c r="G63"/>
      <c r="I63" s="48"/>
    </row>
    <row r="64" spans="1:9" x14ac:dyDescent="0.25">
      <c r="C64" s="49"/>
      <c r="E64" s="3"/>
      <c r="G64"/>
      <c r="I64" s="48"/>
    </row>
    <row r="65" spans="1:9" x14ac:dyDescent="0.25">
      <c r="C65" s="49"/>
      <c r="E65" s="3"/>
      <c r="G65"/>
      <c r="I65" s="48"/>
    </row>
    <row r="66" spans="1:9" x14ac:dyDescent="0.25">
      <c r="E66" s="3"/>
    </row>
    <row r="67" spans="1:9" x14ac:dyDescent="0.25">
      <c r="E67" s="3"/>
    </row>
    <row r="68" spans="1:9" s="4" customFormat="1" x14ac:dyDescent="0.25">
      <c r="A68" s="25"/>
      <c r="B68" s="24"/>
      <c r="C68"/>
      <c r="D68"/>
      <c r="E68" s="3"/>
      <c r="F68"/>
      <c r="G68" s="24"/>
    </row>
    <row r="69" spans="1:9" s="4" customFormat="1" x14ac:dyDescent="0.25">
      <c r="A69" s="25"/>
      <c r="B69" s="24"/>
      <c r="C69"/>
      <c r="D69"/>
      <c r="E69" s="3"/>
      <c r="F69"/>
      <c r="G69" s="24"/>
    </row>
    <row r="70" spans="1:9" s="4" customFormat="1" x14ac:dyDescent="0.25">
      <c r="A70" s="25">
        <f>Summary!$A$15</f>
        <v>0</v>
      </c>
      <c r="D70"/>
      <c r="E70" s="3"/>
      <c r="F70"/>
      <c r="G70" s="24"/>
      <c r="H70"/>
    </row>
    <row r="71" spans="1:9" s="4" customFormat="1" x14ac:dyDescent="0.25">
      <c r="A71" s="1"/>
      <c r="B71" s="24"/>
      <c r="C71"/>
      <c r="D71"/>
      <c r="E71" s="3"/>
      <c r="F71"/>
      <c r="G71" s="24"/>
      <c r="H71"/>
    </row>
    <row r="72" spans="1:9" s="4" customFormat="1" x14ac:dyDescent="0.25">
      <c r="A72" s="1"/>
      <c r="B72" s="24"/>
      <c r="C72"/>
      <c r="D72"/>
      <c r="E72" s="3"/>
      <c r="F72"/>
      <c r="G72" s="24"/>
      <c r="H72"/>
      <c r="I72" s="26"/>
    </row>
    <row r="73" spans="1:9" s="4" customFormat="1" x14ac:dyDescent="0.25">
      <c r="A73" s="1"/>
      <c r="B73" s="24"/>
      <c r="C73"/>
      <c r="D73"/>
      <c r="E73" s="3"/>
      <c r="F73"/>
      <c r="G73" s="24"/>
      <c r="H73"/>
      <c r="I73" s="26"/>
    </row>
    <row r="74" spans="1:9" s="4" customFormat="1" x14ac:dyDescent="0.25">
      <c r="A74" s="1"/>
      <c r="B74" s="24"/>
      <c r="C74"/>
      <c r="D74"/>
      <c r="E74" s="3"/>
      <c r="F74"/>
      <c r="G74" s="24"/>
      <c r="H74"/>
    </row>
    <row r="75" spans="1:9" s="4" customFormat="1" x14ac:dyDescent="0.25">
      <c r="A75" s="1"/>
      <c r="B75" s="24"/>
      <c r="C75"/>
      <c r="D75"/>
      <c r="E75" s="3"/>
      <c r="F75"/>
      <c r="G75" s="24"/>
      <c r="H75"/>
    </row>
    <row r="76" spans="1:9" x14ac:dyDescent="0.25">
      <c r="A76" s="2"/>
      <c r="E76" s="3"/>
    </row>
    <row r="77" spans="1:9" x14ac:dyDescent="0.25">
      <c r="A77" s="25"/>
      <c r="C77" s="4"/>
      <c r="E77" s="3"/>
      <c r="F77" s="5"/>
    </row>
    <row r="78" spans="1:9" x14ac:dyDescent="0.25">
      <c r="A78" s="25"/>
      <c r="E78" s="3"/>
      <c r="I78" s="26"/>
    </row>
    <row r="79" spans="1:9" x14ac:dyDescent="0.25">
      <c r="A79" s="25"/>
      <c r="E79" s="3"/>
      <c r="I79" s="26"/>
    </row>
    <row r="80" spans="1:9" x14ac:dyDescent="0.25">
      <c r="A80" s="25"/>
      <c r="E80" s="3"/>
    </row>
    <row r="81" spans="1:9" x14ac:dyDescent="0.25">
      <c r="A81" s="25"/>
      <c r="E81" s="3"/>
      <c r="I81" s="26"/>
    </row>
    <row r="82" spans="1:9" x14ac:dyDescent="0.25">
      <c r="E82" s="3"/>
      <c r="I82" s="26"/>
    </row>
    <row r="83" spans="1:9" x14ac:dyDescent="0.25">
      <c r="E83" s="3"/>
    </row>
    <row r="86" spans="1:9" x14ac:dyDescent="0.25">
      <c r="E86" s="3"/>
      <c r="I86" s="26"/>
    </row>
    <row r="88" spans="1:9" x14ac:dyDescent="0.25">
      <c r="A88" s="25"/>
    </row>
    <row r="89" spans="1:9" x14ac:dyDescent="0.25">
      <c r="E89" s="5"/>
    </row>
    <row r="90" spans="1:9" x14ac:dyDescent="0.25">
      <c r="E90" s="3"/>
    </row>
    <row r="91" spans="1:9" x14ac:dyDescent="0.25">
      <c r="E91" s="3"/>
    </row>
    <row r="92" spans="1:9" x14ac:dyDescent="0.25">
      <c r="E92" s="3"/>
    </row>
    <row r="93" spans="1:9" x14ac:dyDescent="0.25">
      <c r="E93" s="3"/>
    </row>
    <row r="95" spans="1:9" x14ac:dyDescent="0.25">
      <c r="A95" s="25"/>
    </row>
    <row r="96" spans="1:9" x14ac:dyDescent="0.25">
      <c r="A96" s="25"/>
      <c r="E96" s="5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A101" s="25"/>
      <c r="E101" s="5"/>
    </row>
    <row r="102" spans="1:5" x14ac:dyDescent="0.25">
      <c r="A102" s="25"/>
      <c r="E102" s="5"/>
    </row>
    <row r="103" spans="1:5" x14ac:dyDescent="0.25">
      <c r="A103" s="25"/>
      <c r="E103" s="5"/>
    </row>
    <row r="104" spans="1:5" x14ac:dyDescent="0.25">
      <c r="A104" s="25"/>
      <c r="E104" s="5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A109" s="25"/>
      <c r="E109" s="5"/>
    </row>
    <row r="110" spans="1:5" x14ac:dyDescent="0.25">
      <c r="A110" s="25"/>
    </row>
    <row r="111" spans="1:5" x14ac:dyDescent="0.25">
      <c r="A111" s="25"/>
      <c r="E111" s="5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A116" s="25"/>
      <c r="E116" s="5"/>
    </row>
    <row r="117" spans="1:5" x14ac:dyDescent="0.25">
      <c r="A117" s="25"/>
    </row>
    <row r="118" spans="1:5" x14ac:dyDescent="0.25">
      <c r="A118" s="25"/>
      <c r="E118" s="5"/>
    </row>
    <row r="119" spans="1:5" x14ac:dyDescent="0.25">
      <c r="A119" s="25"/>
      <c r="E119" s="5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A124" s="25"/>
      <c r="E124" s="5"/>
    </row>
    <row r="125" spans="1:5" x14ac:dyDescent="0.25">
      <c r="A125" s="25"/>
    </row>
    <row r="126" spans="1:5" x14ac:dyDescent="0.25">
      <c r="A126" s="25"/>
      <c r="E126" s="5"/>
    </row>
    <row r="127" spans="1:5" x14ac:dyDescent="0.25">
      <c r="E127" s="3"/>
    </row>
    <row r="128" spans="1:5" x14ac:dyDescent="0.25">
      <c r="E128" s="3"/>
    </row>
    <row r="129" spans="1:5" x14ac:dyDescent="0.25">
      <c r="E129" s="3"/>
    </row>
    <row r="130" spans="1:5" x14ac:dyDescent="0.25">
      <c r="E130" s="3"/>
    </row>
    <row r="131" spans="1:5" x14ac:dyDescent="0.25">
      <c r="A131" s="25"/>
      <c r="E131" s="5"/>
    </row>
    <row r="132" spans="1:5" x14ac:dyDescent="0.25">
      <c r="A132" s="25"/>
    </row>
    <row r="133" spans="1:5" x14ac:dyDescent="0.25">
      <c r="E133" s="5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7" spans="1:5" x14ac:dyDescent="0.25">
      <c r="E137" s="3"/>
    </row>
    <row r="139" spans="1:5" x14ac:dyDescent="0.25">
      <c r="A139" s="25"/>
    </row>
    <row r="140" spans="1:5" x14ac:dyDescent="0.25">
      <c r="E140" s="5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E144" s="3"/>
    </row>
    <row r="146" spans="1:5" x14ac:dyDescent="0.25">
      <c r="A146" s="25"/>
    </row>
    <row r="147" spans="1:5" x14ac:dyDescent="0.25">
      <c r="E147" s="5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3" spans="1:5" x14ac:dyDescent="0.25">
      <c r="A153" s="25"/>
      <c r="C153" s="38"/>
    </row>
    <row r="154" spans="1:5" x14ac:dyDescent="0.25">
      <c r="E154" s="5"/>
    </row>
    <row r="155" spans="1:5" x14ac:dyDescent="0.25">
      <c r="A155" s="25"/>
      <c r="C155" s="38"/>
      <c r="E155" s="5"/>
    </row>
    <row r="156" spans="1:5" x14ac:dyDescent="0.25">
      <c r="A156" s="25"/>
      <c r="E156" s="5"/>
    </row>
    <row r="157" spans="1:5" x14ac:dyDescent="0.25">
      <c r="A157" s="25"/>
      <c r="C157" s="2"/>
    </row>
    <row r="158" spans="1:5" x14ac:dyDescent="0.25">
      <c r="E158" s="5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2" spans="1:5" x14ac:dyDescent="0.25">
      <c r="E162" s="3"/>
    </row>
    <row r="164" spans="1:5" x14ac:dyDescent="0.25">
      <c r="A164" s="25"/>
    </row>
    <row r="165" spans="1:5" x14ac:dyDescent="0.25">
      <c r="E165" s="5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1" spans="1:5" x14ac:dyDescent="0.25">
      <c r="A171" s="25"/>
      <c r="C171" s="2"/>
    </row>
    <row r="172" spans="1:5" x14ac:dyDescent="0.25">
      <c r="E172" s="5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8" spans="1:5" x14ac:dyDescent="0.25">
      <c r="A178" s="25"/>
      <c r="C178" s="2"/>
    </row>
    <row r="179" spans="1:5" x14ac:dyDescent="0.25">
      <c r="E179" s="5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3" spans="1:5" x14ac:dyDescent="0.25">
      <c r="E183" s="3"/>
    </row>
  </sheetData>
  <conditionalFormatting sqref="A58:A81 A4:A56">
    <cfRule type="cellIs" dxfId="0" priority="3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4"/>
      <c r="B2" s="12"/>
      <c r="C2" s="12"/>
    </row>
    <row r="3" spans="1:3" ht="17.25" thickBot="1" x14ac:dyDescent="0.3">
      <c r="A3" s="13" t="s">
        <v>18</v>
      </c>
      <c r="B3" s="13" t="s">
        <v>4</v>
      </c>
      <c r="C3" s="37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67</v>
      </c>
      <c r="B5" s="8" t="s">
        <v>33</v>
      </c>
      <c r="C5" s="9" t="s">
        <v>55</v>
      </c>
    </row>
    <row r="6" spans="1:3" ht="17.25" thickBot="1" x14ac:dyDescent="0.3">
      <c r="A6" s="9" t="s">
        <v>68</v>
      </c>
      <c r="B6" s="8" t="s">
        <v>34</v>
      </c>
      <c r="C6" s="9" t="s">
        <v>57</v>
      </c>
    </row>
    <row r="7" spans="1:3" ht="17.25" thickBot="1" x14ac:dyDescent="0.3">
      <c r="A7" s="9" t="s">
        <v>69</v>
      </c>
      <c r="B7" s="8" t="s">
        <v>59</v>
      </c>
      <c r="C7" s="9" t="s">
        <v>60</v>
      </c>
    </row>
    <row r="8" spans="1:3" ht="17.25" thickBot="1" x14ac:dyDescent="0.3">
      <c r="A8" s="9" t="s">
        <v>70</v>
      </c>
      <c r="B8" s="8" t="s">
        <v>35</v>
      </c>
      <c r="C8" s="9" t="s">
        <v>62</v>
      </c>
    </row>
    <row r="9" spans="1:3" ht="17.25" thickBot="1" x14ac:dyDescent="0.3">
      <c r="A9" s="9" t="s">
        <v>71</v>
      </c>
      <c r="B9" s="8" t="s">
        <v>14</v>
      </c>
      <c r="C9" s="9" t="s">
        <v>15</v>
      </c>
    </row>
    <row r="10" spans="1:3" ht="17.25" thickBot="1" x14ac:dyDescent="0.3">
      <c r="A10" s="9" t="s">
        <v>72</v>
      </c>
      <c r="B10" s="8" t="s">
        <v>65</v>
      </c>
      <c r="C10" s="9" t="s">
        <v>16</v>
      </c>
    </row>
    <row r="11" spans="1:3" ht="17.25" thickBot="1" x14ac:dyDescent="0.3">
      <c r="A11" s="9" t="s">
        <v>72</v>
      </c>
      <c r="B11" s="8" t="s">
        <v>66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37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54</v>
      </c>
      <c r="B15" s="7" t="s">
        <v>33</v>
      </c>
      <c r="C15" s="7" t="s">
        <v>55</v>
      </c>
    </row>
    <row r="16" spans="1:3" ht="17.25" thickBot="1" x14ac:dyDescent="0.3">
      <c r="A16" s="7" t="s">
        <v>56</v>
      </c>
      <c r="B16" s="7" t="s">
        <v>34</v>
      </c>
      <c r="C16" s="7" t="s">
        <v>57</v>
      </c>
    </row>
    <row r="17" spans="1:3" ht="17.25" thickBot="1" x14ac:dyDescent="0.3">
      <c r="A17" s="7" t="s">
        <v>58</v>
      </c>
      <c r="B17" s="7" t="s">
        <v>59</v>
      </c>
      <c r="C17" s="7" t="s">
        <v>60</v>
      </c>
    </row>
    <row r="18" spans="1:3" ht="17.25" thickBot="1" x14ac:dyDescent="0.3">
      <c r="A18" s="7" t="s">
        <v>61</v>
      </c>
      <c r="B18" s="7" t="s">
        <v>35</v>
      </c>
      <c r="C18" s="7" t="s">
        <v>62</v>
      </c>
    </row>
    <row r="19" spans="1:3" ht="17.25" thickBot="1" x14ac:dyDescent="0.3">
      <c r="A19" s="7" t="s">
        <v>63</v>
      </c>
      <c r="B19" s="7" t="s">
        <v>14</v>
      </c>
      <c r="C19" s="7" t="s">
        <v>15</v>
      </c>
    </row>
    <row r="20" spans="1:3" ht="17.25" thickBot="1" x14ac:dyDescent="0.3">
      <c r="A20" s="7" t="s">
        <v>64</v>
      </c>
      <c r="B20" s="7" t="s">
        <v>65</v>
      </c>
      <c r="C20" s="7" t="s">
        <v>16</v>
      </c>
    </row>
    <row r="21" spans="1:3" ht="17.25" thickBot="1" x14ac:dyDescent="0.3">
      <c r="A21" s="7" t="s">
        <v>64</v>
      </c>
      <c r="B21" s="7" t="s">
        <v>66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2025-08-11T22:09:16Z</dcterms:modified>
</cp:coreProperties>
</file>