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56B1CA6C-0F37-4CA7-9334-56AC02B7FCF4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27" i="2"/>
  <c r="B36" i="2"/>
  <c r="C19" i="2" l="1"/>
  <c r="A19" i="2"/>
  <c r="E28" i="2"/>
  <c r="E29" i="2" s="1"/>
  <c r="E30" i="2" s="1"/>
  <c r="E31" i="2" s="1"/>
  <c r="E32" i="2" s="1"/>
  <c r="C27" i="2"/>
  <c r="A27" i="2"/>
  <c r="F27" i="2" l="1"/>
  <c r="E71" i="2" l="1"/>
  <c r="F71" i="2" s="1"/>
  <c r="E62" i="2"/>
  <c r="F62" i="2" s="1"/>
  <c r="E53" i="2"/>
  <c r="E54" i="2" s="1"/>
  <c r="E55" i="2" s="1"/>
  <c r="E56" i="2" s="1"/>
  <c r="E57" i="2" s="1"/>
  <c r="E58" i="2" s="1"/>
  <c r="E59" i="2" s="1"/>
  <c r="E44" i="2"/>
  <c r="E45" i="2" s="1"/>
  <c r="E46" i="2" s="1"/>
  <c r="E47" i="2" s="1"/>
  <c r="E48" i="2" s="1"/>
  <c r="E36" i="2"/>
  <c r="E37" i="2" s="1"/>
  <c r="E38" i="2" s="1"/>
  <c r="E39" i="2" s="1"/>
  <c r="E40" i="2" s="1"/>
  <c r="E41" i="2" s="1"/>
  <c r="A5" i="1"/>
  <c r="A6" i="1" s="1"/>
  <c r="A7" i="1" s="1"/>
  <c r="A8" i="1" s="1"/>
  <c r="A9" i="1" s="1"/>
  <c r="A10" i="1" s="1"/>
  <c r="A4" i="1"/>
  <c r="A2" i="1"/>
  <c r="C4" i="5"/>
  <c r="E49" i="2" l="1"/>
  <c r="E50" i="2" s="1"/>
  <c r="F36" i="2"/>
  <c r="E63" i="2"/>
  <c r="E64" i="2" s="1"/>
  <c r="E65" i="2" s="1"/>
  <c r="E66" i="2" s="1"/>
  <c r="E67" i="2" s="1"/>
  <c r="E68" i="2" s="1"/>
  <c r="E72" i="2"/>
  <c r="E73" i="2" s="1"/>
  <c r="E74" i="2" s="1"/>
  <c r="E75" i="2" s="1"/>
  <c r="E76" i="2" s="1"/>
  <c r="E77" i="2" s="1"/>
  <c r="F53" i="2"/>
  <c r="F44" i="2"/>
  <c r="B6" i="2"/>
  <c r="B7" i="2" s="1"/>
  <c r="B8" i="2" s="1"/>
  <c r="E20" i="2" l="1"/>
  <c r="E21" i="2" s="1"/>
  <c r="E22" i="2" s="1"/>
  <c r="E23" i="2" s="1"/>
  <c r="E24" i="2" s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5" i="2"/>
  <c r="F19" i="2"/>
  <c r="C44" i="2" l="1"/>
  <c r="A44" i="2"/>
  <c r="E13" i="2"/>
  <c r="E14" i="2" s="1"/>
  <c r="E15" i="2" s="1"/>
  <c r="E16" i="2" s="1"/>
  <c r="C11" i="2"/>
  <c r="A11" i="2"/>
  <c r="A35" i="2" l="1"/>
  <c r="B13" i="2"/>
  <c r="B14" i="2" s="1"/>
  <c r="B15" i="2" l="1"/>
  <c r="B16" i="2" s="1"/>
  <c r="B20" i="2" s="1"/>
  <c r="B21" i="2" s="1"/>
  <c r="B22" i="2" s="1"/>
  <c r="C35" i="2"/>
  <c r="A53" i="2" l="1"/>
  <c r="C53" i="2"/>
  <c r="A62" i="2"/>
  <c r="C62" i="2"/>
  <c r="C71" i="2" l="1"/>
  <c r="A71" i="2"/>
  <c r="A90" i="2" l="1"/>
  <c r="B23" i="2"/>
  <c r="B24" i="2" s="1"/>
  <c r="B25" i="2" l="1"/>
  <c r="B28" i="2" l="1"/>
  <c r="B29" i="2" s="1"/>
  <c r="B30" i="2" s="1"/>
  <c r="B31" i="2" s="1"/>
  <c r="B32" i="2" l="1"/>
  <c r="B37" i="2" l="1"/>
  <c r="B38" i="2" s="1"/>
  <c r="B39" i="2" s="1"/>
  <c r="B40" i="2" s="1"/>
  <c r="B41" i="2" s="1"/>
  <c r="B45" i="2" s="1"/>
  <c r="B46" i="2" s="1"/>
  <c r="B47" i="2" s="1"/>
  <c r="B48" i="2" s="1"/>
  <c r="B50" i="2" l="1"/>
  <c r="B54" i="2" s="1"/>
  <c r="B55" i="2" s="1"/>
  <c r="B56" i="2" s="1"/>
  <c r="B57" i="2" s="1"/>
  <c r="B49" i="2"/>
  <c r="B59" i="2" l="1"/>
  <c r="B63" i="2" s="1"/>
  <c r="B64" i="2" s="1"/>
  <c r="B65" i="2" s="1"/>
  <c r="B66" i="2" s="1"/>
  <c r="B58" i="2"/>
  <c r="B68" i="2" l="1"/>
  <c r="B72" i="2" s="1"/>
  <c r="B73" i="2" s="1"/>
  <c r="B74" i="2" s="1"/>
  <c r="B75" i="2" s="1"/>
  <c r="B76" i="2" s="1"/>
  <c r="B77" i="2" s="1"/>
  <c r="B67" i="2"/>
</calcChain>
</file>

<file path=xl/sharedStrings.xml><?xml version="1.0" encoding="utf-8"?>
<sst xmlns="http://schemas.openxmlformats.org/spreadsheetml/2006/main" count="223" uniqueCount="109">
  <si>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</si>
  <si>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</si>
  <si>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</si>
  <si>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</si>
  <si>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</si>
  <si>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</si>
  <si>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</si>
  <si>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</si>
  <si>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</si>
  <si>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</si>
  <si>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</si>
  <si>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</si>
  <si>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</si>
  <si>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</si>
  <si>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</si>
  <si>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</si>
  <si>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</si>
  <si>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</si>
  <si>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</si>
  <si>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</si>
  <si>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</si>
  <si>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</si>
  <si>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</si>
  <si>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</si>
  <si>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</si>
  <si>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</si>
  <si>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</si>
  <si>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</si>
  <si>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</si>
  <si>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</si>
  <si>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</si>
  <si>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</si>
  <si>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</si>
  <si>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</si>
  <si>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</si>
  <si>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</si>
  <si>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</si>
  <si>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</si>
  <si>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</si>
  <si>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</si>
  <si>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</si>
  <si>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</si>
  <si>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</si>
  <si>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</si>
  <si>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</si>
  <si>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</si>
  <si>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</si>
  <si>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</si>
  <si>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</si>
  <si>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</si>
  <si>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</si>
  <si>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</si>
  <si>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</si>
  <si>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</si>
  <si>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</si>
  <si>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</si>
  <si>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</si>
  <si>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</si>
  <si>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</si>
  <si>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</si>
  <si>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</si>
  <si>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</si>
  <si>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</si>
  <si>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</si>
  <si>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</si>
  <si>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</si>
  <si>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</si>
  <si>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</si>
  <si>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</si>
  <si>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</si>
  <si>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</si>
  <si>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</si>
  <si>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</si>
  <si>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</si>
  <si>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</si>
  <si>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</si>
  <si>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</si>
  <si>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</si>
  <si>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</si>
  <si>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</si>
  <si>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</si>
  <si>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</si>
  <si>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</si>
  <si>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</si>
  <si>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</si>
  <si>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</si>
  <si>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</si>
  <si>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51-25-0277</t>
  </si>
  <si>
    <t xml:space="preserve">Proposed Resolutions for LB213 CID 218, 276, 277, 606, 479, 480, 482, 484, 600	</t>
  </si>
  <si>
    <t>Panpan</t>
  </si>
  <si>
    <t>https://mentor.ieee.org/802.15/dcn/25/15-25-0277-01-04ab-proposed-resolutions-for-lb213-cid-218-276-277-606-479-480-482-484-600.docx</t>
  </si>
  <si>
    <t>Clause 33 typo</t>
  </si>
  <si>
    <t>Larry</t>
  </si>
  <si>
    <t>Riku</t>
  </si>
  <si>
    <t>Misc comments</t>
  </si>
  <si>
    <t>15-25-0253</t>
  </si>
  <si>
    <t>15-25-0232</t>
  </si>
  <si>
    <t>15-25-0278</t>
  </si>
  <si>
    <t>https://mentor.ieee.org/802.15/dcn/25/15-25-0277-02-04ab-proposed-resolutions-for-lb213-cid-218-276-277-606-479-480-482-484-600.docx</t>
  </si>
  <si>
    <t>https://mentor.ieee.org/802.15/dcn/25/15-25-0278-00-04ab-proposed-resolutions-267-268-269-270.docx</t>
  </si>
  <si>
    <t>https://mentor.ieee.org/802.15/dcn/25/15-25-0253-00-04ab-d02-miscellaneous-comment-resolutions-iii.docx</t>
  </si>
  <si>
    <t>https://mentor.ieee.org/802.15/dcn/25/15-25-0232-00-04ab-updates-to-rx-enable-for-non-interleaved-mms.docx</t>
  </si>
  <si>
    <t>Updates to RX enable for non-interleaved MMS</t>
  </si>
  <si>
    <t>D02 Miscellaneous Comment Resolutions III</t>
  </si>
  <si>
    <t>15-25-0274</t>
  </si>
  <si>
    <t>https://mentor.ieee.org/802.15/dcn/25/15-25-0274-01-04ab-d02-miscellaneous-comment-resolutions-iv.docx</t>
  </si>
  <si>
    <t>D02 Miscellaneous Comment Resolutions IV</t>
  </si>
  <si>
    <t>15-25-0224</t>
  </si>
  <si>
    <t>Mickael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</si>
</sst>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74-01-04ab-d02-miscellaneous-comment-resolutions-iv.docx" TargetMode="External"/><Relationship Id="rId3" Type="http://schemas.openxmlformats.org/officeDocument/2006/relationships/hyperlink" Target="https://mentor.ieee.org/802.15/dcn/25/15-25-0278-00-04ab-proposed-resolutions-267-268-269-270.docx" TargetMode="External"/><Relationship Id="rId7" Type="http://schemas.openxmlformats.org/officeDocument/2006/relationships/hyperlink" Target="https://mentor.ieee.org/802.15/dcn/25/15-25-0232-00-04ab-updates-to-rx-enable-for-non-interleaved-mms.docx" TargetMode="External"/><Relationship Id="rId2" Type="http://schemas.openxmlformats.org/officeDocument/2006/relationships/hyperlink" Target="https://mentor.ieee.org/802.15/dcn/25/15-25-0277-02-04ab-proposed-resolutions-for-lb213-cid-218-276-277-606-479-480-482-484-600.docx" TargetMode="External"/><Relationship Id="rId1" Type="http://schemas.openxmlformats.org/officeDocument/2006/relationships/hyperlink" Target="https://mentor.ieee.org/802.15/dcn/25/15-25-0277-01-04ab-proposed-resolutions-for-lb213-cid-218-276-277-606-479-480-482-484-600.docx" TargetMode="External"/><Relationship Id="rId6" Type="http://schemas.openxmlformats.org/officeDocument/2006/relationships/hyperlink" Target="https://mentor.ieee.org/802.15/dcn/25/15-25-0253-00-04ab-d02-miscellaneous-comment-resolutions-iii.docx" TargetMode="External"/><Relationship Id="rId5" Type="http://schemas.openxmlformats.org/officeDocument/2006/relationships/hyperlink" Target="https://mentor.ieee.org/802.15/dcn/25/15-25-0232-00-04ab-updates-to-rx-enable-for-non-interleaved-mms.docx" TargetMode="External"/><Relationship Id="rId4" Type="http://schemas.openxmlformats.org/officeDocument/2006/relationships/hyperlink" Target="https://mentor.ieee.org/802.15/dcn/25/15-25-0253-00-04ab-d02-miscellaneous-comment-resolutions-iii.docx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3" sqref="A3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3"/>
  <sheetViews>
    <sheetView tabSelected="1" topLeftCell="A24" zoomScale="130" zoomScaleNormal="130" workbookViewId="0">
      <selection activeCell="C46" sqref="C4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10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88</v>
      </c>
      <c r="D13">
        <v>20</v>
      </c>
      <c r="E13" s="3">
        <f t="shared" ref="E13" si="2">E12+TIME(0,D12,0)</f>
        <v>0.25694444444444442</v>
      </c>
      <c r="G13" s="24" t="s">
        <v>89</v>
      </c>
      <c r="H13" t="s">
        <v>87</v>
      </c>
      <c r="I13" s="26" t="s">
        <v>90</v>
      </c>
    </row>
    <row r="14" spans="1:20" x14ac:dyDescent="0.25">
      <c r="B14" s="24">
        <f t="shared" si="1"/>
        <v>7</v>
      </c>
      <c r="C14" t="s">
        <v>91</v>
      </c>
      <c r="D14">
        <v>5</v>
      </c>
      <c r="E14" s="3">
        <f>E13+TIME(0,D13,0)</f>
        <v>0.27083333333333331</v>
      </c>
      <c r="G14" s="24" t="s">
        <v>92</v>
      </c>
      <c r="I14" s="26"/>
    </row>
    <row r="15" spans="1:20" x14ac:dyDescent="0.25">
      <c r="B15" s="24">
        <f>B14+1</f>
        <v>8</v>
      </c>
      <c r="C15" t="s">
        <v>60</v>
      </c>
      <c r="D15">
        <v>20</v>
      </c>
      <c r="E15" s="3">
        <f>E14+TIME(0,D14,0)</f>
        <v>0.27430555555555552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0.28819444444444442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Summary!F4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5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88</v>
      </c>
      <c r="D21">
        <v>10</v>
      </c>
      <c r="E21" s="3">
        <f t="shared" si="3"/>
        <v>0.25347222222222221</v>
      </c>
      <c r="G21" s="24" t="s">
        <v>89</v>
      </c>
      <c r="H21" t="s">
        <v>87</v>
      </c>
      <c r="I21" s="26" t="s">
        <v>98</v>
      </c>
    </row>
    <row r="22" spans="1:9" x14ac:dyDescent="0.25">
      <c r="B22" s="24">
        <f>B21+1</f>
        <v>12</v>
      </c>
      <c r="C22" t="s">
        <v>94</v>
      </c>
      <c r="D22">
        <v>15</v>
      </c>
      <c r="E22" s="3">
        <f t="shared" si="3"/>
        <v>0.26041666666666663</v>
      </c>
      <c r="G22" s="24" t="s">
        <v>93</v>
      </c>
      <c r="H22" t="s">
        <v>97</v>
      </c>
      <c r="I22" s="26" t="s">
        <v>99</v>
      </c>
    </row>
    <row r="23" spans="1:9" x14ac:dyDescent="0.25">
      <c r="B23" s="24">
        <f>B22+1</f>
        <v>13</v>
      </c>
      <c r="C23" t="s">
        <v>103</v>
      </c>
      <c r="D23">
        <v>15</v>
      </c>
      <c r="E23" s="3">
        <f t="shared" si="3"/>
        <v>0.27083333333333331</v>
      </c>
      <c r="G23" s="24" t="s">
        <v>81</v>
      </c>
      <c r="H23" t="s">
        <v>95</v>
      </c>
      <c r="I23" s="26" t="s">
        <v>100</v>
      </c>
    </row>
    <row r="24" spans="1:9" x14ac:dyDescent="0.25">
      <c r="B24" s="24">
        <f>B23+1</f>
        <v>14</v>
      </c>
      <c r="C24" t="s">
        <v>102</v>
      </c>
      <c r="D24">
        <v>15</v>
      </c>
      <c r="E24" s="3">
        <f t="shared" si="3"/>
        <v>0.28125</v>
      </c>
      <c r="G24" s="24" t="s">
        <v>81</v>
      </c>
      <c r="H24" t="s">
        <v>96</v>
      </c>
      <c r="I24" s="26" t="s">
        <v>101</v>
      </c>
    </row>
    <row r="25" spans="1:9" x14ac:dyDescent="0.25">
      <c r="B25" s="24">
        <f>B24+1</f>
        <v>15</v>
      </c>
      <c r="C25" t="s">
        <v>8</v>
      </c>
      <c r="D25">
        <v>0</v>
      </c>
      <c r="E25" s="3">
        <f t="shared" si="3"/>
        <v>0.29166666666666669</v>
      </c>
      <c r="G25" s="24" t="s">
        <v>21</v>
      </c>
    </row>
    <row r="26" spans="1:9" x14ac:dyDescent="0.25">
      <c r="E26" s="3"/>
    </row>
    <row r="27" spans="1:9" s="4" customFormat="1" x14ac:dyDescent="0.25">
      <c r="A27" s="25">
        <f>Summary!$A$5</f>
        <v>45825</v>
      </c>
      <c r="B27" s="24"/>
      <c r="C27" s="4" t="str">
        <f>CONCATENATE(TEXT(Summary!$A$5,"dd-mmm")," ",Summary!$B$5)</f>
        <v>17-Jun 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16</v>
      </c>
      <c r="C28" t="s">
        <v>9</v>
      </c>
      <c r="D28">
        <v>5</v>
      </c>
      <c r="E28" s="3">
        <f t="shared" ref="E28:E32" si="4">E27+TIME(0,D27,0)</f>
        <v>0.25</v>
      </c>
      <c r="G28" s="24" t="s">
        <v>21</v>
      </c>
    </row>
    <row r="29" spans="1:9" x14ac:dyDescent="0.25">
      <c r="B29" s="24">
        <f>B28+1</f>
        <v>17</v>
      </c>
      <c r="C29" t="s">
        <v>103</v>
      </c>
      <c r="D29">
        <v>15</v>
      </c>
      <c r="E29" s="3">
        <f t="shared" si="4"/>
        <v>0.25347222222222221</v>
      </c>
      <c r="G29" s="24" t="s">
        <v>81</v>
      </c>
      <c r="H29" t="s">
        <v>95</v>
      </c>
      <c r="I29" s="26" t="s">
        <v>100</v>
      </c>
    </row>
    <row r="30" spans="1:9" x14ac:dyDescent="0.25">
      <c r="B30" s="24">
        <f>B29+1</f>
        <v>18</v>
      </c>
      <c r="C30" t="s">
        <v>102</v>
      </c>
      <c r="D30">
        <v>20</v>
      </c>
      <c r="E30" s="3">
        <f t="shared" si="4"/>
        <v>0.2638888888888889</v>
      </c>
      <c r="G30" s="24" t="s">
        <v>81</v>
      </c>
      <c r="H30" t="s">
        <v>96</v>
      </c>
      <c r="I30" s="26" t="s">
        <v>101</v>
      </c>
    </row>
    <row r="31" spans="1:9" x14ac:dyDescent="0.25">
      <c r="B31" s="24">
        <f>B30+1</f>
        <v>19</v>
      </c>
      <c r="C31" t="s">
        <v>106</v>
      </c>
      <c r="D31">
        <v>20</v>
      </c>
      <c r="E31" s="3">
        <f t="shared" si="4"/>
        <v>0.27777777777777779</v>
      </c>
      <c r="G31" s="24" t="s">
        <v>81</v>
      </c>
      <c r="H31" t="s">
        <v>104</v>
      </c>
      <c r="I31" s="26" t="s">
        <v>105</v>
      </c>
    </row>
    <row r="32" spans="1:9" x14ac:dyDescent="0.25">
      <c r="B32" s="24">
        <f>B31+1</f>
        <v>20</v>
      </c>
      <c r="C32" t="s">
        <v>8</v>
      </c>
      <c r="D32">
        <v>0</v>
      </c>
      <c r="E32" s="3">
        <f t="shared" si="4"/>
        <v>0.29166666666666669</v>
      </c>
      <c r="G32" s="24" t="s">
        <v>21</v>
      </c>
      <c r="I32" s="26"/>
    </row>
    <row r="33" spans="1:9" x14ac:dyDescent="0.25">
      <c r="E33" s="3"/>
    </row>
    <row r="34" spans="1:9" x14ac:dyDescent="0.25">
      <c r="A34" s="25"/>
    </row>
    <row r="35" spans="1:9" s="4" customFormat="1" x14ac:dyDescent="0.25">
      <c r="A35" s="25">
        <f>Summary!$A$6</f>
        <v>45832</v>
      </c>
      <c r="B35" s="24"/>
      <c r="C35" s="4" t="str">
        <f>CONCATENATE(TEXT(Summary!$A$6,"dd-mmm")," ",Summary!$B$6)</f>
        <v>24-Jun Comment Resolution</v>
      </c>
    </row>
    <row r="36" spans="1:9" x14ac:dyDescent="0.25">
      <c r="B36" s="24">
        <f>B32+1</f>
        <v>21</v>
      </c>
      <c r="C36" t="s">
        <v>9</v>
      </c>
      <c r="D36">
        <v>5</v>
      </c>
      <c r="E36" s="5">
        <f>Summary!F6</f>
        <v>0.25</v>
      </c>
      <c r="F36" s="5">
        <f>E36+TIME(-$E$1,0,0)</f>
        <v>0.54166666666666674</v>
      </c>
      <c r="G36" s="24" t="s">
        <v>21</v>
      </c>
    </row>
    <row r="37" spans="1:9" x14ac:dyDescent="0.25">
      <c r="B37" s="24">
        <f>B36+1</f>
        <v>22</v>
      </c>
      <c r="C37" t="s">
        <v>82</v>
      </c>
      <c r="D37">
        <v>10</v>
      </c>
      <c r="E37" s="3">
        <f t="shared" ref="E37:E40" si="5">E36+TIME(0,D36,0)</f>
        <v>0.25347222222222221</v>
      </c>
      <c r="G37" s="24" t="s">
        <v>51</v>
      </c>
      <c r="I37" s="26"/>
    </row>
    <row r="38" spans="1:9" x14ac:dyDescent="0.25">
      <c r="B38" s="24">
        <f>B37+1</f>
        <v>23</v>
      </c>
      <c r="C38" t="s">
        <v>60</v>
      </c>
      <c r="D38">
        <v>20</v>
      </c>
      <c r="E38" s="3">
        <f t="shared" si="5"/>
        <v>0.26041666666666663</v>
      </c>
      <c r="G38" s="24" t="s">
        <v>22</v>
      </c>
      <c r="I38" s="26"/>
    </row>
    <row r="39" spans="1:9" x14ac:dyDescent="0.25">
      <c r="B39" s="24">
        <f>B38+1</f>
        <v>24</v>
      </c>
      <c r="C39" t="s">
        <v>60</v>
      </c>
      <c r="D39">
        <v>20</v>
      </c>
      <c r="E39" s="3">
        <f t="shared" si="5"/>
        <v>0.27430555555555552</v>
      </c>
      <c r="G39" s="24" t="s">
        <v>22</v>
      </c>
    </row>
    <row r="40" spans="1:9" x14ac:dyDescent="0.25">
      <c r="B40" s="24">
        <f>B39+1</f>
        <v>25</v>
      </c>
      <c r="C40" t="s">
        <v>86</v>
      </c>
      <c r="D40">
        <v>5</v>
      </c>
      <c r="E40" s="3">
        <f t="shared" si="5"/>
        <v>0.28819444444444442</v>
      </c>
      <c r="G40" s="24" t="s">
        <v>21</v>
      </c>
    </row>
    <row r="41" spans="1:9" x14ac:dyDescent="0.25">
      <c r="B41" s="24">
        <f>B40+1</f>
        <v>26</v>
      </c>
      <c r="C41" t="s">
        <v>8</v>
      </c>
      <c r="D41">
        <v>0</v>
      </c>
      <c r="E41" s="3">
        <f>E40+TIME(0,D40,0)</f>
        <v>0.29166666666666663</v>
      </c>
      <c r="G41" s="24" t="s">
        <v>21</v>
      </c>
    </row>
    <row r="43" spans="1:9" x14ac:dyDescent="0.25">
      <c r="E43" s="3"/>
      <c r="F43" s="5"/>
    </row>
    <row r="44" spans="1:9" x14ac:dyDescent="0.25">
      <c r="A44" s="25">
        <f>Summary!$A$7</f>
        <v>45839</v>
      </c>
      <c r="C44" s="4" t="str">
        <f>CONCATENATE(TEXT(Summary!$A$7,"dd-mmm")," ",Summary!$B$7)</f>
        <v>01-Jul Comment Resolution</v>
      </c>
      <c r="E44" s="5">
        <f>Summary!F7</f>
        <v>0.25</v>
      </c>
      <c r="F44" s="5">
        <f>E44+TIME(-$E$1,0,0)</f>
        <v>0.54166666666666674</v>
      </c>
      <c r="I44" s="26"/>
    </row>
    <row r="45" spans="1:9" x14ac:dyDescent="0.25">
      <c r="B45" s="24">
        <f>B41+1</f>
        <v>27</v>
      </c>
      <c r="C45" t="s">
        <v>9</v>
      </c>
      <c r="D45">
        <v>5</v>
      </c>
      <c r="E45" s="3">
        <f t="shared" ref="E45:E50" si="6">E44+TIME(0,D44,0)</f>
        <v>0.25</v>
      </c>
      <c r="G45" s="24" t="s">
        <v>21</v>
      </c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0.25347222222222221</v>
      </c>
      <c r="G46" s="24" t="s">
        <v>108</v>
      </c>
      <c r="H46" t="s">
        <v>107</v>
      </c>
      <c r="I46" s="26"/>
    </row>
    <row r="47" spans="1:9" x14ac:dyDescent="0.25">
      <c r="B47" s="24">
        <f>B46+1</f>
        <v>29</v>
      </c>
      <c r="C47" t="s">
        <v>60</v>
      </c>
      <c r="D47">
        <v>20</v>
      </c>
      <c r="E47" s="3">
        <f t="shared" si="6"/>
        <v>0.2673611111111111</v>
      </c>
      <c r="G47" s="24" t="s">
        <v>22</v>
      </c>
      <c r="I47" s="26"/>
    </row>
    <row r="48" spans="1:9" x14ac:dyDescent="0.25">
      <c r="B48" s="24">
        <f>B47+1</f>
        <v>30</v>
      </c>
      <c r="C48" t="s">
        <v>60</v>
      </c>
      <c r="D48">
        <v>10</v>
      </c>
      <c r="E48" s="3">
        <f t="shared" si="6"/>
        <v>0.28125</v>
      </c>
      <c r="G48" s="24" t="s">
        <v>22</v>
      </c>
      <c r="I48" s="26"/>
    </row>
    <row r="49" spans="1:9" x14ac:dyDescent="0.25">
      <c r="B49" s="24">
        <f>B48+1</f>
        <v>31</v>
      </c>
      <c r="C49" t="s">
        <v>86</v>
      </c>
      <c r="D49">
        <v>5</v>
      </c>
      <c r="E49" s="3">
        <f t="shared" si="6"/>
        <v>0.28819444444444442</v>
      </c>
      <c r="G49" s="24" t="s">
        <v>21</v>
      </c>
    </row>
    <row r="50" spans="1:9" x14ac:dyDescent="0.25">
      <c r="B50" s="24">
        <f>B48+1</f>
        <v>31</v>
      </c>
      <c r="C50" t="s">
        <v>8</v>
      </c>
      <c r="D50">
        <v>0</v>
      </c>
      <c r="E50" s="3">
        <f t="shared" si="6"/>
        <v>0.29166666666666663</v>
      </c>
      <c r="G50" s="24" t="s">
        <v>21</v>
      </c>
    </row>
    <row r="52" spans="1:9" s="4" customFormat="1" x14ac:dyDescent="0.25">
      <c r="A52" s="25"/>
      <c r="B52" s="23"/>
      <c r="E52" s="5"/>
      <c r="F52" s="5"/>
      <c r="G52" s="23"/>
    </row>
    <row r="53" spans="1:9" x14ac:dyDescent="0.25">
      <c r="A53" s="25">
        <f>Summary!$A$8</f>
        <v>45846</v>
      </c>
      <c r="C53" s="4" t="str">
        <f>CONCATENATE(TEXT(Summary!$A$8,"dd-mmm")," ",Summary!$B$8)</f>
        <v>08-Jul Comment Resolution</v>
      </c>
      <c r="E53" s="5">
        <f>Summary!F8</f>
        <v>0.25</v>
      </c>
      <c r="F53" s="5">
        <f>E53+TIME(-$E$1,0,0)</f>
        <v>0.54166666666666674</v>
      </c>
    </row>
    <row r="54" spans="1:9" x14ac:dyDescent="0.25">
      <c r="B54" s="24">
        <f>B50+1</f>
        <v>32</v>
      </c>
      <c r="C54" t="s">
        <v>9</v>
      </c>
      <c r="D54">
        <v>5</v>
      </c>
      <c r="E54" s="3">
        <f t="shared" ref="E54:E59" si="7">E53+TIME(0,D53,0)</f>
        <v>0.25</v>
      </c>
      <c r="G54" s="24" t="s">
        <v>21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0.25347222222222221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20</v>
      </c>
      <c r="E56" s="3">
        <f t="shared" si="7"/>
        <v>0.2673611111111111</v>
      </c>
      <c r="G56" s="24" t="s">
        <v>22</v>
      </c>
      <c r="I56" s="26"/>
    </row>
    <row r="57" spans="1:9" x14ac:dyDescent="0.25">
      <c r="B57" s="24">
        <f>B56+1</f>
        <v>35</v>
      </c>
      <c r="C57" t="s">
        <v>60</v>
      </c>
      <c r="D57">
        <v>10</v>
      </c>
      <c r="E57" s="3">
        <f t="shared" si="7"/>
        <v>0.28125</v>
      </c>
      <c r="G57" s="24" t="s">
        <v>22</v>
      </c>
    </row>
    <row r="58" spans="1:9" x14ac:dyDescent="0.25">
      <c r="B58" s="24">
        <f>B57+1</f>
        <v>36</v>
      </c>
      <c r="C58" t="s">
        <v>86</v>
      </c>
      <c r="D58">
        <v>5</v>
      </c>
      <c r="E58" s="3">
        <f t="shared" si="7"/>
        <v>0.28819444444444442</v>
      </c>
      <c r="G58" s="24" t="s">
        <v>21</v>
      </c>
    </row>
    <row r="59" spans="1:9" x14ac:dyDescent="0.25">
      <c r="B59" s="24">
        <f>B57+1</f>
        <v>36</v>
      </c>
      <c r="C59" t="s">
        <v>8</v>
      </c>
      <c r="D59">
        <v>0</v>
      </c>
      <c r="E59" s="3">
        <f t="shared" si="7"/>
        <v>0.29166666666666663</v>
      </c>
      <c r="G59" s="24" t="s">
        <v>21</v>
      </c>
    </row>
    <row r="60" spans="1:9" x14ac:dyDescent="0.25">
      <c r="A60" s="25"/>
      <c r="E60" s="3"/>
      <c r="F60" s="5"/>
    </row>
    <row r="61" spans="1:9" s="4" customFormat="1" x14ac:dyDescent="0.25">
      <c r="A61" s="25"/>
      <c r="B61" s="23"/>
      <c r="E61" s="5"/>
      <c r="F61" s="5"/>
      <c r="G61" s="23"/>
    </row>
    <row r="62" spans="1:9" x14ac:dyDescent="0.25">
      <c r="A62" s="25">
        <f>Summary!$A$9</f>
        <v>45853</v>
      </c>
      <c r="C62" s="4" t="str">
        <f>CONCATENATE(TEXT(Summary!$A$9,"dd-mmm")," ",Summary!$B$9)</f>
        <v>15-Jul Comment Resolution</v>
      </c>
      <c r="E62" s="5">
        <f>Summary!F9</f>
        <v>0.25</v>
      </c>
      <c r="F62" s="5">
        <f>E62+TIME(-$E$1,0,0)</f>
        <v>0.54166666666666674</v>
      </c>
      <c r="I62" s="26"/>
    </row>
    <row r="63" spans="1:9" x14ac:dyDescent="0.25">
      <c r="B63" s="24">
        <f>B59+1</f>
        <v>37</v>
      </c>
      <c r="C63" t="s">
        <v>9</v>
      </c>
      <c r="D63">
        <v>5</v>
      </c>
      <c r="E63" s="3">
        <f t="shared" ref="E63:E68" si="8">E62+TIME(0,D62,0)</f>
        <v>0.25</v>
      </c>
      <c r="G63" s="24" t="s">
        <v>21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0.25347222222222221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20</v>
      </c>
      <c r="E65" s="3">
        <f t="shared" si="8"/>
        <v>0.2673611111111111</v>
      </c>
      <c r="G65" s="24" t="s">
        <v>22</v>
      </c>
      <c r="I65" s="26"/>
    </row>
    <row r="66" spans="1:9" x14ac:dyDescent="0.25">
      <c r="B66" s="24">
        <f>B65+1</f>
        <v>40</v>
      </c>
      <c r="C66" t="s">
        <v>60</v>
      </c>
      <c r="D66">
        <v>10</v>
      </c>
      <c r="E66" s="3">
        <f t="shared" si="8"/>
        <v>0.28125</v>
      </c>
      <c r="G66" s="24" t="s">
        <v>22</v>
      </c>
    </row>
    <row r="67" spans="1:9" x14ac:dyDescent="0.25">
      <c r="B67" s="24">
        <f>B66+1</f>
        <v>41</v>
      </c>
      <c r="C67" t="s">
        <v>86</v>
      </c>
      <c r="D67">
        <v>5</v>
      </c>
      <c r="E67" s="3">
        <f t="shared" si="8"/>
        <v>0.28819444444444442</v>
      </c>
      <c r="G67" s="24" t="s">
        <v>21</v>
      </c>
    </row>
    <row r="68" spans="1:9" x14ac:dyDescent="0.25">
      <c r="B68" s="24">
        <f>B66+1</f>
        <v>41</v>
      </c>
      <c r="C68" t="s">
        <v>8</v>
      </c>
      <c r="D68">
        <v>0</v>
      </c>
      <c r="E68" s="3">
        <f t="shared" si="8"/>
        <v>0.29166666666666663</v>
      </c>
      <c r="G68" s="24" t="s">
        <v>21</v>
      </c>
    </row>
    <row r="69" spans="1:9" x14ac:dyDescent="0.25">
      <c r="E69" s="3"/>
    </row>
    <row r="70" spans="1:9" x14ac:dyDescent="0.25">
      <c r="E70" s="3"/>
    </row>
    <row r="71" spans="1:9" x14ac:dyDescent="0.25">
      <c r="A71" s="25">
        <f>Summary!$A$10</f>
        <v>45860</v>
      </c>
      <c r="C71" s="4" t="str">
        <f>CONCATENATE(TEXT(Summary!$A$10,"dd-mmm")," ",Summary!$B$10)</f>
        <v>22-Jul Comment Resolution</v>
      </c>
      <c r="E71" s="5">
        <f>Summary!F10</f>
        <v>0.25</v>
      </c>
      <c r="F71" s="5">
        <f>E71+TIME(-$E$1,0,0)</f>
        <v>0.54166666666666674</v>
      </c>
      <c r="I71" s="26"/>
    </row>
    <row r="72" spans="1:9" x14ac:dyDescent="0.25">
      <c r="B72" s="24">
        <f>B68+1</f>
        <v>42</v>
      </c>
      <c r="C72" t="s">
        <v>9</v>
      </c>
      <c r="D72">
        <v>5</v>
      </c>
      <c r="E72" s="3">
        <f t="shared" ref="E72:E76" si="9">E71+TIME(0,D71,0)</f>
        <v>0.25</v>
      </c>
      <c r="G72" s="24" t="s">
        <v>21</v>
      </c>
      <c r="I72" s="26"/>
    </row>
    <row r="73" spans="1:9" x14ac:dyDescent="0.25">
      <c r="B73" s="24">
        <f>B72+1</f>
        <v>43</v>
      </c>
      <c r="C73" t="s">
        <v>60</v>
      </c>
      <c r="D73">
        <v>15</v>
      </c>
      <c r="E73" s="3">
        <f t="shared" si="9"/>
        <v>0.25347222222222221</v>
      </c>
      <c r="G73" s="24" t="s">
        <v>22</v>
      </c>
      <c r="I73" s="26"/>
    </row>
    <row r="74" spans="1:9" x14ac:dyDescent="0.25">
      <c r="B74" s="24">
        <f>B73+1</f>
        <v>44</v>
      </c>
      <c r="C74" t="s">
        <v>60</v>
      </c>
      <c r="D74">
        <v>20</v>
      </c>
      <c r="E74" s="3">
        <f t="shared" si="9"/>
        <v>0.2638888888888889</v>
      </c>
      <c r="G74" s="24" t="s">
        <v>22</v>
      </c>
      <c r="I74" s="26"/>
    </row>
    <row r="75" spans="1:9" x14ac:dyDescent="0.25">
      <c r="B75" s="24">
        <f>B74+1</f>
        <v>45</v>
      </c>
      <c r="C75" t="s">
        <v>85</v>
      </c>
      <c r="D75">
        <v>10</v>
      </c>
      <c r="E75" s="3">
        <f t="shared" si="9"/>
        <v>0.27777777777777779</v>
      </c>
      <c r="G75" s="24" t="s">
        <v>22</v>
      </c>
    </row>
    <row r="76" spans="1:9" x14ac:dyDescent="0.25">
      <c r="B76" s="24">
        <f>B75+1</f>
        <v>46</v>
      </c>
      <c r="C76" t="s">
        <v>86</v>
      </c>
      <c r="D76">
        <v>10</v>
      </c>
      <c r="E76" s="3">
        <f t="shared" si="9"/>
        <v>0.28472222222222221</v>
      </c>
      <c r="G76" s="24" t="s">
        <v>21</v>
      </c>
    </row>
    <row r="77" spans="1:9" x14ac:dyDescent="0.25">
      <c r="B77" s="24">
        <f>B76+1</f>
        <v>47</v>
      </c>
      <c r="C77" t="s">
        <v>8</v>
      </c>
      <c r="D77">
        <v>0</v>
      </c>
      <c r="E77" s="3">
        <f t="shared" ref="E77" si="10">E76+TIME(0,D76,0)</f>
        <v>0.29166666666666663</v>
      </c>
      <c r="G77" s="24" t="s">
        <v>21</v>
      </c>
    </row>
    <row r="78" spans="1:9" x14ac:dyDescent="0.25">
      <c r="E78" s="3"/>
    </row>
    <row r="79" spans="1:9" x14ac:dyDescent="0.25">
      <c r="E79" s="3"/>
    </row>
    <row r="80" spans="1:9" s="4" customFormat="1" x14ac:dyDescent="0.25">
      <c r="A80" s="25"/>
      <c r="B80" s="23"/>
      <c r="C80" t="s">
        <v>53</v>
      </c>
      <c r="E80" s="5"/>
      <c r="F80" s="5"/>
      <c r="G80" s="23"/>
    </row>
    <row r="81" spans="1:9" x14ac:dyDescent="0.25">
      <c r="A81" s="25"/>
      <c r="E81" s="3"/>
      <c r="I81" s="26"/>
    </row>
    <row r="82" spans="1:9" x14ac:dyDescent="0.25">
      <c r="A82" s="25"/>
      <c r="C82" s="4"/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/>
      <c r="B89" s="24"/>
      <c r="C89"/>
      <c r="D89"/>
      <c r="E89" s="3"/>
      <c r="F89"/>
      <c r="G89" s="24"/>
    </row>
    <row r="90" spans="1:9" s="4" customFormat="1" x14ac:dyDescent="0.25">
      <c r="A90" s="25">
        <f>Summary!$A$14</f>
        <v>0</v>
      </c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  <c r="I93" s="26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s="4" customFormat="1" x14ac:dyDescent="0.25">
      <c r="A95" s="1"/>
      <c r="B95" s="24"/>
      <c r="C95"/>
      <c r="D95"/>
      <c r="E95" s="3"/>
      <c r="F95"/>
      <c r="G95" s="24"/>
      <c r="H95"/>
    </row>
    <row r="96" spans="1:9" x14ac:dyDescent="0.25">
      <c r="A96" s="2"/>
      <c r="E96" s="3"/>
    </row>
    <row r="97" spans="1:9" x14ac:dyDescent="0.25">
      <c r="A97" s="25"/>
      <c r="C97" s="4"/>
      <c r="E97" s="3"/>
      <c r="F97" s="5"/>
    </row>
    <row r="98" spans="1:9" x14ac:dyDescent="0.25">
      <c r="A98" s="25"/>
      <c r="E98" s="3"/>
      <c r="I98" s="26"/>
    </row>
    <row r="99" spans="1:9" x14ac:dyDescent="0.25">
      <c r="A99" s="25"/>
      <c r="E99" s="3"/>
      <c r="I99" s="26"/>
    </row>
    <row r="100" spans="1:9" x14ac:dyDescent="0.25">
      <c r="A100" s="25"/>
      <c r="E100" s="3"/>
    </row>
    <row r="101" spans="1:9" x14ac:dyDescent="0.25">
      <c r="A101" s="25"/>
      <c r="E101" s="3"/>
      <c r="I101" s="26"/>
    </row>
    <row r="102" spans="1:9" x14ac:dyDescent="0.25">
      <c r="E102" s="3"/>
      <c r="I102" s="26"/>
    </row>
    <row r="103" spans="1:9" x14ac:dyDescent="0.25">
      <c r="E103" s="3"/>
    </row>
    <row r="106" spans="1:9" x14ac:dyDescent="0.25">
      <c r="E106" s="3"/>
      <c r="I106" s="26"/>
    </row>
    <row r="108" spans="1:9" x14ac:dyDescent="0.25">
      <c r="A108" s="25"/>
    </row>
    <row r="109" spans="1:9" x14ac:dyDescent="0.25">
      <c r="E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43"/>
    </row>
    <row r="174" spans="1:5" x14ac:dyDescent="0.25">
      <c r="E174" s="5"/>
    </row>
    <row r="175" spans="1:5" x14ac:dyDescent="0.25">
      <c r="A175" s="25"/>
      <c r="C175" s="43"/>
      <c r="E175" s="5"/>
    </row>
    <row r="176" spans="1:5" x14ac:dyDescent="0.25">
      <c r="A176" s="25"/>
      <c r="E176" s="5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  <c r="C191" s="2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</sheetData>
  <conditionalFormatting sqref="A4:A42 A44:A101">
    <cfRule type="cellIs" dxfId="0" priority="1" operator="equal">
      <formula>TODAY()</formula>
    </cfRule>
  </conditionalFormatting>
  <hyperlinks>
    <hyperlink ref="I13" r:id="rId1" xr:uid="{3CC3E6DC-C67D-4C37-BBFE-71486BE3FB7F}"/>
    <hyperlink ref="I21" r:id="rId2" xr:uid="{B1A71965-2F9F-47B6-9D3F-CFA925874386}"/>
    <hyperlink ref="I22" r:id="rId3" xr:uid="{36765042-0C60-477D-8AFA-6D9AD549FED4}"/>
    <hyperlink ref="I23" r:id="rId4" xr:uid="{4049BD8D-10C2-4981-8C0A-020A348A3B68}"/>
    <hyperlink ref="I24" r:id="rId5" xr:uid="{36C8201E-EDB5-4719-90CE-6D575D3796FF}"/>
    <hyperlink ref="I29" r:id="rId6" xr:uid="{0EE06389-6A26-4BB1-A535-BA8E9B1E48E2}"/>
    <hyperlink ref="I30" r:id="rId7" xr:uid="{3FA53544-6B5F-410C-8CD0-475BEDF23D9C}"/>
    <hyperlink ref="I31" r:id="rId8" xr:uid="{AFD8F600-312E-4A18-9C38-0225915C3861}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2025-06-21T21:10:45Z</dcterms:modified>
</cp:coreProperties>
</file>