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6BA470E-654E-45D6-9729-18DC2D3E85D9}" xr6:coauthVersionLast="47" xr6:coauthVersionMax="47" xr10:uidLastSave="{00000000-0000-0000-0000-000000000000}"/>
  <bookViews>
    <workbookView xWindow="18465" yWindow="585" windowWidth="31770" windowHeight="19935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A19" i="2"/>
  <c r="B35" i="2"/>
  <c r="B27" i="2"/>
  <c r="E26" i="2"/>
  <c r="E27" i="2" s="1"/>
  <c r="E28" i="2" s="1"/>
  <c r="E29" i="2" s="1"/>
  <c r="E30" i="2" s="1"/>
  <c r="E31" i="2" s="1"/>
  <c r="C26" i="2"/>
  <c r="A26" i="2"/>
  <c r="F26" i="2" l="1"/>
  <c r="E70" i="2" l="1"/>
  <c r="F70" i="2" s="1"/>
  <c r="E61" i="2"/>
  <c r="F61" i="2" s="1"/>
  <c r="E52" i="2"/>
  <c r="E53" i="2" s="1"/>
  <c r="E54" i="2" s="1"/>
  <c r="E55" i="2" s="1"/>
  <c r="E56" i="2" s="1"/>
  <c r="E57" i="2" s="1"/>
  <c r="E58" i="2" s="1"/>
  <c r="E43" i="2"/>
  <c r="E44" i="2" s="1"/>
  <c r="E45" i="2" s="1"/>
  <c r="E46" i="2" s="1"/>
  <c r="E47" i="2" s="1"/>
  <c r="E35" i="2"/>
  <c r="E36" i="2" s="1"/>
  <c r="E37" i="2" s="1"/>
  <c r="E38" i="2" s="1"/>
  <c r="E39" i="2" s="1"/>
  <c r="E40" i="2" s="1"/>
  <c r="A5" i="1"/>
  <c r="A6" i="1" s="1"/>
  <c r="A7" i="1" s="1"/>
  <c r="A8" i="1" s="1"/>
  <c r="A9" i="1" s="1"/>
  <c r="A10" i="1" s="1"/>
  <c r="A4" i="1"/>
  <c r="A2" i="1"/>
  <c r="C4" i="5"/>
  <c r="E48" i="2" l="1"/>
  <c r="E49" i="2" s="1"/>
  <c r="F35" i="2"/>
  <c r="E62" i="2"/>
  <c r="E63" i="2" s="1"/>
  <c r="E64" i="2" s="1"/>
  <c r="E65" i="2" s="1"/>
  <c r="E66" i="2" s="1"/>
  <c r="E67" i="2" s="1"/>
  <c r="E71" i="2"/>
  <c r="E72" i="2" s="1"/>
  <c r="E73" i="2" s="1"/>
  <c r="E74" i="2" s="1"/>
  <c r="E75" i="2" s="1"/>
  <c r="E76" i="2" s="1"/>
  <c r="F52" i="2"/>
  <c r="F43" i="2"/>
  <c r="B6" i="2"/>
  <c r="B7" i="2" s="1"/>
  <c r="B8" i="2" s="1"/>
  <c r="E19" i="2" l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0" i="2"/>
  <c r="E21" i="2" s="1"/>
  <c r="E22" i="2" s="1"/>
  <c r="E23" i="2" s="1"/>
  <c r="E24" i="2" s="1"/>
  <c r="F19" i="2"/>
  <c r="C43" i="2" l="1"/>
  <c r="A43" i="2"/>
  <c r="E13" i="2"/>
  <c r="E14" i="2" s="1"/>
  <c r="E15" i="2" s="1"/>
  <c r="E16" i="2" s="1"/>
  <c r="C11" i="2"/>
  <c r="A11" i="2"/>
  <c r="A34" i="2" l="1"/>
  <c r="B13" i="2"/>
  <c r="B14" i="2" s="1"/>
  <c r="B15" i="2" l="1"/>
  <c r="B16" i="2" s="1"/>
  <c r="B20" i="2" s="1"/>
  <c r="C34" i="2"/>
  <c r="A52" i="2" l="1"/>
  <c r="C52" i="2"/>
  <c r="A61" i="2"/>
  <c r="C61" i="2"/>
  <c r="A81" i="2" l="1"/>
  <c r="C70" i="2"/>
  <c r="A70" i="2"/>
  <c r="A89" i="2" l="1"/>
  <c r="B21" i="2"/>
  <c r="B22" i="2" s="1"/>
  <c r="B23" i="2" s="1"/>
  <c r="B24" i="2" l="1"/>
  <c r="B36" i="2" s="1"/>
  <c r="B37" i="2" s="1"/>
  <c r="B38" i="2" s="1"/>
  <c r="B39" i="2" s="1"/>
  <c r="B40" i="2" s="1"/>
  <c r="B44" i="2" s="1"/>
  <c r="B45" i="2" s="1"/>
  <c r="B46" i="2" s="1"/>
  <c r="B47" i="2" s="1"/>
  <c r="B28" i="2"/>
  <c r="B29" i="2" s="1"/>
  <c r="B30" i="2" s="1"/>
  <c r="B31" i="2" s="1"/>
  <c r="B49" i="2"/>
  <c r="B53" i="2" s="1"/>
  <c r="B54" i="2" s="1"/>
  <c r="B55" i="2" s="1"/>
  <c r="B56" i="2" s="1"/>
  <c r="B48" i="2"/>
  <c r="B58" i="2" l="1"/>
  <c r="B62" i="2" s="1"/>
  <c r="B63" i="2" s="1"/>
  <c r="B64" i="2" s="1"/>
  <c r="B65" i="2" s="1"/>
  <c r="B57" i="2"/>
  <c r="B67" i="2" l="1"/>
  <c r="B71" i="2" s="1"/>
  <c r="B72" i="2" s="1"/>
  <c r="B73" i="2" s="1"/>
  <c r="B74" i="2" s="1"/>
  <c r="B75" i="2" s="1"/>
  <c r="B76" i="2" s="1"/>
  <c r="B66" i="2"/>
</calcChain>
</file>

<file path=xl/sharedStrings.xml><?xml version="1.0" encoding="utf-8"?>
<sst xmlns="http://schemas.openxmlformats.org/spreadsheetml/2006/main" count="206" uniqueCount="92">
  <si>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</si>
  <si>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</si>
  <si>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</si>
  <si>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</si>
  <si>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</si>
  <si>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</si>
  <si>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</si>
  <si>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</si>
  <si>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</si>
  <si>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</si>
  <si>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</si>
  <si>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</si>
  <si>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</si>
  <si>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</si>
  <si>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</si>
  <si>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</si>
  <si>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</si>
  <si>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</si>
  <si>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</si>
  <si>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</si>
  <si>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</si>
  <si>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</si>
  <si>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</si>
  <si>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</si>
  <si>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</si>
  <si>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</si>
  <si>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</si>
  <si>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</si>
  <si>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</si>
  <si>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</si>
  <si>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</si>
  <si>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</si>
  <si>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</si>
  <si>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</si>
  <si>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</si>
  <si>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</si>
  <si>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</si>
  <si>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</si>
  <si>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</si>
  <si>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</si>
  <si>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</si>
  <si>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</si>
  <si>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</si>
  <si>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</si>
  <si>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</si>
  <si>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</si>
  <si>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</si>
  <si>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</si>
  <si>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</si>
  <si>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</si>
  <si>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</si>
  <si>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</si>
  <si>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</si>
  <si>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</si>
  <si>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</si>
  <si>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</si>
  <si>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</si>
  <si>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</si>
  <si>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</si>
  <si>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</si>
  <si>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</si>
  <si>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</si>
  <si>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</si>
  <si>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</si>
  <si>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</si>
  <si>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</si>
  <si>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</si>
  <si>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</si>
  <si>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</si>
  <si>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</si>
  <si>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</si>
  <si>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</si>
  <si>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</si>
  <si>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</si>
  <si>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</si>
  <si>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</si>
  <si>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</si>
  <si>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</si>
  <si>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</si>
  <si>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</si>
  <si>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</si>
  <si>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</si>
  <si>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</si>
  <si>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</si>
  <si>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</si>
  <si>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</si>
  <si>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</si>
  <si>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CI 266</t>
  </si>
  <si>
    <t>https://mentor.ieee.org/802.15/dcn/25/15-25-0277-00-04ab-proposed-resolutions-for-lb213-cid-218-276-277-606-479-480-482-484-600.docx</t>
  </si>
  <si>
    <t>51-25-0277</t>
  </si>
  <si>
    <t xml:space="preserve">Proposed Resolutions for LB213 CID 218, 276, 277, 606, 479, 480, 482, 484, 600	</t>
  </si>
  <si>
    <t>Panpan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</si>
</sst>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5/dcn/25/15-25-0277-00-04ab-proposed-resolutions-for-lb213-cid-218-276-277-606-479-480-482-484-600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8" sqref="A18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2"/>
  <sheetViews>
    <sheetView tabSelected="1" zoomScale="130" zoomScaleNormal="130" workbookViewId="0">
      <selection activeCell="G14" sqref="G14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5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90</v>
      </c>
      <c r="D13">
        <v>20</v>
      </c>
      <c r="E13" s="3">
        <f t="shared" ref="E13" si="2">E12+TIME(0,D12,0)</f>
        <v>0.25347222222222221</v>
      </c>
      <c r="G13" s="24" t="s">
        <v>91</v>
      </c>
      <c r="H13" t="s">
        <v>89</v>
      </c>
      <c r="I13" s="26" t="s">
        <v>88</v>
      </c>
    </row>
    <row r="14" spans="1:20" x14ac:dyDescent="0.25">
      <c r="B14" s="24">
        <f t="shared" si="1"/>
        <v>7</v>
      </c>
      <c r="C14" t="s">
        <v>60</v>
      </c>
      <c r="D14">
        <v>20</v>
      </c>
      <c r="E14" s="3">
        <f>E13+TIME(0,D13,0)</f>
        <v>0.2673611111111111</v>
      </c>
      <c r="G14" s="24" t="s">
        <v>22</v>
      </c>
      <c r="I14" s="26"/>
    </row>
    <row r="15" spans="1:20" x14ac:dyDescent="0.25">
      <c r="B15" s="24">
        <f>B14+1</f>
        <v>8</v>
      </c>
      <c r="C15" t="s">
        <v>60</v>
      </c>
      <c r="D15">
        <v>15</v>
      </c>
      <c r="E15" s="3">
        <f>E14+TIME(0,D14,0)</f>
        <v>0.28125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0.29166666666666669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Summary!F5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4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87</v>
      </c>
      <c r="D21">
        <v>20</v>
      </c>
      <c r="E21" s="3">
        <f t="shared" si="3"/>
        <v>0.25347222222222221</v>
      </c>
      <c r="G21" s="24" t="s">
        <v>81</v>
      </c>
      <c r="I21" s="26"/>
    </row>
    <row r="22" spans="1:9" x14ac:dyDescent="0.25">
      <c r="B22" s="24">
        <f>B21+1</f>
        <v>12</v>
      </c>
      <c r="C22" t="s">
        <v>60</v>
      </c>
      <c r="D22">
        <v>20</v>
      </c>
      <c r="E22" s="3">
        <f t="shared" si="3"/>
        <v>0.2673611111111111</v>
      </c>
      <c r="G22" s="24" t="s">
        <v>22</v>
      </c>
      <c r="I22" s="26"/>
    </row>
    <row r="23" spans="1:9" x14ac:dyDescent="0.25">
      <c r="B23" s="24">
        <f>B22+1</f>
        <v>13</v>
      </c>
      <c r="C23" t="s">
        <v>60</v>
      </c>
      <c r="D23">
        <v>15</v>
      </c>
      <c r="E23" s="3">
        <f t="shared" si="3"/>
        <v>0.28125</v>
      </c>
      <c r="G23" s="24" t="s">
        <v>22</v>
      </c>
    </row>
    <row r="24" spans="1:9" x14ac:dyDescent="0.25">
      <c r="B24" s="24">
        <f>B23+1</f>
        <v>14</v>
      </c>
      <c r="C24" t="s">
        <v>8</v>
      </c>
      <c r="D24">
        <v>0</v>
      </c>
      <c r="E24" s="3">
        <f t="shared" si="3"/>
        <v>0.29166666666666669</v>
      </c>
      <c r="G24" s="24" t="s">
        <v>21</v>
      </c>
      <c r="I24" s="26"/>
    </row>
    <row r="25" spans="1:9" x14ac:dyDescent="0.25">
      <c r="E25" s="3"/>
    </row>
    <row r="26" spans="1:9" s="4" customFormat="1" x14ac:dyDescent="0.25">
      <c r="A26" s="25">
        <f>Summary!$A$5</f>
        <v>45825</v>
      </c>
      <c r="B26" s="24"/>
      <c r="C26" s="4" t="str">
        <f>CONCATENATE(TEXT(Summary!$A$5,"dd-mmm")," ",Summary!$B$5)</f>
        <v>17-Jun Comment Resolution</v>
      </c>
      <c r="E26" s="5">
        <f>Summary!F12</f>
        <v>0</v>
      </c>
      <c r="F26" s="5">
        <f>E26+TIME(-$E$1,0,0)</f>
        <v>0.29166666666666669</v>
      </c>
      <c r="G26" s="23"/>
    </row>
    <row r="27" spans="1:9" x14ac:dyDescent="0.25">
      <c r="B27" s="24">
        <f>B24+1</f>
        <v>15</v>
      </c>
      <c r="C27" t="s">
        <v>9</v>
      </c>
      <c r="D27">
        <v>5</v>
      </c>
      <c r="E27" s="3">
        <f t="shared" ref="E27:E31" si="4">E26+TIME(0,D26,0)</f>
        <v>0</v>
      </c>
      <c r="G27" s="24" t="s">
        <v>21</v>
      </c>
    </row>
    <row r="28" spans="1:9" x14ac:dyDescent="0.25">
      <c r="B28" s="24">
        <f>B27+1</f>
        <v>16</v>
      </c>
      <c r="C28" t="s">
        <v>60</v>
      </c>
      <c r="D28">
        <v>20</v>
      </c>
      <c r="E28" s="3">
        <f t="shared" si="4"/>
        <v>3.472222222222222E-3</v>
      </c>
      <c r="G28" s="24" t="s">
        <v>22</v>
      </c>
      <c r="I28" s="26"/>
    </row>
    <row r="29" spans="1:9" x14ac:dyDescent="0.25">
      <c r="B29" s="24">
        <f>B28+1</f>
        <v>17</v>
      </c>
      <c r="C29" t="s">
        <v>60</v>
      </c>
      <c r="D29">
        <v>20</v>
      </c>
      <c r="E29" s="3">
        <f t="shared" si="4"/>
        <v>1.7361111111111112E-2</v>
      </c>
      <c r="G29" s="24" t="s">
        <v>22</v>
      </c>
      <c r="I29" s="26"/>
    </row>
    <row r="30" spans="1:9" x14ac:dyDescent="0.25">
      <c r="B30" s="24">
        <f>B29+1</f>
        <v>18</v>
      </c>
      <c r="C30" t="s">
        <v>60</v>
      </c>
      <c r="D30">
        <v>15</v>
      </c>
      <c r="E30" s="3">
        <f t="shared" si="4"/>
        <v>3.125E-2</v>
      </c>
      <c r="G30" s="24" t="s">
        <v>22</v>
      </c>
    </row>
    <row r="31" spans="1:9" x14ac:dyDescent="0.25">
      <c r="B31" s="24">
        <f>B30+1</f>
        <v>19</v>
      </c>
      <c r="C31" t="s">
        <v>8</v>
      </c>
      <c r="D31">
        <v>0</v>
      </c>
      <c r="E31" s="3">
        <f t="shared" si="4"/>
        <v>4.1666666666666664E-2</v>
      </c>
      <c r="G31" s="24" t="s">
        <v>21</v>
      </c>
      <c r="I31" s="26"/>
    </row>
    <row r="32" spans="1:9" x14ac:dyDescent="0.25">
      <c r="E32" s="3"/>
    </row>
    <row r="33" spans="1:9" x14ac:dyDescent="0.25">
      <c r="A33" s="25"/>
    </row>
    <row r="34" spans="1:9" s="4" customFormat="1" x14ac:dyDescent="0.25">
      <c r="A34" s="25">
        <f>Summary!$A$6</f>
        <v>45832</v>
      </c>
      <c r="B34" s="24"/>
      <c r="C34" s="4" t="str">
        <f>CONCATENATE(TEXT(Summary!$A$6,"dd-mmm")," ",Summary!$B$6)</f>
        <v>24-Jun Comment Resolution</v>
      </c>
    </row>
    <row r="35" spans="1:9" x14ac:dyDescent="0.25">
      <c r="B35" s="24">
        <f>B31+1</f>
        <v>20</v>
      </c>
      <c r="C35" t="s">
        <v>9</v>
      </c>
      <c r="D35">
        <v>5</v>
      </c>
      <c r="E35" s="5">
        <f>Summary!F6</f>
        <v>0.25</v>
      </c>
      <c r="F35" s="5">
        <f>E35+TIME(-$E$1,0,0)</f>
        <v>0.54166666666666674</v>
      </c>
      <c r="G35" s="24" t="s">
        <v>21</v>
      </c>
    </row>
    <row r="36" spans="1:9" x14ac:dyDescent="0.25">
      <c r="B36" s="24">
        <f>B35+1</f>
        <v>21</v>
      </c>
      <c r="C36" t="s">
        <v>82</v>
      </c>
      <c r="D36">
        <v>10</v>
      </c>
      <c r="E36" s="3">
        <f t="shared" ref="E36:E39" si="5">E35+TIME(0,D35,0)</f>
        <v>0.25347222222222221</v>
      </c>
      <c r="G36" s="24" t="s">
        <v>51</v>
      </c>
      <c r="I36" s="26"/>
    </row>
    <row r="37" spans="1:9" x14ac:dyDescent="0.25">
      <c r="B37" s="24">
        <f>B36+1</f>
        <v>22</v>
      </c>
      <c r="C37" t="s">
        <v>60</v>
      </c>
      <c r="D37">
        <v>20</v>
      </c>
      <c r="E37" s="3">
        <f t="shared" si="5"/>
        <v>0.26041666666666663</v>
      </c>
      <c r="G37" s="24" t="s">
        <v>22</v>
      </c>
      <c r="I37" s="26"/>
    </row>
    <row r="38" spans="1:9" x14ac:dyDescent="0.25">
      <c r="B38" s="24">
        <f>B37+1</f>
        <v>23</v>
      </c>
      <c r="C38" t="s">
        <v>60</v>
      </c>
      <c r="D38">
        <v>20</v>
      </c>
      <c r="E38" s="3">
        <f t="shared" si="5"/>
        <v>0.27430555555555552</v>
      </c>
      <c r="G38" s="24" t="s">
        <v>22</v>
      </c>
    </row>
    <row r="39" spans="1:9" x14ac:dyDescent="0.25">
      <c r="B39" s="24">
        <f>B38+1</f>
        <v>24</v>
      </c>
      <c r="C39" t="s">
        <v>86</v>
      </c>
      <c r="D39">
        <v>5</v>
      </c>
      <c r="E39" s="3">
        <f t="shared" si="5"/>
        <v>0.28819444444444442</v>
      </c>
      <c r="G39" s="24" t="s">
        <v>21</v>
      </c>
    </row>
    <row r="40" spans="1:9" x14ac:dyDescent="0.25">
      <c r="B40" s="24">
        <f>B39+1</f>
        <v>25</v>
      </c>
      <c r="C40" t="s">
        <v>8</v>
      </c>
      <c r="D40">
        <v>0</v>
      </c>
      <c r="E40" s="3">
        <f>E39+TIME(0,D39,0)</f>
        <v>0.29166666666666663</v>
      </c>
      <c r="G40" s="24" t="s">
        <v>21</v>
      </c>
    </row>
    <row r="42" spans="1:9" x14ac:dyDescent="0.25">
      <c r="E42" s="3"/>
      <c r="F42" s="5"/>
    </row>
    <row r="43" spans="1:9" x14ac:dyDescent="0.25">
      <c r="A43" s="25">
        <f>Summary!$A$7</f>
        <v>45839</v>
      </c>
      <c r="C43" s="4" t="str">
        <f>CONCATENATE(TEXT(Summary!$A$7,"dd-mmm")," ",Summary!$B$7)</f>
        <v>01-Jul Comment Resolution</v>
      </c>
      <c r="E43" s="3">
        <f>Summary!F7</f>
        <v>0.25</v>
      </c>
      <c r="F43" s="5">
        <f>E43+TIME(-$E$1,0,0)</f>
        <v>0.54166666666666674</v>
      </c>
      <c r="I43" s="26"/>
    </row>
    <row r="44" spans="1:9" x14ac:dyDescent="0.25">
      <c r="B44" s="24">
        <f>B40+1</f>
        <v>26</v>
      </c>
      <c r="C44" t="s">
        <v>9</v>
      </c>
      <c r="D44">
        <v>5</v>
      </c>
      <c r="E44" s="3">
        <f t="shared" ref="E44:E49" si="6">E43+TIME(0,D43,0)</f>
        <v>0.25</v>
      </c>
      <c r="G44" s="24" t="s">
        <v>21</v>
      </c>
    </row>
    <row r="45" spans="1:9" x14ac:dyDescent="0.25">
      <c r="B45" s="24">
        <f>B44+1</f>
        <v>27</v>
      </c>
      <c r="C45" t="s">
        <v>60</v>
      </c>
      <c r="D45">
        <v>20</v>
      </c>
      <c r="E45" s="3">
        <f t="shared" si="6"/>
        <v>0.25347222222222221</v>
      </c>
      <c r="G45" s="24" t="s">
        <v>22</v>
      </c>
      <c r="I45" s="26"/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0.2673611111111111</v>
      </c>
      <c r="G46" s="24" t="s">
        <v>22</v>
      </c>
      <c r="I46" s="26"/>
    </row>
    <row r="47" spans="1:9" x14ac:dyDescent="0.25">
      <c r="B47" s="24">
        <f>B46+1</f>
        <v>29</v>
      </c>
      <c r="C47" t="s">
        <v>60</v>
      </c>
      <c r="D47">
        <v>10</v>
      </c>
      <c r="E47" s="3">
        <f t="shared" si="6"/>
        <v>0.28125</v>
      </c>
      <c r="G47" s="24" t="s">
        <v>22</v>
      </c>
      <c r="I47" s="26"/>
    </row>
    <row r="48" spans="1:9" x14ac:dyDescent="0.25">
      <c r="B48" s="24">
        <f>B47+1</f>
        <v>30</v>
      </c>
      <c r="C48" t="s">
        <v>86</v>
      </c>
      <c r="D48">
        <v>5</v>
      </c>
      <c r="E48" s="3">
        <f t="shared" si="6"/>
        <v>0.28819444444444442</v>
      </c>
      <c r="G48" s="24" t="s">
        <v>21</v>
      </c>
    </row>
    <row r="49" spans="1:9" x14ac:dyDescent="0.25">
      <c r="B49" s="24">
        <f>B47+1</f>
        <v>30</v>
      </c>
      <c r="C49" t="s">
        <v>8</v>
      </c>
      <c r="D49">
        <v>0</v>
      </c>
      <c r="E49" s="3">
        <f t="shared" si="6"/>
        <v>0.29166666666666663</v>
      </c>
      <c r="G49" s="24" t="s">
        <v>21</v>
      </c>
    </row>
    <row r="51" spans="1:9" s="4" customFormat="1" x14ac:dyDescent="0.25">
      <c r="A51" s="25"/>
      <c r="B51" s="23"/>
      <c r="E51" s="5"/>
      <c r="F51" s="5"/>
      <c r="G51" s="23"/>
    </row>
    <row r="52" spans="1:9" x14ac:dyDescent="0.25">
      <c r="A52" s="25">
        <f>Summary!$A$8</f>
        <v>45846</v>
      </c>
      <c r="C52" s="4" t="str">
        <f>CONCATENATE(TEXT(Summary!$A$8,"dd-mmm")," ",Summary!$B$8)</f>
        <v>08-Jul Comment Resolution</v>
      </c>
      <c r="E52" s="3">
        <f>Summary!F8</f>
        <v>0.25</v>
      </c>
      <c r="F52" s="5">
        <f>E52+TIME(-$E$1,0,0)</f>
        <v>0.54166666666666674</v>
      </c>
    </row>
    <row r="53" spans="1:9" x14ac:dyDescent="0.25">
      <c r="B53" s="24">
        <f>B49+1</f>
        <v>31</v>
      </c>
      <c r="C53" t="s">
        <v>9</v>
      </c>
      <c r="D53">
        <v>5</v>
      </c>
      <c r="E53" s="3">
        <f t="shared" ref="E53:E58" si="7">E52+TIME(0,D52,0)</f>
        <v>0.25</v>
      </c>
      <c r="G53" s="24" t="s">
        <v>21</v>
      </c>
      <c r="I53" s="26"/>
    </row>
    <row r="54" spans="1:9" x14ac:dyDescent="0.25">
      <c r="B54" s="24">
        <f>B53+1</f>
        <v>32</v>
      </c>
      <c r="C54" t="s">
        <v>60</v>
      </c>
      <c r="D54">
        <v>20</v>
      </c>
      <c r="E54" s="3">
        <f t="shared" si="7"/>
        <v>0.25347222222222221</v>
      </c>
      <c r="G54" s="24" t="s">
        <v>22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0.2673611111111111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10</v>
      </c>
      <c r="E56" s="3">
        <f t="shared" si="7"/>
        <v>0.28125</v>
      </c>
      <c r="G56" s="24" t="s">
        <v>22</v>
      </c>
    </row>
    <row r="57" spans="1:9" x14ac:dyDescent="0.25">
      <c r="B57" s="24">
        <f>B56+1</f>
        <v>35</v>
      </c>
      <c r="C57" t="s">
        <v>86</v>
      </c>
      <c r="D57">
        <v>5</v>
      </c>
      <c r="E57" s="3">
        <f t="shared" si="7"/>
        <v>0.28819444444444442</v>
      </c>
      <c r="G57" s="24" t="s">
        <v>21</v>
      </c>
    </row>
    <row r="58" spans="1:9" x14ac:dyDescent="0.25">
      <c r="B58" s="24">
        <f>B56+1</f>
        <v>35</v>
      </c>
      <c r="C58" t="s">
        <v>8</v>
      </c>
      <c r="D58">
        <v>0</v>
      </c>
      <c r="E58" s="3">
        <f t="shared" si="7"/>
        <v>0.29166666666666663</v>
      </c>
      <c r="G58" s="24" t="s">
        <v>21</v>
      </c>
    </row>
    <row r="59" spans="1:9" x14ac:dyDescent="0.25">
      <c r="A59" s="25"/>
      <c r="E59" s="3"/>
      <c r="F59" s="5"/>
    </row>
    <row r="60" spans="1:9" s="4" customFormat="1" x14ac:dyDescent="0.25">
      <c r="A60" s="25"/>
      <c r="B60" s="23"/>
      <c r="E60" s="5"/>
      <c r="F60" s="5"/>
      <c r="G60" s="23"/>
    </row>
    <row r="61" spans="1:9" x14ac:dyDescent="0.25">
      <c r="A61" s="25">
        <f>Summary!$A$9</f>
        <v>45853</v>
      </c>
      <c r="C61" s="4" t="str">
        <f>CONCATENATE(TEXT(Summary!$A$9,"dd-mmm")," ",Summary!$B$9)</f>
        <v>15-Jul Comment Resolution</v>
      </c>
      <c r="E61" s="3">
        <f>Summary!F9</f>
        <v>0.25</v>
      </c>
      <c r="F61" s="5">
        <f>E61+TIME(-$E$1,0,0)</f>
        <v>0.54166666666666674</v>
      </c>
      <c r="I61" s="26"/>
    </row>
    <row r="62" spans="1:9" x14ac:dyDescent="0.25">
      <c r="B62" s="24">
        <f>B58+1</f>
        <v>36</v>
      </c>
      <c r="C62" t="s">
        <v>9</v>
      </c>
      <c r="D62">
        <v>5</v>
      </c>
      <c r="E62" s="3">
        <f t="shared" ref="E62:E67" si="8">E61+TIME(0,D61,0)</f>
        <v>0.25</v>
      </c>
      <c r="G62" s="24" t="s">
        <v>21</v>
      </c>
      <c r="I62" s="26"/>
    </row>
    <row r="63" spans="1:9" x14ac:dyDescent="0.25">
      <c r="B63" s="24">
        <f>B62+1</f>
        <v>37</v>
      </c>
      <c r="C63" t="s">
        <v>60</v>
      </c>
      <c r="D63">
        <v>20</v>
      </c>
      <c r="E63" s="3">
        <f t="shared" si="8"/>
        <v>0.25347222222222221</v>
      </c>
      <c r="G63" s="24" t="s">
        <v>22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0.2673611111111111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10</v>
      </c>
      <c r="E65" s="3">
        <f t="shared" si="8"/>
        <v>0.28125</v>
      </c>
      <c r="G65" s="24" t="s">
        <v>22</v>
      </c>
    </row>
    <row r="66" spans="1:9" x14ac:dyDescent="0.25">
      <c r="B66" s="24">
        <f>B65+1</f>
        <v>40</v>
      </c>
      <c r="C66" t="s">
        <v>86</v>
      </c>
      <c r="D66">
        <v>5</v>
      </c>
      <c r="E66" s="3">
        <f t="shared" si="8"/>
        <v>0.28819444444444442</v>
      </c>
      <c r="G66" s="24" t="s">
        <v>21</v>
      </c>
    </row>
    <row r="67" spans="1:9" x14ac:dyDescent="0.25">
      <c r="B67" s="24">
        <f>B65+1</f>
        <v>40</v>
      </c>
      <c r="C67" t="s">
        <v>8</v>
      </c>
      <c r="D67">
        <v>0</v>
      </c>
      <c r="E67" s="3">
        <f t="shared" si="8"/>
        <v>0.29166666666666663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Summary!$A$10</f>
        <v>45860</v>
      </c>
      <c r="C70" s="4" t="str">
        <f>CONCATENATE(TEXT(Summary!$A$10,"dd-mmm")," ",Summary!$B$10)</f>
        <v>22-Jul Comment Resolution</v>
      </c>
      <c r="E70" s="3">
        <f>Summary!F10</f>
        <v>0.25</v>
      </c>
      <c r="F70" s="5">
        <f>E70+TIME(-$E$1,0,0)</f>
        <v>0.54166666666666674</v>
      </c>
      <c r="I70" s="26"/>
    </row>
    <row r="71" spans="1:9" x14ac:dyDescent="0.25">
      <c r="B71" s="24">
        <f>B67+1</f>
        <v>41</v>
      </c>
      <c r="C71" t="s">
        <v>9</v>
      </c>
      <c r="D71">
        <v>5</v>
      </c>
      <c r="E71" s="3">
        <f t="shared" ref="E71:E75" si="9">E70+TIME(0,D70,0)</f>
        <v>0.25</v>
      </c>
      <c r="G71" s="24" t="s">
        <v>21</v>
      </c>
      <c r="I71" s="26"/>
    </row>
    <row r="72" spans="1:9" x14ac:dyDescent="0.25">
      <c r="B72" s="24">
        <f>B71+1</f>
        <v>42</v>
      </c>
      <c r="C72" t="s">
        <v>60</v>
      </c>
      <c r="D72">
        <v>15</v>
      </c>
      <c r="E72" s="3">
        <f t="shared" si="9"/>
        <v>0.25347222222222221</v>
      </c>
      <c r="G72" s="24" t="s">
        <v>22</v>
      </c>
      <c r="I72" s="26"/>
    </row>
    <row r="73" spans="1:9" x14ac:dyDescent="0.25">
      <c r="B73" s="24">
        <f>B72+1</f>
        <v>43</v>
      </c>
      <c r="C73" t="s">
        <v>60</v>
      </c>
      <c r="D73">
        <v>20</v>
      </c>
      <c r="E73" s="3">
        <f t="shared" si="9"/>
        <v>0.2638888888888889</v>
      </c>
      <c r="G73" s="24" t="s">
        <v>22</v>
      </c>
      <c r="I73" s="26"/>
    </row>
    <row r="74" spans="1:9" x14ac:dyDescent="0.25">
      <c r="B74" s="24">
        <f>B73+1</f>
        <v>44</v>
      </c>
      <c r="C74" t="s">
        <v>85</v>
      </c>
      <c r="D74">
        <v>10</v>
      </c>
      <c r="E74" s="3">
        <f t="shared" si="9"/>
        <v>0.27777777777777779</v>
      </c>
      <c r="G74" s="24" t="s">
        <v>22</v>
      </c>
    </row>
    <row r="75" spans="1:9" x14ac:dyDescent="0.25">
      <c r="B75" s="24">
        <f>B74+1</f>
        <v>45</v>
      </c>
      <c r="C75" t="s">
        <v>86</v>
      </c>
      <c r="D75">
        <v>10</v>
      </c>
      <c r="E75" s="3">
        <f t="shared" si="9"/>
        <v>0.28472222222222221</v>
      </c>
      <c r="G75" s="24" t="s">
        <v>21</v>
      </c>
    </row>
    <row r="76" spans="1:9" x14ac:dyDescent="0.25">
      <c r="B76" s="24">
        <f>B75+1</f>
        <v>46</v>
      </c>
      <c r="C76" t="s">
        <v>8</v>
      </c>
      <c r="D76">
        <v>0</v>
      </c>
      <c r="E76" s="3">
        <f t="shared" ref="E76" si="10">E75+TIME(0,D75,0)</f>
        <v>0.29166666666666663</v>
      </c>
      <c r="G76" s="24" t="s">
        <v>21</v>
      </c>
    </row>
    <row r="77" spans="1:9" x14ac:dyDescent="0.25">
      <c r="E77" s="3"/>
    </row>
    <row r="78" spans="1:9" x14ac:dyDescent="0.25">
      <c r="E78" s="3"/>
    </row>
    <row r="79" spans="1:9" s="4" customFormat="1" x14ac:dyDescent="0.25">
      <c r="A79" s="25"/>
      <c r="B79" s="23"/>
      <c r="C79" t="s">
        <v>53</v>
      </c>
      <c r="E79" s="5"/>
      <c r="F79" s="5"/>
      <c r="G79" s="23"/>
    </row>
    <row r="80" spans="1:9" x14ac:dyDescent="0.25">
      <c r="A80" s="25"/>
      <c r="E80" s="3"/>
      <c r="I80" s="26"/>
    </row>
    <row r="81" spans="1:9" x14ac:dyDescent="0.25">
      <c r="A81" s="25">
        <f>Summary!$A$13</f>
        <v>0</v>
      </c>
      <c r="C81" s="4"/>
      <c r="E81" s="3"/>
      <c r="I81" s="26"/>
    </row>
    <row r="82" spans="1:9" x14ac:dyDescent="0.25"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</row>
    <row r="86" spans="1:9" x14ac:dyDescent="0.25">
      <c r="E86" s="3"/>
    </row>
    <row r="87" spans="1:9" s="4" customFormat="1" x14ac:dyDescent="0.25">
      <c r="A87" s="25"/>
      <c r="B87" s="24"/>
      <c r="C87"/>
      <c r="D87"/>
      <c r="E87" s="3"/>
      <c r="F87"/>
      <c r="G87" s="24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>
        <f>Summary!$A$14</f>
        <v>0</v>
      </c>
      <c r="D89"/>
      <c r="E89" s="3"/>
      <c r="F89"/>
      <c r="G89" s="24"/>
      <c r="H89"/>
    </row>
    <row r="90" spans="1:9" s="4" customFormat="1" x14ac:dyDescent="0.25">
      <c r="A90" s="1"/>
      <c r="B90" s="24"/>
      <c r="C90"/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  <c r="I91" s="26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x14ac:dyDescent="0.25">
      <c r="A95" s="2"/>
      <c r="E95" s="3"/>
    </row>
    <row r="96" spans="1:9" x14ac:dyDescent="0.25">
      <c r="A96" s="25"/>
      <c r="C96" s="4"/>
      <c r="E96" s="3"/>
      <c r="F96" s="5"/>
    </row>
    <row r="97" spans="1:9" x14ac:dyDescent="0.25">
      <c r="A97" s="25"/>
      <c r="E97" s="3"/>
      <c r="I97" s="26"/>
    </row>
    <row r="98" spans="1:9" x14ac:dyDescent="0.25">
      <c r="A98" s="25"/>
      <c r="E98" s="3"/>
      <c r="I98" s="26"/>
    </row>
    <row r="99" spans="1:9" x14ac:dyDescent="0.25">
      <c r="A99" s="25"/>
      <c r="E99" s="3"/>
    </row>
    <row r="100" spans="1:9" x14ac:dyDescent="0.25">
      <c r="A100" s="25"/>
      <c r="E100" s="3"/>
      <c r="I100" s="26"/>
    </row>
    <row r="101" spans="1:9" x14ac:dyDescent="0.25">
      <c r="E101" s="3"/>
      <c r="I101" s="26"/>
    </row>
    <row r="102" spans="1:9" x14ac:dyDescent="0.25">
      <c r="E102" s="3"/>
    </row>
    <row r="105" spans="1:9" x14ac:dyDescent="0.25">
      <c r="E105" s="3"/>
      <c r="I105" s="26"/>
    </row>
    <row r="107" spans="1:9" x14ac:dyDescent="0.25">
      <c r="A107" s="25"/>
    </row>
    <row r="108" spans="1:9" x14ac:dyDescent="0.25">
      <c r="E108" s="5"/>
    </row>
    <row r="109" spans="1:9" x14ac:dyDescent="0.25">
      <c r="E109" s="3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4" spans="1:5" x14ac:dyDescent="0.25">
      <c r="A114" s="25"/>
    </row>
    <row r="115" spans="1:5" x14ac:dyDescent="0.25">
      <c r="A115" s="25"/>
      <c r="E115" s="5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A120" s="25"/>
      <c r="E120" s="5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A128" s="25"/>
      <c r="E128" s="5"/>
    </row>
    <row r="129" spans="1:5" x14ac:dyDescent="0.25">
      <c r="A129" s="25"/>
    </row>
    <row r="130" spans="1:5" x14ac:dyDescent="0.25">
      <c r="A130" s="25"/>
      <c r="E130" s="5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A135" s="25"/>
      <c r="E135" s="5"/>
    </row>
    <row r="136" spans="1:5" x14ac:dyDescent="0.25">
      <c r="A136" s="25"/>
    </row>
    <row r="137" spans="1:5" x14ac:dyDescent="0.25">
      <c r="A137" s="25"/>
      <c r="E137" s="5"/>
    </row>
    <row r="138" spans="1:5" x14ac:dyDescent="0.25">
      <c r="A138" s="25"/>
      <c r="E138" s="5"/>
    </row>
    <row r="139" spans="1:5" x14ac:dyDescent="0.25">
      <c r="E139" s="3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A143" s="25"/>
      <c r="E143" s="5"/>
    </row>
    <row r="144" spans="1:5" x14ac:dyDescent="0.25">
      <c r="A144" s="25"/>
    </row>
    <row r="145" spans="1:5" x14ac:dyDescent="0.25">
      <c r="A145" s="25"/>
      <c r="E145" s="5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A150" s="25"/>
      <c r="E150" s="5"/>
    </row>
    <row r="151" spans="1:5" x14ac:dyDescent="0.25">
      <c r="A151" s="25"/>
    </row>
    <row r="152" spans="1:5" x14ac:dyDescent="0.25">
      <c r="E152" s="5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8" spans="1:5" x14ac:dyDescent="0.25">
      <c r="A158" s="25"/>
    </row>
    <row r="159" spans="1:5" x14ac:dyDescent="0.25">
      <c r="E159" s="5"/>
    </row>
    <row r="160" spans="1:5" x14ac:dyDescent="0.25">
      <c r="E160" s="3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5" spans="1:5" x14ac:dyDescent="0.25">
      <c r="A165" s="25"/>
    </row>
    <row r="166" spans="1:5" x14ac:dyDescent="0.25">
      <c r="E166" s="5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2" spans="1:5" x14ac:dyDescent="0.25">
      <c r="A172" s="25"/>
      <c r="C172" s="43"/>
    </row>
    <row r="173" spans="1:5" x14ac:dyDescent="0.25">
      <c r="E173" s="5"/>
    </row>
    <row r="174" spans="1:5" x14ac:dyDescent="0.25">
      <c r="A174" s="25"/>
      <c r="C174" s="43"/>
      <c r="E174" s="5"/>
    </row>
    <row r="175" spans="1:5" x14ac:dyDescent="0.25">
      <c r="A175" s="25"/>
      <c r="E175" s="5"/>
    </row>
    <row r="176" spans="1:5" x14ac:dyDescent="0.25">
      <c r="A176" s="25"/>
      <c r="C176" s="2"/>
    </row>
    <row r="177" spans="1:5" x14ac:dyDescent="0.25">
      <c r="E177" s="5"/>
    </row>
    <row r="178" spans="1:5" x14ac:dyDescent="0.25">
      <c r="E178" s="3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3" spans="1:5" x14ac:dyDescent="0.25">
      <c r="A183" s="25"/>
    </row>
    <row r="184" spans="1:5" x14ac:dyDescent="0.25">
      <c r="E184" s="5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90" spans="1:5" x14ac:dyDescent="0.25">
      <c r="A190" s="25"/>
      <c r="C190" s="2"/>
    </row>
    <row r="191" spans="1:5" x14ac:dyDescent="0.25">
      <c r="E191" s="5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7" spans="1:5" x14ac:dyDescent="0.25">
      <c r="A197" s="25"/>
      <c r="C197" s="2"/>
    </row>
    <row r="198" spans="1:5" x14ac:dyDescent="0.25">
      <c r="E198" s="5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</sheetData>
  <conditionalFormatting sqref="A4:A41 A43:A100">
    <cfRule type="cellIs" dxfId="0" priority="1" operator="equal">
      <formula>TODAY()</formula>
    </cfRule>
  </conditionalFormatting>
  <hyperlinks>
    <hyperlink ref="I13" r:id="rId1" xr:uid="{3CC3E6DC-C67D-4C37-BBFE-71486BE3FB7F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2025-06-03T12:54:04Z</dcterms:modified>
</cp:coreProperties>
</file>