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215" sheetId="3" state="visible" r:id="rId4"/>
    <sheet name="LB215rogue" sheetId="4" state="visible" r:id="rId5"/>
    <sheet name="Statistics" sheetId="5" state="visible" r:id="rId6"/>
  </sheets>
  <definedNames>
    <definedName function="false" hidden="true" localSheetId="2" name="_xlnm._FilterDatabase" vbProcedure="false">LB215!$A$1:$O$1</definedName>
    <definedName function="false" hidden="true" localSheetId="3" name="_xlnm._FilterDatabase" vbProcedure="false">LB215rogue!$A$1:$O$1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<sst xmlns="http://schemas.openxmlformats.org/spreadsheetml/2006/main" count="303" uniqueCount="148">
  <si>
    <t xml:space="preserve">Feb 2025</t>
  </si>
  <si>
    <t xml:space="preserve">15-25-0218-00-009a</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</si>
  <si>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</si>
  <si>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</si>
  <si>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</si>
  <si>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</si>
  <si>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</si>
  <si>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P802.15.9a</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</si>
  <si>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</si>
  <si>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</si>
  <si>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</si>
  <si>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</si>
  <si>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</si>
  <si>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</si>
  <si>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</si>
  <si>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</si>
  <si>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P802.15.9a</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</si>
  <si>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</si>
  <si>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</si>
  <si>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</si>
  <si>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</si>
  <si>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</si>
  <si>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</si>
  <si>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</si>
  <si>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</si>
  <si>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</si>
  <si>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</si>
  <si>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</si>
  <si>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</si>
  <si>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</si>
  <si>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</si>
  <si>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</si>
  <si>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</si>
  <si>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</si>
  <si>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</si>
  <si>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</si>
  <si>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</si>
  <si>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</si>
  <si>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</si>
  <si>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</si>
  <si>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</si>
  <si>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</si>
  <si>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Ea.3.2</t>
  </si>
  <si>
    <t xml:space="preserve">"shall" in informative annex?</t>
  </si>
  <si>
    <t xml:space="preserve">make "normative"? (There are some other "shall" occurances later in the annex text.)
</t>
  </si>
  <si>
    <t xml:space="preserve">Technical</t>
  </si>
  <si>
    <t xml:space="preserve">No</t>
  </si>
  <si>
    <t xml:space="preserve">i-2</t>
  </si>
  <si>
    <t xml:space="preserve">"EDHOC message 1" seems to be a name of something particular in the RFC, so maybe it should be written that way, capitalised like a field name would be.
</t>
  </si>
  <si>
    <t xml:space="preserve">Change to "EDHOC Message 1", also add a footnote to say as defiend in the RFC, and change the others, (messager 2, 3, and 4).
</t>
  </si>
  <si>
    <t xml:space="preserve">Editorial</t>
  </si>
  <si>
    <t xml:space="preserve">i-3</t>
  </si>
  <si>
    <t xml:space="preserve">"C_R" introduced without any expansion.</t>
  </si>
  <si>
    <t xml:space="preserve">Add expansion on first use</t>
  </si>
  <si>
    <t xml:space="preserve">i-4</t>
  </si>
  <si>
    <t xml:space="preserve">"bu" typo</t>
  </si>
  <si>
    <t xml:space="preserve">change to "by"</t>
  </si>
  <si>
    <t xml:space="preserve">i-5</t>
  </si>
  <si>
    <t xml:space="preserve">Ea.3.4</t>
  </si>
  <si>
    <t xml:space="preserve">"Noise XX pattern" is XX a thing?</t>
  </si>
  <si>
    <t xml:space="preserve">replace XX with the real name.</t>
  </si>
  <si>
    <t xml:space="preserve">i-6</t>
  </si>
  <si>
    <t xml:space="preserve">TBD</t>
  </si>
  <si>
    <t xml:space="preserve">Replace with whatever is should be</t>
  </si>
  <si>
    <t xml:space="preserve">i-7</t>
  </si>
  <si>
    <t xml:space="preserve">i-8</t>
  </si>
  <si>
    <t xml:space="preserve">Rojan Chitrakar</t>
  </si>
  <si>
    <t xml:space="preserve">Huawei</t>
  </si>
  <si>
    <t xml:space="preserve">8</t>
  </si>
  <si>
    <t xml:space="preserve">It seems excessive to start a new amendment just for one sub-clause and one Annex.</t>
  </si>
  <si>
    <t xml:space="preserve">Consider doing this in REVm instead.</t>
  </si>
  <si>
    <t xml:space="preserve">General</t>
  </si>
  <si>
    <t xml:space="preserve">Yes</t>
  </si>
  <si>
    <t xml:space="preserve">i-9</t>
  </si>
  <si>
    <t xml:space="preserve">Annex E</t>
  </si>
  <si>
    <t xml:space="preserve">Are both new KMP service variants mandatory? If yes, they should be described in a relevant clause and not described in Annex.</t>
  </si>
  <si>
    <t xml:space="preserve">Describe the normative behaviour in a relevant clause..</t>
  </si>
  <si>
    <t xml:space="preserve">i-10</t>
  </si>
  <si>
    <t xml:space="preserve">Frontmatter</t>
  </si>
  <si>
    <t xml:space="preserve">The task group name is wrong. </t>
  </si>
  <si>
    <t xml:space="preserve">Change 4ac to 9a.</t>
  </si>
  <si>
    <t xml:space="preserve">i-11</t>
  </si>
  <si>
    <t xml:space="preserve">i-12</t>
  </si>
  <si>
    <t xml:space="preserve">i-13</t>
  </si>
  <si>
    <t xml:space="preserve">Annex Ea</t>
  </si>
  <si>
    <t xml:space="preserve">Change the Annex Ea to be normative. </t>
  </si>
  <si>
    <t xml:space="preserve">All other annexes specifying the KMPs were changed from informative to normative, change this too.</t>
  </si>
  <si>
    <t xml:space="preserve">I-r1</t>
  </si>
  <si>
    <t xml:space="preserve">Marco Tiloca</t>
  </si>
  <si>
    <t xml:space="preserve">It says ”... enables the peers to compute an exporter function to derive keys from
a shared secret for establishing a security association.”</t>
  </si>
  <si>
    <t xml:space="preserve">I think it's more appropriate to say: ” ... enables the peers to use an exporter interface, e.g., to derive keys from a shared secret for establishing a security association.”</t>
  </si>
  <si>
    <t xml:space="preserve">I-r2</t>
  </si>
  <si>
    <t xml:space="preserve">It says:
CBOR simple type "true":
</t>
  </si>
  <si>
    <t xml:space="preserve">It's better to say:
CBOR simple value true (0xf5):
(true is a simple value, not a simple type; also, quotes should be avoided to avoid confusion with CBOR text strings)</t>
  </si>
  <si>
    <t xml:space="preserve">I-r3</t>
  </si>
  <si>
    <t xml:space="preserve">Spell out C_R</t>
  </si>
  <si>
    <t xml:space="preserve">s/the C_R/the Responder's connection identifier (C_R)</t>
  </si>
  <si>
    <t xml:space="preserve">I-r4</t>
  </si>
  <si>
    <t xml:space="preserve">Change originator to initator</t>
  </si>
  <si>
    <t xml:space="preserve">s/at the originator/at the Initiator  (2 instances)</t>
  </si>
  <si>
    <t xml:space="preserve">I-r5</t>
  </si>
  <si>
    <t xml:space="preserve">Change recipient to responder</t>
  </si>
  <si>
    <t xml:space="preserve">s/at the recipient/at the Responder  (2 instances)</t>
  </si>
  <si>
    <t xml:space="preserve">I-r6</t>
  </si>
  <si>
    <t xml:space="preserve">It says:
  &gt; Example: Ciphersuite number 3 is (AES-CCM-16-64-128, SHA-256, 8, P-256,
ES256, AES-CCM-16-64-128, SHA-256)
  That's cipher suite 2 (not 3), which actually makes more sense to present
here, since it is also used in the EDHOC traces of the referred RFC 9529 (see
Section 3 of that document).
  Cipher suite 3 is instead (AES-CCM-16-128-128, SHA-256, 16, P-256, ES256,
AES-CCM-16-64-128, SHA-256).
</t>
  </si>
  <si>
    <t xml:space="preserve">Fix cipher suite.</t>
  </si>
  <si>
    <t xml:space="preserve">I-r7</t>
  </si>
  <si>
    <t xml:space="preserve">It says:
  &gt; Exporter function
</t>
  </si>
  <si>
    <t xml:space="preserve">RFC 9528 uses "EDHOC_Exporter interface" (not "function"), change to use that</t>
  </si>
  <si>
    <t xml:space="preserve">I-r8</t>
  </si>
  <si>
    <t xml:space="preserve">It says:
  &gt; = EDHOC_KDF(PRK_exporter, exporter_label, context, length)
</t>
  </si>
  <si>
    <t xml:space="preserve">For consistency with the previous line and the following bullet list, this
should be:
  &gt; = EDHOC_KDF(PRK_exporter, exporter_label, context, derived_key_length)
</t>
  </si>
  <si>
    <t xml:space="preserve">I-r9</t>
  </si>
  <si>
    <t xml:space="preserve">It says:
  &gt; defined by the key length of the encryption algorithm
</t>
  </si>
  <si>
    <t xml:space="preserve">To avoid confusion with the encryption algorithms of the EDHOC cipher suite
used in the EDHOC session, it's better to explicitly mention that this
encryption algorithm is the one used by the IEEE 802.15.4 security services.
</t>
  </si>
  <si>
    <t xml:space="preserve">I-r10</t>
  </si>
  <si>
    <t xml:space="preserve">It says:
  &gt; However, it enables the use of OSCORE that, in turn, allow group
communication and the distribution of group keying material.
</t>
  </si>
  <si>
    <t xml:space="preserve">OSCORE does not allow group communication and is not usable to protect it
either.
Group communication is natively possible for CoAP (see
draft-ietf-core-groupcomm-bis), and the security protocol Group OSCORE can be
used to protect it (see draft-ietf-core-oscore-groupcomm).
  CoAP group communication protected with Group OSCORE might be used to
distribute broadcast/multicast keying material for the link layer,
irrespective of the use of EDHOC to establish pairwise keying material for the
link layer.
</t>
  </si>
  <si>
    <t xml:space="preserve">I-r11</t>
  </si>
  <si>
    <t xml:space="preserve">s/to be very compact/to be a very compact
</t>
  </si>
  <si>
    <t xml:space="preserve">I-r12</t>
  </si>
  <si>
    <t xml:space="preserve">s/which get performance/that get performance</t>
  </si>
  <si>
    <t xml:space="preserve">I-r13</t>
  </si>
  <si>
    <t xml:space="preserve">s/for transport/for the transport</t>
  </si>
  <si>
    <t xml:space="preserve">I-r14</t>
  </si>
  <si>
    <t xml:space="preserve">s/prepended bu/prepended by</t>
  </si>
  <si>
    <t xml:space="preserve">I-r15</t>
  </si>
  <si>
    <t xml:space="preserve">s/Ciphersuite/Cipher suite</t>
  </si>
  <si>
    <t xml:space="preserve">I-r16</t>
  </si>
  <si>
    <t xml:space="preserve">s/ciphersuites/cipher suites  (2 instances)</t>
  </si>
  <si>
    <t xml:space="preserve">I-r17</t>
  </si>
  <si>
    <t xml:space="preserve">s/allow group communication/allows group communication</t>
  </si>
  <si>
    <t xml:space="preserve">I-r18</t>
  </si>
  <si>
    <t xml:space="preserve">s/Not in scope/This is not in the scope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</si>
  <si>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</si>
  <si>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</si>
  <si>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</si>
  <si>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</si>
  <si>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</si>
  <si>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</si>
  <si>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</si>
  <si>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</si>
  <si>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</si>
  <si>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</si>
  <si>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Done</t>
  </si>
  <si>
    <t xml:space="preserve">Not done</t>
  </si>
  <si>
    <t xml:space="preserve">LB215</t>
  </si>
  <si>
    <t xml:space="preserve">LB215rogue</t>
  </si>
</sst>
</file>

<file path=xl/styles.xml><?xml version="1.0" encoding="utf-8"?>
<styleSheet xmlns="http://schemas.openxmlformats.org/spreadsheetml/2006/main">
  <numFmts count="5">
    <numFmt numFmtId="164" formatCode="General"/>
    <numFmt numFmtId="165" formatCode="@"/>
    <numFmt numFmtId="166" formatCode="[$-409]dddd&quot;, &quot;mmm\ d&quot;, &quot;yyyy"/>
    <numFmt numFmtId="167" formatCode="m/d/yyyy"/>
    <numFmt numFmtId="168"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8" fontId="13" fillId="0" borderId="0" xfId="0" applyFont="true" applyBorder="fals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8" fontId="14" fillId="0" borderId="4" xfId="0" applyFont="true" applyBorder="true" applyAlignment="true" applyProtection="true">
      <alignment horizontal="center" vertical="bottom" textRotation="0" wrapText="false" indent="0" shrinkToFit="false"/>
      <protection locked="true" hidden="false"/>
    </xf>
    <xf numFmtId="164" fontId="14" fillId="3" borderId="4" xfId="0" applyFont="true" applyBorder="true" applyAlignment="true" applyProtection="true">
      <alignment horizontal="general" vertical="bottom" textRotation="0" wrapText="false" indent="0" shrinkToFit="false"/>
      <protection locked="true" hidden="false"/>
    </xf>
    <xf numFmtId="168" fontId="14"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214200</xdr:colOff>
      <xdr:row>22</xdr:row>
      <xdr:rowOff>127080</xdr:rowOff>
    </xdr:to>
    <xdr:sp>
      <xdr:nvSpPr>
        <xdr:cNvPr id="0" name="Text Frame 1"/>
        <xdr:cNvSpPr/>
      </xdr:nvSpPr>
      <xdr:spPr>
        <a:xfrm>
          <a:off x="372600" y="2873880"/>
          <a:ext cx="2055960" cy="13129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5" activeCellId="0" sqref="E15"/>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5" hidden="false" customHeight="false" outlineLevel="0" collapsed="false">
      <c r="B8" s="7" t="s">
        <v>8</v>
      </c>
      <c r="C8" s="10" t="n">
        <v>45788</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0"/>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2" activeCellId="0" sqref="A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36.45" hidden="false" customHeight="false" outlineLevel="0" collapsed="false">
      <c r="A2" s="27" t="s">
        <v>39</v>
      </c>
      <c r="B2" s="18" t="s">
        <v>40</v>
      </c>
      <c r="C2" s="18" t="s">
        <v>41</v>
      </c>
      <c r="D2" s="18" t="n">
        <v>16</v>
      </c>
      <c r="E2" s="31" t="s">
        <v>42</v>
      </c>
      <c r="F2" s="18" t="n">
        <v>6</v>
      </c>
      <c r="G2" s="19" t="s">
        <v>43</v>
      </c>
      <c r="H2" s="19" t="s">
        <v>44</v>
      </c>
      <c r="I2" s="27" t="s">
        <v>45</v>
      </c>
      <c r="J2" s="27" t="s">
        <v>46</v>
      </c>
    </row>
    <row r="3" customFormat="false" ht="59.7" hidden="false" customHeight="false" outlineLevel="0" collapsed="false">
      <c r="A3" s="27" t="s">
        <v>47</v>
      </c>
      <c r="B3" s="18" t="s">
        <v>40</v>
      </c>
      <c r="C3" s="18" t="s">
        <v>41</v>
      </c>
      <c r="D3" s="18" t="n">
        <v>16</v>
      </c>
      <c r="E3" s="31" t="s">
        <v>42</v>
      </c>
      <c r="F3" s="18" t="n">
        <v>16</v>
      </c>
      <c r="G3" s="19" t="s">
        <v>48</v>
      </c>
      <c r="H3" s="19" t="s">
        <v>49</v>
      </c>
      <c r="I3" s="27" t="s">
        <v>50</v>
      </c>
      <c r="J3" s="27" t="s">
        <v>46</v>
      </c>
    </row>
    <row r="4" customFormat="false" ht="12.8" hidden="false" customHeight="false" outlineLevel="0" collapsed="false">
      <c r="A4" s="27" t="s">
        <v>51</v>
      </c>
      <c r="B4" s="18" t="s">
        <v>40</v>
      </c>
      <c r="C4" s="18" t="s">
        <v>41</v>
      </c>
      <c r="D4" s="18" t="n">
        <v>16</v>
      </c>
      <c r="E4" s="31" t="s">
        <v>42</v>
      </c>
      <c r="F4" s="18" t="n">
        <v>22</v>
      </c>
      <c r="G4" s="19" t="s">
        <v>52</v>
      </c>
      <c r="H4" s="19" t="s">
        <v>53</v>
      </c>
      <c r="I4" s="27" t="s">
        <v>50</v>
      </c>
      <c r="J4" s="27" t="s">
        <v>46</v>
      </c>
    </row>
    <row r="5" customFormat="false" ht="12.75" hidden="false" customHeight="false" outlineLevel="0" collapsed="false">
      <c r="A5" s="27" t="s">
        <v>54</v>
      </c>
      <c r="B5" s="18" t="s">
        <v>40</v>
      </c>
      <c r="C5" s="18" t="s">
        <v>41</v>
      </c>
      <c r="D5" s="18" t="n">
        <v>16</v>
      </c>
      <c r="E5" s="32" t="s">
        <v>42</v>
      </c>
      <c r="F5" s="18" t="n">
        <v>22</v>
      </c>
      <c r="G5" s="19" t="s">
        <v>55</v>
      </c>
      <c r="H5" s="19" t="s">
        <v>56</v>
      </c>
      <c r="I5" s="27" t="s">
        <v>50</v>
      </c>
      <c r="J5" s="27" t="s">
        <v>46</v>
      </c>
    </row>
    <row r="6" customFormat="false" ht="12.75" hidden="false" customHeight="false" outlineLevel="0" collapsed="false">
      <c r="A6" s="27" t="s">
        <v>57</v>
      </c>
      <c r="B6" s="18" t="s">
        <v>40</v>
      </c>
      <c r="C6" s="18" t="s">
        <v>41</v>
      </c>
      <c r="D6" s="18" t="n">
        <v>17</v>
      </c>
      <c r="E6" s="31" t="s">
        <v>58</v>
      </c>
      <c r="F6" s="18" t="n">
        <v>18</v>
      </c>
      <c r="G6" s="19" t="s">
        <v>59</v>
      </c>
      <c r="H6" s="19" t="s">
        <v>60</v>
      </c>
      <c r="I6" s="27" t="s">
        <v>50</v>
      </c>
      <c r="J6" s="27" t="s">
        <v>46</v>
      </c>
    </row>
    <row r="7" customFormat="false" ht="12.75" hidden="false" customHeight="false" outlineLevel="0" collapsed="false">
      <c r="A7" s="27" t="s">
        <v>61</v>
      </c>
      <c r="B7" s="18" t="s">
        <v>40</v>
      </c>
      <c r="C7" s="18" t="s">
        <v>41</v>
      </c>
      <c r="D7" s="18" t="n">
        <v>17</v>
      </c>
      <c r="E7" s="31" t="s">
        <v>58</v>
      </c>
      <c r="F7" s="18" t="n">
        <v>24</v>
      </c>
      <c r="G7" s="19" t="s">
        <v>62</v>
      </c>
      <c r="H7" s="19" t="s">
        <v>63</v>
      </c>
      <c r="I7" s="27" t="s">
        <v>45</v>
      </c>
      <c r="J7" s="27" t="s">
        <v>46</v>
      </c>
    </row>
    <row r="8" customFormat="false" ht="12.75" hidden="false" customHeight="false" outlineLevel="0" collapsed="false">
      <c r="A8" s="27" t="s">
        <v>64</v>
      </c>
      <c r="B8" s="18" t="s">
        <v>40</v>
      </c>
      <c r="C8" s="18" t="s">
        <v>41</v>
      </c>
      <c r="D8" s="18" t="n">
        <v>17</v>
      </c>
      <c r="E8" s="31" t="s">
        <v>58</v>
      </c>
      <c r="F8" s="18" t="n">
        <v>25</v>
      </c>
      <c r="G8" s="19" t="s">
        <v>62</v>
      </c>
      <c r="H8" s="19" t="s">
        <v>63</v>
      </c>
      <c r="I8" s="27" t="s">
        <v>45</v>
      </c>
      <c r="J8" s="27" t="s">
        <v>46</v>
      </c>
    </row>
    <row r="9" customFormat="false" ht="24.85" hidden="false" customHeight="false" outlineLevel="0" collapsed="false">
      <c r="A9" s="27" t="s">
        <v>65</v>
      </c>
      <c r="B9" s="18" t="s">
        <v>66</v>
      </c>
      <c r="C9" s="18" t="s">
        <v>67</v>
      </c>
      <c r="D9" s="18" t="n">
        <v>13</v>
      </c>
      <c r="E9" s="31" t="s">
        <v>68</v>
      </c>
      <c r="F9" s="18" t="n">
        <v>1</v>
      </c>
      <c r="G9" s="19" t="s">
        <v>69</v>
      </c>
      <c r="H9" s="19" t="s">
        <v>70</v>
      </c>
      <c r="I9" s="27" t="s">
        <v>71</v>
      </c>
      <c r="J9" s="27" t="s">
        <v>72</v>
      </c>
    </row>
    <row r="10" customFormat="false" ht="36.45" hidden="false" customHeight="false" outlineLevel="0" collapsed="false">
      <c r="A10" s="27" t="s">
        <v>73</v>
      </c>
      <c r="B10" s="18" t="s">
        <v>66</v>
      </c>
      <c r="C10" s="18" t="s">
        <v>67</v>
      </c>
      <c r="D10" s="18" t="n">
        <v>14</v>
      </c>
      <c r="E10" s="31" t="s">
        <v>74</v>
      </c>
      <c r="F10" s="18" t="n">
        <v>18</v>
      </c>
      <c r="G10" s="19" t="s">
        <v>75</v>
      </c>
      <c r="H10" s="19" t="s">
        <v>76</v>
      </c>
      <c r="I10" s="27" t="s">
        <v>45</v>
      </c>
      <c r="J10" s="27" t="s">
        <v>72</v>
      </c>
    </row>
    <row r="11" customFormat="false" ht="12.75" hidden="false" customHeight="false" outlineLevel="0" collapsed="false">
      <c r="A11" s="27" t="s">
        <v>77</v>
      </c>
      <c r="B11" s="18" t="s">
        <v>10</v>
      </c>
      <c r="C11" s="18" t="s">
        <v>12</v>
      </c>
      <c r="D11" s="18" t="n">
        <v>7</v>
      </c>
      <c r="E11" s="31" t="s">
        <v>78</v>
      </c>
      <c r="F11" s="18" t="n">
        <v>10</v>
      </c>
      <c r="G11" s="19" t="s">
        <v>79</v>
      </c>
      <c r="H11" s="19" t="s">
        <v>80</v>
      </c>
      <c r="I11" s="27" t="s">
        <v>50</v>
      </c>
      <c r="J11" s="27" t="s">
        <v>46</v>
      </c>
    </row>
    <row r="12" customFormat="false" ht="12.75" hidden="false" customHeight="false" outlineLevel="0" collapsed="false">
      <c r="A12" s="27" t="s">
        <v>81</v>
      </c>
      <c r="B12" s="18" t="s">
        <v>10</v>
      </c>
      <c r="C12" s="18" t="s">
        <v>12</v>
      </c>
      <c r="D12" s="18" t="n">
        <v>7</v>
      </c>
      <c r="E12" s="31" t="s">
        <v>78</v>
      </c>
      <c r="F12" s="18" t="n">
        <v>11</v>
      </c>
      <c r="G12" s="19" t="s">
        <v>79</v>
      </c>
      <c r="H12" s="19" t="s">
        <v>80</v>
      </c>
      <c r="I12" s="27" t="s">
        <v>50</v>
      </c>
      <c r="J12" s="27" t="s">
        <v>46</v>
      </c>
    </row>
    <row r="13" customFormat="false" ht="12.75" hidden="false" customHeight="false" outlineLevel="0" collapsed="false">
      <c r="A13" s="27" t="s">
        <v>82</v>
      </c>
      <c r="B13" s="18" t="s">
        <v>10</v>
      </c>
      <c r="C13" s="18" t="s">
        <v>12</v>
      </c>
      <c r="D13" s="18" t="n">
        <v>7</v>
      </c>
      <c r="E13" s="31" t="s">
        <v>78</v>
      </c>
      <c r="F13" s="18" t="n">
        <v>12</v>
      </c>
      <c r="G13" s="19" t="s">
        <v>79</v>
      </c>
      <c r="H13" s="19" t="s">
        <v>80</v>
      </c>
      <c r="I13" s="27" t="s">
        <v>50</v>
      </c>
      <c r="J13" s="27" t="s">
        <v>46</v>
      </c>
    </row>
    <row r="14" customFormat="false" ht="36.45" hidden="false" customHeight="false" outlineLevel="0" collapsed="false">
      <c r="A14" s="27" t="s">
        <v>83</v>
      </c>
      <c r="B14" s="18" t="s">
        <v>10</v>
      </c>
      <c r="C14" s="18" t="s">
        <v>12</v>
      </c>
      <c r="D14" s="18" t="n">
        <v>15</v>
      </c>
      <c r="E14" s="31" t="s">
        <v>84</v>
      </c>
      <c r="F14" s="18" t="n">
        <v>3</v>
      </c>
      <c r="G14" s="19" t="s">
        <v>85</v>
      </c>
      <c r="H14" s="19" t="s">
        <v>86</v>
      </c>
      <c r="I14" s="27" t="s">
        <v>45</v>
      </c>
      <c r="J14" s="27" t="s">
        <v>46</v>
      </c>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J18" activeCellId="0" sqref="J18"/>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48.05" hidden="false" customHeight="false" outlineLevel="0" collapsed="false">
      <c r="A2" s="27" t="s">
        <v>87</v>
      </c>
      <c r="B2" s="18" t="s">
        <v>88</v>
      </c>
      <c r="D2" s="18" t="n">
        <v>14</v>
      </c>
      <c r="E2" s="31"/>
      <c r="G2" s="19" t="s">
        <v>89</v>
      </c>
      <c r="H2" s="19" t="s">
        <v>90</v>
      </c>
      <c r="I2" s="27" t="s">
        <v>45</v>
      </c>
      <c r="J2" s="18" t="s">
        <v>46</v>
      </c>
    </row>
    <row r="3" customFormat="false" ht="82.9" hidden="false" customHeight="false" outlineLevel="0" collapsed="false">
      <c r="A3" s="27" t="s">
        <v>91</v>
      </c>
      <c r="B3" s="18" t="s">
        <v>88</v>
      </c>
      <c r="D3" s="18" t="n">
        <v>15</v>
      </c>
      <c r="E3" s="31"/>
      <c r="G3" s="19" t="s">
        <v>92</v>
      </c>
      <c r="H3" s="19" t="s">
        <v>93</v>
      </c>
      <c r="I3" s="18" t="s">
        <v>45</v>
      </c>
      <c r="J3" s="18" t="s">
        <v>46</v>
      </c>
    </row>
    <row r="4" customFormat="false" ht="24.85" hidden="false" customHeight="false" outlineLevel="0" collapsed="false">
      <c r="A4" s="27" t="s">
        <v>94</v>
      </c>
      <c r="B4" s="18" t="s">
        <v>88</v>
      </c>
      <c r="D4" s="18" t="n">
        <v>15</v>
      </c>
      <c r="E4" s="31"/>
      <c r="G4" s="19" t="s">
        <v>95</v>
      </c>
      <c r="H4" s="19" t="s">
        <v>96</v>
      </c>
      <c r="I4" s="18" t="s">
        <v>45</v>
      </c>
      <c r="J4" s="18" t="s">
        <v>46</v>
      </c>
    </row>
    <row r="5" customFormat="false" ht="12.75" hidden="false" customHeight="false" outlineLevel="0" collapsed="false">
      <c r="A5" s="27" t="s">
        <v>97</v>
      </c>
      <c r="B5" s="18" t="s">
        <v>88</v>
      </c>
      <c r="D5" s="18" t="n">
        <v>15</v>
      </c>
      <c r="E5" s="32"/>
      <c r="G5" s="19" t="s">
        <v>98</v>
      </c>
      <c r="H5" s="19" t="s">
        <v>99</v>
      </c>
      <c r="I5" s="18" t="s">
        <v>45</v>
      </c>
      <c r="J5" s="18" t="s">
        <v>46</v>
      </c>
    </row>
    <row r="6" customFormat="false" ht="12.75" hidden="false" customHeight="false" outlineLevel="0" collapsed="false">
      <c r="A6" s="27" t="s">
        <v>100</v>
      </c>
      <c r="B6" s="18" t="s">
        <v>88</v>
      </c>
      <c r="D6" s="18" t="n">
        <v>15</v>
      </c>
      <c r="E6" s="31"/>
      <c r="G6" s="19" t="s">
        <v>101</v>
      </c>
      <c r="H6" s="19" t="s">
        <v>102</v>
      </c>
      <c r="I6" s="18" t="s">
        <v>45</v>
      </c>
      <c r="J6" s="18" t="s">
        <v>46</v>
      </c>
    </row>
    <row r="7" customFormat="false" ht="187.35" hidden="false" customHeight="false" outlineLevel="0" collapsed="false">
      <c r="A7" s="27" t="s">
        <v>103</v>
      </c>
      <c r="B7" s="18" t="s">
        <v>88</v>
      </c>
      <c r="D7" s="18" t="n">
        <v>16</v>
      </c>
      <c r="E7" s="31"/>
      <c r="G7" s="19" t="s">
        <v>104</v>
      </c>
      <c r="H7" s="19" t="s">
        <v>105</v>
      </c>
      <c r="I7" s="18" t="s">
        <v>45</v>
      </c>
      <c r="J7" s="18" t="s">
        <v>46</v>
      </c>
    </row>
    <row r="8" customFormat="false" ht="48.05" hidden="false" customHeight="false" outlineLevel="0" collapsed="false">
      <c r="A8" s="27" t="s">
        <v>106</v>
      </c>
      <c r="B8" s="18" t="s">
        <v>88</v>
      </c>
      <c r="D8" s="18" t="n">
        <v>16</v>
      </c>
      <c r="E8" s="31"/>
      <c r="G8" s="19" t="s">
        <v>107</v>
      </c>
      <c r="H8" s="19" t="s">
        <v>108</v>
      </c>
      <c r="I8" s="18" t="s">
        <v>45</v>
      </c>
      <c r="J8" s="18" t="s">
        <v>46</v>
      </c>
    </row>
    <row r="9" customFormat="false" ht="82.9" hidden="false" customHeight="false" outlineLevel="0" collapsed="false">
      <c r="A9" s="27" t="s">
        <v>109</v>
      </c>
      <c r="B9" s="18" t="s">
        <v>88</v>
      </c>
      <c r="D9" s="18" t="n">
        <v>16</v>
      </c>
      <c r="E9" s="31"/>
      <c r="G9" s="19" t="s">
        <v>110</v>
      </c>
      <c r="H9" s="19" t="s">
        <v>111</v>
      </c>
      <c r="I9" s="18" t="s">
        <v>45</v>
      </c>
      <c r="J9" s="18" t="s">
        <v>46</v>
      </c>
    </row>
    <row r="10" customFormat="false" ht="82.9" hidden="false" customHeight="false" outlineLevel="0" collapsed="false">
      <c r="A10" s="27" t="s">
        <v>112</v>
      </c>
      <c r="B10" s="18" t="s">
        <v>88</v>
      </c>
      <c r="D10" s="18" t="n">
        <v>16</v>
      </c>
      <c r="E10" s="31"/>
      <c r="G10" s="19" t="s">
        <v>113</v>
      </c>
      <c r="H10" s="19" t="s">
        <v>114</v>
      </c>
      <c r="I10" s="18" t="s">
        <v>45</v>
      </c>
      <c r="J10" s="18" t="s">
        <v>46</v>
      </c>
    </row>
    <row r="11" customFormat="false" ht="222.2" hidden="false" customHeight="false" outlineLevel="0" collapsed="false">
      <c r="A11" s="27" t="s">
        <v>115</v>
      </c>
      <c r="B11" s="18" t="s">
        <v>88</v>
      </c>
      <c r="D11" s="18" t="n">
        <v>16</v>
      </c>
      <c r="E11" s="31"/>
      <c r="G11" s="19" t="s">
        <v>116</v>
      </c>
      <c r="H11" s="19" t="s">
        <v>117</v>
      </c>
      <c r="I11" s="18" t="s">
        <v>45</v>
      </c>
      <c r="J11" s="18" t="s">
        <v>46</v>
      </c>
    </row>
    <row r="12" customFormat="false" ht="24.85" hidden="false" customHeight="false" outlineLevel="0" collapsed="false">
      <c r="A12" s="27" t="s">
        <v>118</v>
      </c>
      <c r="B12" s="18" t="s">
        <v>88</v>
      </c>
      <c r="D12" s="18" t="n">
        <v>10</v>
      </c>
      <c r="E12" s="31"/>
      <c r="G12" s="19" t="s">
        <v>119</v>
      </c>
      <c r="H12" s="19" t="s">
        <v>119</v>
      </c>
      <c r="I12" s="27" t="s">
        <v>50</v>
      </c>
      <c r="J12" s="18" t="s">
        <v>46</v>
      </c>
    </row>
    <row r="13" customFormat="false" ht="12.75" hidden="false" customHeight="false" outlineLevel="0" collapsed="false">
      <c r="A13" s="27" t="s">
        <v>120</v>
      </c>
      <c r="B13" s="18" t="s">
        <v>88</v>
      </c>
      <c r="D13" s="18" t="n">
        <v>14</v>
      </c>
      <c r="E13" s="31"/>
      <c r="G13" s="19" t="s">
        <v>121</v>
      </c>
      <c r="H13" s="19" t="s">
        <v>121</v>
      </c>
      <c r="I13" s="18" t="s">
        <v>50</v>
      </c>
      <c r="J13" s="18" t="s">
        <v>46</v>
      </c>
    </row>
    <row r="14" customFormat="false" ht="12.75" hidden="false" customHeight="false" outlineLevel="0" collapsed="false">
      <c r="A14" s="27" t="s">
        <v>122</v>
      </c>
      <c r="B14" s="18" t="s">
        <v>88</v>
      </c>
      <c r="D14" s="18" t="n">
        <v>15</v>
      </c>
      <c r="E14" s="31"/>
      <c r="G14" s="19" t="s">
        <v>123</v>
      </c>
      <c r="H14" s="19" t="s">
        <v>123</v>
      </c>
      <c r="I14" s="18" t="s">
        <v>50</v>
      </c>
      <c r="J14" s="18" t="s">
        <v>46</v>
      </c>
    </row>
    <row r="15" customFormat="false" ht="12.75" hidden="false" customHeight="false" outlineLevel="0" collapsed="false">
      <c r="A15" s="27" t="s">
        <v>124</v>
      </c>
      <c r="B15" s="18" t="s">
        <v>88</v>
      </c>
      <c r="D15" s="18" t="n">
        <v>15</v>
      </c>
      <c r="E15" s="31"/>
      <c r="G15" s="19" t="s">
        <v>125</v>
      </c>
      <c r="H15" s="19" t="s">
        <v>125</v>
      </c>
      <c r="I15" s="18" t="s">
        <v>50</v>
      </c>
      <c r="J15" s="18" t="s">
        <v>46</v>
      </c>
    </row>
    <row r="16" customFormat="false" ht="12.75" hidden="false" customHeight="false" outlineLevel="0" collapsed="false">
      <c r="A16" s="27" t="s">
        <v>126</v>
      </c>
      <c r="B16" s="18" t="s">
        <v>88</v>
      </c>
      <c r="D16" s="18" t="n">
        <v>16</v>
      </c>
      <c r="E16" s="31"/>
      <c r="G16" s="19" t="s">
        <v>127</v>
      </c>
      <c r="H16" s="19" t="s">
        <v>127</v>
      </c>
      <c r="I16" s="18" t="s">
        <v>50</v>
      </c>
      <c r="J16" s="18" t="s">
        <v>46</v>
      </c>
    </row>
    <row r="17" customFormat="false" ht="12.75" hidden="false" customHeight="false" outlineLevel="0" collapsed="false">
      <c r="A17" s="27" t="s">
        <v>128</v>
      </c>
      <c r="B17" s="18" t="s">
        <v>88</v>
      </c>
      <c r="D17" s="18" t="n">
        <v>16</v>
      </c>
      <c r="E17" s="31"/>
      <c r="G17" s="19" t="s">
        <v>129</v>
      </c>
      <c r="H17" s="19" t="s">
        <v>129</v>
      </c>
      <c r="I17" s="18" t="s">
        <v>50</v>
      </c>
      <c r="J17" s="18" t="s">
        <v>46</v>
      </c>
    </row>
    <row r="18" customFormat="false" ht="24.85" hidden="false" customHeight="false" outlineLevel="0" collapsed="false">
      <c r="A18" s="27" t="s">
        <v>130</v>
      </c>
      <c r="B18" s="18" t="s">
        <v>88</v>
      </c>
      <c r="D18" s="18" t="n">
        <v>16</v>
      </c>
      <c r="E18" s="31"/>
      <c r="G18" s="19" t="s">
        <v>131</v>
      </c>
      <c r="H18" s="19" t="s">
        <v>131</v>
      </c>
      <c r="I18" s="18" t="s">
        <v>50</v>
      </c>
      <c r="J18" s="18" t="s">
        <v>46</v>
      </c>
    </row>
    <row r="19" customFormat="false" ht="12.75" hidden="false" customHeight="false" outlineLevel="0" collapsed="false">
      <c r="A19" s="27" t="s">
        <v>132</v>
      </c>
      <c r="B19" s="18" t="s">
        <v>88</v>
      </c>
      <c r="D19" s="18" t="n">
        <v>16</v>
      </c>
      <c r="E19" s="31"/>
      <c r="F19" s="30"/>
      <c r="G19" s="19" t="s">
        <v>133</v>
      </c>
      <c r="H19" s="19" t="s">
        <v>133</v>
      </c>
      <c r="I19" s="18" t="s">
        <v>50</v>
      </c>
      <c r="J19" s="27" t="s">
        <v>46</v>
      </c>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I29" activeCellId="0" sqref="I29"/>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3"/>
      <c r="C2" s="33"/>
      <c r="D2" s="34" t="s">
        <v>32</v>
      </c>
      <c r="E2" s="34"/>
      <c r="F2" s="34"/>
      <c r="G2" s="34"/>
      <c r="H2" s="34" t="s">
        <v>134</v>
      </c>
      <c r="I2" s="34"/>
      <c r="J2" s="34"/>
      <c r="K2" s="34"/>
      <c r="L2" s="34" t="s">
        <v>135</v>
      </c>
      <c r="M2" s="34"/>
      <c r="N2" s="34"/>
      <c r="O2" s="34" t="s">
        <v>136</v>
      </c>
      <c r="P2" s="34"/>
    </row>
    <row r="3" customFormat="false" ht="15" hidden="false" customHeight="false" outlineLevel="0" collapsed="false">
      <c r="B3" s="35" t="s">
        <v>137</v>
      </c>
      <c r="C3" s="36" t="s">
        <v>138</v>
      </c>
      <c r="D3" s="36" t="s">
        <v>50</v>
      </c>
      <c r="E3" s="36" t="s">
        <v>45</v>
      </c>
      <c r="F3" s="36" t="s">
        <v>71</v>
      </c>
      <c r="G3" s="36" t="s">
        <v>139</v>
      </c>
      <c r="H3" s="36" t="s">
        <v>140</v>
      </c>
      <c r="I3" s="36" t="s">
        <v>141</v>
      </c>
      <c r="J3" s="36" t="s">
        <v>142</v>
      </c>
      <c r="K3" s="36" t="s">
        <v>135</v>
      </c>
      <c r="L3" s="36" t="s">
        <v>50</v>
      </c>
      <c r="M3" s="36" t="s">
        <v>45</v>
      </c>
      <c r="N3" s="36" t="s">
        <v>143</v>
      </c>
      <c r="O3" s="36" t="s">
        <v>144</v>
      </c>
      <c r="P3" s="36" t="s">
        <v>145</v>
      </c>
    </row>
    <row r="4" customFormat="false" ht="15" hidden="false" customHeight="false" outlineLevel="0" collapsed="false">
      <c r="A4" s="37" t="n">
        <f aca="true">IF($B4="","",IF(INDIRECT(CONCATENATE($B4,"!A1"))="Comment ID",2,3))</f>
        <v>2</v>
      </c>
      <c r="B4" s="38" t="s">
        <v>146</v>
      </c>
      <c r="C4" s="39" t="n">
        <f aca="true">IF($B4="","",COUNTIF(INDIRECT(CONCATENATE($B4,"!G",$A4,":G99999")), "&lt;&gt;"))</f>
        <v>13</v>
      </c>
      <c r="D4" s="39" t="n">
        <f aca="true">IF($B4="","",COUNTIF(INDIRECT(CONCATENATE($B4,"!I",$A4,":I99999")), D$3))</f>
        <v>7</v>
      </c>
      <c r="E4" s="39" t="n">
        <f aca="true">IF($B4="","",COUNTIF(INDIRECT(CONCATENATE($B4,"!I",$A4,":I99999")), E$3))</f>
        <v>5</v>
      </c>
      <c r="F4" s="39" t="n">
        <f aca="true">IF($B4="","",COUNTIF(INDIRECT(CONCATENATE($B4,"!I",$A4,":I99999")), F$3))</f>
        <v>1</v>
      </c>
      <c r="G4" s="39" t="n">
        <f aca="true">IF($B4="","",COUNTIF(INDIRECT(CONCATENATE($B4,"!I",$A4,":I99999")), G$3))</f>
        <v>0</v>
      </c>
      <c r="H4" s="39" t="n">
        <f aca="true">IF($B4="","",COUNTIF(INDIRECT(CONCATENATE($B4,"!K",$A4,":K99999")), H$3))</f>
        <v>0</v>
      </c>
      <c r="I4" s="39" t="n">
        <f aca="true">IF($B4="","",COUNTIF(INDIRECT(CONCATENATE($B4,"!K",$A4,":K99999")), I$3))</f>
        <v>0</v>
      </c>
      <c r="J4" s="39" t="n">
        <f aca="true">IF($B4="","",COUNTIF(INDIRECT(CONCATENATE($B4,"!K",$A4,":K99999")), J$3))</f>
        <v>0</v>
      </c>
      <c r="K4" s="39" t="n">
        <f aca="false">IF($B4="","",C4-SUM(H4:J4))</f>
        <v>13</v>
      </c>
      <c r="L4" s="39" t="n">
        <f aca="true">IF($B4="","",COUNTIFS(INDIRECT(CONCATENATE($B4,"!I",$A4,":I99999")), L$3,INDIRECT(CONCATENATE($B4,"!K",$A4,":K99999")), "="))</f>
        <v>7</v>
      </c>
      <c r="M4" s="39" t="n">
        <f aca="true">IF($B4="","",COUNTIFS(INDIRECT(CONCATENATE($B4,"!I",$A4,":I99999")), M$3,INDIRECT(CONCATENATE($B4,"!K",$A4,":K99999")), "="))</f>
        <v>5</v>
      </c>
      <c r="N4" s="39" t="n">
        <f aca="true">IF($B4="","",COUNTIFS(INDIRECT(CONCATENATE($B4,"!I",$A4,":I99999")), N$3,INDIRECT(CONCATENATE($B4,"!K",$A4,":K99999")), "="))</f>
        <v>0</v>
      </c>
      <c r="O4" s="39" t="n">
        <f aca="true">IF($B4="","",COUNTIF(INDIRECT(CONCATENATE($B4,"!O",$A4,":O99999")), O$3))</f>
        <v>0</v>
      </c>
      <c r="P4" s="39" t="n">
        <f aca="true">IF($B4="","",COUNTIFS(INDIRECT(CONCATENATE($B4,"!K",$A4,":K99999")), "&lt;&gt;Rejected",INDIRECT(CONCATENATE($B4,"!K",$A4,":K99999")), "&lt;&gt;",INDIRECT(CONCATENATE($B4,"!O",$A4,":O99999")), "="))</f>
        <v>0</v>
      </c>
    </row>
    <row r="5" customFormat="false" ht="15" hidden="false" customHeight="false" outlineLevel="0" collapsed="false">
      <c r="A5" s="37" t="n">
        <f aca="true">IF($B5="","",IF(INDIRECT(CONCATENATE($B5,"!A1"))="Comment ID",2,3))</f>
        <v>2</v>
      </c>
      <c r="B5" s="40" t="s">
        <v>147</v>
      </c>
      <c r="C5" s="41" t="n">
        <f aca="true">IF($B5="","",COUNTIF(INDIRECT(CONCATENATE($B5,"!G",$A5,":G99999")), "&lt;&gt;"))</f>
        <v>18</v>
      </c>
      <c r="D5" s="41" t="n">
        <f aca="true">IF($B5="","",COUNTIF(INDIRECT(CONCATENATE($B5,"!I",$A5,":I99999")), D$3))</f>
        <v>8</v>
      </c>
      <c r="E5" s="41" t="n">
        <f aca="true">IF($B5="","",COUNTIF(INDIRECT(CONCATENATE($B5,"!I",$A5,":I99999")), E$3))</f>
        <v>10</v>
      </c>
      <c r="F5" s="41" t="n">
        <f aca="true">IF($B5="","",COUNTIF(INDIRECT(CONCATENATE($B5,"!I",$A5,":I99999")), F$3))</f>
        <v>0</v>
      </c>
      <c r="G5" s="41" t="n">
        <f aca="true">IF($B5="","",COUNTIF(INDIRECT(CONCATENATE($B5,"!I",$A5,":I99999")), G$3))</f>
        <v>0</v>
      </c>
      <c r="H5" s="41" t="n">
        <f aca="true">IF($B5="","",COUNTIF(INDIRECT(CONCATENATE($B5,"!K",$A5,":K99999")), H$3))</f>
        <v>0</v>
      </c>
      <c r="I5" s="41" t="n">
        <f aca="true">IF($B5="","",COUNTIF(INDIRECT(CONCATENATE($B5,"!K",$A5,":K99999")), I$3))</f>
        <v>0</v>
      </c>
      <c r="J5" s="41" t="n">
        <f aca="true">IF($B5="","",COUNTIF(INDIRECT(CONCATENATE($B5,"!K",$A5,":K99999")), J$3))</f>
        <v>0</v>
      </c>
      <c r="K5" s="41" t="n">
        <f aca="false">IF($B5="","",C5-SUM(H5:J5))</f>
        <v>18</v>
      </c>
      <c r="L5" s="41" t="n">
        <f aca="true">IF($B5="","",COUNTIFS(INDIRECT(CONCATENATE($B5,"!I",$A5,":I99999")), L$3,INDIRECT(CONCATENATE($B5,"!K",$A5,":K99999")), "="))</f>
        <v>8</v>
      </c>
      <c r="M5" s="41" t="n">
        <f aca="true">IF($B5="","",COUNTIFS(INDIRECT(CONCATENATE($B5,"!I",$A5,":I99999")), M$3,INDIRECT(CONCATENATE($B5,"!K",$A5,":K99999")), "="))</f>
        <v>10</v>
      </c>
      <c r="N5" s="41" t="n">
        <f aca="true">IF($B5="","",COUNTIFS(INDIRECT(CONCATENATE($B5,"!I",$A5,":I99999")), N$3,INDIRECT(CONCATENATE($B5,"!K",$A5,":K99999")), "="))</f>
        <v>0</v>
      </c>
      <c r="O5" s="41" t="n">
        <f aca="true">IF($B5="","",COUNTIF(INDIRECT(CONCATENATE($B5,"!O",$A5,":O99999")), O$3))</f>
        <v>0</v>
      </c>
      <c r="P5" s="41" t="n">
        <f aca="true">IF($B5="","",COUNTIFS(INDIRECT(CONCATENATE($B5,"!K",$A5,":K99999")), "&lt;&gt;Rejected",INDIRECT(CONCATENATE($B5,"!K",$A5,":K99999")), "&lt;&gt;",INDIRECT(CONCATENATE($B5,"!O",$A5,":O99999")), "="))</f>
        <v>0</v>
      </c>
    </row>
    <row r="6" customFormat="false" ht="15" hidden="false" customHeight="false" outlineLevel="0" collapsed="false">
      <c r="A6" s="37" t="str">
        <f aca="true">IF($B6="","",IF(INDIRECT(CONCATENATE($B6,"!A1"))="Comment ID",2,3))</f>
        <v/>
      </c>
      <c r="B6" s="38"/>
      <c r="C6" s="39" t="str">
        <f aca="true">IF($B6="","",COUNTIF(INDIRECT(CONCATENATE($B6,"!G",$A6,":G99999")), "&lt;&gt;"))</f>
        <v/>
      </c>
      <c r="D6" s="39" t="str">
        <f aca="true">IF($B6="","",COUNTIF(INDIRECT(CONCATENATE($B6,"!I",$A6,":I99999")), D$3))</f>
        <v/>
      </c>
      <c r="E6" s="39" t="str">
        <f aca="true">IF($B6="","",COUNTIF(INDIRECT(CONCATENATE($B6,"!I",$A6,":I99999")), E$3))</f>
        <v/>
      </c>
      <c r="F6" s="39" t="str">
        <f aca="true">IF($B6="","",COUNTIF(INDIRECT(CONCATENATE($B6,"!I",$A6,":I99999")), F$3))</f>
        <v/>
      </c>
      <c r="G6" s="39" t="str">
        <f aca="true">IF($B6="","",COUNTIF(INDIRECT(CONCATENATE($B6,"!I",$A6,":I99999")), G$3))</f>
        <v/>
      </c>
      <c r="H6" s="39" t="str">
        <f aca="true">IF($B6="","",COUNTIF(INDIRECT(CONCATENATE($B6,"!K",$A6,":K99999")), H$3))</f>
        <v/>
      </c>
      <c r="I6" s="39" t="str">
        <f aca="true">IF($B6="","",COUNTIF(INDIRECT(CONCATENATE($B6,"!K",$A6,":K99999")), I$3))</f>
        <v/>
      </c>
      <c r="J6" s="39" t="str">
        <f aca="true">IF($B6="","",COUNTIF(INDIRECT(CONCATENATE($B6,"!K",$A6,":K99999")), J$3))</f>
        <v/>
      </c>
      <c r="K6" s="39" t="str">
        <f aca="false">IF($B6="","",C6-SUM(H6:J6))</f>
        <v/>
      </c>
      <c r="L6" s="39" t="str">
        <f aca="true">IF($B6="","",COUNTIFS(INDIRECT(CONCATENATE($B6,"!I",$A6,":I99999")), L$3,INDIRECT(CONCATENATE($B6,"!K",$A6,":K99999")), "="))</f>
        <v/>
      </c>
      <c r="M6" s="39" t="str">
        <f aca="true">IF($B6="","",COUNTIFS(INDIRECT(CONCATENATE($B6,"!I",$A6,":I99999")), M$3,INDIRECT(CONCATENATE($B6,"!K",$A6,":K99999")), "="))</f>
        <v/>
      </c>
      <c r="N6" s="39" t="str">
        <f aca="true">IF($B6="","",COUNTIFS(INDIRECT(CONCATENATE($B6,"!I",$A6,":I99999")), N$3,INDIRECT(CONCATENATE($B6,"!K",$A6,":K99999")), "="))</f>
        <v/>
      </c>
      <c r="O6" s="39" t="str">
        <f aca="true">IF($B6="","",COUNTIF(INDIRECT(CONCATENATE($B6,"!O",$A6,":O99999")), O$3))</f>
        <v/>
      </c>
      <c r="P6" s="39" t="str">
        <f aca="true">IF($B6="","",COUNTIFS(INDIRECT(CONCATENATE($B6,"!K",$A6,":K99999")), "&lt;&gt;Rejected",INDIRECT(CONCATENATE($B6,"!K",$A6,":K99999")), "&lt;&gt;",INDIRECT(CONCATENATE($B6,"!O",$A6,":O99999")), "="))</f>
        <v/>
      </c>
    </row>
    <row r="7" customFormat="false" ht="15" hidden="false" customHeight="false" outlineLevel="0" collapsed="false">
      <c r="A7" s="37" t="str">
        <f aca="true">IF($B7="","",IF(INDIRECT(CONCATENATE($B7,"!A1"))="Comment ID",2,3))</f>
        <v/>
      </c>
      <c r="B7" s="40"/>
      <c r="C7" s="41" t="str">
        <f aca="true">IF($B7="","",COUNTIF(INDIRECT(CONCATENATE($B7,"!G",$A7,":G99999")), "&lt;&gt;"))</f>
        <v/>
      </c>
      <c r="D7" s="41" t="str">
        <f aca="true">IF($B7="","",COUNTIF(INDIRECT(CONCATENATE($B7,"!I",$A7,":I99999")), D$3))</f>
        <v/>
      </c>
      <c r="E7" s="41" t="str">
        <f aca="true">IF($B7="","",COUNTIF(INDIRECT(CONCATENATE($B7,"!I",$A7,":I99999")), E$3))</f>
        <v/>
      </c>
      <c r="F7" s="41" t="str">
        <f aca="true">IF($B7="","",COUNTIF(INDIRECT(CONCATENATE($B7,"!I",$A7,":I99999")), F$3))</f>
        <v/>
      </c>
      <c r="G7" s="41" t="str">
        <f aca="true">IF($B7="","",COUNTIF(INDIRECT(CONCATENATE($B7,"!I",$A7,":I99999")), G$3))</f>
        <v/>
      </c>
      <c r="H7" s="41" t="str">
        <f aca="true">IF($B7="","",COUNTIF(INDIRECT(CONCATENATE($B7,"!K",$A7,":K99999")), H$3))</f>
        <v/>
      </c>
      <c r="I7" s="41" t="str">
        <f aca="true">IF($B7="","",COUNTIF(INDIRECT(CONCATENATE($B7,"!K",$A7,":K99999")), I$3))</f>
        <v/>
      </c>
      <c r="J7" s="41" t="str">
        <f aca="true">IF($B7="","",COUNTIF(INDIRECT(CONCATENATE($B7,"!K",$A7,":K99999")), J$3))</f>
        <v/>
      </c>
      <c r="K7" s="41" t="str">
        <f aca="false">IF($B7="","",C7-SUM(H7:J7))</f>
        <v/>
      </c>
      <c r="L7" s="41" t="str">
        <f aca="true">IF($B7="","",COUNTIFS(INDIRECT(CONCATENATE($B7,"!I",$A7,":I99999")), L$3,INDIRECT(CONCATENATE($B7,"!K",$A7,":K99999")), "="))</f>
        <v/>
      </c>
      <c r="M7" s="41" t="str">
        <f aca="true">IF($B7="","",COUNTIFS(INDIRECT(CONCATENATE($B7,"!I",$A7,":I99999")), M$3,INDIRECT(CONCATENATE($B7,"!K",$A7,":K99999")), "="))</f>
        <v/>
      </c>
      <c r="N7" s="41" t="str">
        <f aca="true">IF($B7="","",COUNTIFS(INDIRECT(CONCATENATE($B7,"!I",$A7,":I99999")), N$3,INDIRECT(CONCATENATE($B7,"!K",$A7,":K99999")), "="))</f>
        <v/>
      </c>
      <c r="O7" s="41" t="str">
        <f aca="true">IF($B7="","",COUNTIF(INDIRECT(CONCATENATE($B7,"!O",$A7,":O99999")), O$3))</f>
        <v/>
      </c>
      <c r="P7" s="41" t="str">
        <f aca="true">IF($B7="","",COUNTIFS(INDIRECT(CONCATENATE($B7,"!K",$A7,":K99999")), "&lt;&gt;Rejected",INDIRECT(CONCATENATE($B7,"!K",$A7,":K99999")), "&lt;&gt;",INDIRECT(CONCATENATE($B7,"!O",$A7,":O99999")), "="))</f>
        <v/>
      </c>
    </row>
    <row r="8" customFormat="false" ht="15" hidden="false" customHeight="false" outlineLevel="0" collapsed="false">
      <c r="A8" s="37" t="str">
        <f aca="true">IF($B8="","",IF(INDIRECT(CONCATENATE($B8,"!A1"))="Comment ID",2,3))</f>
        <v/>
      </c>
      <c r="B8" s="38"/>
      <c r="C8" s="39" t="str">
        <f aca="true">IF($B8="","",COUNTIF(INDIRECT(CONCATENATE($B8,"!G",$A8,":G99999")), "&lt;&gt;"))</f>
        <v/>
      </c>
      <c r="D8" s="39" t="str">
        <f aca="true">IF($B8="","",COUNTIF(INDIRECT(CONCATENATE($B8,"!I",$A8,":I99999")), D$3))</f>
        <v/>
      </c>
      <c r="E8" s="39" t="str">
        <f aca="true">IF($B8="","",COUNTIF(INDIRECT(CONCATENATE($B8,"!I",$A8,":I99999")), E$3))</f>
        <v/>
      </c>
      <c r="F8" s="39" t="str">
        <f aca="true">IF($B8="","",COUNTIF(INDIRECT(CONCATENATE($B8,"!I",$A8,":I99999")), F$3))</f>
        <v/>
      </c>
      <c r="G8" s="39" t="str">
        <f aca="true">IF($B8="","",COUNTIF(INDIRECT(CONCATENATE($B8,"!I",$A8,":I99999")), G$3))</f>
        <v/>
      </c>
      <c r="H8" s="39" t="str">
        <f aca="true">IF($B8="","",COUNTIF(INDIRECT(CONCATENATE($B8,"!K",$A8,":K99999")), H$3))</f>
        <v/>
      </c>
      <c r="I8" s="39" t="str">
        <f aca="true">IF($B8="","",COUNTIF(INDIRECT(CONCATENATE($B8,"!K",$A8,":K99999")), I$3))</f>
        <v/>
      </c>
      <c r="J8" s="39" t="str">
        <f aca="true">IF($B8="","",COUNTIF(INDIRECT(CONCATENATE($B8,"!K",$A8,":K99999")), J$3))</f>
        <v/>
      </c>
      <c r="K8" s="39" t="str">
        <f aca="false">IF($B8="","",C8-SUM(H8:J8))</f>
        <v/>
      </c>
      <c r="L8" s="39" t="str">
        <f aca="true">IF($B8="","",COUNTIFS(INDIRECT(CONCATENATE($B8,"!I",$A8,":I99999")), L$3,INDIRECT(CONCATENATE($B8,"!K",$A8,":K99999")), "="))</f>
        <v/>
      </c>
      <c r="M8" s="39" t="str">
        <f aca="true">IF($B8="","",COUNTIFS(INDIRECT(CONCATENATE($B8,"!I",$A8,":I99999")), M$3,INDIRECT(CONCATENATE($B8,"!K",$A8,":K99999")), "="))</f>
        <v/>
      </c>
      <c r="N8" s="39" t="str">
        <f aca="true">IF($B8="","",COUNTIFS(INDIRECT(CONCATENATE($B8,"!I",$A8,":I99999")), N$3,INDIRECT(CONCATENATE($B8,"!K",$A8,":K99999")), "="))</f>
        <v/>
      </c>
      <c r="O8" s="39" t="str">
        <f aca="true">IF($B8="","",COUNTIF(INDIRECT(CONCATENATE($B8,"!O",$A8,":O99999")), O$3))</f>
        <v/>
      </c>
      <c r="P8" s="39" t="str">
        <f aca="true">IF($B8="","",COUNTIFS(INDIRECT(CONCATENATE($B8,"!K",$A8,":K99999")), "&lt;&gt;Rejected",INDIRECT(CONCATENATE($B8,"!K",$A8,":K99999")), "&lt;&gt;",INDIRECT(CONCATENATE($B8,"!O",$A8,":O99999")), "="))</f>
        <v/>
      </c>
    </row>
    <row r="9" customFormat="false" ht="15" hidden="false" customHeight="false" outlineLevel="0" collapsed="false">
      <c r="A9" s="37" t="str">
        <f aca="true">IF($B9="","",IF(INDIRECT(CONCATENATE($B9,"!A1"))="Comment ID",2,3))</f>
        <v/>
      </c>
      <c r="B9" s="40"/>
      <c r="C9" s="41" t="str">
        <f aca="true">IF($B9="","",COUNTIF(INDIRECT(CONCATENATE($B9,"!G",$A9,":G99999")), "&lt;&gt;"))</f>
        <v/>
      </c>
      <c r="D9" s="41" t="str">
        <f aca="true">IF($B9="","",COUNTIF(INDIRECT(CONCATENATE($B9,"!I",$A9,":I99999")), D$3))</f>
        <v/>
      </c>
      <c r="E9" s="41" t="str">
        <f aca="true">IF($B9="","",COUNTIF(INDIRECT(CONCATENATE($B9,"!I",$A9,":I99999")), E$3))</f>
        <v/>
      </c>
      <c r="F9" s="41" t="str">
        <f aca="true">IF($B9="","",COUNTIF(INDIRECT(CONCATENATE($B9,"!I",$A9,":I99999")), F$3))</f>
        <v/>
      </c>
      <c r="G9" s="41" t="str">
        <f aca="true">IF($B9="","",COUNTIF(INDIRECT(CONCATENATE($B9,"!I",$A9,":I99999")), G$3))</f>
        <v/>
      </c>
      <c r="H9" s="41" t="str">
        <f aca="true">IF($B9="","",COUNTIF(INDIRECT(CONCATENATE($B9,"!K",$A9,":K99999")), H$3))</f>
        <v/>
      </c>
      <c r="I9" s="41" t="str">
        <f aca="true">IF($B9="","",COUNTIF(INDIRECT(CONCATENATE($B9,"!K",$A9,":K99999")), I$3))</f>
        <v/>
      </c>
      <c r="J9" s="41" t="str">
        <f aca="true">IF($B9="","",COUNTIF(INDIRECT(CONCATENATE($B9,"!K",$A9,":K99999")), J$3))</f>
        <v/>
      </c>
      <c r="K9" s="41" t="str">
        <f aca="false">IF($B9="","",C9-SUM(H9:J9))</f>
        <v/>
      </c>
      <c r="L9" s="41" t="str">
        <f aca="true">IF($B9="","",COUNTIFS(INDIRECT(CONCATENATE($B9,"!I",$A9,":I99999")), L$3,INDIRECT(CONCATENATE($B9,"!K",$A9,":K99999")), "="))</f>
        <v/>
      </c>
      <c r="M9" s="41" t="str">
        <f aca="true">IF($B9="","",COUNTIFS(INDIRECT(CONCATENATE($B9,"!I",$A9,":I99999")), M$3,INDIRECT(CONCATENATE($B9,"!K",$A9,":K99999")), "="))</f>
        <v/>
      </c>
      <c r="N9" s="41" t="str">
        <f aca="true">IF($B9="","",COUNTIFS(INDIRECT(CONCATENATE($B9,"!I",$A9,":I99999")), N$3,INDIRECT(CONCATENATE($B9,"!K",$A9,":K99999")), "="))</f>
        <v/>
      </c>
      <c r="O9" s="41" t="str">
        <f aca="true">IF($B9="","",COUNTIF(INDIRECT(CONCATENATE($B9,"!O",$A9,":O99999")), O$3))</f>
        <v/>
      </c>
      <c r="P9" s="41" t="str">
        <f aca="true">IF($B9="","",COUNTIFS(INDIRECT(CONCATENATE($B9,"!K",$A9,":K99999")), "&lt;&gt;Rejected",INDIRECT(CONCATENATE($B9,"!K",$A9,":K99999")), "&lt;&gt;",INDIRECT(CONCATENATE($B9,"!O",$A9,":O99999")), "="))</f>
        <v/>
      </c>
    </row>
    <row r="10" customFormat="false" ht="15" hidden="false" customHeight="false" outlineLevel="0" collapsed="false">
      <c r="A10" s="37" t="str">
        <f aca="true">IF($B10="","",IF(INDIRECT(CONCATENATE($B10,"!A1"))="Comment ID",2,3))</f>
        <v/>
      </c>
      <c r="B10" s="38"/>
      <c r="C10" s="39" t="str">
        <f aca="true">IF($B10="","",COUNTIF(INDIRECT(CONCATENATE($B10,"!G",$A10,":G99999")), "&lt;&gt;"))</f>
        <v/>
      </c>
      <c r="D10" s="39" t="str">
        <f aca="true">IF($B10="","",COUNTIF(INDIRECT(CONCATENATE($B10,"!I",$A10,":I99999")), D$3))</f>
        <v/>
      </c>
      <c r="E10" s="39" t="str">
        <f aca="true">IF($B10="","",COUNTIF(INDIRECT(CONCATENATE($B10,"!I",$A10,":I99999")), E$3))</f>
        <v/>
      </c>
      <c r="F10" s="39" t="str">
        <f aca="true">IF($B10="","",COUNTIF(INDIRECT(CONCATENATE($B10,"!I",$A10,":I99999")), F$3))</f>
        <v/>
      </c>
      <c r="G10" s="39" t="str">
        <f aca="true">IF($B10="","",COUNTIF(INDIRECT(CONCATENATE($B10,"!I",$A10,":I99999")), G$3))</f>
        <v/>
      </c>
      <c r="H10" s="39" t="str">
        <f aca="true">IF($B10="","",COUNTIF(INDIRECT(CONCATENATE($B10,"!K",$A10,":K99999")), H$3))</f>
        <v/>
      </c>
      <c r="I10" s="39" t="str">
        <f aca="true">IF($B10="","",COUNTIF(INDIRECT(CONCATENATE($B10,"!K",$A10,":K99999")), I$3))</f>
        <v/>
      </c>
      <c r="J10" s="39" t="str">
        <f aca="true">IF($B10="","",COUNTIF(INDIRECT(CONCATENATE($B10,"!K",$A10,":K99999")), J$3))</f>
        <v/>
      </c>
      <c r="K10" s="39" t="str">
        <f aca="false">IF($B10="","",C10-SUM(H10:J10))</f>
        <v/>
      </c>
      <c r="L10" s="39" t="str">
        <f aca="true">IF($B10="","",COUNTIFS(INDIRECT(CONCATENATE($B10,"!I",$A10,":I99999")), L$3,INDIRECT(CONCATENATE($B10,"!K",$A10,":K99999")), "="))</f>
        <v/>
      </c>
      <c r="M10" s="39" t="str">
        <f aca="true">IF($B10="","",COUNTIFS(INDIRECT(CONCATENATE($B10,"!I",$A10,":I99999")), M$3,INDIRECT(CONCATENATE($B10,"!K",$A10,":K99999")), "="))</f>
        <v/>
      </c>
      <c r="N10" s="39" t="str">
        <f aca="true">IF($B10="","",COUNTIFS(INDIRECT(CONCATENATE($B10,"!I",$A10,":I99999")), N$3,INDIRECT(CONCATENATE($B10,"!K",$A10,":K99999")), "="))</f>
        <v/>
      </c>
      <c r="O10" s="39" t="str">
        <f aca="true">IF($B10="","",COUNTIF(INDIRECT(CONCATENATE($B10,"!O",$A10,":O99999")), O$3))</f>
        <v/>
      </c>
      <c r="P10" s="39" t="str">
        <f aca="true">IF($B10="","",COUNTIFS(INDIRECT(CONCATENATE($B10,"!K",$A10,":K99999")), "&lt;&gt;Rejected",INDIRECT(CONCATENATE($B10,"!K",$A10,":K99999")), "&lt;&gt;",INDIRECT(CONCATENATE($B10,"!O",$A10,":O99999")), "="))</f>
        <v/>
      </c>
    </row>
    <row r="11" customFormat="false" ht="15" hidden="false" customHeight="false" outlineLevel="0" collapsed="false">
      <c r="A11" s="37" t="str">
        <f aca="true">IF($B11="","",IF(INDIRECT(CONCATENATE($B11,"!A1"))="Comment ID",2,3))</f>
        <v/>
      </c>
      <c r="B11" s="40"/>
      <c r="C11" s="41" t="str">
        <f aca="true">IF($B11="","",COUNTIF(INDIRECT(CONCATENATE($B11,"!G",$A11,":G99999")), "&lt;&gt;"))</f>
        <v/>
      </c>
      <c r="D11" s="41" t="str">
        <f aca="true">IF($B11="","",COUNTIF(INDIRECT(CONCATENATE($B11,"!I",$A11,":I99999")), D$3))</f>
        <v/>
      </c>
      <c r="E11" s="41" t="str">
        <f aca="true">IF($B11="","",COUNTIF(INDIRECT(CONCATENATE($B11,"!I",$A11,":I99999")), E$3))</f>
        <v/>
      </c>
      <c r="F11" s="41" t="str">
        <f aca="true">IF($B11="","",COUNTIF(INDIRECT(CONCATENATE($B11,"!I",$A11,":I99999")), F$3))</f>
        <v/>
      </c>
      <c r="G11" s="41" t="str">
        <f aca="true">IF($B11="","",COUNTIF(INDIRECT(CONCATENATE($B11,"!I",$A11,":I99999")), G$3))</f>
        <v/>
      </c>
      <c r="H11" s="41" t="str">
        <f aca="true">IF($B11="","",COUNTIF(INDIRECT(CONCATENATE($B11,"!K",$A11,":K99999")), H$3))</f>
        <v/>
      </c>
      <c r="I11" s="41" t="str">
        <f aca="true">IF($B11="","",COUNTIF(INDIRECT(CONCATENATE($B11,"!K",$A11,":K99999")), I$3))</f>
        <v/>
      </c>
      <c r="J11" s="41" t="str">
        <f aca="true">IF($B11="","",COUNTIF(INDIRECT(CONCATENATE($B11,"!K",$A11,":K99999")), J$3))</f>
        <v/>
      </c>
      <c r="K11" s="41" t="str">
        <f aca="false">IF($B11="","",C11-SUM(H11:J11))</f>
        <v/>
      </c>
      <c r="L11" s="41" t="str">
        <f aca="true">IF($B11="","",COUNTIFS(INDIRECT(CONCATENATE($B11,"!I",$A11,":I99999")), L$3,INDIRECT(CONCATENATE($B11,"!K",$A11,":K99999")), "="))</f>
        <v/>
      </c>
      <c r="M11" s="41" t="str">
        <f aca="true">IF($B11="","",COUNTIFS(INDIRECT(CONCATENATE($B11,"!I",$A11,":I99999")), M$3,INDIRECT(CONCATENATE($B11,"!K",$A11,":K99999")), "="))</f>
        <v/>
      </c>
      <c r="N11" s="41" t="str">
        <f aca="true">IF($B11="","",COUNTIFS(INDIRECT(CONCATENATE($B11,"!I",$A11,":I99999")), N$3,INDIRECT(CONCATENATE($B11,"!K",$A11,":K99999")), "="))</f>
        <v/>
      </c>
      <c r="O11" s="41" t="str">
        <f aca="true">IF($B11="","",COUNTIF(INDIRECT(CONCATENATE($B11,"!O",$A11,":O99999")), O$3))</f>
        <v/>
      </c>
      <c r="P11" s="41" t="str">
        <f aca="true">IF($B11="","",COUNTIFS(INDIRECT(CONCATENATE($B11,"!K",$A11,":K99999")), "&lt;&gt;Rejected",INDIRECT(CONCATENATE($B11,"!K",$A11,":K99999")), "&lt;&gt;",INDIRECT(CONCATENATE($B11,"!O",$A11,":O99999")), "="))</f>
        <v/>
      </c>
    </row>
    <row r="12" customFormat="false" ht="15" hidden="false" customHeight="false" outlineLevel="0" collapsed="false">
      <c r="A12" s="37" t="str">
        <f aca="true">IF($B12="","",IF(INDIRECT(CONCATENATE($B12,"!A1"))="Comment ID",2,3))</f>
        <v/>
      </c>
      <c r="B12" s="38"/>
      <c r="C12" s="39" t="str">
        <f aca="true">IF($B12="","",COUNTIF(INDIRECT(CONCATENATE($B12,"!G",$A12,":G99999")), "&lt;&gt;"))</f>
        <v/>
      </c>
      <c r="D12" s="39" t="str">
        <f aca="true">IF($B12="","",COUNTIF(INDIRECT(CONCATENATE($B12,"!I",$A12,":I99999")), D$3))</f>
        <v/>
      </c>
      <c r="E12" s="39" t="str">
        <f aca="true">IF($B12="","",COUNTIF(INDIRECT(CONCATENATE($B12,"!I",$A12,":I99999")), E$3))</f>
        <v/>
      </c>
      <c r="F12" s="39" t="str">
        <f aca="true">IF($B12="","",COUNTIF(INDIRECT(CONCATENATE($B12,"!I",$A12,":I99999")), F$3))</f>
        <v/>
      </c>
      <c r="G12" s="39" t="str">
        <f aca="true">IF($B12="","",COUNTIF(INDIRECT(CONCATENATE($B12,"!I",$A12,":I99999")), G$3))</f>
        <v/>
      </c>
      <c r="H12" s="39" t="str">
        <f aca="true">IF($B12="","",COUNTIF(INDIRECT(CONCATENATE($B12,"!K",$A12,":K99999")), H$3))</f>
        <v/>
      </c>
      <c r="I12" s="39" t="str">
        <f aca="true">IF($B12="","",COUNTIF(INDIRECT(CONCATENATE($B12,"!K",$A12,":K99999")), I$3))</f>
        <v/>
      </c>
      <c r="J12" s="39" t="str">
        <f aca="true">IF($B12="","",COUNTIF(INDIRECT(CONCATENATE($B12,"!K",$A12,":K99999")), J$3))</f>
        <v/>
      </c>
      <c r="K12" s="39" t="str">
        <f aca="false">IF($B12="","",C12-SUM(H12:J12))</f>
        <v/>
      </c>
      <c r="L12" s="39" t="str">
        <f aca="true">IF($B12="","",COUNTIFS(INDIRECT(CONCATENATE($B12,"!I",$A12,":I99999")), L$3,INDIRECT(CONCATENATE($B12,"!K",$A12,":K99999")), "="))</f>
        <v/>
      </c>
      <c r="M12" s="39" t="str">
        <f aca="true">IF($B12="","",COUNTIFS(INDIRECT(CONCATENATE($B12,"!I",$A12,":I99999")), M$3,INDIRECT(CONCATENATE($B12,"!K",$A12,":K99999")), "="))</f>
        <v/>
      </c>
      <c r="N12" s="39" t="str">
        <f aca="true">IF($B12="","",COUNTIFS(INDIRECT(CONCATENATE($B12,"!I",$A12,":I99999")), N$3,INDIRECT(CONCATENATE($B12,"!K",$A12,":K99999")), "="))</f>
        <v/>
      </c>
      <c r="O12" s="39" t="str">
        <f aca="true">IF($B12="","",COUNTIF(INDIRECT(CONCATENATE($B12,"!O",$A12,":O99999")), O$3))</f>
        <v/>
      </c>
      <c r="P12" s="39" t="str">
        <f aca="true">IF($B12="","",COUNTIFS(INDIRECT(CONCATENATE($B12,"!K",$A12,":K99999")), "&lt;&gt;Rejected",INDIRECT(CONCATENATE($B12,"!K",$A12,":K99999")), "&lt;&gt;",INDIRECT(CONCATENATE($B12,"!O",$A12,":O99999")), "="))</f>
        <v/>
      </c>
    </row>
    <row r="13" customFormat="false" ht="15" hidden="false" customHeight="false" outlineLevel="0" collapsed="false">
      <c r="A13" s="37" t="str">
        <f aca="true">IF($B13="","",IF(INDIRECT(CONCATENATE($B13,"!A1"))="Comment ID",2,3))</f>
        <v/>
      </c>
      <c r="B13" s="40"/>
      <c r="C13" s="41" t="str">
        <f aca="true">IF($B13="","",COUNTIF(INDIRECT(CONCATENATE($B13,"!G",$A13,":G99999")), "&lt;&gt;"))</f>
        <v/>
      </c>
      <c r="D13" s="41" t="str">
        <f aca="true">IF($B13="","",COUNTIF(INDIRECT(CONCATENATE($B13,"!I",$A13,":I99999")), D$3))</f>
        <v/>
      </c>
      <c r="E13" s="41" t="str">
        <f aca="true">IF($B13="","",COUNTIF(INDIRECT(CONCATENATE($B13,"!I",$A13,":I99999")), E$3))</f>
        <v/>
      </c>
      <c r="F13" s="41" t="str">
        <f aca="true">IF($B13="","",COUNTIF(INDIRECT(CONCATENATE($B13,"!I",$A13,":I99999")), F$3))</f>
        <v/>
      </c>
      <c r="G13" s="41" t="str">
        <f aca="true">IF($B13="","",COUNTIF(INDIRECT(CONCATENATE($B13,"!I",$A13,":I99999")), G$3))</f>
        <v/>
      </c>
      <c r="H13" s="41" t="str">
        <f aca="true">IF($B13="","",COUNTIF(INDIRECT(CONCATENATE($B13,"!K",$A13,":K99999")), H$3))</f>
        <v/>
      </c>
      <c r="I13" s="41" t="str">
        <f aca="true">IF($B13="","",COUNTIF(INDIRECT(CONCATENATE($B13,"!K",$A13,":K99999")), I$3))</f>
        <v/>
      </c>
      <c r="J13" s="41" t="str">
        <f aca="true">IF($B13="","",COUNTIF(INDIRECT(CONCATENATE($B13,"!K",$A13,":K99999")), J$3))</f>
        <v/>
      </c>
      <c r="K13" s="41" t="str">
        <f aca="false">IF($B13="","",C13-SUM(H13:J13))</f>
        <v/>
      </c>
      <c r="L13" s="41" t="str">
        <f aca="true">IF($B13="","",COUNTIFS(INDIRECT(CONCATENATE($B13,"!I",$A13,":I99999")), L$3,INDIRECT(CONCATENATE($B13,"!K",$A13,":K99999")), "="))</f>
        <v/>
      </c>
      <c r="M13" s="41" t="str">
        <f aca="true">IF($B13="","",COUNTIFS(INDIRECT(CONCATENATE($B13,"!I",$A13,":I99999")), M$3,INDIRECT(CONCATENATE($B13,"!K",$A13,":K99999")), "="))</f>
        <v/>
      </c>
      <c r="N13" s="41" t="str">
        <f aca="true">IF($B13="","",COUNTIFS(INDIRECT(CONCATENATE($B13,"!I",$A13,":I99999")), N$3,INDIRECT(CONCATENATE($B13,"!K",$A13,":K99999")), "="))</f>
        <v/>
      </c>
      <c r="O13" s="41" t="str">
        <f aca="true">IF($B13="","",COUNTIF(INDIRECT(CONCATENATE($B13,"!O",$A13,":O99999")), O$3))</f>
        <v/>
      </c>
      <c r="P13" s="41" t="str">
        <f aca="true">IF($B13="","",COUNTIFS(INDIRECT(CONCATENATE($B13,"!K",$A13,":K99999")), "&lt;&gt;Rejected",INDIRECT(CONCATENATE($B13,"!K",$A13,":K99999")), "&lt;&gt;",INDIRECT(CONCATENATE($B13,"!O",$A13,":O99999")), "="))</f>
        <v/>
      </c>
    </row>
    <row r="14" customFormat="false" ht="15" hidden="false" customHeight="false" outlineLevel="0" collapsed="false">
      <c r="A14" s="37" t="str">
        <f aca="true">IF($B14="","",IF(INDIRECT(CONCATENATE($B14,"!A1"))="Comment ID",2,3))</f>
        <v/>
      </c>
      <c r="B14" s="38"/>
      <c r="C14" s="39" t="str">
        <f aca="true">IF($B14="","",COUNTIF(INDIRECT(CONCATENATE($B14,"!G",$A14,":G99999")), "&lt;&gt;"))</f>
        <v/>
      </c>
      <c r="D14" s="39" t="str">
        <f aca="true">IF($B14="","",COUNTIF(INDIRECT(CONCATENATE($B14,"!I",$A14,":I99999")), D$3))</f>
        <v/>
      </c>
      <c r="E14" s="39" t="str">
        <f aca="true">IF($B14="","",COUNTIF(INDIRECT(CONCATENATE($B14,"!I",$A14,":I99999")), E$3))</f>
        <v/>
      </c>
      <c r="F14" s="39" t="str">
        <f aca="true">IF($B14="","",COUNTIF(INDIRECT(CONCATENATE($B14,"!I",$A14,":I99999")), F$3))</f>
        <v/>
      </c>
      <c r="G14" s="39" t="str">
        <f aca="true">IF($B14="","",COUNTIF(INDIRECT(CONCATENATE($B14,"!I",$A14,":I99999")), G$3))</f>
        <v/>
      </c>
      <c r="H14" s="39" t="str">
        <f aca="true">IF($B14="","",COUNTIF(INDIRECT(CONCATENATE($B14,"!K",$A14,":K99999")), H$3))</f>
        <v/>
      </c>
      <c r="I14" s="39" t="str">
        <f aca="true">IF($B14="","",COUNTIF(INDIRECT(CONCATENATE($B14,"!K",$A14,":K99999")), I$3))</f>
        <v/>
      </c>
      <c r="J14" s="39" t="str">
        <f aca="true">IF($B14="","",COUNTIF(INDIRECT(CONCATENATE($B14,"!K",$A14,":K99999")), J$3))</f>
        <v/>
      </c>
      <c r="K14" s="39" t="str">
        <f aca="false">IF($B14="","",C14-SUM(H14:J14))</f>
        <v/>
      </c>
      <c r="L14" s="39" t="str">
        <f aca="true">IF($B14="","",COUNTIFS(INDIRECT(CONCATENATE($B14,"!I",$A14,":I99999")), L$3,INDIRECT(CONCATENATE($B14,"!K",$A14,":K99999")), "="))</f>
        <v/>
      </c>
      <c r="M14" s="39" t="str">
        <f aca="true">IF($B14="","",COUNTIFS(INDIRECT(CONCATENATE($B14,"!I",$A14,":I99999")), M$3,INDIRECT(CONCATENATE($B14,"!K",$A14,":K99999")), "="))</f>
        <v/>
      </c>
      <c r="N14" s="39" t="str">
        <f aca="true">IF($B14="","",COUNTIFS(INDIRECT(CONCATENATE($B14,"!I",$A14,":I99999")), N$3,INDIRECT(CONCATENATE($B14,"!K",$A14,":K99999")), "="))</f>
        <v/>
      </c>
      <c r="O14" s="39" t="str">
        <f aca="true">IF($B14="","",COUNTIF(INDIRECT(CONCATENATE($B14,"!O",$A14,":O99999")), O$3))</f>
        <v/>
      </c>
      <c r="P14" s="39"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26075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2025-05-11T16:34:05Z</dcterms:modified>
  <cp:revision>68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