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28B8407E-EFDB-4CD4-BDCB-8252184296FF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Sheet1" sheetId="6" r:id="rId4"/>
    <sheet name="Time zone helper" sheetId="3" r:id="rId5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2" i="2" l="1"/>
  <c r="C69" i="2" l="1"/>
  <c r="E70" i="2"/>
  <c r="E71" i="2" s="1"/>
  <c r="E72" i="2" s="1"/>
  <c r="E73" i="2" s="1"/>
  <c r="E22" i="2" l="1"/>
  <c r="E23" i="2" s="1"/>
  <c r="E24" i="2" s="1"/>
  <c r="C22" i="2"/>
  <c r="A22" i="2"/>
  <c r="B8" i="2"/>
  <c r="B9" i="2" s="1"/>
  <c r="B10" i="2" s="1"/>
  <c r="A5" i="1"/>
  <c r="D3" i="5"/>
  <c r="E25" i="2" l="1"/>
  <c r="E26" i="2" s="1"/>
  <c r="E27" i="2" s="1"/>
  <c r="F22" i="2"/>
  <c r="E128" i="2"/>
  <c r="E129" i="2" s="1"/>
  <c r="E118" i="2"/>
  <c r="E119" i="2" s="1"/>
  <c r="E120" i="2" s="1"/>
  <c r="E121" i="2" s="1"/>
  <c r="E122" i="2" s="1"/>
  <c r="E123" i="2" s="1"/>
  <c r="E124" i="2" s="1"/>
  <c r="E125" i="2" s="1"/>
  <c r="E111" i="2"/>
  <c r="E112" i="2" s="1"/>
  <c r="E113" i="2" s="1"/>
  <c r="E114" i="2" s="1"/>
  <c r="E115" i="2" s="1"/>
  <c r="E116" i="2" s="1"/>
  <c r="E102" i="2"/>
  <c r="E103" i="2" s="1"/>
  <c r="E104" i="2" s="1"/>
  <c r="E105" i="2" s="1"/>
  <c r="E106" i="2" s="1"/>
  <c r="E107" i="2" s="1"/>
  <c r="E108" i="2" s="1"/>
  <c r="E109" i="2" s="1"/>
  <c r="E86" i="2"/>
  <c r="E60" i="2"/>
  <c r="E53" i="2"/>
  <c r="E38" i="2"/>
  <c r="E29" i="2"/>
  <c r="E13" i="2"/>
  <c r="E6" i="2"/>
  <c r="E7" i="2" s="1"/>
  <c r="F128" i="2" l="1"/>
  <c r="C1" i="2"/>
  <c r="E130" i="2" l="1"/>
  <c r="E131" i="2" s="1"/>
  <c r="E132" i="2" s="1"/>
  <c r="E54" i="2"/>
  <c r="E55" i="2" s="1"/>
  <c r="E56" i="2" s="1"/>
  <c r="E57" i="2" s="1"/>
  <c r="E58" i="2" s="1"/>
  <c r="E3" i="5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2" i="1"/>
  <c r="A4" i="2" s="1"/>
  <c r="E4" i="2"/>
  <c r="E8" i="2" s="1"/>
  <c r="E9" i="2" s="1"/>
  <c r="E10" i="2" s="1"/>
  <c r="E11" i="2" s="1"/>
  <c r="A3" i="1" l="1"/>
  <c r="C4" i="2"/>
  <c r="A4" i="1"/>
  <c r="B14" i="2"/>
  <c r="F102" i="2"/>
  <c r="F111" i="2"/>
  <c r="F118" i="2"/>
  <c r="E87" i="2"/>
  <c r="F86" i="2"/>
  <c r="F4" i="2"/>
  <c r="F6" i="2"/>
  <c r="E14" i="2"/>
  <c r="F13" i="2"/>
  <c r="E30" i="2"/>
  <c r="E31" i="2" s="1"/>
  <c r="E32" i="2" s="1"/>
  <c r="E33" i="2" s="1"/>
  <c r="E34" i="2" s="1"/>
  <c r="E35" i="2" s="1"/>
  <c r="F29" i="2"/>
  <c r="E61" i="2"/>
  <c r="E62" i="2" s="1"/>
  <c r="F60" i="2"/>
  <c r="E39" i="2"/>
  <c r="F38" i="2"/>
  <c r="F53" i="2"/>
  <c r="E88" i="2" l="1"/>
  <c r="E89" i="2" s="1"/>
  <c r="E90" i="2" s="1"/>
  <c r="E91" i="2" s="1"/>
  <c r="E92" i="2" s="1"/>
  <c r="E93" i="2" s="1"/>
  <c r="E94" i="2" s="1"/>
  <c r="E95" i="2" s="1"/>
  <c r="E96" i="2" s="1"/>
  <c r="E97" i="2" s="1"/>
  <c r="E63" i="2"/>
  <c r="E64" i="2" s="1"/>
  <c r="E65" i="2" s="1"/>
  <c r="E66" i="2" s="1"/>
  <c r="E67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40" i="2"/>
  <c r="E41" i="2" s="1"/>
  <c r="E42" i="2" s="1"/>
  <c r="E43" i="2" s="1"/>
  <c r="E44" i="2" s="1"/>
  <c r="E45" i="2" s="1"/>
  <c r="E15" i="2"/>
  <c r="E16" i="2" s="1"/>
  <c r="E17" i="2" s="1"/>
  <c r="E18" i="2" s="1"/>
  <c r="E19" i="2" s="1"/>
  <c r="E20" i="2" s="1"/>
  <c r="C13" i="2"/>
  <c r="A7" i="1"/>
  <c r="A13" i="2"/>
  <c r="A6" i="2"/>
  <c r="A6" i="1"/>
  <c r="A29" i="2" s="1"/>
  <c r="C6" i="2"/>
  <c r="A9" i="1" l="1"/>
  <c r="A60" i="2" s="1"/>
  <c r="C38" i="2"/>
  <c r="A38" i="2"/>
  <c r="C29" i="2"/>
  <c r="A8" i="1"/>
  <c r="A52" i="2" s="1"/>
  <c r="B15" i="2"/>
  <c r="B16" i="2" s="1"/>
  <c r="B17" i="2" l="1"/>
  <c r="B18" i="2" s="1"/>
  <c r="B19" i="2" s="1"/>
  <c r="C52" i="2"/>
  <c r="A10" i="1"/>
  <c r="A11" i="1"/>
  <c r="C60" i="2"/>
  <c r="B20" i="2" l="1"/>
  <c r="B22" i="2" s="1"/>
  <c r="B23" i="2" s="1"/>
  <c r="A13" i="1"/>
  <c r="C102" i="2"/>
  <c r="A102" i="2"/>
  <c r="A86" i="2"/>
  <c r="C86" i="2"/>
  <c r="A12" i="1"/>
  <c r="B24" i="2" l="1"/>
  <c r="B25" i="2" s="1"/>
  <c r="A14" i="1"/>
  <c r="C111" i="2"/>
  <c r="A111" i="2"/>
  <c r="C118" i="2"/>
  <c r="A118" i="2"/>
  <c r="B27" i="2" l="1"/>
  <c r="B30" i="2" s="1"/>
  <c r="B31" i="2" s="1"/>
  <c r="B32" i="2" s="1"/>
  <c r="B33" i="2" s="1"/>
  <c r="B26" i="2"/>
  <c r="C128" i="2"/>
  <c r="A128" i="2"/>
  <c r="B34" i="2" l="1"/>
  <c r="B35" i="2" l="1"/>
  <c r="B39" i="2" s="1"/>
  <c r="B40" i="2" s="1"/>
  <c r="B41" i="2" s="1"/>
  <c r="B42" i="2" l="1"/>
  <c r="B43" i="2" s="1"/>
  <c r="B48" i="2" l="1"/>
  <c r="B49" i="2"/>
  <c r="B50" i="2"/>
  <c r="B44" i="2"/>
  <c r="B45" i="2" s="1"/>
  <c r="B53" i="2" s="1"/>
  <c r="B54" i="2" s="1"/>
  <c r="B55" i="2" s="1"/>
  <c r="B56" i="2" s="1"/>
  <c r="B57" i="2" l="1"/>
  <c r="B58" i="2" s="1"/>
  <c r="B61" i="2" s="1"/>
  <c r="B62" i="2" s="1"/>
  <c r="B63" i="2" s="1"/>
  <c r="B64" i="2" s="1"/>
  <c r="B65" i="2" s="1"/>
  <c r="B66" i="2" s="1"/>
  <c r="B67" i="2" s="1"/>
  <c r="B71" i="2" l="1"/>
  <c r="B86" i="2"/>
  <c r="B72" i="2" l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7" i="2" l="1"/>
  <c r="B94" i="2" s="1"/>
  <c r="B95" i="2" s="1"/>
  <c r="B96" i="2" s="1"/>
  <c r="B97" i="2" s="1"/>
  <c r="B103" i="2" s="1"/>
  <c r="B104" i="2" s="1"/>
  <c r="B105" i="2" s="1"/>
  <c r="B106" i="2" s="1"/>
  <c r="B107" i="2" s="1"/>
  <c r="B108" i="2" s="1"/>
  <c r="B109" i="2" s="1"/>
  <c r="B113" i="2" s="1"/>
  <c r="B114" i="2" s="1"/>
  <c r="B115" i="2" s="1"/>
  <c r="B116" i="2" s="1"/>
  <c r="B119" i="2" s="1"/>
  <c r="B120" i="2" s="1"/>
  <c r="B121" i="2" s="1"/>
  <c r="B122" i="2" s="1"/>
  <c r="B123" i="2" s="1"/>
  <c r="B124" i="2" s="1"/>
  <c r="B125" i="2" s="1"/>
  <c r="B126" i="2" s="1"/>
  <c r="B129" i="2" s="1"/>
  <c r="B130" i="2" s="1"/>
  <c r="B131" i="2" s="1"/>
  <c r="B132" i="2" s="1"/>
</calcChain>
</file>

<file path=xl/sharedStrings.xml><?xml version="1.0" encoding="utf-8"?>
<sst xmlns="http://schemas.openxmlformats.org/spreadsheetml/2006/main" count="370" uniqueCount="218">
  <si>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</si>
  <si>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</si>
  <si>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</si>
  <si>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</si>
  <si>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</si>
  <si>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</si>
  <si>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</si>
  <si>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</si>
  <si>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</si>
  <si>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</si>
  <si>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</si>
  <si>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</si>
  <si>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</si>
  <si>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</si>
  <si>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</si>
  <si>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</si>
  <si>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</si>
  <si>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</si>
  <si>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</si>
  <si>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</si>
  <si>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</si>
  <si>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</si>
  <si>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</si>
  <si>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</si>
  <si>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</si>
  <si>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</si>
  <si>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</si>
  <si>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</si>
  <si>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</si>
  <si>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</si>
  <si>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</si>
  <si>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</si>
  <si>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</si>
  <si>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</si>
  <si>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</si>
  <si>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BST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</si>
  <si>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</si>
  <si>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</si>
  <si>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</si>
  <si>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</si>
  <si>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</si>
  <si>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</si>
  <si>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</si>
  <si>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</si>
  <si>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</si>
  <si>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</si>
  <si>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</si>
  <si>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</si>
  <si>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</si>
  <si>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</si>
  <si>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</si>
  <si>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PDT, BST and CEST</t>
  </si>
  <si>
    <t>Virtual (WebEx)</t>
  </si>
  <si>
    <t>Status update</t>
  </si>
  <si>
    <t>Chaplin</t>
  </si>
  <si>
    <t>Plenary Session</t>
  </si>
  <si>
    <t>Tuesday, October 15, 2024 at 2:00:00 pm</t>
  </si>
  <si>
    <t>Tuesday, October 15, 2024 at 3:00:00 pm</t>
  </si>
  <si>
    <t>Tuesday, October 15, 2024 at 10:00:00 pm</t>
  </si>
  <si>
    <t>Tuesday, October 15, 2024 at 6:00:00 am</t>
  </si>
  <si>
    <t>Tuesday, October 15, 2024 at 9:00:00 am</t>
  </si>
  <si>
    <t>Friday, October 18, 2024 at 6:00:00 am</t>
  </si>
  <si>
    <t>Friday, October 18, 2024 at 7:00:00 am</t>
  </si>
  <si>
    <t>Standby:</t>
  </si>
  <si>
    <t>TGab agenda November 2024 through January 2025</t>
  </si>
  <si>
    <t>No Meeting</t>
  </si>
  <si>
    <t>UTC-8 hours</t>
  </si>
  <si>
    <t>UTC-5 hours</t>
  </si>
  <si>
    <t>UTC hour</t>
  </si>
  <si>
    <t>UTC+1 hours</t>
  </si>
  <si>
    <t>Tuesday, October 15, 2024 at 11:00:00 pm</t>
  </si>
  <si>
    <t>Thursday, October 17, 2024 at 2:00:00 pm</t>
  </si>
  <si>
    <t>Thursday, October 17, 2024 at 5:00:00 pm</t>
  </si>
  <si>
    <t>Thursday, October 17, 2024 at 10:00:00 pm</t>
  </si>
  <si>
    <t>Friday, October 18, 2024 at 11:00:00 pm</t>
  </si>
  <si>
    <t>Verso, Chaplin</t>
  </si>
  <si>
    <t>KST, JST</t>
  </si>
  <si>
    <t>Review</t>
  </si>
  <si>
    <t>Status</t>
  </si>
  <si>
    <t>Editor Updates, Comment Status</t>
  </si>
  <si>
    <t>Interim meeting planning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</si>
  <si>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</si>
  <si>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</si>
  <si>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</si>
  <si>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</si>
  <si>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</si>
  <si>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Opening and Comment Resolution</t>
  </si>
  <si>
    <t>Comment resolution</t>
  </si>
  <si>
    <t>More comments</t>
  </si>
  <si>
    <t>15-24-0610</t>
  </si>
  <si>
    <t>https://mentor.ieee.org/802.15/dcn/24/15-24-0610-00-04ab-d01-comment-resolutions-misc-d.docx</t>
  </si>
  <si>
    <t>Verso</t>
  </si>
  <si>
    <t xml:space="preserve">D01 comment resolutions misc-D	</t>
  </si>
  <si>
    <t>20</t>
  </si>
  <si>
    <t>Comment Resolution - Part 3 - another update</t>
  </si>
  <si>
    <t>Youngwan</t>
  </si>
  <si>
    <t>15-25-0050</t>
  </si>
  <si>
    <t xml:space="preserve">Proposed Comments Resolution for 15.4ab D1.0 NB Channel Map Comments: Part 2	</t>
  </si>
  <si>
    <t>Pooria</t>
  </si>
  <si>
    <t>https://mentor.ieee.org/802.15/dcn/25/15-25-0080-00-04ab-lb207-d01-comment-resolution-clarifications-cids-291-488-497-501-1019.docx</t>
  </si>
  <si>
    <t>Alex</t>
  </si>
  <si>
    <t>15-25-0080</t>
  </si>
  <si>
    <t xml:space="preserve">Text clarifications </t>
  </si>
  <si>
    <t>Riku</t>
  </si>
  <si>
    <t>https://mentor.ieee.org/802.15/documents?is_dcn=81&amp;is_year=2025</t>
  </si>
  <si>
    <t>15-35-0081</t>
  </si>
  <si>
    <t>Comment resolution - 75</t>
  </si>
  <si>
    <t>15-25-0043</t>
  </si>
  <si>
    <t>CID  (update)</t>
  </si>
  <si>
    <t>Two hours</t>
  </si>
  <si>
    <t>More about LBT</t>
  </si>
  <si>
    <t>Carlos</t>
  </si>
  <si>
    <t>15-25-0004</t>
  </si>
  <si>
    <t>https://mentor.ieee.org/802.15/dcn/25/15-25-0004-02-04ab-cid-1287-drbg-for-rifs.docx</t>
  </si>
  <si>
    <t>https://mentor.ieee.org/802.15/dcn/25/15-25-0050-02-04ab-comment-resolution-part-3.docx</t>
  </si>
  <si>
    <t>Remaining comments</t>
  </si>
  <si>
    <t>Comment resolution - 75 (update)</t>
  </si>
  <si>
    <t>15-25-0027</t>
  </si>
  <si>
    <t>https://mentor.ieee.org/802.15/dcn/25/15-25-0027-01-04ab-lb207-d01-comment-resolution-compact-frame-crc-and-rpa-hash-cids-474-538-1023-1024-1196-1392.docx</t>
  </si>
  <si>
    <t>Comments on private addresses</t>
  </si>
  <si>
    <t>Aniruddh</t>
  </si>
  <si>
    <t>15-25-0061</t>
  </si>
  <si>
    <t>Comment resolutions</t>
  </si>
  <si>
    <t>https://mentor.ieee.org/802.15/dcn/25/15-25-0061-02-04ab-proposed-resolution-draft-1-0-comments-cid-1251-138-1377-1319-273-274-1258.docx</t>
  </si>
  <si>
    <t>15-24-0371</t>
  </si>
  <si>
    <t>Ben</t>
  </si>
  <si>
    <t>Comment resolution - update</t>
  </si>
  <si>
    <t>15-25-0659</t>
  </si>
  <si>
    <t>Miscellaneous Comments, Part 2 (CID 283)</t>
  </si>
  <si>
    <t xml:space="preserve">CRG </t>
  </si>
  <si>
    <t>15-25-0081</t>
  </si>
  <si>
    <t>15-25-0085</t>
  </si>
  <si>
    <t>Rojan</t>
  </si>
  <si>
    <t>Short term operating parameters</t>
  </si>
  <si>
    <t xml:space="preserve">More comments </t>
  </si>
  <si>
    <t>15-25-0066</t>
  </si>
  <si>
    <t>Comment resolution - 963</t>
  </si>
  <si>
    <t>https://mentor.ieee.org/802.15/dcn/25/15-25-0027-02-04ab-lb207-d01-comment-resolution-compact-frame-crc-and-rpa-hash-cids-474-538-1023-1024-1196-1392.docx</t>
  </si>
  <si>
    <t>https://mentor.ieee.org/802.15/dcn/25/15-25-0086-00-04ab-lb207-d01-comment-resolution-cids-276-405-998.docx</t>
  </si>
  <si>
    <t>https://mentor.ieee.org/802.15/dcn/24/15-24-0521-03-04ab-lb207-d01-comment-resolution-no-censensus-cids-994-1008.docx</t>
  </si>
  <si>
    <t>Various leftover CIDs — 276, 405, 998</t>
  </si>
  <si>
    <t>Addd resolutions for CIDs 1023, 1024, 1196</t>
  </si>
  <si>
    <t>Added propopsed resolution for CID 975</t>
  </si>
  <si>
    <t>15-25-0087</t>
  </si>
  <si>
    <t>15-25-0086</t>
  </si>
  <si>
    <t xml:space="preserve">Update </t>
  </si>
  <si>
    <t>15-25-0088</t>
  </si>
  <si>
    <t>https://mentor.ieee.org/802.15/dcn/25/15-25-0073-01-04ab-possible-next-steps-on-nb-channel-access-cid-988.pptx</t>
  </si>
  <si>
    <t>https://mentor.ieee.org/802.15/dcn/25/15-25-0087-00-04ab-proposed-text-for-draft-1-0-comment-resolution-part-4.docx</t>
  </si>
  <si>
    <t>https://mentor.ieee.org/802.15/dcn/24/15-24-0659-02-04ab-miscellaneous-comments-part-2.docx</t>
  </si>
  <si>
    <t>https://mentor.ieee.org/802.15/dcn/25/15-25-0066-00-04ab-comment-resolution-963.docx</t>
  </si>
  <si>
    <t>Comment resolution CID 998</t>
  </si>
  <si>
    <t>15-25-0091</t>
  </si>
  <si>
    <t>CIDs 1360 and 1362</t>
  </si>
  <si>
    <t>15-25-0069</t>
  </si>
  <si>
    <t>15-25-0042</t>
  </si>
  <si>
    <t>Sensing Comments- Part 3</t>
  </si>
  <si>
    <t>https://mentor.ieee.org/802.15/dcn/25/15-25-0088-01-04ab-cid-1401-sifs-and-lifs.docx</t>
  </si>
  <si>
    <t>https://mentor.ieee.org/802.15/dcn/25/15-25-0091-00-04ab-cid-998-resolution.docx</t>
  </si>
  <si>
    <t>https://mentor.ieee.org/802.15/dcn/25/15-25-0043-04-04ab-proposed-comments-resolution-for-15-4ab-d1-0-nb-channel-map-comments-part-2.docx</t>
  </si>
  <si>
    <t>Multiple (see below)</t>
  </si>
  <si>
    <t>Additional links: Agenda item 27</t>
  </si>
  <si>
    <t>Comments 96, 952, 953, 97, 954, 955, 956, 959</t>
  </si>
  <si>
    <t>15-24-0633</t>
  </si>
  <si>
    <t>https://mentor.ieee.org/802.15/dcn/25/15-25-0069-02-04ab-resolution-to-cids-1360-and-1362-for-15-4ab-draft-1-0.docx</t>
  </si>
  <si>
    <t>CIDs 969 970 971 972 1012 1013 1378 1379 1380</t>
  </si>
  <si>
    <t>Mingu</t>
  </si>
  <si>
    <t xml:space="preserve">CIDs 1190 1191 1192 1195 1268	</t>
  </si>
  <si>
    <t xml:space="preserve">Proposed comments resolutions - Part 5	</t>
  </si>
  <si>
    <t>CID 998</t>
  </si>
  <si>
    <t xml:space="preserve">15-25–0061 </t>
  </si>
  <si>
    <t>15-25-0089</t>
  </si>
  <si>
    <t>Ben/Larry</t>
  </si>
  <si>
    <t>https://mentor.ieee.org/802.15/dcn/25/15-25-0061-04-04ab-proposed-resolution-draft-1-0-comments-cid-1251-138-1377-1319-273-274-1258.docx</t>
  </si>
  <si>
    <t>https://mentor.ieee.org/802.15/dcn/24/15-24-0633-01-04ab-comment-resolution-non-interleaved-mode-952-953-97-954-955-956-959.docx</t>
  </si>
  <si>
    <t>https://mentor.ieee.org/802.15/dcn/25/15-25-0091-01-04ab-cid-998-resolution.docx</t>
  </si>
  <si>
    <t>15-25-0094</t>
  </si>
  <si>
    <t>15-25-0095</t>
  </si>
  <si>
    <t>15-25-0096</t>
  </si>
  <si>
    <t>https://mentor.ieee.org/802.15/dcn/25/15-25-0094-00-04ab-proposed-resolution-for-cids-969-970-971-972-1012-1013-1378-1379-1380.docx</t>
  </si>
  <si>
    <t xml:space="preserve">CID 1401 </t>
  </si>
  <si>
    <t>Last comments review</t>
  </si>
  <si>
    <t>UWB Association Comments</t>
  </si>
  <si>
    <t>15-25-0097</t>
  </si>
  <si>
    <t>Proposed comments resolutions - Misc.</t>
  </si>
  <si>
    <t>Taeyoung, Youngwan</t>
  </si>
  <si>
    <t>https://mentor.ieee.org/802.15/dcn/25/15-25-0095-01-04ab-proposed-comments-resolutions-1190-1191-1192-1195-1268.docx</t>
  </si>
  <si>
    <t>https://mentor.ieee.org/802.15/dcn/25/15-25-0096-00-04ab-proposed-comments-resolutions-part-5.docx</t>
  </si>
  <si>
    <t>https://mentor.ieee.org/802.15/dcn/25/15-25-0089-01-04ab-draft-1-0-proposed-comments-resolution-for-cids-745-746-752-753-754.pdf</t>
  </si>
  <si>
    <t>Possibly have 5 comments on Thursday</t>
  </si>
  <si>
    <t>Extended into Wed</t>
  </si>
  <si>
    <t>Final (for today) discussion on LBT</t>
  </si>
  <si>
    <t>Comment resolution - 963 - update</t>
  </si>
  <si>
    <t>Comments 96, 952, 953, 97, 954, 955, 956, 959 - update</t>
  </si>
  <si>
    <t>CIDs 969 970 971 972 1012 1013 1378 1379 1380 - update</t>
  </si>
  <si>
    <t>CIDs 1190 1191 1192 1195 1268	 -update</t>
  </si>
  <si>
    <t>15-25-0099</t>
  </si>
  <si>
    <t>Ad-hoc working session</t>
  </si>
  <si>
    <t>Multiple CCA</t>
  </si>
  <si>
    <t>Anouncement and reminders</t>
  </si>
  <si>
    <t xml:space="preserve">Continue discussion on  CIDs 1190 1191 1192 1195 1268	</t>
  </si>
  <si>
    <t>Menzo</t>
  </si>
  <si>
    <t>15-25-0101</t>
  </si>
  <si>
    <t>15-25-0102</t>
  </si>
  <si>
    <t>CID 1060</t>
  </si>
  <si>
    <t>LIFS and SIFS for EMDEV</t>
  </si>
  <si>
    <t xml:space="preserve"> Probability of LBT Narrowband Devices Failing FCC VLP CBP Certification (KDB 987594)</t>
  </si>
  <si>
    <t>Opening and reminders and agenda discussion</t>
  </si>
  <si>
    <t>Review pending comments and contriutions</t>
  </si>
  <si>
    <t>Comment resolution - current proposals</t>
  </si>
  <si>
    <t xml:space="preserve">Opening and reminders, Agenda </t>
  </si>
  <si>
    <t>CAD review</t>
  </si>
  <si>
    <t>Final comment resolution</t>
  </si>
  <si>
    <t xml:space="preserve">Menzo </t>
  </si>
  <si>
    <t>KDB 987594 PSD observations</t>
  </si>
  <si>
    <t>15-25-0106</t>
  </si>
  <si>
    <t>Comment ID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</si>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</sst>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6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5" fontId="0" fillId="0" borderId="0" xfId="0" applyNumberFormat="1"/>
    <xf numFmtId="14" fontId="0" fillId="0" borderId="0" xfId="0" applyNumberFormat="1"/>
    <xf numFmtId="164" fontId="15" fillId="4" borderId="0" xfId="0" applyNumberFormat="1" applyFont="1" applyFill="1"/>
    <xf numFmtId="164" fontId="0" fillId="0" borderId="10" xfId="0" applyNumberFormat="1" applyBorder="1"/>
    <xf numFmtId="164" fontId="10" fillId="9" borderId="0" xfId="0" applyNumberFormat="1" applyFont="1" applyFill="1"/>
    <xf numFmtId="164" fontId="0" fillId="0" borderId="11" xfId="0" applyNumberFormat="1" applyBorder="1"/>
    <xf numFmtId="164" fontId="0" fillId="6" borderId="0" xfId="0" applyNumberFormat="1" applyFill="1"/>
    <xf numFmtId="164" fontId="0" fillId="6" borderId="4" xfId="0" applyNumberFormat="1" applyFill="1" applyBorder="1"/>
    <xf numFmtId="164" fontId="8" fillId="0" borderId="12" xfId="0" applyNumberFormat="1" applyFont="1" applyBorder="1"/>
    <xf numFmtId="164" fontId="1" fillId="9" borderId="0" xfId="0" applyNumberFormat="1" applyFont="1" applyFill="1"/>
    <xf numFmtId="164" fontId="10" fillId="9" borderId="7" xfId="0" applyNumberFormat="1" applyFont="1" applyFill="1" applyBorder="1"/>
    <xf numFmtId="164" fontId="10" fillId="10" borderId="3" xfId="0" applyNumberFormat="1" applyFont="1" applyFill="1" applyBorder="1"/>
    <xf numFmtId="164" fontId="10" fillId="10" borderId="0" xfId="0" applyNumberFormat="1" applyFont="1" applyFill="1"/>
    <xf numFmtId="164" fontId="10" fillId="11" borderId="0" xfId="0" applyNumberFormat="1" applyFont="1" applyFill="1"/>
    <xf numFmtId="0" fontId="0" fillId="7" borderId="0" xfId="0" applyFill="1"/>
    <xf numFmtId="49" fontId="17" fillId="0" borderId="0" xfId="2" applyNumberFormat="1" applyFont="1" applyAlignment="1">
      <alignment horizontal="left"/>
    </xf>
    <xf numFmtId="0" fontId="0" fillId="0" borderId="0" xfId="0" applyAlignment="1">
      <alignment horizontal="right"/>
    </xf>
    <xf numFmtId="164" fontId="11" fillId="7" borderId="0" xfId="0" applyNumberFormat="1" applyFont="1" applyFill="1" applyAlignment="1">
      <alignment wrapText="1"/>
    </xf>
    <xf numFmtId="164" fontId="11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  <xf numFmtId="0" fontId="0" fillId="9" borderId="0" xfId="0" applyFill="1"/>
    <xf numFmtId="20" fontId="0" fillId="9" borderId="0" xfId="0" applyNumberFormat="1" applyFill="1"/>
    <xf numFmtId="0" fontId="0" fillId="9" borderId="0" xfId="0" applyFill="1" applyAlignment="1">
      <alignment horizontal="center"/>
    </xf>
    <xf numFmtId="0" fontId="0" fillId="0" borderId="0" xfId="0" applyFill="1"/>
  </cellXfs>
  <cellStyles count="3">
    <cellStyle name="Hyperlink" xfId="1" builtinId="8"/>
    <cellStyle name="Normal" xfId="0" builtinId="0"/>
    <cellStyle name="Normal 2" xfId="2" xr:uid="{6FA44D45-3F0D-4325-AB33-7EC5391B4AFC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061-02-04ab-proposed-resolution-draft-1-0-comments-cid-1251-138-1377-1319-273-274-1258.docx" TargetMode="External"/><Relationship Id="rId13" Type="http://schemas.openxmlformats.org/officeDocument/2006/relationships/hyperlink" Target="https://mentor.ieee.org/802.15/dcn/25/15-25-0087-00-04ab-proposed-text-for-draft-1-0-comment-resolution-part-4.docx" TargetMode="External"/><Relationship Id="rId18" Type="http://schemas.openxmlformats.org/officeDocument/2006/relationships/hyperlink" Target="https://mentor.ieee.org/802.15/dcn/25/15-25-0069-02-04ab-resolution-to-cids-1360-and-1362-for-15-4ab-draft-1-0.doc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mentor.ieee.org/802.15/dcn/25/15-25-0080-00-04ab-lb207-d01-comment-resolution-clarifications-cids-291-488-497-501-1019.docx" TargetMode="External"/><Relationship Id="rId21" Type="http://schemas.openxmlformats.org/officeDocument/2006/relationships/hyperlink" Target="https://mentor.ieee.org/802.15/dcn/25/15-25-0091-01-04ab-cid-998-resolution.docx" TargetMode="External"/><Relationship Id="rId7" Type="http://schemas.openxmlformats.org/officeDocument/2006/relationships/hyperlink" Target="https://mentor.ieee.org/802.15/dcn/25/15-25-0027-01-04ab-lb207-d01-comment-resolution-compact-frame-crc-and-rpa-hash-cids-474-538-1023-1024-1196-1392.docx" TargetMode="External"/><Relationship Id="rId12" Type="http://schemas.openxmlformats.org/officeDocument/2006/relationships/hyperlink" Target="https://mentor.ieee.org/802.15/dcn/25/15-25-0073-01-04ab-possible-next-steps-on-nb-channel-access-cid-988.pptx" TargetMode="External"/><Relationship Id="rId17" Type="http://schemas.openxmlformats.org/officeDocument/2006/relationships/hyperlink" Target="https://mentor.ieee.org/802.15/dcn/25/15-25-0086-00-04ab-lb207-d01-comment-resolution-cids-276-405-998.docx" TargetMode="External"/><Relationship Id="rId25" Type="http://schemas.openxmlformats.org/officeDocument/2006/relationships/hyperlink" Target="https://mentor.ieee.org/802.15/dcn/25/15-25-0096-00-04ab-proposed-comments-resolutions-part-5.docx" TargetMode="External"/><Relationship Id="rId2" Type="http://schemas.openxmlformats.org/officeDocument/2006/relationships/hyperlink" Target="https://mentor.ieee.org/802.15/dcn/25/15-25-0050-02-04ab-comment-resolution-part-3.docx" TargetMode="External"/><Relationship Id="rId16" Type="http://schemas.openxmlformats.org/officeDocument/2006/relationships/hyperlink" Target="https://mentor.ieee.org/802.15/dcn/25/15-25-0091-00-04ab-cid-998-resolution.docx" TargetMode="External"/><Relationship Id="rId20" Type="http://schemas.openxmlformats.org/officeDocument/2006/relationships/hyperlink" Target="https://mentor.ieee.org/802.15/dcn/24/15-24-0633-01-04ab-comment-resolution-non-interleaved-mode-952-953-97-954-955-956-959.docx" TargetMode="External"/><Relationship Id="rId1" Type="http://schemas.openxmlformats.org/officeDocument/2006/relationships/hyperlink" Target="https://mentor.ieee.org/802.15/dcn/24/15-24-0610-00-04ab-d01-comment-resolutions-misc-d.docx" TargetMode="External"/><Relationship Id="rId6" Type="http://schemas.openxmlformats.org/officeDocument/2006/relationships/hyperlink" Target="https://mentor.ieee.org/802.15/documents?is_dcn=81&amp;is_year=2025" TargetMode="External"/><Relationship Id="rId11" Type="http://schemas.openxmlformats.org/officeDocument/2006/relationships/hyperlink" Target="https://mentor.ieee.org/802.15/dcn/24/15-24-0521-03-04ab-lb207-d01-comment-resolution-no-censensus-cids-994-1008.docx" TargetMode="External"/><Relationship Id="rId24" Type="http://schemas.openxmlformats.org/officeDocument/2006/relationships/hyperlink" Target="https://mentor.ieee.org/802.15/dcn/25/15-25-0089-01-04ab-draft-1-0-proposed-comments-resolution-for-cids-745-746-752-753-754.pdf" TargetMode="External"/><Relationship Id="rId5" Type="http://schemas.openxmlformats.org/officeDocument/2006/relationships/hyperlink" Target="https://mentor.ieee.org/802.15/dcn/25/15-25-0004-02-04ab-cid-1287-drbg-for-rifs.docx" TargetMode="External"/><Relationship Id="rId15" Type="http://schemas.openxmlformats.org/officeDocument/2006/relationships/hyperlink" Target="https://mentor.ieee.org/802.15/dcn/25/15-25-0088-01-04ab-cid-1401-sifs-and-lifs.docx" TargetMode="External"/><Relationship Id="rId23" Type="http://schemas.openxmlformats.org/officeDocument/2006/relationships/hyperlink" Target="https://mentor.ieee.org/802.15/dcn/25/15-25-0095-01-04ab-proposed-comments-resolutions-1190-1191-1192-1195-1268.docx" TargetMode="External"/><Relationship Id="rId10" Type="http://schemas.openxmlformats.org/officeDocument/2006/relationships/hyperlink" Target="https://mentor.ieee.org/802.15/dcn/25/15-25-0086-00-04ab-lb207-d01-comment-resolution-cids-276-405-998.docx" TargetMode="External"/><Relationship Id="rId19" Type="http://schemas.openxmlformats.org/officeDocument/2006/relationships/hyperlink" Target="https://mentor.ieee.org/802.15/dcn/25/15-25-0061-04-04ab-proposed-resolution-draft-1-0-comments-cid-1251-138-1377-1319-273-274-1258.docx" TargetMode="External"/><Relationship Id="rId4" Type="http://schemas.openxmlformats.org/officeDocument/2006/relationships/hyperlink" Target="https://mentor.ieee.org/802.15/documents?is_dcn=81&amp;is_year=2025" TargetMode="External"/><Relationship Id="rId9" Type="http://schemas.openxmlformats.org/officeDocument/2006/relationships/hyperlink" Target="https://mentor.ieee.org/802.15/dcn/25/15-25-0027-02-04ab-lb207-d01-comment-resolution-compact-frame-crc-and-rpa-hash-cids-474-538-1023-1024-1196-1392.docx" TargetMode="External"/><Relationship Id="rId14" Type="http://schemas.openxmlformats.org/officeDocument/2006/relationships/hyperlink" Target="https://mentor.ieee.org/802.15/dcn/24/15-24-0659-02-04ab-miscellaneous-comments-part-2.docx" TargetMode="External"/><Relationship Id="rId22" Type="http://schemas.openxmlformats.org/officeDocument/2006/relationships/hyperlink" Target="https://mentor.ieee.org/802.15/dcn/25/15-25-0094-00-04ab-proposed-resolution-for-cids-969-970-971-972-1012-1013-1378-1379-138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I33" sqref="I33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4" customFormat="1" ht="18.75" x14ac:dyDescent="0.3">
      <c r="A1" s="43" t="s">
        <v>46</v>
      </c>
      <c r="B1" s="43"/>
      <c r="C1" s="43"/>
      <c r="D1" s="43"/>
      <c r="E1" s="43"/>
      <c r="F1" s="43"/>
      <c r="G1" s="43"/>
      <c r="I1" s="47" t="s">
        <v>64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52</v>
      </c>
    </row>
    <row r="3" spans="1:9" x14ac:dyDescent="0.25">
      <c r="A3" s="35"/>
      <c r="B3" s="36"/>
      <c r="C3" s="37"/>
      <c r="D3" s="36">
        <f>DATE(2025,1,22)</f>
        <v>45679</v>
      </c>
      <c r="E3" s="36">
        <f t="shared" ref="E3:G4" si="0">D3+1</f>
        <v>45680</v>
      </c>
      <c r="F3" s="36">
        <f t="shared" si="0"/>
        <v>45681</v>
      </c>
      <c r="G3" s="58">
        <f t="shared" si="0"/>
        <v>45682</v>
      </c>
      <c r="I3" s="68" t="s">
        <v>81</v>
      </c>
    </row>
    <row r="4" spans="1:9" x14ac:dyDescent="0.25">
      <c r="A4" s="38">
        <f t="shared" ref="A4:A10" si="1">G3+1</f>
        <v>45683</v>
      </c>
      <c r="B4" s="39">
        <f>A4+1</f>
        <v>45684</v>
      </c>
      <c r="C4" s="52">
        <f>B4+1</f>
        <v>45685</v>
      </c>
      <c r="D4" s="39">
        <f>C4+1</f>
        <v>45686</v>
      </c>
      <c r="E4" s="59">
        <f t="shared" si="0"/>
        <v>45687</v>
      </c>
      <c r="F4" s="31">
        <f t="shared" si="0"/>
        <v>45688</v>
      </c>
      <c r="G4" s="29">
        <f t="shared" si="0"/>
        <v>45689</v>
      </c>
      <c r="I4" s="69"/>
    </row>
    <row r="5" spans="1:9" x14ac:dyDescent="0.25">
      <c r="A5" s="35">
        <f t="shared" si="1"/>
        <v>45690</v>
      </c>
      <c r="B5" s="36">
        <f t="shared" ref="B5:G8" si="2">A5+1</f>
        <v>45691</v>
      </c>
      <c r="C5" s="60">
        <f>B5+1</f>
        <v>45692</v>
      </c>
      <c r="D5" s="60">
        <f>C5+1</f>
        <v>45693</v>
      </c>
      <c r="E5" s="60">
        <f>D5+1</f>
        <v>45694</v>
      </c>
      <c r="F5" s="27">
        <f>E5+1</f>
        <v>45695</v>
      </c>
      <c r="G5" s="29">
        <f>F5+1</f>
        <v>45696</v>
      </c>
      <c r="I5" s="69"/>
    </row>
    <row r="6" spans="1:9" x14ac:dyDescent="0.25">
      <c r="A6" s="30">
        <f t="shared" si="1"/>
        <v>45697</v>
      </c>
      <c r="B6" s="27">
        <f t="shared" si="2"/>
        <v>45698</v>
      </c>
      <c r="C6" s="54">
        <f t="shared" si="2"/>
        <v>45699</v>
      </c>
      <c r="D6" s="27">
        <f t="shared" si="2"/>
        <v>45700</v>
      </c>
      <c r="E6" s="54">
        <f t="shared" si="2"/>
        <v>45701</v>
      </c>
      <c r="F6" s="27">
        <f t="shared" si="2"/>
        <v>45702</v>
      </c>
      <c r="G6" s="29">
        <f t="shared" si="2"/>
        <v>45703</v>
      </c>
      <c r="I6" s="69"/>
    </row>
    <row r="7" spans="1:9" ht="15.75" x14ac:dyDescent="0.25">
      <c r="A7" s="30">
        <f t="shared" si="1"/>
        <v>45704</v>
      </c>
      <c r="B7" s="27">
        <f t="shared" si="2"/>
        <v>45705</v>
      </c>
      <c r="C7" s="54">
        <f t="shared" si="2"/>
        <v>45706</v>
      </c>
      <c r="D7" s="27">
        <f t="shared" si="2"/>
        <v>45707</v>
      </c>
      <c r="E7" s="63">
        <f t="shared" si="2"/>
        <v>45708</v>
      </c>
      <c r="F7" s="27">
        <f t="shared" si="2"/>
        <v>45709</v>
      </c>
      <c r="G7" s="31">
        <f t="shared" si="2"/>
        <v>45710</v>
      </c>
      <c r="I7" s="40" t="s">
        <v>82</v>
      </c>
    </row>
    <row r="8" spans="1:9" x14ac:dyDescent="0.25">
      <c r="A8" s="53">
        <f t="shared" si="1"/>
        <v>45711</v>
      </c>
      <c r="B8" s="28">
        <f t="shared" si="2"/>
        <v>45712</v>
      </c>
      <c r="C8" s="61">
        <f t="shared" si="2"/>
        <v>45713</v>
      </c>
      <c r="D8" s="28">
        <f t="shared" si="2"/>
        <v>45714</v>
      </c>
      <c r="E8" s="61">
        <f t="shared" si="2"/>
        <v>45715</v>
      </c>
      <c r="F8" s="28">
        <f t="shared" si="2"/>
        <v>45716</v>
      </c>
      <c r="G8" s="55">
        <f t="shared" si="2"/>
        <v>45717</v>
      </c>
      <c r="I8" s="64"/>
    </row>
    <row r="9" spans="1:9" x14ac:dyDescent="0.25">
      <c r="A9" s="30">
        <f t="shared" si="1"/>
        <v>45718</v>
      </c>
      <c r="B9" s="27">
        <f t="shared" ref="B9:G9" si="3">A9+1</f>
        <v>45719</v>
      </c>
      <c r="C9" s="62">
        <f t="shared" si="3"/>
        <v>45720</v>
      </c>
      <c r="D9" s="27">
        <f t="shared" si="3"/>
        <v>45721</v>
      </c>
      <c r="E9" s="62">
        <f t="shared" si="3"/>
        <v>45722</v>
      </c>
      <c r="F9" s="27">
        <f t="shared" si="3"/>
        <v>45723</v>
      </c>
      <c r="G9" s="32">
        <f t="shared" si="3"/>
        <v>45724</v>
      </c>
      <c r="I9" s="67" t="s">
        <v>83</v>
      </c>
    </row>
    <row r="10" spans="1:9" x14ac:dyDescent="0.25">
      <c r="A10" s="33">
        <f t="shared" si="1"/>
        <v>45725</v>
      </c>
      <c r="B10" s="56">
        <f t="shared" ref="B10:G10" si="4">A10+1</f>
        <v>45726</v>
      </c>
      <c r="C10" s="56">
        <f t="shared" si="4"/>
        <v>45727</v>
      </c>
      <c r="D10" s="56">
        <f t="shared" si="4"/>
        <v>45728</v>
      </c>
      <c r="E10" s="56">
        <f t="shared" si="4"/>
        <v>45729</v>
      </c>
      <c r="F10" s="56">
        <f t="shared" si="4"/>
        <v>45730</v>
      </c>
      <c r="G10" s="57">
        <f t="shared" si="4"/>
        <v>45731</v>
      </c>
      <c r="H10" s="34" t="s">
        <v>55</v>
      </c>
      <c r="I10" s="67"/>
    </row>
    <row r="11" spans="1:9" ht="14.45" customHeight="1" x14ac:dyDescent="0.25">
      <c r="A11" s="33"/>
      <c r="B11" s="56"/>
      <c r="C11" s="56"/>
      <c r="D11" s="56"/>
      <c r="E11" s="56"/>
      <c r="F11" s="56"/>
      <c r="G11" s="57"/>
    </row>
    <row r="17" spans="8:9" ht="15.75" x14ac:dyDescent="0.25">
      <c r="H17" s="42" t="s">
        <v>47</v>
      </c>
      <c r="I17" s="4" t="s">
        <v>84</v>
      </c>
    </row>
    <row r="18" spans="8:9" x14ac:dyDescent="0.25">
      <c r="I18" s="4" t="s">
        <v>45</v>
      </c>
    </row>
    <row r="19" spans="8:9" x14ac:dyDescent="0.25">
      <c r="I19" s="26" t="s">
        <v>44</v>
      </c>
    </row>
    <row r="20" spans="8:9" x14ac:dyDescent="0.25">
      <c r="I20" t="s">
        <v>43</v>
      </c>
    </row>
    <row r="21" spans="8:9" x14ac:dyDescent="0.25">
      <c r="I21" s="26" t="s">
        <v>37</v>
      </c>
    </row>
    <row r="22" spans="8:9" x14ac:dyDescent="0.25">
      <c r="I22" t="s">
        <v>38</v>
      </c>
    </row>
    <row r="23" spans="8:9" x14ac:dyDescent="0.25">
      <c r="I23" s="26" t="s">
        <v>39</v>
      </c>
    </row>
    <row r="24" spans="8:9" x14ac:dyDescent="0.25">
      <c r="I24" t="s">
        <v>40</v>
      </c>
    </row>
    <row r="25" spans="8:9" x14ac:dyDescent="0.25">
      <c r="I25" s="26" t="s">
        <v>41</v>
      </c>
    </row>
    <row r="26" spans="8:9" x14ac:dyDescent="0.25">
      <c r="I26" s="26" t="s">
        <v>42</v>
      </c>
    </row>
    <row r="28" spans="8:9" x14ac:dyDescent="0.25">
      <c r="I28" t="s">
        <v>85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H31"/>
  <sheetViews>
    <sheetView workbookViewId="0">
      <selection activeCell="B16" sqref="B16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8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49</v>
      </c>
    </row>
    <row r="2" spans="1:8" x14ac:dyDescent="0.25">
      <c r="A2" s="2">
        <f>Opening!C4</f>
        <v>45685</v>
      </c>
      <c r="B2" t="s">
        <v>65</v>
      </c>
      <c r="C2">
        <v>1</v>
      </c>
      <c r="F2" s="3">
        <v>0.25</v>
      </c>
      <c r="G2" s="3"/>
    </row>
    <row r="3" spans="1:8" x14ac:dyDescent="0.25">
      <c r="A3" s="2">
        <f>A2+2</f>
        <v>45687</v>
      </c>
      <c r="B3" t="s">
        <v>86</v>
      </c>
      <c r="C3">
        <v>0</v>
      </c>
      <c r="F3" s="3">
        <v>0.58333333333333337</v>
      </c>
      <c r="G3" s="3"/>
    </row>
    <row r="4" spans="1:8" x14ac:dyDescent="0.25">
      <c r="A4" s="2">
        <f>A2+7</f>
        <v>45692</v>
      </c>
      <c r="B4" t="s">
        <v>25</v>
      </c>
      <c r="C4">
        <v>1</v>
      </c>
      <c r="F4" s="3">
        <v>0.25</v>
      </c>
      <c r="G4" s="3"/>
      <c r="H4" t="s">
        <v>109</v>
      </c>
    </row>
    <row r="5" spans="1:8" x14ac:dyDescent="0.25">
      <c r="A5" s="2">
        <f>A2+8</f>
        <v>45693</v>
      </c>
      <c r="B5" t="s">
        <v>25</v>
      </c>
      <c r="C5">
        <v>1</v>
      </c>
      <c r="F5" s="3">
        <v>0.25</v>
      </c>
      <c r="G5" s="3"/>
    </row>
    <row r="6" spans="1:8" x14ac:dyDescent="0.25">
      <c r="A6" s="2">
        <f>A3+7</f>
        <v>45694</v>
      </c>
      <c r="B6" t="s">
        <v>25</v>
      </c>
      <c r="C6">
        <v>1</v>
      </c>
      <c r="F6" s="3">
        <v>0.58333333333333337</v>
      </c>
      <c r="G6" s="3"/>
    </row>
    <row r="7" spans="1:8" x14ac:dyDescent="0.25">
      <c r="A7" s="2">
        <f>A4+7</f>
        <v>45699</v>
      </c>
      <c r="B7" t="s">
        <v>25</v>
      </c>
      <c r="C7">
        <v>1</v>
      </c>
      <c r="F7" s="3">
        <v>0.25</v>
      </c>
      <c r="G7" s="3"/>
    </row>
    <row r="8" spans="1:8" x14ac:dyDescent="0.25">
      <c r="A8" s="2">
        <f t="shared" ref="A8:A14" si="0">A6+7</f>
        <v>45701</v>
      </c>
      <c r="B8" t="s">
        <v>25</v>
      </c>
      <c r="C8">
        <v>1</v>
      </c>
      <c r="F8" s="3">
        <v>0.58333333333333337</v>
      </c>
      <c r="G8" s="3"/>
    </row>
    <row r="9" spans="1:8" x14ac:dyDescent="0.25">
      <c r="A9" s="2">
        <f t="shared" si="0"/>
        <v>45706</v>
      </c>
      <c r="B9" t="s">
        <v>25</v>
      </c>
      <c r="C9">
        <v>1</v>
      </c>
      <c r="F9" s="3">
        <v>0.25</v>
      </c>
      <c r="G9" s="3"/>
      <c r="H9" t="s">
        <v>190</v>
      </c>
    </row>
    <row r="10" spans="1:8" x14ac:dyDescent="0.25">
      <c r="A10" s="2">
        <f t="shared" si="0"/>
        <v>45708</v>
      </c>
      <c r="B10" t="s">
        <v>25</v>
      </c>
      <c r="C10">
        <v>1</v>
      </c>
      <c r="F10" s="3">
        <v>0.58333333333333337</v>
      </c>
      <c r="G10" s="3"/>
    </row>
    <row r="11" spans="1:8" x14ac:dyDescent="0.25">
      <c r="A11" s="2">
        <f t="shared" si="0"/>
        <v>45713</v>
      </c>
      <c r="B11" t="s">
        <v>25</v>
      </c>
      <c r="C11">
        <v>1</v>
      </c>
      <c r="F11" s="3">
        <v>0.25</v>
      </c>
      <c r="G11" s="3"/>
    </row>
    <row r="12" spans="1:8" x14ac:dyDescent="0.25">
      <c r="A12" s="2">
        <f t="shared" si="0"/>
        <v>45715</v>
      </c>
      <c r="B12" t="s">
        <v>25</v>
      </c>
      <c r="C12">
        <v>1</v>
      </c>
      <c r="F12" s="3">
        <v>0.58333333333333337</v>
      </c>
      <c r="G12" s="3"/>
    </row>
    <row r="13" spans="1:8" x14ac:dyDescent="0.25">
      <c r="A13" s="2">
        <f t="shared" si="0"/>
        <v>45720</v>
      </c>
      <c r="B13" t="s">
        <v>25</v>
      </c>
      <c r="C13">
        <v>1</v>
      </c>
      <c r="F13" s="3">
        <v>0.25</v>
      </c>
      <c r="G13" s="3"/>
    </row>
    <row r="14" spans="1:8" x14ac:dyDescent="0.25">
      <c r="A14" s="2">
        <f t="shared" si="0"/>
        <v>45722</v>
      </c>
      <c r="B14" t="s">
        <v>25</v>
      </c>
      <c r="C14">
        <v>1</v>
      </c>
      <c r="F14" s="3">
        <v>0.58333333333333337</v>
      </c>
      <c r="G14" s="3"/>
    </row>
    <row r="15" spans="1:8" x14ac:dyDescent="0.25">
      <c r="A15" s="2">
        <v>45707</v>
      </c>
      <c r="B15" t="s">
        <v>197</v>
      </c>
      <c r="F15" s="3">
        <v>0.25</v>
      </c>
      <c r="G15" s="3"/>
    </row>
    <row r="16" spans="1:8" x14ac:dyDescent="0.25">
      <c r="A16" s="2"/>
      <c r="F16" s="3"/>
      <c r="G16" s="3"/>
    </row>
    <row r="17" spans="1:7" x14ac:dyDescent="0.25">
      <c r="A17" s="2"/>
      <c r="F17" s="3"/>
      <c r="G17" s="3"/>
    </row>
    <row r="18" spans="1:7" x14ac:dyDescent="0.25">
      <c r="A18" s="2"/>
      <c r="F18" s="3"/>
    </row>
    <row r="19" spans="1:7" x14ac:dyDescent="0.25">
      <c r="A19" s="2"/>
      <c r="F19" s="3"/>
    </row>
    <row r="20" spans="1:7" x14ac:dyDescent="0.25">
      <c r="A20" s="2"/>
      <c r="F20" s="3"/>
    </row>
    <row r="21" spans="1:7" x14ac:dyDescent="0.25">
      <c r="A21" s="2"/>
      <c r="F21" s="3"/>
    </row>
    <row r="22" spans="1:7" x14ac:dyDescent="0.25">
      <c r="A22" s="2"/>
      <c r="F22" s="3"/>
    </row>
    <row r="23" spans="1:7" x14ac:dyDescent="0.25">
      <c r="A23" s="2"/>
      <c r="F23" s="3"/>
    </row>
    <row r="24" spans="1:7" x14ac:dyDescent="0.25">
      <c r="A24" s="2"/>
      <c r="F24" s="3"/>
    </row>
    <row r="25" spans="1:7" x14ac:dyDescent="0.25">
      <c r="A25" s="2"/>
      <c r="F25" s="3"/>
    </row>
    <row r="26" spans="1:7" x14ac:dyDescent="0.25">
      <c r="A26" s="2"/>
      <c r="F26" s="3"/>
    </row>
    <row r="27" spans="1:7" x14ac:dyDescent="0.25">
      <c r="A27" s="2"/>
      <c r="F27" s="3"/>
    </row>
    <row r="28" spans="1:7" x14ac:dyDescent="0.25">
      <c r="A28" s="2"/>
      <c r="F28" s="3"/>
    </row>
    <row r="29" spans="1:7" x14ac:dyDescent="0.25">
      <c r="A29" s="2"/>
      <c r="F29" s="3"/>
    </row>
    <row r="30" spans="1:7" x14ac:dyDescent="0.25">
      <c r="A30" s="2"/>
      <c r="F30" s="3"/>
    </row>
    <row r="31" spans="1:7" x14ac:dyDescent="0.25">
      <c r="A31" s="2"/>
      <c r="F3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34"/>
  <sheetViews>
    <sheetView tabSelected="1" topLeftCell="B111" zoomScale="130" zoomScaleNormal="130" workbookViewId="0">
      <selection activeCell="C136" sqref="C136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50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48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45685</v>
      </c>
      <c r="B4" s="23"/>
      <c r="C4" s="4" t="str">
        <f>CONCATENATE(TEXT(Summary!$A$2,"dd-mmm")," ",Summary!$B$2)</f>
        <v>28-Jan No Meeting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E5" s="3"/>
    </row>
    <row r="6" spans="1:20" s="4" customFormat="1" x14ac:dyDescent="0.25">
      <c r="A6" s="25">
        <f>Summary!$A$3</f>
        <v>45687</v>
      </c>
      <c r="B6" s="23"/>
      <c r="C6" s="4" t="str">
        <f>CONCATENATE(TEXT(Summary!$A$3,"dd-mmm")," ",Summary!$B$3)</f>
        <v>30-Jan Opening and Comment Resolution</v>
      </c>
      <c r="E6" s="5">
        <f>Summary!F3</f>
        <v>0.58333333333333337</v>
      </c>
      <c r="F6" s="5">
        <f>E6+TIME(-$E$1,0,0)</f>
        <v>0.875</v>
      </c>
      <c r="G6" s="23"/>
    </row>
    <row r="7" spans="1:20" x14ac:dyDescent="0.25">
      <c r="A7" s="2"/>
      <c r="B7" s="24">
        <v>1</v>
      </c>
      <c r="C7" t="s">
        <v>7</v>
      </c>
      <c r="D7">
        <v>10</v>
      </c>
      <c r="E7" s="3">
        <f>E6+TIME(0,D4,0)</f>
        <v>0.58333333333333337</v>
      </c>
      <c r="F7" s="3"/>
      <c r="G7" s="24" t="s">
        <v>21</v>
      </c>
      <c r="I7" s="26"/>
    </row>
    <row r="8" spans="1:20" x14ac:dyDescent="0.25">
      <c r="B8" s="24">
        <f t="shared" ref="B8:B10" si="0">B7+1</f>
        <v>2</v>
      </c>
      <c r="C8" t="s">
        <v>53</v>
      </c>
      <c r="D8">
        <v>10</v>
      </c>
      <c r="E8" s="3">
        <f>E7+TIME(0,D7,0)</f>
        <v>0.59027777777777779</v>
      </c>
      <c r="G8" s="24" t="s">
        <v>54</v>
      </c>
      <c r="I8" s="26"/>
    </row>
    <row r="9" spans="1:20" x14ac:dyDescent="0.25">
      <c r="B9" s="24">
        <f t="shared" si="0"/>
        <v>3</v>
      </c>
      <c r="C9" t="s">
        <v>92</v>
      </c>
      <c r="D9">
        <v>20</v>
      </c>
      <c r="E9" s="3">
        <f>E8+TIME(0,D8,0)</f>
        <v>0.59722222222222221</v>
      </c>
      <c r="G9" s="24" t="s">
        <v>91</v>
      </c>
      <c r="H9" t="s">
        <v>89</v>
      </c>
      <c r="I9" s="26" t="s">
        <v>90</v>
      </c>
    </row>
    <row r="10" spans="1:20" x14ac:dyDescent="0.25">
      <c r="B10" s="24">
        <f t="shared" si="0"/>
        <v>4</v>
      </c>
      <c r="C10" t="s">
        <v>108</v>
      </c>
      <c r="D10" s="66" t="s">
        <v>93</v>
      </c>
      <c r="E10" s="3">
        <f>E9+TIME(0,D9,0)</f>
        <v>0.61111111111111105</v>
      </c>
      <c r="G10" s="24" t="s">
        <v>91</v>
      </c>
      <c r="H10" t="s">
        <v>112</v>
      </c>
      <c r="I10" s="26" t="s">
        <v>113</v>
      </c>
    </row>
    <row r="11" spans="1:20" x14ac:dyDescent="0.25">
      <c r="C11" t="s">
        <v>8</v>
      </c>
      <c r="E11" s="3">
        <f>E10+TIME(0,D10,0)</f>
        <v>0.62499999999999989</v>
      </c>
    </row>
    <row r="12" spans="1:20" x14ac:dyDescent="0.25">
      <c r="E12" s="3"/>
    </row>
    <row r="13" spans="1:20" s="4" customFormat="1" x14ac:dyDescent="0.25">
      <c r="A13" s="25">
        <f>Summary!$A$4</f>
        <v>45692</v>
      </c>
      <c r="B13" s="23"/>
      <c r="C13" s="4" t="str">
        <f>CONCATENATE(TEXT(Summary!$A$4,"dd-mmm")," ",Summary!$B$4)</f>
        <v>04-Feb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B10+1</f>
        <v>5</v>
      </c>
      <c r="C14" t="s">
        <v>9</v>
      </c>
      <c r="D14">
        <v>5</v>
      </c>
      <c r="E14" s="3">
        <f>E13+TIME(0,D13,0)</f>
        <v>0.25</v>
      </c>
      <c r="G14" s="24" t="s">
        <v>21</v>
      </c>
    </row>
    <row r="15" spans="1:20" x14ac:dyDescent="0.25">
      <c r="B15" s="24">
        <f t="shared" ref="B15:B16" si="1">B14+1</f>
        <v>6</v>
      </c>
      <c r="C15" t="s">
        <v>94</v>
      </c>
      <c r="D15">
        <v>35</v>
      </c>
      <c r="E15" s="3">
        <f t="shared" ref="E15" si="2">E14+TIME(0,D14,0)</f>
        <v>0.25347222222222221</v>
      </c>
      <c r="G15" s="24" t="s">
        <v>95</v>
      </c>
      <c r="H15" t="s">
        <v>96</v>
      </c>
      <c r="I15" s="26" t="s">
        <v>114</v>
      </c>
    </row>
    <row r="16" spans="1:20" x14ac:dyDescent="0.25">
      <c r="B16" s="24">
        <f t="shared" si="1"/>
        <v>7</v>
      </c>
      <c r="C16" t="s">
        <v>106</v>
      </c>
      <c r="D16">
        <v>30</v>
      </c>
      <c r="E16" s="3">
        <f>E15+TIME(0,D15,0)</f>
        <v>0.27777777777777779</v>
      </c>
      <c r="G16" s="24" t="s">
        <v>103</v>
      </c>
      <c r="H16" t="s">
        <v>105</v>
      </c>
      <c r="I16" s="26" t="s">
        <v>104</v>
      </c>
    </row>
    <row r="17" spans="1:9" x14ac:dyDescent="0.25">
      <c r="B17" s="24">
        <f>B16+1</f>
        <v>8</v>
      </c>
      <c r="C17" t="s">
        <v>102</v>
      </c>
      <c r="D17">
        <v>30</v>
      </c>
      <c r="E17" s="3">
        <f>E16+TIME(0,D16,0)</f>
        <v>0.2986111111111111</v>
      </c>
      <c r="G17" s="24" t="s">
        <v>100</v>
      </c>
      <c r="H17" t="s">
        <v>101</v>
      </c>
      <c r="I17" s="26" t="s">
        <v>99</v>
      </c>
    </row>
    <row r="18" spans="1:9" x14ac:dyDescent="0.25">
      <c r="B18" s="24">
        <f>B17+1</f>
        <v>9</v>
      </c>
      <c r="C18" t="s">
        <v>8</v>
      </c>
      <c r="D18">
        <v>5</v>
      </c>
      <c r="E18" s="3">
        <f>E17+TIME(0,D17,0)</f>
        <v>0.31944444444444442</v>
      </c>
      <c r="G18" s="24" t="s">
        <v>21</v>
      </c>
      <c r="I18" s="26"/>
    </row>
    <row r="19" spans="1:9" x14ac:dyDescent="0.25">
      <c r="B19" s="24">
        <f>B18+1</f>
        <v>10</v>
      </c>
      <c r="C19" t="s">
        <v>119</v>
      </c>
      <c r="D19">
        <v>15</v>
      </c>
      <c r="E19" s="3">
        <f>E18+TIME(0,D18,0)</f>
        <v>0.32291666666666663</v>
      </c>
      <c r="G19" s="24" t="s">
        <v>100</v>
      </c>
      <c r="H19" t="s">
        <v>117</v>
      </c>
      <c r="I19" s="26" t="s">
        <v>118</v>
      </c>
    </row>
    <row r="20" spans="1:9" x14ac:dyDescent="0.25">
      <c r="B20" s="24">
        <f>B19+1</f>
        <v>11</v>
      </c>
      <c r="C20" t="s">
        <v>8</v>
      </c>
      <c r="E20" s="3">
        <f>E19+TIME(0,D19,0)</f>
        <v>0.33333333333333331</v>
      </c>
      <c r="G20" s="24" t="s">
        <v>21</v>
      </c>
      <c r="H20" s="24"/>
      <c r="I20" s="26"/>
    </row>
    <row r="21" spans="1:9" x14ac:dyDescent="0.25">
      <c r="E21" s="3"/>
      <c r="H21" s="24"/>
      <c r="I21" s="26"/>
    </row>
    <row r="22" spans="1:9" x14ac:dyDescent="0.25">
      <c r="A22" s="25">
        <f>Summary!$A$5</f>
        <v>45693</v>
      </c>
      <c r="B22" s="24">
        <f>B20+1</f>
        <v>12</v>
      </c>
      <c r="C22" s="4" t="str">
        <f>CONCATENATE(TEXT(Summary!$A$5,"dd-mmm")," ",Summary!$B$5)</f>
        <v>05-Feb Comment Resolution</v>
      </c>
      <c r="E22" s="5">
        <f>Summary!F5</f>
        <v>0.25</v>
      </c>
      <c r="F22" s="5">
        <f>E22+TIME(-$E$1,0,0)</f>
        <v>0.54166666666666674</v>
      </c>
      <c r="H22" s="24"/>
      <c r="I22" s="26"/>
    </row>
    <row r="23" spans="1:9" x14ac:dyDescent="0.25">
      <c r="B23" s="24">
        <f>B22+1</f>
        <v>13</v>
      </c>
      <c r="C23" t="s">
        <v>9</v>
      </c>
      <c r="D23">
        <v>5</v>
      </c>
      <c r="E23" s="3">
        <f t="shared" ref="E23:E27" si="3">E22+TIME(0,D22,0)</f>
        <v>0.25</v>
      </c>
      <c r="G23" s="24" t="s">
        <v>21</v>
      </c>
      <c r="H23" s="24"/>
      <c r="I23" s="26"/>
    </row>
    <row r="24" spans="1:9" x14ac:dyDescent="0.25">
      <c r="B24" s="24">
        <f>B23+1</f>
        <v>14</v>
      </c>
      <c r="C24" t="s">
        <v>102</v>
      </c>
      <c r="D24">
        <v>20</v>
      </c>
      <c r="E24" s="3">
        <f t="shared" si="3"/>
        <v>0.25347222222222221</v>
      </c>
      <c r="G24" s="24" t="s">
        <v>100</v>
      </c>
      <c r="H24" t="s">
        <v>101</v>
      </c>
      <c r="I24" s="26"/>
    </row>
    <row r="25" spans="1:9" x14ac:dyDescent="0.25">
      <c r="B25" s="24">
        <f>B24+1</f>
        <v>15</v>
      </c>
      <c r="C25" t="s">
        <v>122</v>
      </c>
      <c r="D25">
        <v>20</v>
      </c>
      <c r="E25" s="3">
        <f t="shared" si="3"/>
        <v>0.2673611111111111</v>
      </c>
      <c r="G25" s="24" t="s">
        <v>120</v>
      </c>
      <c r="H25" t="s">
        <v>121</v>
      </c>
      <c r="I25" s="26" t="s">
        <v>123</v>
      </c>
    </row>
    <row r="26" spans="1:9" x14ac:dyDescent="0.25">
      <c r="B26" s="24">
        <f>B25+1</f>
        <v>16</v>
      </c>
      <c r="C26" t="s">
        <v>78</v>
      </c>
      <c r="D26">
        <v>15</v>
      </c>
      <c r="E26" s="3">
        <f t="shared" si="3"/>
        <v>0.28125</v>
      </c>
      <c r="G26" s="24" t="s">
        <v>54</v>
      </c>
      <c r="H26" t="s">
        <v>124</v>
      </c>
    </row>
    <row r="27" spans="1:9" x14ac:dyDescent="0.25">
      <c r="B27" s="24">
        <f>B25+1</f>
        <v>16</v>
      </c>
      <c r="C27" t="s">
        <v>8</v>
      </c>
      <c r="E27" s="3">
        <f t="shared" si="3"/>
        <v>0.29166666666666669</v>
      </c>
      <c r="G27" s="24" t="s">
        <v>21</v>
      </c>
    </row>
    <row r="28" spans="1:9" x14ac:dyDescent="0.25">
      <c r="E28" s="3"/>
    </row>
    <row r="29" spans="1:9" s="4" customFormat="1" x14ac:dyDescent="0.25">
      <c r="A29" s="25">
        <f>Summary!$A$6</f>
        <v>45694</v>
      </c>
      <c r="B29" s="24"/>
      <c r="C29" s="4" t="str">
        <f>CONCATENATE(TEXT(Summary!$A$6,"dd-mmm")," ",Summary!$B$6)</f>
        <v>06-Feb Comment Resolution</v>
      </c>
      <c r="E29" s="5">
        <f>Summary!F6</f>
        <v>0.58333333333333337</v>
      </c>
      <c r="F29" s="5">
        <f>E29+TIME(-$E$1,0,0)</f>
        <v>0.875</v>
      </c>
      <c r="G29" s="23"/>
    </row>
    <row r="30" spans="1:9" x14ac:dyDescent="0.25">
      <c r="B30" s="24">
        <f>B27+1</f>
        <v>17</v>
      </c>
      <c r="C30" t="s">
        <v>9</v>
      </c>
      <c r="D30">
        <v>5</v>
      </c>
      <c r="E30" s="3">
        <f t="shared" ref="E30:E35" si="4">E29+TIME(0,D29,0)</f>
        <v>0.58333333333333337</v>
      </c>
      <c r="G30" s="24" t="s">
        <v>21</v>
      </c>
    </row>
    <row r="31" spans="1:9" x14ac:dyDescent="0.25">
      <c r="B31" s="24">
        <f>B30+1</f>
        <v>18</v>
      </c>
      <c r="C31" s="65" t="s">
        <v>97</v>
      </c>
      <c r="D31">
        <v>15</v>
      </c>
      <c r="E31" s="3">
        <f t="shared" si="4"/>
        <v>0.58680555555555558</v>
      </c>
      <c r="G31" s="24" t="s">
        <v>98</v>
      </c>
      <c r="H31" t="s">
        <v>107</v>
      </c>
      <c r="I31" s="26" t="s">
        <v>159</v>
      </c>
    </row>
    <row r="32" spans="1:9" x14ac:dyDescent="0.25">
      <c r="B32" s="24">
        <f>B31+1</f>
        <v>19</v>
      </c>
      <c r="C32" t="s">
        <v>116</v>
      </c>
      <c r="D32">
        <v>5</v>
      </c>
      <c r="E32" s="3">
        <f t="shared" si="4"/>
        <v>0.59722222222222221</v>
      </c>
      <c r="G32" s="24" t="s">
        <v>103</v>
      </c>
      <c r="H32" t="s">
        <v>130</v>
      </c>
      <c r="I32" s="26" t="s">
        <v>104</v>
      </c>
    </row>
    <row r="33" spans="1:9" x14ac:dyDescent="0.25">
      <c r="B33" s="24">
        <f>B32+1</f>
        <v>20</v>
      </c>
      <c r="C33" t="s">
        <v>110</v>
      </c>
      <c r="D33">
        <v>35</v>
      </c>
      <c r="E33" s="3">
        <f t="shared" si="4"/>
        <v>0.60069444444444442</v>
      </c>
      <c r="G33" s="24" t="s">
        <v>111</v>
      </c>
    </row>
    <row r="34" spans="1:9" x14ac:dyDescent="0.25">
      <c r="B34" s="24">
        <f>B33+1</f>
        <v>21</v>
      </c>
      <c r="C34" t="s">
        <v>22</v>
      </c>
      <c r="D34">
        <v>0</v>
      </c>
      <c r="E34" s="3">
        <f t="shared" si="4"/>
        <v>0.625</v>
      </c>
    </row>
    <row r="35" spans="1:9" x14ac:dyDescent="0.25">
      <c r="B35" s="24">
        <f>B34+1</f>
        <v>22</v>
      </c>
      <c r="C35" t="s">
        <v>8</v>
      </c>
      <c r="D35">
        <v>0</v>
      </c>
      <c r="E35" s="3">
        <f t="shared" si="4"/>
        <v>0.625</v>
      </c>
      <c r="G35" s="24" t="s">
        <v>21</v>
      </c>
      <c r="I35" s="26"/>
    </row>
    <row r="36" spans="1:9" x14ac:dyDescent="0.25">
      <c r="E36" s="3"/>
    </row>
    <row r="38" spans="1:9" s="4" customFormat="1" x14ac:dyDescent="0.25">
      <c r="A38" s="25">
        <f>Summary!$A$7</f>
        <v>45699</v>
      </c>
      <c r="B38" s="23"/>
      <c r="C38" s="4" t="str">
        <f>CONCATENATE(TEXT(Summary!$A$7,"dd-mmm")," ",Summary!$B$7)</f>
        <v>11-Feb Comment Resolution</v>
      </c>
      <c r="E38" s="5">
        <f>Summary!F7</f>
        <v>0.25</v>
      </c>
      <c r="F38" s="5">
        <f>E38+TIME(-$E$1,0,0)</f>
        <v>0.54166666666666674</v>
      </c>
      <c r="G38" s="23"/>
    </row>
    <row r="39" spans="1:9" x14ac:dyDescent="0.25">
      <c r="B39" s="24">
        <f>B35+1</f>
        <v>23</v>
      </c>
      <c r="C39" t="s">
        <v>9</v>
      </c>
      <c r="D39">
        <v>5</v>
      </c>
      <c r="E39" s="3">
        <f t="shared" ref="E39:E45" si="5">E38+TIME(0,D38,0)</f>
        <v>0.25</v>
      </c>
      <c r="G39" s="24" t="s">
        <v>21</v>
      </c>
    </row>
    <row r="40" spans="1:9" x14ac:dyDescent="0.25">
      <c r="B40" s="24">
        <f t="shared" ref="B40:B41" si="6">B39+1</f>
        <v>24</v>
      </c>
      <c r="C40" t="s">
        <v>133</v>
      </c>
      <c r="D40">
        <v>25</v>
      </c>
      <c r="E40" s="3">
        <f t="shared" si="5"/>
        <v>0.25347222222222221</v>
      </c>
      <c r="G40" s="24" t="s">
        <v>132</v>
      </c>
      <c r="H40" t="s">
        <v>131</v>
      </c>
      <c r="I40" s="26" t="s">
        <v>147</v>
      </c>
    </row>
    <row r="41" spans="1:9" x14ac:dyDescent="0.25">
      <c r="B41" s="24">
        <f t="shared" si="6"/>
        <v>25</v>
      </c>
      <c r="C41" t="s">
        <v>115</v>
      </c>
      <c r="D41">
        <v>25</v>
      </c>
      <c r="E41" s="3">
        <f t="shared" si="5"/>
        <v>0.27083333333333331</v>
      </c>
      <c r="G41" s="24" t="s">
        <v>95</v>
      </c>
      <c r="H41" t="s">
        <v>143</v>
      </c>
      <c r="I41" s="26" t="s">
        <v>148</v>
      </c>
    </row>
    <row r="42" spans="1:9" x14ac:dyDescent="0.25">
      <c r="B42" s="24">
        <f>B41+1</f>
        <v>26</v>
      </c>
      <c r="C42" t="s">
        <v>128</v>
      </c>
      <c r="D42">
        <v>15</v>
      </c>
      <c r="E42" s="3">
        <f t="shared" si="5"/>
        <v>0.28819444444444442</v>
      </c>
      <c r="G42" s="24" t="s">
        <v>125</v>
      </c>
      <c r="H42" t="s">
        <v>127</v>
      </c>
      <c r="I42" s="26" t="s">
        <v>149</v>
      </c>
    </row>
    <row r="43" spans="1:9" x14ac:dyDescent="0.25">
      <c r="B43" s="24">
        <f>B42+1</f>
        <v>27</v>
      </c>
      <c r="C43" t="s">
        <v>134</v>
      </c>
      <c r="D43">
        <v>25</v>
      </c>
      <c r="E43" s="3">
        <f t="shared" si="5"/>
        <v>0.2986111111111111</v>
      </c>
      <c r="G43" s="24" t="s">
        <v>100</v>
      </c>
      <c r="H43" t="s">
        <v>160</v>
      </c>
      <c r="I43" s="26"/>
    </row>
    <row r="44" spans="1:9" x14ac:dyDescent="0.25">
      <c r="B44" s="24">
        <f>B43+1</f>
        <v>28</v>
      </c>
      <c r="C44" t="s">
        <v>136</v>
      </c>
      <c r="D44">
        <v>25</v>
      </c>
      <c r="E44" s="3">
        <f t="shared" si="5"/>
        <v>0.31597222222222221</v>
      </c>
      <c r="G44" s="24" t="s">
        <v>103</v>
      </c>
      <c r="H44" t="s">
        <v>135</v>
      </c>
      <c r="I44" s="26" t="s">
        <v>150</v>
      </c>
    </row>
    <row r="45" spans="1:9" x14ac:dyDescent="0.25">
      <c r="B45" s="24">
        <f>B44+1</f>
        <v>29</v>
      </c>
      <c r="C45" t="s">
        <v>8</v>
      </c>
      <c r="E45" s="3">
        <f t="shared" si="5"/>
        <v>0.33333333333333331</v>
      </c>
      <c r="G45" s="24" t="s">
        <v>21</v>
      </c>
      <c r="I45" s="26"/>
    </row>
    <row r="47" spans="1:9" x14ac:dyDescent="0.25">
      <c r="C47" t="s">
        <v>161</v>
      </c>
      <c r="E47" s="3"/>
    </row>
    <row r="48" spans="1:9" x14ac:dyDescent="0.25">
      <c r="B48" s="24">
        <f>B43</f>
        <v>27</v>
      </c>
      <c r="C48" t="s">
        <v>141</v>
      </c>
      <c r="E48" s="3"/>
      <c r="I48" s="26" t="s">
        <v>137</v>
      </c>
    </row>
    <row r="49" spans="1:9" x14ac:dyDescent="0.25">
      <c r="B49" s="24">
        <f>B43</f>
        <v>27</v>
      </c>
      <c r="C49" t="s">
        <v>140</v>
      </c>
      <c r="E49" s="3"/>
      <c r="I49" s="26" t="s">
        <v>138</v>
      </c>
    </row>
    <row r="50" spans="1:9" x14ac:dyDescent="0.25">
      <c r="B50" s="24">
        <f>B43</f>
        <v>27</v>
      </c>
      <c r="C50" t="s">
        <v>142</v>
      </c>
      <c r="E50" s="3"/>
      <c r="I50" s="26" t="s">
        <v>139</v>
      </c>
    </row>
    <row r="52" spans="1:9" s="4" customFormat="1" x14ac:dyDescent="0.25">
      <c r="A52" s="48">
        <f>Summary!$A$8</f>
        <v>45701</v>
      </c>
      <c r="B52" s="49"/>
      <c r="C52" s="49" t="str">
        <f>CONCATENATE(TEXT(Summary!$A$8,"dd-mmm")," ",Summary!$B$8)</f>
        <v>13-Feb Comment Resolution</v>
      </c>
    </row>
    <row r="53" spans="1:9" x14ac:dyDescent="0.25">
      <c r="A53" s="2"/>
      <c r="B53" s="24">
        <f>B45+1</f>
        <v>30</v>
      </c>
      <c r="C53" t="s">
        <v>9</v>
      </c>
      <c r="D53">
        <v>5</v>
      </c>
      <c r="E53" s="5">
        <f>Summary!F8</f>
        <v>0.58333333333333337</v>
      </c>
      <c r="F53" s="5">
        <f>E53+TIME(-$E$1,0,0)</f>
        <v>0.875</v>
      </c>
      <c r="G53" s="24" t="s">
        <v>21</v>
      </c>
    </row>
    <row r="54" spans="1:9" x14ac:dyDescent="0.25">
      <c r="B54" s="24">
        <f>B53+1</f>
        <v>31</v>
      </c>
      <c r="C54" t="s">
        <v>151</v>
      </c>
      <c r="D54">
        <v>15</v>
      </c>
      <c r="E54" s="3">
        <f>E53+TIME(0,D53,0)</f>
        <v>0.58680555555555558</v>
      </c>
      <c r="F54" s="5"/>
      <c r="G54" s="24" t="s">
        <v>111</v>
      </c>
      <c r="H54" t="s">
        <v>152</v>
      </c>
      <c r="I54" s="26" t="s">
        <v>158</v>
      </c>
    </row>
    <row r="55" spans="1:9" x14ac:dyDescent="0.25">
      <c r="B55" s="24">
        <f>B54+1</f>
        <v>32</v>
      </c>
      <c r="C55" t="s">
        <v>145</v>
      </c>
      <c r="D55">
        <v>10</v>
      </c>
      <c r="E55" s="3">
        <f>E54+TIME(0,D54,0)</f>
        <v>0.59722222222222221</v>
      </c>
      <c r="F55" s="5"/>
      <c r="G55" s="24" t="s">
        <v>100</v>
      </c>
      <c r="H55" t="s">
        <v>144</v>
      </c>
      <c r="I55" s="26" t="s">
        <v>138</v>
      </c>
    </row>
    <row r="56" spans="1:9" x14ac:dyDescent="0.25">
      <c r="B56" s="24">
        <f>B55+1</f>
        <v>33</v>
      </c>
      <c r="C56" t="s">
        <v>153</v>
      </c>
      <c r="D56">
        <v>10</v>
      </c>
      <c r="E56" s="3">
        <f>E55+TIME(0,D55,0)</f>
        <v>0.60416666666666663</v>
      </c>
      <c r="G56" s="24" t="s">
        <v>98</v>
      </c>
      <c r="H56" t="s">
        <v>154</v>
      </c>
      <c r="I56" s="26" t="s">
        <v>164</v>
      </c>
    </row>
    <row r="57" spans="1:9" x14ac:dyDescent="0.25">
      <c r="B57" s="24">
        <f>B56+1</f>
        <v>34</v>
      </c>
      <c r="C57" t="s">
        <v>156</v>
      </c>
      <c r="D57">
        <v>20</v>
      </c>
      <c r="E57" s="3">
        <f>E56+TIME(0,D56,0)</f>
        <v>0.61111111111111105</v>
      </c>
      <c r="G57" s="24" t="s">
        <v>98</v>
      </c>
      <c r="H57" t="s">
        <v>155</v>
      </c>
    </row>
    <row r="58" spans="1:9" x14ac:dyDescent="0.25">
      <c r="B58" s="24">
        <f>B57+1</f>
        <v>35</v>
      </c>
      <c r="C58" t="s">
        <v>8</v>
      </c>
      <c r="D58">
        <v>0</v>
      </c>
      <c r="E58" s="3">
        <f>E57+TIME(0,D57,0)</f>
        <v>0.62499999999999989</v>
      </c>
      <c r="G58" s="24" t="s">
        <v>21</v>
      </c>
    </row>
    <row r="60" spans="1:9" s="4" customFormat="1" x14ac:dyDescent="0.25">
      <c r="A60" s="25">
        <f>Summary!$A$9</f>
        <v>45706</v>
      </c>
      <c r="B60" s="23"/>
      <c r="C60" s="4" t="str">
        <f>CONCATENATE(TEXT(Summary!$A$9,"dd-mmm")," ",Summary!$B$9)</f>
        <v>18-Feb Comment Resolution</v>
      </c>
      <c r="E60" s="5">
        <f>Summary!F9</f>
        <v>0.25</v>
      </c>
      <c r="F60" s="5">
        <f>E60+TIME(-$E$1,0,0)</f>
        <v>0.54166666666666674</v>
      </c>
      <c r="G60" s="23"/>
    </row>
    <row r="61" spans="1:9" x14ac:dyDescent="0.25">
      <c r="A61" s="2"/>
      <c r="B61" s="24">
        <f>B58+1</f>
        <v>36</v>
      </c>
      <c r="C61" t="s">
        <v>9</v>
      </c>
      <c r="D61">
        <v>5</v>
      </c>
      <c r="E61" s="3">
        <f t="shared" ref="E61:E84" si="7">E60+TIME(0,D60,0)</f>
        <v>0.25</v>
      </c>
      <c r="F61" s="5"/>
      <c r="G61" s="24" t="s">
        <v>21</v>
      </c>
    </row>
    <row r="62" spans="1:9" x14ac:dyDescent="0.25">
      <c r="A62" s="2"/>
      <c r="B62" s="24">
        <f t="shared" ref="B62:B87" si="8">B61+1</f>
        <v>37</v>
      </c>
      <c r="C62" t="s">
        <v>126</v>
      </c>
      <c r="D62">
        <v>15</v>
      </c>
      <c r="E62" s="3">
        <f t="shared" si="7"/>
        <v>0.25347222222222221</v>
      </c>
      <c r="G62" s="24" t="s">
        <v>120</v>
      </c>
      <c r="H62" t="s">
        <v>170</v>
      </c>
      <c r="I62" s="26" t="s">
        <v>173</v>
      </c>
    </row>
    <row r="63" spans="1:9" x14ac:dyDescent="0.25">
      <c r="A63" s="2"/>
      <c r="B63" s="24">
        <f t="shared" si="8"/>
        <v>38</v>
      </c>
      <c r="C63" t="s">
        <v>136</v>
      </c>
      <c r="D63">
        <v>20</v>
      </c>
      <c r="E63" s="3">
        <f t="shared" si="7"/>
        <v>0.2638888888888889</v>
      </c>
      <c r="F63" s="5"/>
      <c r="G63" s="24" t="s">
        <v>103</v>
      </c>
      <c r="H63" t="s">
        <v>135</v>
      </c>
      <c r="I63" s="26" t="s">
        <v>150</v>
      </c>
    </row>
    <row r="64" spans="1:9" x14ac:dyDescent="0.25">
      <c r="A64" s="2"/>
      <c r="B64" s="24">
        <f t="shared" si="8"/>
        <v>39</v>
      </c>
      <c r="C64" t="s">
        <v>162</v>
      </c>
      <c r="D64">
        <v>20</v>
      </c>
      <c r="E64" s="3">
        <f t="shared" si="7"/>
        <v>0.27777777777777779</v>
      </c>
      <c r="G64" s="24" t="s">
        <v>103</v>
      </c>
      <c r="H64" t="s">
        <v>163</v>
      </c>
      <c r="I64" s="26" t="s">
        <v>174</v>
      </c>
    </row>
    <row r="65" spans="1:9" x14ac:dyDescent="0.25">
      <c r="A65" s="2"/>
      <c r="B65" s="24">
        <f t="shared" si="8"/>
        <v>40</v>
      </c>
      <c r="C65" t="s">
        <v>165</v>
      </c>
      <c r="D65">
        <v>30</v>
      </c>
      <c r="E65" s="3">
        <f t="shared" si="7"/>
        <v>0.29166666666666669</v>
      </c>
      <c r="G65" s="24" t="s">
        <v>166</v>
      </c>
      <c r="H65" t="s">
        <v>176</v>
      </c>
      <c r="I65" s="26" t="s">
        <v>179</v>
      </c>
    </row>
    <row r="66" spans="1:9" x14ac:dyDescent="0.25">
      <c r="A66" s="2"/>
      <c r="B66" s="24">
        <f t="shared" si="8"/>
        <v>41</v>
      </c>
      <c r="C66" t="s">
        <v>167</v>
      </c>
      <c r="D66">
        <v>30</v>
      </c>
      <c r="E66" s="3">
        <f t="shared" si="7"/>
        <v>0.3125</v>
      </c>
      <c r="G66" s="24" t="s">
        <v>185</v>
      </c>
      <c r="H66" t="s">
        <v>177</v>
      </c>
      <c r="I66" s="26" t="s">
        <v>186</v>
      </c>
    </row>
    <row r="67" spans="1:9" x14ac:dyDescent="0.25">
      <c r="B67" s="24">
        <f t="shared" si="8"/>
        <v>42</v>
      </c>
      <c r="C67" t="s">
        <v>8</v>
      </c>
      <c r="E67" s="3">
        <f t="shared" si="7"/>
        <v>0.33333333333333331</v>
      </c>
      <c r="G67" s="24" t="s">
        <v>21</v>
      </c>
      <c r="I67" s="26"/>
    </row>
    <row r="68" spans="1:9" x14ac:dyDescent="0.25">
      <c r="E68" s="3"/>
      <c r="I68" s="26"/>
    </row>
    <row r="69" spans="1:9" x14ac:dyDescent="0.25">
      <c r="C69" s="4" t="str">
        <f>CONCATENATE(TEXT(Summary!$A$15,"dd-mmm")," ",Summary!$B$15)</f>
        <v>19-Feb Ad-hoc working session</v>
      </c>
      <c r="E69" s="3"/>
      <c r="I69" s="26"/>
    </row>
    <row r="70" spans="1:9" x14ac:dyDescent="0.25">
      <c r="B70" s="24">
        <v>1</v>
      </c>
      <c r="C70" t="s">
        <v>199</v>
      </c>
      <c r="D70">
        <v>5</v>
      </c>
      <c r="E70" s="3">
        <f>Summary!F15</f>
        <v>0.25</v>
      </c>
      <c r="G70" s="24" t="s">
        <v>21</v>
      </c>
      <c r="I70" s="26"/>
    </row>
    <row r="71" spans="1:9" x14ac:dyDescent="0.25">
      <c r="B71" s="24">
        <f t="shared" si="8"/>
        <v>2</v>
      </c>
      <c r="C71" t="s">
        <v>168</v>
      </c>
      <c r="D71">
        <v>5</v>
      </c>
      <c r="E71" s="3">
        <f>E70+TIME(0,D70,0)</f>
        <v>0.25347222222222221</v>
      </c>
      <c r="G71" s="24" t="s">
        <v>95</v>
      </c>
      <c r="H71" t="s">
        <v>178</v>
      </c>
      <c r="I71" s="26" t="s">
        <v>187</v>
      </c>
    </row>
    <row r="72" spans="1:9" x14ac:dyDescent="0.25">
      <c r="B72" s="24">
        <f t="shared" si="8"/>
        <v>3</v>
      </c>
      <c r="C72" t="s">
        <v>200</v>
      </c>
      <c r="D72">
        <v>10</v>
      </c>
      <c r="E72" s="3">
        <f>E71+TIME(0,D71,0)</f>
        <v>0.25694444444444442</v>
      </c>
      <c r="G72" s="24" t="s">
        <v>95</v>
      </c>
      <c r="H72" t="s">
        <v>177</v>
      </c>
      <c r="I72" s="26"/>
    </row>
    <row r="73" spans="1:9" x14ac:dyDescent="0.25">
      <c r="B73" s="24">
        <f t="shared" si="8"/>
        <v>4</v>
      </c>
      <c r="C73" t="s">
        <v>182</v>
      </c>
      <c r="D73">
        <v>15</v>
      </c>
      <c r="E73" s="3">
        <f>E72+TIME(0,D72,0)</f>
        <v>0.26388888888888884</v>
      </c>
      <c r="G73" s="24" t="s">
        <v>172</v>
      </c>
      <c r="H73" s="24" t="s">
        <v>171</v>
      </c>
      <c r="I73" s="26" t="s">
        <v>188</v>
      </c>
    </row>
    <row r="74" spans="1:9" x14ac:dyDescent="0.25">
      <c r="B74" s="24">
        <f t="shared" si="8"/>
        <v>5</v>
      </c>
      <c r="C74" t="s">
        <v>180</v>
      </c>
      <c r="D74">
        <v>10</v>
      </c>
      <c r="E74" s="3">
        <f t="shared" si="7"/>
        <v>0.27430555555555552</v>
      </c>
      <c r="G74" s="24" t="s">
        <v>125</v>
      </c>
      <c r="H74" t="s">
        <v>146</v>
      </c>
      <c r="I74" s="26" t="s">
        <v>157</v>
      </c>
    </row>
    <row r="75" spans="1:9" x14ac:dyDescent="0.25">
      <c r="B75" s="24">
        <f t="shared" si="8"/>
        <v>6</v>
      </c>
      <c r="C75" t="s">
        <v>184</v>
      </c>
      <c r="D75">
        <v>20</v>
      </c>
      <c r="E75" s="3">
        <f t="shared" si="7"/>
        <v>0.28124999999999994</v>
      </c>
      <c r="G75" s="24" t="s">
        <v>166</v>
      </c>
      <c r="H75" t="s">
        <v>183</v>
      </c>
    </row>
    <row r="76" spans="1:9" x14ac:dyDescent="0.25">
      <c r="B76" s="24">
        <f t="shared" si="8"/>
        <v>7</v>
      </c>
      <c r="C76" t="s">
        <v>169</v>
      </c>
      <c r="D76">
        <v>5</v>
      </c>
      <c r="E76" s="3">
        <f t="shared" si="7"/>
        <v>0.29513888888888884</v>
      </c>
      <c r="G76" s="24" t="s">
        <v>111</v>
      </c>
      <c r="H76" t="s">
        <v>152</v>
      </c>
      <c r="I76" s="26" t="s">
        <v>175</v>
      </c>
    </row>
    <row r="77" spans="1:9" x14ac:dyDescent="0.25">
      <c r="B77" s="24">
        <f t="shared" si="8"/>
        <v>8</v>
      </c>
      <c r="C77" t="s">
        <v>126</v>
      </c>
      <c r="D77">
        <v>5</v>
      </c>
      <c r="E77" s="3">
        <f t="shared" si="7"/>
        <v>0.29861111111111105</v>
      </c>
      <c r="G77" s="24" t="s">
        <v>120</v>
      </c>
      <c r="H77" t="s">
        <v>170</v>
      </c>
    </row>
    <row r="78" spans="1:9" x14ac:dyDescent="0.25">
      <c r="B78" s="24">
        <f t="shared" si="8"/>
        <v>9</v>
      </c>
      <c r="C78" t="s">
        <v>192</v>
      </c>
      <c r="D78">
        <v>5</v>
      </c>
      <c r="E78" s="3">
        <f t="shared" si="7"/>
        <v>0.30208333333333326</v>
      </c>
      <c r="G78" s="24" t="s">
        <v>103</v>
      </c>
      <c r="H78" t="s">
        <v>135</v>
      </c>
    </row>
    <row r="79" spans="1:9" x14ac:dyDescent="0.25">
      <c r="B79" s="24">
        <f t="shared" si="8"/>
        <v>10</v>
      </c>
      <c r="C79" t="s">
        <v>193</v>
      </c>
      <c r="D79">
        <v>5</v>
      </c>
      <c r="E79" s="3">
        <f t="shared" si="7"/>
        <v>0.30555555555555547</v>
      </c>
      <c r="G79" s="24" t="s">
        <v>103</v>
      </c>
      <c r="H79" t="s">
        <v>163</v>
      </c>
    </row>
    <row r="80" spans="1:9" x14ac:dyDescent="0.25">
      <c r="B80" s="24">
        <f t="shared" si="8"/>
        <v>11</v>
      </c>
      <c r="C80" t="s">
        <v>194</v>
      </c>
      <c r="D80">
        <v>5</v>
      </c>
      <c r="E80" s="3">
        <f t="shared" si="7"/>
        <v>0.30902777777777768</v>
      </c>
      <c r="G80" s="24" t="s">
        <v>166</v>
      </c>
      <c r="H80" t="s">
        <v>176</v>
      </c>
    </row>
    <row r="81" spans="1:9" x14ac:dyDescent="0.25">
      <c r="B81" s="24">
        <f t="shared" si="8"/>
        <v>12</v>
      </c>
      <c r="C81" t="s">
        <v>195</v>
      </c>
      <c r="D81">
        <v>5</v>
      </c>
      <c r="E81" s="3">
        <f t="shared" si="7"/>
        <v>0.31249999999999989</v>
      </c>
      <c r="G81" s="24" t="s">
        <v>185</v>
      </c>
      <c r="H81" t="s">
        <v>177</v>
      </c>
    </row>
    <row r="82" spans="1:9" x14ac:dyDescent="0.25">
      <c r="A82" s="2"/>
      <c r="B82" s="24">
        <f t="shared" si="8"/>
        <v>13</v>
      </c>
      <c r="C82" t="s">
        <v>191</v>
      </c>
      <c r="D82">
        <v>15</v>
      </c>
      <c r="E82" s="3">
        <f t="shared" si="7"/>
        <v>0.3159722222222221</v>
      </c>
      <c r="G82" s="24" t="s">
        <v>111</v>
      </c>
    </row>
    <row r="83" spans="1:9" x14ac:dyDescent="0.25">
      <c r="A83" s="2"/>
      <c r="B83" s="24">
        <f t="shared" si="8"/>
        <v>14</v>
      </c>
      <c r="C83" s="70" t="s">
        <v>198</v>
      </c>
      <c r="D83" s="70">
        <v>15</v>
      </c>
      <c r="E83" s="71">
        <f t="shared" si="7"/>
        <v>0.32638888888888878</v>
      </c>
      <c r="F83" s="70"/>
      <c r="G83" s="72" t="s">
        <v>201</v>
      </c>
      <c r="H83" s="70" t="s">
        <v>196</v>
      </c>
    </row>
    <row r="84" spans="1:9" x14ac:dyDescent="0.25">
      <c r="A84" s="2"/>
      <c r="B84" s="24">
        <f t="shared" si="8"/>
        <v>15</v>
      </c>
      <c r="C84" t="s">
        <v>8</v>
      </c>
      <c r="E84" s="3">
        <f t="shared" si="7"/>
        <v>0.33680555555555547</v>
      </c>
    </row>
    <row r="85" spans="1:9" x14ac:dyDescent="0.25">
      <c r="A85" s="2"/>
    </row>
    <row r="86" spans="1:9" s="4" customFormat="1" x14ac:dyDescent="0.25">
      <c r="A86" s="25">
        <f>Summary!$A$10</f>
        <v>45708</v>
      </c>
      <c r="B86" s="24">
        <f>B67+1</f>
        <v>43</v>
      </c>
      <c r="C86" s="4" t="str">
        <f>CONCATENATE(TEXT(Summary!$A$10,"dd-mmm")," ",Summary!$B$10)</f>
        <v>20-Feb Comment Resolution</v>
      </c>
      <c r="E86" s="5">
        <f>Summary!F10</f>
        <v>0.58333333333333337</v>
      </c>
      <c r="F86" s="5">
        <f>E86+TIME(-$E$1,0,0)</f>
        <v>0.875</v>
      </c>
      <c r="G86" s="24"/>
    </row>
    <row r="87" spans="1:9" x14ac:dyDescent="0.25">
      <c r="A87" s="2"/>
      <c r="B87" s="24">
        <f t="shared" si="8"/>
        <v>44</v>
      </c>
      <c r="C87" t="s">
        <v>207</v>
      </c>
      <c r="D87">
        <v>25</v>
      </c>
      <c r="E87" s="3">
        <f>E86+TIME(0,D86,0)</f>
        <v>0.58333333333333337</v>
      </c>
      <c r="F87" s="5"/>
      <c r="G87" s="24" t="s">
        <v>21</v>
      </c>
    </row>
    <row r="88" spans="1:9" x14ac:dyDescent="0.25">
      <c r="A88" s="2"/>
      <c r="C88" t="s">
        <v>189</v>
      </c>
      <c r="D88">
        <v>10</v>
      </c>
      <c r="E88" s="3">
        <f>E87+TIME(0,D87,0)</f>
        <v>0.60069444444444453</v>
      </c>
      <c r="G88" s="24" t="s">
        <v>98</v>
      </c>
      <c r="H88" t="s">
        <v>203</v>
      </c>
    </row>
    <row r="89" spans="1:9" x14ac:dyDescent="0.25">
      <c r="A89" s="2"/>
      <c r="C89" t="s">
        <v>204</v>
      </c>
      <c r="D89">
        <v>10</v>
      </c>
      <c r="E89" s="3">
        <f t="shared" ref="E89:E97" si="9">E88+TIME(0,D88,0)</f>
        <v>0.60763888888888895</v>
      </c>
      <c r="G89" s="24" t="s">
        <v>111</v>
      </c>
      <c r="H89" t="s">
        <v>202</v>
      </c>
    </row>
    <row r="90" spans="1:9" x14ac:dyDescent="0.25">
      <c r="A90" s="2"/>
      <c r="C90" t="s">
        <v>193</v>
      </c>
      <c r="D90">
        <v>5</v>
      </c>
      <c r="E90" s="3">
        <f t="shared" si="9"/>
        <v>0.61458333333333337</v>
      </c>
      <c r="G90" s="24" t="s">
        <v>103</v>
      </c>
      <c r="H90" t="s">
        <v>163</v>
      </c>
    </row>
    <row r="91" spans="1:9" x14ac:dyDescent="0.25">
      <c r="A91" s="2"/>
      <c r="C91" t="s">
        <v>169</v>
      </c>
      <c r="D91">
        <v>10</v>
      </c>
      <c r="E91" s="3">
        <f t="shared" si="9"/>
        <v>0.61805555555555558</v>
      </c>
      <c r="G91" s="24" t="s">
        <v>111</v>
      </c>
      <c r="H91" t="s">
        <v>152</v>
      </c>
    </row>
    <row r="92" spans="1:9" x14ac:dyDescent="0.25">
      <c r="A92" s="2"/>
      <c r="C92" t="s">
        <v>205</v>
      </c>
      <c r="D92">
        <v>10</v>
      </c>
      <c r="E92" s="3">
        <f t="shared" si="9"/>
        <v>0.625</v>
      </c>
      <c r="G92" s="24" t="s">
        <v>125</v>
      </c>
      <c r="H92" t="s">
        <v>146</v>
      </c>
    </row>
    <row r="93" spans="1:9" x14ac:dyDescent="0.25">
      <c r="A93" s="2"/>
      <c r="C93" s="73" t="s">
        <v>198</v>
      </c>
      <c r="D93">
        <v>35</v>
      </c>
      <c r="E93" s="3">
        <f t="shared" si="9"/>
        <v>0.63194444444444442</v>
      </c>
      <c r="G93" s="24" t="s">
        <v>213</v>
      </c>
      <c r="H93" t="s">
        <v>196</v>
      </c>
    </row>
    <row r="94" spans="1:9" x14ac:dyDescent="0.25">
      <c r="A94" s="2"/>
      <c r="B94" s="24">
        <f>B87+1</f>
        <v>45</v>
      </c>
      <c r="C94" s="73" t="s">
        <v>206</v>
      </c>
      <c r="D94">
        <v>15</v>
      </c>
      <c r="E94" s="3">
        <f t="shared" si="9"/>
        <v>0.65625</v>
      </c>
      <c r="F94" s="5"/>
      <c r="G94" s="24" t="s">
        <v>100</v>
      </c>
      <c r="I94" s="26"/>
    </row>
    <row r="95" spans="1:9" x14ac:dyDescent="0.25">
      <c r="A95" s="2"/>
      <c r="B95" s="24">
        <f>B94+1</f>
        <v>46</v>
      </c>
      <c r="C95" t="s">
        <v>181</v>
      </c>
      <c r="D95">
        <v>0</v>
      </c>
      <c r="E95" s="3">
        <f t="shared" si="9"/>
        <v>0.66666666666666663</v>
      </c>
      <c r="F95" s="5"/>
      <c r="G95" s="24" t="s">
        <v>54</v>
      </c>
      <c r="I95" s="26"/>
    </row>
    <row r="96" spans="1:9" x14ac:dyDescent="0.25">
      <c r="A96" s="2"/>
      <c r="B96" s="24">
        <f>B95+1</f>
        <v>47</v>
      </c>
      <c r="C96" t="s">
        <v>129</v>
      </c>
      <c r="D96">
        <v>0</v>
      </c>
      <c r="E96" s="3">
        <f t="shared" si="9"/>
        <v>0.66666666666666663</v>
      </c>
      <c r="G96" s="24" t="s">
        <v>21</v>
      </c>
      <c r="I96" s="26"/>
    </row>
    <row r="97" spans="1:9" x14ac:dyDescent="0.25">
      <c r="B97" s="24">
        <f>B96+1</f>
        <v>48</v>
      </c>
      <c r="C97" t="s">
        <v>8</v>
      </c>
      <c r="E97" s="3">
        <f t="shared" si="9"/>
        <v>0.66666666666666663</v>
      </c>
      <c r="G97" s="24" t="s">
        <v>21</v>
      </c>
    </row>
    <row r="98" spans="1:9" x14ac:dyDescent="0.25">
      <c r="E98" s="3"/>
    </row>
    <row r="99" spans="1:9" x14ac:dyDescent="0.25">
      <c r="D99" s="73"/>
      <c r="E99" s="3"/>
    </row>
    <row r="100" spans="1:9" x14ac:dyDescent="0.25">
      <c r="E100" s="3"/>
    </row>
    <row r="101" spans="1:9" x14ac:dyDescent="0.25">
      <c r="E101" s="3"/>
      <c r="F101" s="5"/>
    </row>
    <row r="102" spans="1:9" s="4" customFormat="1" x14ac:dyDescent="0.25">
      <c r="A102" s="25">
        <f>Summary!$A$11</f>
        <v>45713</v>
      </c>
      <c r="B102" s="23"/>
      <c r="C102" s="4" t="str">
        <f>CONCATENATE(TEXT(Summary!$A$11,"dd-mmm")," ",Summary!$B$11)</f>
        <v>25-Feb Comment Resolution</v>
      </c>
      <c r="E102" s="5">
        <f>Summary!F11</f>
        <v>0.25</v>
      </c>
      <c r="F102" s="5">
        <f>E102+TIME(-$E$1,0,0)</f>
        <v>0.54166666666666674</v>
      </c>
      <c r="G102" s="23"/>
    </row>
    <row r="103" spans="1:9" x14ac:dyDescent="0.25">
      <c r="A103" s="25"/>
      <c r="B103" s="24">
        <f>B97+1</f>
        <v>49</v>
      </c>
      <c r="C103" t="s">
        <v>210</v>
      </c>
      <c r="D103">
        <v>15</v>
      </c>
      <c r="E103" s="3">
        <f t="shared" ref="E103:E109" si="10">E102+TIME(0,D102,0)</f>
        <v>0.25</v>
      </c>
      <c r="G103" s="24" t="s">
        <v>21</v>
      </c>
      <c r="I103" s="26"/>
    </row>
    <row r="104" spans="1:9" x14ac:dyDescent="0.25">
      <c r="A104" s="25"/>
      <c r="B104" s="24">
        <f t="shared" ref="B104:B109" si="11">B103+1</f>
        <v>50</v>
      </c>
      <c r="C104" t="s">
        <v>208</v>
      </c>
      <c r="D104">
        <v>30</v>
      </c>
      <c r="E104" s="3">
        <f t="shared" si="10"/>
        <v>0.26041666666666669</v>
      </c>
      <c r="G104" s="24" t="s">
        <v>22</v>
      </c>
      <c r="I104" s="26"/>
    </row>
    <row r="105" spans="1:9" x14ac:dyDescent="0.25">
      <c r="A105" s="25"/>
      <c r="B105" s="24">
        <f t="shared" si="11"/>
        <v>51</v>
      </c>
      <c r="C105" t="s">
        <v>209</v>
      </c>
      <c r="D105">
        <v>30</v>
      </c>
      <c r="E105" s="3">
        <f t="shared" si="10"/>
        <v>0.28125</v>
      </c>
      <c r="G105" s="24" t="s">
        <v>22</v>
      </c>
      <c r="I105" s="26"/>
    </row>
    <row r="106" spans="1:9" x14ac:dyDescent="0.25">
      <c r="A106" s="25"/>
      <c r="B106" s="24">
        <f t="shared" si="11"/>
        <v>52</v>
      </c>
      <c r="C106" t="s">
        <v>87</v>
      </c>
      <c r="D106">
        <v>20</v>
      </c>
      <c r="E106" s="3">
        <f t="shared" si="10"/>
        <v>0.30208333333333331</v>
      </c>
      <c r="G106" s="24" t="s">
        <v>22</v>
      </c>
      <c r="I106" s="26"/>
    </row>
    <row r="107" spans="1:9" x14ac:dyDescent="0.25">
      <c r="A107" s="25"/>
      <c r="B107" s="24">
        <f t="shared" si="11"/>
        <v>53</v>
      </c>
      <c r="C107" t="s">
        <v>87</v>
      </c>
      <c r="D107">
        <v>20</v>
      </c>
      <c r="E107" s="3">
        <f t="shared" si="10"/>
        <v>0.31597222222222221</v>
      </c>
      <c r="G107" s="24" t="s">
        <v>22</v>
      </c>
      <c r="I107" s="26"/>
    </row>
    <row r="108" spans="1:9" x14ac:dyDescent="0.25">
      <c r="A108" s="2"/>
      <c r="B108" s="24">
        <f t="shared" si="11"/>
        <v>54</v>
      </c>
      <c r="C108" t="s">
        <v>77</v>
      </c>
      <c r="D108">
        <v>5</v>
      </c>
      <c r="E108" s="3">
        <f t="shared" si="10"/>
        <v>0.3298611111111111</v>
      </c>
      <c r="G108" s="24" t="s">
        <v>54</v>
      </c>
      <c r="I108" s="26"/>
    </row>
    <row r="109" spans="1:9" x14ac:dyDescent="0.25">
      <c r="A109" s="2"/>
      <c r="B109" s="24">
        <f t="shared" si="11"/>
        <v>55</v>
      </c>
      <c r="C109" t="s">
        <v>8</v>
      </c>
      <c r="E109" s="3">
        <f t="shared" si="10"/>
        <v>0.33333333333333331</v>
      </c>
      <c r="G109" s="24" t="s">
        <v>21</v>
      </c>
      <c r="I109" s="26"/>
    </row>
    <row r="110" spans="1:9" x14ac:dyDescent="0.25">
      <c r="A110" s="2"/>
      <c r="E110" s="3"/>
    </row>
    <row r="111" spans="1:9" s="4" customFormat="1" x14ac:dyDescent="0.25">
      <c r="A111" s="25">
        <f>Summary!$A$12</f>
        <v>45715</v>
      </c>
      <c r="B111" s="23"/>
      <c r="C111" s="4" t="str">
        <f>CONCATENATE(TEXT(Summary!$A$12,"dd-mmm")," ",Summary!$B$12)</f>
        <v>27-Feb Comment Resolution</v>
      </c>
      <c r="E111" s="5">
        <f>Summary!F12</f>
        <v>0.58333333333333337</v>
      </c>
      <c r="F111" s="5">
        <f>E111+TIME(-$E$1,0,0)</f>
        <v>0.875</v>
      </c>
      <c r="G111" s="23"/>
    </row>
    <row r="112" spans="1:9" x14ac:dyDescent="0.25">
      <c r="A112" s="25"/>
      <c r="B112" s="24">
        <f>B109+1</f>
        <v>56</v>
      </c>
      <c r="C112" t="s">
        <v>9</v>
      </c>
      <c r="D112">
        <v>5</v>
      </c>
      <c r="E112" s="3">
        <f>E111+TIME(0,D111,0)</f>
        <v>0.58333333333333337</v>
      </c>
      <c r="G112" s="24" t="s">
        <v>21</v>
      </c>
      <c r="I112" s="26"/>
    </row>
    <row r="113" spans="1:9" x14ac:dyDescent="0.25">
      <c r="A113" s="25"/>
      <c r="B113" s="24">
        <f>B112+1</f>
        <v>57</v>
      </c>
      <c r="C113" t="s">
        <v>211</v>
      </c>
      <c r="D113">
        <v>25</v>
      </c>
      <c r="E113" s="3">
        <f>E112+TIME(0,D112,0)</f>
        <v>0.58680555555555558</v>
      </c>
      <c r="G113" s="24" t="s">
        <v>22</v>
      </c>
      <c r="I113" s="26"/>
    </row>
    <row r="114" spans="1:9" x14ac:dyDescent="0.25">
      <c r="A114" s="2"/>
      <c r="B114" s="24">
        <f>B113+1</f>
        <v>58</v>
      </c>
      <c r="C114" t="s">
        <v>212</v>
      </c>
      <c r="D114">
        <v>25</v>
      </c>
      <c r="E114" s="3">
        <f>E113+TIME(0,D113,0)</f>
        <v>0.60416666666666674</v>
      </c>
      <c r="G114" s="24" t="s">
        <v>22</v>
      </c>
      <c r="I114" s="26"/>
    </row>
    <row r="115" spans="1:9" x14ac:dyDescent="0.25">
      <c r="A115" s="2"/>
      <c r="B115" s="24">
        <f>B114+1</f>
        <v>59</v>
      </c>
      <c r="C115" t="s">
        <v>77</v>
      </c>
      <c r="D115">
        <v>5</v>
      </c>
      <c r="E115" s="3">
        <f>E114+TIME(0,D114,0)</f>
        <v>0.6215277777777779</v>
      </c>
      <c r="G115" s="24" t="s">
        <v>54</v>
      </c>
      <c r="I115" s="26"/>
    </row>
    <row r="116" spans="1:9" x14ac:dyDescent="0.25">
      <c r="B116" s="24">
        <f>B115+1</f>
        <v>60</v>
      </c>
      <c r="C116" t="s">
        <v>8</v>
      </c>
      <c r="E116" s="3">
        <f>E115+TIME(0,D115,0)</f>
        <v>0.62500000000000011</v>
      </c>
      <c r="G116" s="24" t="s">
        <v>21</v>
      </c>
    </row>
    <row r="117" spans="1:9" x14ac:dyDescent="0.25">
      <c r="A117" s="2"/>
      <c r="E117" s="3"/>
    </row>
    <row r="118" spans="1:9" s="4" customFormat="1" x14ac:dyDescent="0.25">
      <c r="A118" s="25">
        <f>Summary!$A$13</f>
        <v>45720</v>
      </c>
      <c r="B118" s="23"/>
      <c r="C118" s="4" t="str">
        <f>CONCATENATE(TEXT(Summary!$A$13,"dd-mmm")," ",Summary!$B$13)</f>
        <v>04-Mar Comment Resolution</v>
      </c>
      <c r="E118" s="5">
        <f>Summary!F13</f>
        <v>0.25</v>
      </c>
      <c r="F118" s="5">
        <f>E118+TIME(-$E$1,0,0)</f>
        <v>0.54166666666666674</v>
      </c>
      <c r="G118" s="23"/>
    </row>
    <row r="119" spans="1:9" s="4" customFormat="1" x14ac:dyDescent="0.25">
      <c r="A119" s="25"/>
      <c r="B119" s="24">
        <f>B116+1</f>
        <v>61</v>
      </c>
      <c r="C119" t="s">
        <v>9</v>
      </c>
      <c r="D119">
        <v>5</v>
      </c>
      <c r="E119" s="3">
        <f t="shared" ref="E119:E125" si="12">E118+TIME(0,D119,0)</f>
        <v>0.25347222222222221</v>
      </c>
      <c r="F119"/>
      <c r="G119" s="24" t="s">
        <v>22</v>
      </c>
    </row>
    <row r="120" spans="1:9" s="4" customFormat="1" x14ac:dyDescent="0.25">
      <c r="A120" s="25"/>
      <c r="B120" s="24">
        <f t="shared" ref="B120:B126" si="13">B119+1</f>
        <v>62</v>
      </c>
      <c r="C120" t="s">
        <v>87</v>
      </c>
      <c r="D120">
        <v>25</v>
      </c>
      <c r="E120" s="3">
        <f t="shared" si="12"/>
        <v>0.27083333333333331</v>
      </c>
      <c r="F120"/>
      <c r="G120" s="24" t="s">
        <v>22</v>
      </c>
    </row>
    <row r="121" spans="1:9" s="4" customFormat="1" x14ac:dyDescent="0.25">
      <c r="A121" s="25"/>
      <c r="B121" s="24">
        <f t="shared" si="13"/>
        <v>63</v>
      </c>
      <c r="C121" t="s">
        <v>87</v>
      </c>
      <c r="D121">
        <v>25</v>
      </c>
      <c r="E121" s="3">
        <f t="shared" si="12"/>
        <v>0.28819444444444442</v>
      </c>
      <c r="F121"/>
      <c r="G121" s="24" t="s">
        <v>22</v>
      </c>
    </row>
    <row r="122" spans="1:9" s="4" customFormat="1" x14ac:dyDescent="0.25">
      <c r="A122" s="25"/>
      <c r="B122" s="24">
        <f t="shared" si="13"/>
        <v>64</v>
      </c>
      <c r="C122" t="s">
        <v>87</v>
      </c>
      <c r="D122">
        <v>20</v>
      </c>
      <c r="E122" s="3">
        <f t="shared" si="12"/>
        <v>0.30208333333333331</v>
      </c>
      <c r="F122"/>
      <c r="G122" s="24" t="s">
        <v>22</v>
      </c>
    </row>
    <row r="123" spans="1:9" s="4" customFormat="1" x14ac:dyDescent="0.25">
      <c r="A123" s="25"/>
      <c r="B123" s="24">
        <f t="shared" si="13"/>
        <v>65</v>
      </c>
      <c r="C123" t="s">
        <v>87</v>
      </c>
      <c r="D123">
        <v>20</v>
      </c>
      <c r="E123" s="3">
        <f t="shared" si="12"/>
        <v>0.31597222222222221</v>
      </c>
      <c r="F123"/>
      <c r="G123" s="24" t="s">
        <v>22</v>
      </c>
    </row>
    <row r="124" spans="1:9" s="4" customFormat="1" x14ac:dyDescent="0.25">
      <c r="A124" s="25"/>
      <c r="B124" s="24">
        <f t="shared" si="13"/>
        <v>66</v>
      </c>
      <c r="C124" t="s">
        <v>87</v>
      </c>
      <c r="D124">
        <v>20</v>
      </c>
      <c r="E124" s="3">
        <f t="shared" si="12"/>
        <v>0.3298611111111111</v>
      </c>
      <c r="F124"/>
      <c r="G124" s="24" t="s">
        <v>22</v>
      </c>
    </row>
    <row r="125" spans="1:9" s="4" customFormat="1" x14ac:dyDescent="0.25">
      <c r="A125" s="25"/>
      <c r="B125" s="24">
        <f t="shared" si="13"/>
        <v>67</v>
      </c>
      <c r="C125" t="s">
        <v>78</v>
      </c>
      <c r="D125">
        <v>5</v>
      </c>
      <c r="E125" s="3">
        <f t="shared" si="12"/>
        <v>0.33333333333333331</v>
      </c>
      <c r="F125"/>
      <c r="G125" s="24" t="s">
        <v>54</v>
      </c>
    </row>
    <row r="126" spans="1:9" s="4" customFormat="1" x14ac:dyDescent="0.25">
      <c r="A126" s="25"/>
      <c r="B126" s="24">
        <f t="shared" si="13"/>
        <v>68</v>
      </c>
      <c r="C126" t="s">
        <v>8</v>
      </c>
      <c r="E126" s="5"/>
      <c r="F126" s="5"/>
      <c r="G126" s="23"/>
    </row>
    <row r="127" spans="1:9" x14ac:dyDescent="0.25">
      <c r="A127" s="2"/>
      <c r="E127" s="3"/>
    </row>
    <row r="128" spans="1:9" x14ac:dyDescent="0.25">
      <c r="A128" s="25">
        <f>Summary!$A$14</f>
        <v>45722</v>
      </c>
      <c r="C128" s="4" t="str">
        <f>CONCATENATE(TEXT(Summary!$A$14,"dd-mmm")," ",Summary!$B$14)</f>
        <v>06-Mar Comment Resolution</v>
      </c>
      <c r="E128" s="3">
        <f>Summary!F14</f>
        <v>0.58333333333333337</v>
      </c>
      <c r="F128" s="5">
        <f>E128+TIME(-$E$1,0,0)</f>
        <v>0.875</v>
      </c>
    </row>
    <row r="129" spans="1:9" x14ac:dyDescent="0.25">
      <c r="A129" s="25"/>
      <c r="B129" s="24">
        <f>B126+1</f>
        <v>69</v>
      </c>
      <c r="C129" t="s">
        <v>88</v>
      </c>
      <c r="D129">
        <v>25</v>
      </c>
      <c r="E129" s="3">
        <f>E128+TIME(0,D128,0)</f>
        <v>0.58333333333333337</v>
      </c>
      <c r="G129" s="24" t="s">
        <v>22</v>
      </c>
      <c r="I129" s="26"/>
    </row>
    <row r="130" spans="1:9" x14ac:dyDescent="0.25">
      <c r="A130" s="25"/>
      <c r="B130" s="24">
        <f>B129+1</f>
        <v>70</v>
      </c>
      <c r="C130" t="s">
        <v>79</v>
      </c>
      <c r="D130">
        <v>20</v>
      </c>
      <c r="E130" s="3">
        <f t="shared" ref="E130:E132" si="14">E129+TIME(0,D129,0)</f>
        <v>0.60069444444444453</v>
      </c>
      <c r="G130" s="24" t="s">
        <v>75</v>
      </c>
      <c r="I130" s="26"/>
    </row>
    <row r="131" spans="1:9" x14ac:dyDescent="0.25">
      <c r="A131" s="25"/>
      <c r="B131" s="24">
        <f>B130+1</f>
        <v>71</v>
      </c>
      <c r="C131" t="s">
        <v>80</v>
      </c>
      <c r="D131">
        <v>15</v>
      </c>
      <c r="E131" s="3">
        <f t="shared" si="14"/>
        <v>0.61458333333333337</v>
      </c>
      <c r="G131" s="24" t="s">
        <v>21</v>
      </c>
    </row>
    <row r="132" spans="1:9" x14ac:dyDescent="0.25">
      <c r="A132" s="25"/>
      <c r="B132" s="24">
        <f>B131+1</f>
        <v>72</v>
      </c>
      <c r="C132" t="s">
        <v>8</v>
      </c>
      <c r="D132">
        <v>0</v>
      </c>
      <c r="E132" s="3">
        <f t="shared" si="14"/>
        <v>0.625</v>
      </c>
      <c r="G132" s="24" t="s">
        <v>21</v>
      </c>
      <c r="I132" s="26"/>
    </row>
    <row r="133" spans="1:9" x14ac:dyDescent="0.25">
      <c r="E133" s="3"/>
      <c r="I133" s="26"/>
    </row>
    <row r="134" spans="1:9" x14ac:dyDescent="0.25">
      <c r="C134" t="s">
        <v>63</v>
      </c>
      <c r="E134" s="3" t="s">
        <v>216</v>
      </c>
    </row>
    <row r="135" spans="1:9" x14ac:dyDescent="0.25">
      <c r="C135" t="s">
        <v>214</v>
      </c>
      <c r="E135" t="s">
        <v>217</v>
      </c>
      <c r="G135" s="24" t="s">
        <v>111</v>
      </c>
      <c r="H135" t="s">
        <v>215</v>
      </c>
    </row>
    <row r="137" spans="1:9" x14ac:dyDescent="0.25">
      <c r="E137" s="3"/>
      <c r="I137" s="26"/>
    </row>
    <row r="139" spans="1:9" x14ac:dyDescent="0.25">
      <c r="A139" s="25"/>
    </row>
    <row r="140" spans="1:9" x14ac:dyDescent="0.25">
      <c r="E140" s="5"/>
    </row>
    <row r="141" spans="1:9" x14ac:dyDescent="0.25">
      <c r="E141" s="3"/>
    </row>
    <row r="142" spans="1:9" x14ac:dyDescent="0.25">
      <c r="E142" s="3"/>
    </row>
    <row r="143" spans="1:9" x14ac:dyDescent="0.25">
      <c r="E143" s="3"/>
    </row>
    <row r="144" spans="1:9" x14ac:dyDescent="0.25">
      <c r="E144" s="3"/>
    </row>
    <row r="146" spans="1:5" x14ac:dyDescent="0.25">
      <c r="A146" s="25"/>
    </row>
    <row r="147" spans="1:5" x14ac:dyDescent="0.25">
      <c r="A147" s="25"/>
      <c r="E147" s="5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1" spans="1:5" x14ac:dyDescent="0.25">
      <c r="E151" s="3"/>
    </row>
    <row r="152" spans="1:5" x14ac:dyDescent="0.25">
      <c r="A152" s="25"/>
      <c r="E152" s="5"/>
    </row>
    <row r="153" spans="1:5" x14ac:dyDescent="0.25">
      <c r="A153" s="25"/>
      <c r="E153" s="5"/>
    </row>
    <row r="154" spans="1:5" x14ac:dyDescent="0.25">
      <c r="A154" s="25"/>
      <c r="E154" s="5"/>
    </row>
    <row r="155" spans="1:5" x14ac:dyDescent="0.25">
      <c r="A155" s="25"/>
      <c r="E155" s="5"/>
    </row>
    <row r="156" spans="1:5" x14ac:dyDescent="0.25">
      <c r="E156" s="3"/>
    </row>
    <row r="157" spans="1:5" x14ac:dyDescent="0.25">
      <c r="E157" s="3"/>
    </row>
    <row r="158" spans="1:5" x14ac:dyDescent="0.25">
      <c r="E158" s="3"/>
    </row>
    <row r="159" spans="1:5" x14ac:dyDescent="0.25">
      <c r="E159" s="3"/>
    </row>
    <row r="160" spans="1:5" x14ac:dyDescent="0.25">
      <c r="A160" s="25"/>
      <c r="E160" s="5"/>
    </row>
    <row r="161" spans="1:5" x14ac:dyDescent="0.25">
      <c r="A161" s="25"/>
    </row>
    <row r="162" spans="1:5" x14ac:dyDescent="0.25">
      <c r="A162" s="25"/>
      <c r="E162" s="5"/>
    </row>
    <row r="163" spans="1:5" x14ac:dyDescent="0.25">
      <c r="E163" s="3"/>
    </row>
    <row r="164" spans="1:5" x14ac:dyDescent="0.25">
      <c r="E164" s="3"/>
    </row>
    <row r="165" spans="1:5" x14ac:dyDescent="0.25">
      <c r="E165" s="3"/>
    </row>
    <row r="166" spans="1:5" x14ac:dyDescent="0.25">
      <c r="E166" s="3"/>
    </row>
    <row r="167" spans="1:5" x14ac:dyDescent="0.25">
      <c r="A167" s="25"/>
      <c r="E167" s="5"/>
    </row>
    <row r="168" spans="1:5" x14ac:dyDescent="0.25">
      <c r="A168" s="25"/>
    </row>
    <row r="169" spans="1:5" x14ac:dyDescent="0.25">
      <c r="A169" s="25"/>
      <c r="E169" s="5"/>
    </row>
    <row r="170" spans="1:5" x14ac:dyDescent="0.25">
      <c r="A170" s="25"/>
      <c r="E170" s="5"/>
    </row>
    <row r="171" spans="1:5" x14ac:dyDescent="0.25">
      <c r="E171" s="3"/>
    </row>
    <row r="172" spans="1:5" x14ac:dyDescent="0.25">
      <c r="E172" s="3"/>
    </row>
    <row r="173" spans="1:5" x14ac:dyDescent="0.25">
      <c r="E173" s="3"/>
    </row>
    <row r="174" spans="1:5" x14ac:dyDescent="0.25">
      <c r="E174" s="3"/>
    </row>
    <row r="175" spans="1:5" x14ac:dyDescent="0.25">
      <c r="A175" s="25"/>
      <c r="E175" s="5"/>
    </row>
    <row r="176" spans="1:5" x14ac:dyDescent="0.25">
      <c r="A176" s="25"/>
    </row>
    <row r="177" spans="1:5" x14ac:dyDescent="0.25">
      <c r="A177" s="25"/>
      <c r="E177" s="5"/>
    </row>
    <row r="178" spans="1:5" x14ac:dyDescent="0.25">
      <c r="E178" s="3"/>
    </row>
    <row r="179" spans="1:5" x14ac:dyDescent="0.25">
      <c r="E179" s="3"/>
    </row>
    <row r="180" spans="1:5" x14ac:dyDescent="0.25">
      <c r="E180" s="3"/>
    </row>
    <row r="181" spans="1:5" x14ac:dyDescent="0.25">
      <c r="E181" s="3"/>
    </row>
    <row r="182" spans="1:5" x14ac:dyDescent="0.25">
      <c r="A182" s="25"/>
      <c r="E182" s="5"/>
    </row>
    <row r="183" spans="1:5" x14ac:dyDescent="0.25">
      <c r="A183" s="25"/>
    </row>
    <row r="184" spans="1:5" x14ac:dyDescent="0.25">
      <c r="E184" s="5"/>
    </row>
    <row r="185" spans="1:5" x14ac:dyDescent="0.25">
      <c r="E185" s="3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  <row r="190" spans="1:5" x14ac:dyDescent="0.25">
      <c r="A190" s="25"/>
    </row>
    <row r="191" spans="1:5" x14ac:dyDescent="0.25">
      <c r="E191" s="5"/>
    </row>
    <row r="192" spans="1:5" x14ac:dyDescent="0.25">
      <c r="E192" s="3"/>
    </row>
    <row r="193" spans="1:5" x14ac:dyDescent="0.25">
      <c r="E193" s="3"/>
    </row>
    <row r="194" spans="1:5" x14ac:dyDescent="0.25">
      <c r="E194" s="3"/>
    </row>
    <row r="195" spans="1:5" x14ac:dyDescent="0.25">
      <c r="E195" s="3"/>
    </row>
    <row r="197" spans="1:5" x14ac:dyDescent="0.25">
      <c r="A197" s="25"/>
    </row>
    <row r="198" spans="1:5" x14ac:dyDescent="0.25">
      <c r="E198" s="5"/>
    </row>
    <row r="199" spans="1:5" x14ac:dyDescent="0.25">
      <c r="E199" s="3"/>
    </row>
    <row r="200" spans="1:5" x14ac:dyDescent="0.25">
      <c r="E200" s="3"/>
    </row>
    <row r="201" spans="1:5" x14ac:dyDescent="0.25">
      <c r="E201" s="3"/>
    </row>
    <row r="202" spans="1:5" x14ac:dyDescent="0.25">
      <c r="E202" s="3"/>
    </row>
    <row r="204" spans="1:5" x14ac:dyDescent="0.25">
      <c r="A204" s="25"/>
      <c r="C204" s="46"/>
    </row>
    <row r="205" spans="1:5" x14ac:dyDescent="0.25">
      <c r="E205" s="5"/>
    </row>
    <row r="206" spans="1:5" x14ac:dyDescent="0.25">
      <c r="A206" s="25"/>
      <c r="C206" s="46"/>
      <c r="E206" s="5"/>
    </row>
    <row r="207" spans="1:5" x14ac:dyDescent="0.25">
      <c r="A207" s="25"/>
      <c r="E207" s="5"/>
    </row>
    <row r="208" spans="1:5" x14ac:dyDescent="0.25">
      <c r="A208" s="25"/>
      <c r="C208" s="2"/>
    </row>
    <row r="209" spans="1:5" x14ac:dyDescent="0.25">
      <c r="E209" s="5"/>
    </row>
    <row r="210" spans="1:5" x14ac:dyDescent="0.25">
      <c r="E210" s="3"/>
    </row>
    <row r="211" spans="1:5" x14ac:dyDescent="0.25">
      <c r="E211" s="3"/>
    </row>
    <row r="212" spans="1:5" x14ac:dyDescent="0.25">
      <c r="E212" s="3"/>
    </row>
    <row r="213" spans="1:5" x14ac:dyDescent="0.25">
      <c r="E213" s="3"/>
    </row>
    <row r="215" spans="1:5" x14ac:dyDescent="0.25">
      <c r="A215" s="25"/>
    </row>
    <row r="216" spans="1:5" x14ac:dyDescent="0.25">
      <c r="E216" s="5"/>
    </row>
    <row r="217" spans="1:5" x14ac:dyDescent="0.25">
      <c r="E217" s="3"/>
    </row>
    <row r="218" spans="1:5" x14ac:dyDescent="0.25">
      <c r="E218" s="3"/>
    </row>
    <row r="219" spans="1:5" x14ac:dyDescent="0.25">
      <c r="E219" s="3"/>
    </row>
    <row r="220" spans="1:5" x14ac:dyDescent="0.25">
      <c r="E220" s="3"/>
    </row>
    <row r="222" spans="1:5" x14ac:dyDescent="0.25">
      <c r="A222" s="25"/>
      <c r="C222" s="2"/>
    </row>
    <row r="223" spans="1:5" x14ac:dyDescent="0.25">
      <c r="E223" s="5"/>
    </row>
    <row r="224" spans="1:5" x14ac:dyDescent="0.25">
      <c r="E224" s="3"/>
    </row>
    <row r="225" spans="1:5" x14ac:dyDescent="0.25">
      <c r="E225" s="3"/>
    </row>
    <row r="226" spans="1:5" x14ac:dyDescent="0.25">
      <c r="E226" s="3"/>
    </row>
    <row r="227" spans="1:5" x14ac:dyDescent="0.25">
      <c r="E227" s="3"/>
    </row>
    <row r="229" spans="1:5" x14ac:dyDescent="0.25">
      <c r="A229" s="25"/>
      <c r="C229" s="2"/>
    </row>
    <row r="230" spans="1:5" x14ac:dyDescent="0.25">
      <c r="E230" s="5"/>
    </row>
    <row r="231" spans="1:5" x14ac:dyDescent="0.25">
      <c r="E231" s="3"/>
    </row>
    <row r="232" spans="1:5" x14ac:dyDescent="0.25">
      <c r="E232" s="3"/>
    </row>
    <row r="233" spans="1:5" x14ac:dyDescent="0.25">
      <c r="E233" s="3"/>
    </row>
    <row r="234" spans="1:5" x14ac:dyDescent="0.25">
      <c r="E234" s="3"/>
    </row>
  </sheetData>
  <conditionalFormatting sqref="A4:A132">
    <cfRule type="cellIs" dxfId="1" priority="1" operator="equal">
      <formula>TODAY()</formula>
    </cfRule>
  </conditionalFormatting>
  <hyperlinks>
    <hyperlink ref="I9" r:id="rId1" xr:uid="{4F17FA5B-FED1-493B-AF31-3AAE18ECAD78}"/>
    <hyperlink ref="I15" r:id="rId2" xr:uid="{BD5C41BC-8B5C-4180-8A89-3DAE54CC8F8D}"/>
    <hyperlink ref="I17" r:id="rId3" xr:uid="{166255EE-1C45-4491-B543-B4C0CBDCE84C}"/>
    <hyperlink ref="I16" r:id="rId4" xr:uid="{524E2E66-279D-4441-A21B-00A85D1D0412}"/>
    <hyperlink ref="I10" r:id="rId5" xr:uid="{1F9469F1-0D1B-4867-AF50-2B1AD017BB3A}"/>
    <hyperlink ref="I32" r:id="rId6" xr:uid="{73430C31-320F-47BC-9706-88FA98923B37}"/>
    <hyperlink ref="I19" r:id="rId7" xr:uid="{D4892D03-923E-461A-9277-98013EFBB79F}"/>
    <hyperlink ref="I25" r:id="rId8" xr:uid="{50EBB7A0-7E97-4A6B-BE3B-F862A6B61906}"/>
    <hyperlink ref="I48" r:id="rId9" xr:uid="{DAA5E77D-483D-4A5B-A815-27658FA589D9}"/>
    <hyperlink ref="I49" r:id="rId10" xr:uid="{5CA9D3B2-3C90-43D8-91B4-A18FB8E47A37}"/>
    <hyperlink ref="I50" r:id="rId11" xr:uid="{56B45D6D-5A24-4C6E-8F95-558F570C95FA}"/>
    <hyperlink ref="I40" r:id="rId12" xr:uid="{40A8E1A8-E97D-4FEC-9FFC-1C13830605E5}"/>
    <hyperlink ref="I41" r:id="rId13" xr:uid="{AFFC2949-1AB3-4BBD-87D3-42443E026516}"/>
    <hyperlink ref="I42" r:id="rId14" xr:uid="{C040ADB6-4658-46D3-A3D8-690E78AEE94C}"/>
    <hyperlink ref="I74" r:id="rId15" xr:uid="{F4E8D5A6-BEB1-4B39-93CE-DDC4FC213EF7}"/>
    <hyperlink ref="I54" r:id="rId16" xr:uid="{48165469-9153-4239-9D7B-038F294E7813}"/>
    <hyperlink ref="I55" r:id="rId17" xr:uid="{012CE0D4-BBC9-44D9-B658-ACBC3F76A981}"/>
    <hyperlink ref="I56" r:id="rId18" xr:uid="{BB4DFEF4-6BC1-4853-9397-E4213B3E7592}"/>
    <hyperlink ref="I62" r:id="rId19" xr:uid="{C27014CB-7BB2-4E93-A4FD-A22B1F088E11}"/>
    <hyperlink ref="I64" r:id="rId20" xr:uid="{2BB6C250-2381-429B-83EC-7E0A6F9ED575}"/>
    <hyperlink ref="I76" r:id="rId21" xr:uid="{FCB4BF0C-528F-4107-9C6B-48A3CD15ECB7}"/>
    <hyperlink ref="I65" r:id="rId22" xr:uid="{CF6700A3-72C2-4256-8F22-61203BD9C297}"/>
    <hyperlink ref="I66" r:id="rId23" xr:uid="{78ABFBF7-90FC-4464-AB1F-CD154E12C9FF}"/>
    <hyperlink ref="I73" r:id="rId24" xr:uid="{93F65647-5F98-46A9-8C2B-8A925DCED45F}"/>
    <hyperlink ref="I71" r:id="rId25" xr:uid="{E05C965B-389D-4C56-8354-2B1D1CB314A1}"/>
  </hyperlinks>
  <pageMargins left="0.7" right="0.7" top="0.75" bottom="0.75" header="0.3" footer="0.3"/>
  <pageSetup orientation="portrait" r:id="rId2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AE1FE-DCD7-4A44-9DFA-5F242199516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E36"/>
  <sheetViews>
    <sheetView workbookViewId="0">
      <selection activeCell="A10" sqref="A10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1" t="s">
        <v>51</v>
      </c>
      <c r="B2" s="12"/>
      <c r="C2" s="12"/>
    </row>
    <row r="3" spans="1:3" ht="17.25" thickBot="1" x14ac:dyDescent="0.3">
      <c r="A3" s="13" t="s">
        <v>18</v>
      </c>
      <c r="B3" s="13" t="s">
        <v>4</v>
      </c>
      <c r="C3" s="45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59</v>
      </c>
      <c r="B5" s="7" t="s">
        <v>33</v>
      </c>
      <c r="C5" s="7" t="s">
        <v>66</v>
      </c>
    </row>
    <row r="6" spans="1:3" ht="17.25" thickBot="1" x14ac:dyDescent="0.3">
      <c r="A6" s="9" t="s">
        <v>60</v>
      </c>
      <c r="B6" s="8" t="s">
        <v>34</v>
      </c>
      <c r="C6" s="9" t="s">
        <v>67</v>
      </c>
    </row>
    <row r="7" spans="1:3" ht="17.25" thickBot="1" x14ac:dyDescent="0.3">
      <c r="A7" s="9" t="s">
        <v>56</v>
      </c>
      <c r="B7" s="8" t="s">
        <v>35</v>
      </c>
      <c r="C7" s="9" t="s">
        <v>68</v>
      </c>
    </row>
    <row r="8" spans="1:3" ht="17.25" thickBot="1" x14ac:dyDescent="0.3">
      <c r="A8" s="9" t="s">
        <v>57</v>
      </c>
      <c r="B8" s="8" t="s">
        <v>36</v>
      </c>
      <c r="C8" s="9" t="s">
        <v>69</v>
      </c>
    </row>
    <row r="9" spans="1:3" ht="17.25" thickBot="1" x14ac:dyDescent="0.3">
      <c r="A9" s="9" t="s">
        <v>58</v>
      </c>
      <c r="B9" s="8" t="s">
        <v>14</v>
      </c>
      <c r="C9" s="9" t="s">
        <v>15</v>
      </c>
    </row>
    <row r="10" spans="1:3" ht="17.25" thickBot="1" x14ac:dyDescent="0.3">
      <c r="A10" s="9" t="s">
        <v>70</v>
      </c>
      <c r="B10" s="8" t="s">
        <v>76</v>
      </c>
      <c r="C10" s="9" t="s">
        <v>16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17</v>
      </c>
      <c r="B12" s="13" t="s">
        <v>4</v>
      </c>
      <c r="C12" s="45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71</v>
      </c>
      <c r="B14" s="7" t="s">
        <v>33</v>
      </c>
      <c r="C14" s="7" t="s">
        <v>66</v>
      </c>
    </row>
    <row r="15" spans="1:3" ht="17.25" thickBot="1" x14ac:dyDescent="0.3">
      <c r="A15" s="7" t="s">
        <v>72</v>
      </c>
      <c r="B15" s="7" t="s">
        <v>34</v>
      </c>
      <c r="C15" s="9" t="s">
        <v>67</v>
      </c>
    </row>
    <row r="16" spans="1:3" ht="17.25" thickBot="1" x14ac:dyDescent="0.3">
      <c r="A16" s="9" t="s">
        <v>73</v>
      </c>
      <c r="B16" s="8" t="s">
        <v>35</v>
      </c>
      <c r="C16" s="9" t="s">
        <v>68</v>
      </c>
    </row>
    <row r="17" spans="1:3" ht="17.25" thickBot="1" x14ac:dyDescent="0.3">
      <c r="A17" s="9" t="s">
        <v>74</v>
      </c>
      <c r="B17" s="8" t="s">
        <v>36</v>
      </c>
      <c r="C17" s="9" t="s">
        <v>69</v>
      </c>
    </row>
    <row r="18" spans="1:3" ht="17.25" thickBot="1" x14ac:dyDescent="0.3">
      <c r="A18" s="9" t="s">
        <v>61</v>
      </c>
      <c r="B18" s="8" t="s">
        <v>14</v>
      </c>
      <c r="C18" s="9" t="s">
        <v>15</v>
      </c>
    </row>
    <row r="19" spans="1:3" ht="17.25" thickBot="1" x14ac:dyDescent="0.3">
      <c r="A19" s="9" t="s">
        <v>62</v>
      </c>
      <c r="B19" s="8" t="s">
        <v>76</v>
      </c>
      <c r="C19" s="9" t="s">
        <v>16</v>
      </c>
    </row>
    <row r="34" spans="5:5" x14ac:dyDescent="0.25">
      <c r="E34" s="50"/>
    </row>
    <row r="35" spans="5:5" x14ac:dyDescent="0.25">
      <c r="E35" s="51"/>
    </row>
    <row r="36" spans="5:5" x14ac:dyDescent="0.25">
      <c r="E36" s="51"/>
    </row>
  </sheetData>
  <conditionalFormatting sqref="E34:E35">
    <cfRule type="cellIs" dxfId="0" priority="1" operator="equal">
      <formula>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Sheet1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2025-02-25T05:51:10Z</dcterms:modified>
</cp:coreProperties>
</file>