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0BA5A97-760F-4C13-BBE4-2F94F28882DB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E22" i="2"/>
  <c r="E23" i="2" s="1"/>
  <c r="E24" i="2" s="1"/>
  <c r="C22" i="2"/>
  <c r="A22" i="2"/>
  <c r="B8" i="2"/>
  <c r="B9" i="2" s="1"/>
  <c r="B10" i="2" s="1"/>
  <c r="A5" i="1"/>
  <c r="D3" i="5"/>
  <c r="E25" i="2" l="1"/>
  <c r="E26" i="2" s="1"/>
  <c r="E27" i="2" s="1"/>
  <c r="F22" i="2"/>
  <c r="E87" i="2"/>
  <c r="E88" i="2" s="1"/>
  <c r="E80" i="2"/>
  <c r="E81" i="2" s="1"/>
  <c r="E82" i="2" s="1"/>
  <c r="E83" i="2" s="1"/>
  <c r="E84" i="2" s="1"/>
  <c r="E73" i="2"/>
  <c r="E74" i="2" s="1"/>
  <c r="E75" i="2" s="1"/>
  <c r="E76" i="2" s="1"/>
  <c r="E77" i="2" s="1"/>
  <c r="E78" i="2" s="1"/>
  <c r="E66" i="2"/>
  <c r="E67" i="2" s="1"/>
  <c r="E59" i="2"/>
  <c r="E51" i="2"/>
  <c r="E45" i="2"/>
  <c r="E37" i="2"/>
  <c r="E29" i="2"/>
  <c r="E13" i="2"/>
  <c r="E6" i="2"/>
  <c r="E7" i="2" s="1"/>
  <c r="E68" i="2" l="1"/>
  <c r="E69" i="2" s="1"/>
  <c r="E70" i="2" s="1"/>
  <c r="E71" i="2" s="1"/>
  <c r="F87" i="2"/>
  <c r="C1" i="2"/>
  <c r="E89" i="2" l="1"/>
  <c r="E90" i="2" s="1"/>
  <c r="E91" i="2" s="1"/>
  <c r="E46" i="2"/>
  <c r="E47" i="2" s="1"/>
  <c r="E48" i="2" s="1"/>
  <c r="E49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66" i="2"/>
  <c r="F73" i="2"/>
  <c r="F80" i="2"/>
  <c r="E60" i="2"/>
  <c r="E61" i="2" s="1"/>
  <c r="F59" i="2"/>
  <c r="F4" i="2"/>
  <c r="F6" i="2"/>
  <c r="E14" i="2"/>
  <c r="F13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F51" i="2"/>
  <c r="E38" i="2"/>
  <c r="E39" i="2" s="1"/>
  <c r="E40" i="2" s="1"/>
  <c r="E41" i="2" s="1"/>
  <c r="E42" i="2" s="1"/>
  <c r="F37" i="2"/>
  <c r="F45" i="2"/>
  <c r="E15" i="2" l="1"/>
  <c r="E16" i="2" s="1"/>
  <c r="E17" i="2" s="1"/>
  <c r="E18" i="2" s="1"/>
  <c r="E19" i="2" s="1"/>
  <c r="E20" i="2" s="1"/>
  <c r="C13" i="2"/>
  <c r="A7" i="1"/>
  <c r="A13" i="2"/>
  <c r="A6" i="2"/>
  <c r="A6" i="1"/>
  <c r="A29" i="2" s="1"/>
  <c r="C6" i="2"/>
  <c r="E62" i="2"/>
  <c r="E63" i="2" s="1"/>
  <c r="E64" i="2" s="1"/>
  <c r="A9" i="1" l="1"/>
  <c r="A51" i="2" s="1"/>
  <c r="C37" i="2"/>
  <c r="A37" i="2"/>
  <c r="C29" i="2"/>
  <c r="A8" i="1"/>
  <c r="A44" i="2" s="1"/>
  <c r="B15" i="2"/>
  <c r="B16" i="2" s="1"/>
  <c r="B17" i="2" l="1"/>
  <c r="B18" i="2" s="1"/>
  <c r="B19" i="2" s="1"/>
  <c r="C44" i="2"/>
  <c r="A10" i="1"/>
  <c r="A11" i="1"/>
  <c r="C51" i="2"/>
  <c r="B20" i="2" l="1"/>
  <c r="B22" i="2" s="1"/>
  <c r="B23" i="2" s="1"/>
  <c r="A13" i="1"/>
  <c r="C66" i="2"/>
  <c r="A66" i="2"/>
  <c r="A59" i="2"/>
  <c r="C59" i="2"/>
  <c r="A12" i="1"/>
  <c r="B24" i="2" l="1"/>
  <c r="B25" i="2" s="1"/>
  <c r="A14" i="1"/>
  <c r="C73" i="2"/>
  <c r="A73" i="2"/>
  <c r="C80" i="2"/>
  <c r="A80" i="2"/>
  <c r="B27" i="2" l="1"/>
  <c r="B30" i="2" s="1"/>
  <c r="B31" i="2" s="1"/>
  <c r="B32" i="2" s="1"/>
  <c r="B33" i="2" s="1"/>
  <c r="B34" i="2" s="1"/>
  <c r="B26" i="2"/>
  <c r="C87" i="2"/>
  <c r="A87" i="2"/>
  <c r="B39" i="2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60" i="2" s="1"/>
  <c r="B61" i="2" l="1"/>
  <c r="B62" i="2" s="1"/>
  <c r="B63" i="2" s="1"/>
  <c r="B64" i="2" s="1"/>
  <c r="B67" i="2" s="1"/>
  <c r="B68" i="2" l="1"/>
  <c r="B69" i="2" l="1"/>
  <c r="B70" i="2" s="1"/>
  <c r="B71" i="2" s="1"/>
  <c r="B74" i="2" s="1"/>
  <c r="B75" i="2" s="1"/>
  <c r="B76" i="2" s="1"/>
  <c r="B77" i="2" s="1"/>
  <c r="B78" i="2" s="1"/>
  <c r="B81" i="2" s="1"/>
  <c r="B82" i="2" s="1"/>
  <c r="B83" i="2" s="1"/>
  <c r="B84" i="2" s="1"/>
  <c r="B85" i="2" s="1"/>
  <c r="B88" i="2" s="1"/>
  <c r="B89" i="2" s="1"/>
  <c r="B90" i="2" s="1"/>
  <c r="B91" i="2" s="1"/>
</calcChain>
</file>

<file path=xl/sharedStrings.xml><?xml version="1.0" encoding="utf-8"?>
<sst xmlns="http://schemas.openxmlformats.org/spreadsheetml/2006/main" count="244" uniqueCount="125">
  <si>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</si>
  <si>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</si>
  <si>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</si>
  <si>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</si>
  <si>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</si>
  <si>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</si>
  <si>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</si>
  <si>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</si>
  <si>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</si>
  <si>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</si>
  <si>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</si>
  <si>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</si>
  <si>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</si>
  <si>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</si>
  <si>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</si>
  <si>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</si>
  <si>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</si>
  <si>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</si>
  <si>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</si>
  <si>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</si>
  <si>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</si>
  <si>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</si>
  <si>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</si>
  <si>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</si>
  <si>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</si>
  <si>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</si>
  <si>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</si>
  <si>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</si>
  <si>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</si>
  <si>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</si>
  <si>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</si>
  <si>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</si>
  <si>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</si>
  <si>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</si>
  <si>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</si>
  <si>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</si>
  <si>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</si>
  <si>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</si>
  <si>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</si>
  <si>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</si>
  <si>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</si>
  <si>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</si>
  <si>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</si>
  <si>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</si>
  <si>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</si>
  <si>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</si>
  <si>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</si>
  <si>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</si>
  <si>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</si>
  <si>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</si>
  <si>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</si>
  <si>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</si>
  <si>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</si>
  <si>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</si>
  <si>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</si>
  <si>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</si>
  <si>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</si>
  <si>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</si>
  <si>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</si>
  <si>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</si>
  <si>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</si>
  <si>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</si>
  <si>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</si>
  <si>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</si>
  <si>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</si>
  <si>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</si>
  <si>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</si>
  <si>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</si>
  <si>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</si>
  <si>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</si>
  <si>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</si>
  <si>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</si>
  <si>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</si>
  <si>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</si>
  <si>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</si>
  <si>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</si>
  <si>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</si>
  <si>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</si>
  <si>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</si>
  <si>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</si>
  <si>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</si>
  <si>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</si>
  <si>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</si>
  <si>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</si>
  <si>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</si>
  <si>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</si>
  <si>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</si>
  <si>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</si>
  <si>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</si>
  <si>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</si>
  <si>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</si>
  <si>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</si>
  <si>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</si>
  <si>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</si>
  <si>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20</t>
  </si>
  <si>
    <t>Comment Resolution - Part 3 - another update</t>
  </si>
  <si>
    <t>Youngwan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</si>
  <si>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</si>
  <si>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</si>
  <si>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</si>
  <si>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</si>
  <si>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</si>
  <si>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</si>
  <si>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</si>
  <si>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</si>
  <si>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</si>
  <si>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</si>
  <si>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</si>
  <si>
    <t>15-25-0043</t>
  </si>
  <si>
    <t>CID  (update)</t>
  </si>
  <si>
    <t>Two hours</t>
  </si>
  <si>
    <t>More about LBT</t>
  </si>
  <si>
    <t>Carlos</t>
  </si>
  <si>
    <t>15-25-0004</t>
  </si>
  <si>
    <t>https://mentor.ieee.org/802.15/dcn/25/15-25-0004-02-04ab-cid-1287-drbg-for-rifs.docx</t>
  </si>
  <si>
    <t>https://mentor.ieee.org/802.15/dcn/25/15-25-0050-02-04ab-comment-resolution-part-3.docx</t>
  </si>
  <si>
    <t>Remaining comments</t>
  </si>
  <si>
    <t>Comment resolution - 75 (update)</t>
  </si>
  <si>
    <t>15-25-0027</t>
  </si>
  <si>
    <t>https://mentor.ieee.org/802.15/dcn/25/15-25-0027-01-04ab-lb207-d01-comment-resolution-compact-frame-crc-and-rpa-hash-cids-474-538-1023-1024-1196-1392.docx</t>
  </si>
  <si>
    <t>Comments on private addresses</t>
  </si>
  <si>
    <t>Aniruddh</t>
  </si>
  <si>
    <t>15-25-0061</t>
  </si>
  <si>
    <t>Comment resolutions</t>
  </si>
  <si>
    <t>https://mentor.ieee.org/802.15/dcn/25/15-25-0061-02-04ab-proposed-resolution-draft-1-0-comments-cid-1251-138-1377-1319-273-274-1258.docx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</si>
</sst>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61-02-04ab-proposed-resolution-draft-1-0-comments-cid-1251-138-1377-1319-273-274-1258.docx" TargetMode="External"/><Relationship Id="rId3" Type="http://schemas.openxmlformats.org/officeDocument/2006/relationships/hyperlink" Target="https://mentor.ieee.org/802.15/dcn/25/15-25-0080-00-04ab-lb207-d01-comment-resolution-clarifications-cids-291-488-497-501-1019.docx" TargetMode="External"/><Relationship Id="rId7" Type="http://schemas.openxmlformats.org/officeDocument/2006/relationships/hyperlink" Target="https://mentor.ieee.org/802.15/dcn/25/15-25-0027-01-04ab-lb207-d01-comment-resolution-compact-frame-crc-and-rpa-hash-cids-474-538-1023-1024-1196-1392.docx" TargetMode="External"/><Relationship Id="rId2" Type="http://schemas.openxmlformats.org/officeDocument/2006/relationships/hyperlink" Target="https://mentor.ieee.org/802.15/dcn/25/15-25-0050-02-04ab-comment-resolution-part-3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hyperlink" Target="https://mentor.ieee.org/802.15/documents?is_dcn=81&amp;is_year=2025" TargetMode="External"/><Relationship Id="rId5" Type="http://schemas.openxmlformats.org/officeDocument/2006/relationships/hyperlink" Target="https://mentor.ieee.org/802.15/dcn/25/15-25-0004-02-04ab-cid-1287-drbg-for-rifs.docx" TargetMode="External"/><Relationship Id="rId4" Type="http://schemas.openxmlformats.org/officeDocument/2006/relationships/hyperlink" Target="https://mentor.ieee.org/802.15/documents?is_dcn=81&amp;is_year=202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81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82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83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84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85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31"/>
  <sheetViews>
    <sheetView workbookViewId="0">
      <selection activeCell="B4" sqref="B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8" x14ac:dyDescent="0.25">
      <c r="A3" s="2">
        <f>A2+2</f>
        <v>45687</v>
      </c>
      <c r="B3" t="s">
        <v>86</v>
      </c>
      <c r="C3">
        <v>0</v>
      </c>
      <c r="F3" s="3">
        <v>0.58333333333333337</v>
      </c>
      <c r="G3" s="3"/>
    </row>
    <row r="4" spans="1:8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  <c r="H4" t="s">
        <v>110</v>
      </c>
    </row>
    <row r="5" spans="1:8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8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8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8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8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8" x14ac:dyDescent="0.25">
      <c r="A15" s="2"/>
      <c r="F15" s="3"/>
      <c r="G15" s="3"/>
    </row>
    <row r="16" spans="1:8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93"/>
  <sheetViews>
    <sheetView tabSelected="1" topLeftCell="A12" zoomScale="120" zoomScaleNormal="120" workbookViewId="0">
      <selection activeCell="B39" sqref="B3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93</v>
      </c>
      <c r="D9">
        <v>20</v>
      </c>
      <c r="E9" s="3">
        <f>E8+TIME(0,D8,0)</f>
        <v>0.59722222222222221</v>
      </c>
      <c r="G9" s="24" t="s">
        <v>92</v>
      </c>
      <c r="H9" t="s">
        <v>90</v>
      </c>
      <c r="I9" s="26" t="s">
        <v>91</v>
      </c>
    </row>
    <row r="10" spans="1:20" x14ac:dyDescent="0.25">
      <c r="B10" s="24">
        <f t="shared" si="0"/>
        <v>4</v>
      </c>
      <c r="C10" t="s">
        <v>109</v>
      </c>
      <c r="D10" s="66" t="s">
        <v>94</v>
      </c>
      <c r="E10" s="3">
        <f>E9+TIME(0,D9,0)</f>
        <v>0.61111111111111105</v>
      </c>
      <c r="G10" s="24" t="s">
        <v>92</v>
      </c>
      <c r="H10" t="s">
        <v>113</v>
      </c>
      <c r="I10" s="26" t="s">
        <v>114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95</v>
      </c>
      <c r="D15">
        <v>35</v>
      </c>
      <c r="E15" s="3">
        <f t="shared" ref="E15" si="2">E14+TIME(0,D14,0)</f>
        <v>0.25347222222222221</v>
      </c>
      <c r="G15" s="24" t="s">
        <v>96</v>
      </c>
      <c r="H15" t="s">
        <v>97</v>
      </c>
      <c r="I15" s="26" t="s">
        <v>115</v>
      </c>
    </row>
    <row r="16" spans="1:20" x14ac:dyDescent="0.25">
      <c r="B16" s="24">
        <f t="shared" si="1"/>
        <v>7</v>
      </c>
      <c r="C16" t="s">
        <v>107</v>
      </c>
      <c r="D16">
        <v>30</v>
      </c>
      <c r="E16" s="3">
        <f>E15+TIME(0,D15,0)</f>
        <v>0.27777777777777779</v>
      </c>
      <c r="G16" s="24" t="s">
        <v>104</v>
      </c>
      <c r="H16" t="s">
        <v>106</v>
      </c>
      <c r="I16" s="26" t="s">
        <v>105</v>
      </c>
    </row>
    <row r="17" spans="1:9" x14ac:dyDescent="0.25">
      <c r="B17" s="24">
        <f>B16+1</f>
        <v>8</v>
      </c>
      <c r="C17" t="s">
        <v>103</v>
      </c>
      <c r="D17">
        <v>30</v>
      </c>
      <c r="E17" s="3">
        <f>E16+TIME(0,D16,0)</f>
        <v>0.2986111111111111</v>
      </c>
      <c r="G17" s="24" t="s">
        <v>101</v>
      </c>
      <c r="H17" t="s">
        <v>102</v>
      </c>
      <c r="I17" s="26" t="s">
        <v>100</v>
      </c>
    </row>
    <row r="18" spans="1:9" x14ac:dyDescent="0.25">
      <c r="B18" s="24">
        <f>B17+1</f>
        <v>9</v>
      </c>
      <c r="C18" t="s">
        <v>8</v>
      </c>
      <c r="D18">
        <v>5</v>
      </c>
      <c r="E18" s="3">
        <f>E17+TIME(0,D17,0)</f>
        <v>0.31944444444444442</v>
      </c>
      <c r="G18" s="24" t="s">
        <v>21</v>
      </c>
      <c r="I18" s="26"/>
    </row>
    <row r="19" spans="1:9" x14ac:dyDescent="0.25">
      <c r="B19" s="24">
        <f>B18+1</f>
        <v>10</v>
      </c>
      <c r="C19" t="s">
        <v>120</v>
      </c>
      <c r="D19">
        <v>15</v>
      </c>
      <c r="E19" s="3">
        <f>E18+TIME(0,D18,0)</f>
        <v>0.32291666666666663</v>
      </c>
      <c r="G19" s="24" t="s">
        <v>101</v>
      </c>
      <c r="H19" t="s">
        <v>118</v>
      </c>
      <c r="I19" s="26" t="s">
        <v>119</v>
      </c>
    </row>
    <row r="20" spans="1:9" x14ac:dyDescent="0.25">
      <c r="B20" s="24">
        <f>B19+1</f>
        <v>11</v>
      </c>
      <c r="C20" t="s">
        <v>8</v>
      </c>
      <c r="E20" s="3">
        <f>E19+TIME(0,D19,0)</f>
        <v>0.33333333333333331</v>
      </c>
      <c r="G20" s="24" t="s">
        <v>21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A22" s="25">
        <f>Summary!$A$5</f>
        <v>45693</v>
      </c>
      <c r="B22" s="24">
        <f>B20+1</f>
        <v>12</v>
      </c>
      <c r="C22" s="4" t="str">
        <f>CONCATENATE(TEXT(Summary!$A$5,"dd-mmm")," ",Summary!$B$5)</f>
        <v>05-Feb Comment Resolution</v>
      </c>
      <c r="E22" s="5">
        <f>Summary!F5</f>
        <v>0.25</v>
      </c>
      <c r="F22" s="5">
        <f>E22+TIME(-$E$1,0,0)</f>
        <v>0.54166666666666674</v>
      </c>
      <c r="H22" s="24"/>
      <c r="I22" s="26"/>
    </row>
    <row r="23" spans="1:9" x14ac:dyDescent="0.25">
      <c r="B23" s="24">
        <f>B22+1</f>
        <v>13</v>
      </c>
      <c r="C23" t="s">
        <v>9</v>
      </c>
      <c r="D23">
        <v>5</v>
      </c>
      <c r="E23" s="3">
        <f t="shared" ref="E23:E27" si="3">E22+TIME(0,D22,0)</f>
        <v>0.25</v>
      </c>
      <c r="G23" s="24" t="s">
        <v>21</v>
      </c>
      <c r="H23" s="24"/>
      <c r="I23" s="26"/>
    </row>
    <row r="24" spans="1:9" x14ac:dyDescent="0.25">
      <c r="B24" s="24">
        <f>B23+1</f>
        <v>14</v>
      </c>
      <c r="C24" t="s">
        <v>103</v>
      </c>
      <c r="D24">
        <v>20</v>
      </c>
      <c r="E24" s="3">
        <f t="shared" si="3"/>
        <v>0.25347222222222221</v>
      </c>
      <c r="G24" s="24" t="s">
        <v>101</v>
      </c>
      <c r="H24" t="s">
        <v>102</v>
      </c>
      <c r="I24" s="26"/>
    </row>
    <row r="25" spans="1:9" x14ac:dyDescent="0.25">
      <c r="B25" s="24">
        <f>B24+1</f>
        <v>15</v>
      </c>
      <c r="C25" t="s">
        <v>123</v>
      </c>
      <c r="D25">
        <v>20</v>
      </c>
      <c r="E25" s="3">
        <f t="shared" si="3"/>
        <v>0.2673611111111111</v>
      </c>
      <c r="G25" s="24" t="s">
        <v>121</v>
      </c>
      <c r="H25" t="s">
        <v>122</v>
      </c>
      <c r="I25" s="26" t="s">
        <v>124</v>
      </c>
    </row>
    <row r="26" spans="1:9" x14ac:dyDescent="0.25">
      <c r="B26" s="24">
        <f>B25+1</f>
        <v>16</v>
      </c>
      <c r="C26" t="s">
        <v>22</v>
      </c>
      <c r="D26">
        <v>15</v>
      </c>
      <c r="E26" s="3">
        <f t="shared" si="3"/>
        <v>0.28125</v>
      </c>
      <c r="G26" s="24" t="s">
        <v>22</v>
      </c>
    </row>
    <row r="27" spans="1:9" x14ac:dyDescent="0.25">
      <c r="B27" s="24">
        <f>B25+1</f>
        <v>16</v>
      </c>
      <c r="C27" t="s">
        <v>8</v>
      </c>
      <c r="E27" s="3">
        <f t="shared" si="3"/>
        <v>0.29166666666666669</v>
      </c>
      <c r="G27" s="24" t="s">
        <v>21</v>
      </c>
    </row>
    <row r="28" spans="1:9" x14ac:dyDescent="0.25">
      <c r="E28" s="3"/>
    </row>
    <row r="29" spans="1:9" s="4" customFormat="1" x14ac:dyDescent="0.25">
      <c r="A29" s="25">
        <f>Summary!$A$6</f>
        <v>45694</v>
      </c>
      <c r="B29" s="24"/>
      <c r="C29" s="4" t="str">
        <f>CONCATENATE(TEXT(Summary!$A$6,"dd-mmm")," ",Summary!$B$6)</f>
        <v>06-Feb Comment Resolution</v>
      </c>
      <c r="E29" s="5">
        <f>Summary!F6</f>
        <v>0.58333333333333337</v>
      </c>
      <c r="F29" s="5">
        <f>E29+TIME(-$E$1,0,0)</f>
        <v>0.875</v>
      </c>
      <c r="G29" s="23"/>
    </row>
    <row r="30" spans="1:9" x14ac:dyDescent="0.25">
      <c r="B30" s="24">
        <f>B27+1</f>
        <v>17</v>
      </c>
      <c r="C30" t="s">
        <v>9</v>
      </c>
      <c r="D30">
        <v>5</v>
      </c>
      <c r="E30" s="3">
        <f>E29+TIME(0,D29,0)</f>
        <v>0.58333333333333337</v>
      </c>
      <c r="G30" s="24" t="s">
        <v>21</v>
      </c>
    </row>
    <row r="31" spans="1:9" x14ac:dyDescent="0.25">
      <c r="B31" s="24">
        <f>B30+1</f>
        <v>18</v>
      </c>
      <c r="C31" s="65" t="s">
        <v>98</v>
      </c>
      <c r="D31">
        <v>25</v>
      </c>
      <c r="E31" s="3">
        <f>E30+TIME(0,D30,0)</f>
        <v>0.58680555555555558</v>
      </c>
      <c r="G31" s="24" t="s">
        <v>99</v>
      </c>
      <c r="H31" t="s">
        <v>108</v>
      </c>
      <c r="I31" s="26"/>
    </row>
    <row r="32" spans="1:9" x14ac:dyDescent="0.25">
      <c r="B32" s="24">
        <f>B31+1</f>
        <v>19</v>
      </c>
      <c r="C32" t="s">
        <v>117</v>
      </c>
      <c r="D32">
        <v>10</v>
      </c>
      <c r="E32" s="3">
        <f>E31+TIME(0,D31,0)</f>
        <v>0.60416666666666674</v>
      </c>
      <c r="G32" s="24" t="s">
        <v>104</v>
      </c>
      <c r="H32" t="s">
        <v>106</v>
      </c>
      <c r="I32" s="26" t="s">
        <v>105</v>
      </c>
    </row>
    <row r="33" spans="1:9" x14ac:dyDescent="0.25">
      <c r="B33" s="24">
        <f>B32+1</f>
        <v>20</v>
      </c>
      <c r="C33" t="s">
        <v>111</v>
      </c>
      <c r="D33">
        <v>20</v>
      </c>
      <c r="E33" s="3">
        <f>E32+TIME(0,D32,0)</f>
        <v>0.61111111111111116</v>
      </c>
      <c r="G33" s="24" t="s">
        <v>112</v>
      </c>
    </row>
    <row r="34" spans="1:9" x14ac:dyDescent="0.25">
      <c r="B34" s="24">
        <f>B33+1</f>
        <v>21</v>
      </c>
      <c r="C34" t="s">
        <v>8</v>
      </c>
      <c r="D34">
        <v>0</v>
      </c>
      <c r="E34" s="3">
        <f>E33+TIME(0,D33,0)</f>
        <v>0.625</v>
      </c>
      <c r="G34" s="24" t="s">
        <v>21</v>
      </c>
      <c r="I34" s="26"/>
    </row>
    <row r="35" spans="1:9" x14ac:dyDescent="0.25">
      <c r="E35" s="3"/>
    </row>
    <row r="37" spans="1:9" s="4" customFormat="1" x14ac:dyDescent="0.25">
      <c r="A37" s="25">
        <f>Summary!$A$7</f>
        <v>45699</v>
      </c>
      <c r="B37" s="23"/>
      <c r="C37" s="4" t="str">
        <f>CONCATENATE(TEXT(Summary!$A$7,"dd-mmm")," ",Summary!$B$7)</f>
        <v>11-Feb Comment Resolution</v>
      </c>
      <c r="E37" s="5">
        <f>Summary!F7</f>
        <v>0.25</v>
      </c>
      <c r="F37" s="5">
        <f>E37+TIME(-$E$1,0,0)</f>
        <v>0.54166666666666674</v>
      </c>
      <c r="G37" s="23"/>
    </row>
    <row r="38" spans="1:9" x14ac:dyDescent="0.25">
      <c r="B38" s="24">
        <f>B34+1</f>
        <v>22</v>
      </c>
      <c r="C38" t="s">
        <v>9</v>
      </c>
      <c r="D38">
        <v>5</v>
      </c>
      <c r="E38" s="3">
        <f>E37+TIME(0,D37,0)</f>
        <v>0.25</v>
      </c>
      <c r="G38" s="24" t="s">
        <v>21</v>
      </c>
    </row>
    <row r="39" spans="1:9" x14ac:dyDescent="0.25">
      <c r="B39" s="24">
        <f>B38+1</f>
        <v>23</v>
      </c>
      <c r="C39" t="s">
        <v>116</v>
      </c>
      <c r="D39">
        <v>25</v>
      </c>
      <c r="E39" s="3">
        <f>E38+TIME(0,D38,0)</f>
        <v>0.25347222222222221</v>
      </c>
      <c r="G39" s="24" t="s">
        <v>96</v>
      </c>
      <c r="I39" s="26"/>
    </row>
    <row r="40" spans="1:9" x14ac:dyDescent="0.25">
      <c r="B40" s="24">
        <f>B39+1</f>
        <v>24</v>
      </c>
      <c r="C40" t="s">
        <v>87</v>
      </c>
      <c r="D40">
        <v>25</v>
      </c>
      <c r="E40" s="3">
        <f>E39+TIME(0,D39,0)</f>
        <v>0.27083333333333331</v>
      </c>
      <c r="G40" s="24" t="s">
        <v>22</v>
      </c>
      <c r="I40" s="26"/>
    </row>
    <row r="41" spans="1:9" x14ac:dyDescent="0.25">
      <c r="B41" s="24">
        <f>B40+1</f>
        <v>25</v>
      </c>
      <c r="C41" t="s">
        <v>77</v>
      </c>
      <c r="D41">
        <v>5</v>
      </c>
      <c r="E41" s="3">
        <f>E40+TIME(0,D40,0)</f>
        <v>0.28819444444444442</v>
      </c>
      <c r="G41" s="24" t="s">
        <v>54</v>
      </c>
      <c r="I41" s="26"/>
    </row>
    <row r="42" spans="1:9" x14ac:dyDescent="0.25">
      <c r="B42" s="24">
        <f>B41+1</f>
        <v>26</v>
      </c>
      <c r="C42" t="s">
        <v>8</v>
      </c>
      <c r="E42" s="3">
        <f>E41+TIME(0,D41,0)</f>
        <v>0.29166666666666663</v>
      </c>
      <c r="G42" s="24" t="s">
        <v>21</v>
      </c>
    </row>
    <row r="44" spans="1:9" s="4" customFormat="1" x14ac:dyDescent="0.25">
      <c r="A44" s="48">
        <f>Summary!$A$8</f>
        <v>45701</v>
      </c>
      <c r="B44" s="49"/>
      <c r="C44" s="49" t="str">
        <f>CONCATENATE(TEXT(Summary!$A$8,"dd-mmm")," ",Summary!$B$8)</f>
        <v>13-Feb Comment Resolution</v>
      </c>
    </row>
    <row r="45" spans="1:9" x14ac:dyDescent="0.25">
      <c r="A45" s="2"/>
      <c r="B45" s="24">
        <f>B41+1</f>
        <v>26</v>
      </c>
      <c r="C45" t="s">
        <v>9</v>
      </c>
      <c r="D45">
        <v>5</v>
      </c>
      <c r="E45" s="5">
        <f>Summary!F8</f>
        <v>0.58333333333333337</v>
      </c>
      <c r="F45" s="5">
        <f>E45+TIME(-$E$1,0,0)</f>
        <v>0.875</v>
      </c>
      <c r="G45" s="24" t="s">
        <v>21</v>
      </c>
    </row>
    <row r="46" spans="1:9" x14ac:dyDescent="0.25">
      <c r="B46" s="24">
        <f>B45+1</f>
        <v>27</v>
      </c>
      <c r="C46" t="s">
        <v>87</v>
      </c>
      <c r="D46">
        <v>25</v>
      </c>
      <c r="E46" s="3">
        <f>E45+TIME(0,D45,0)</f>
        <v>0.58680555555555558</v>
      </c>
      <c r="F46" s="5"/>
      <c r="G46" s="24" t="s">
        <v>54</v>
      </c>
      <c r="I46" s="26"/>
    </row>
    <row r="47" spans="1:9" x14ac:dyDescent="0.25">
      <c r="B47" s="24">
        <f>B46+1</f>
        <v>28</v>
      </c>
      <c r="C47" t="s">
        <v>87</v>
      </c>
      <c r="D47">
        <v>25</v>
      </c>
      <c r="E47" s="3">
        <f>E46+TIME(0,D46,0)</f>
        <v>0.60416666666666674</v>
      </c>
      <c r="F47" s="5"/>
      <c r="G47" s="24" t="s">
        <v>22</v>
      </c>
      <c r="I47" s="26"/>
    </row>
    <row r="48" spans="1:9" x14ac:dyDescent="0.25">
      <c r="B48" s="24">
        <f>B47+1</f>
        <v>29</v>
      </c>
      <c r="C48" t="s">
        <v>77</v>
      </c>
      <c r="D48">
        <v>5</v>
      </c>
      <c r="E48" s="3">
        <f>E47+TIME(0,D47,0)</f>
        <v>0.6215277777777779</v>
      </c>
      <c r="G48" s="24" t="s">
        <v>22</v>
      </c>
    </row>
    <row r="49" spans="1:9" x14ac:dyDescent="0.25">
      <c r="B49" s="24">
        <f>B48+1</f>
        <v>30</v>
      </c>
      <c r="C49" t="s">
        <v>8</v>
      </c>
      <c r="D49">
        <v>0</v>
      </c>
      <c r="E49" s="3">
        <f>E48+TIME(0,D48,0)</f>
        <v>0.62500000000000011</v>
      </c>
      <c r="G49" s="24" t="s">
        <v>21</v>
      </c>
    </row>
    <row r="51" spans="1:9" s="4" customFormat="1" x14ac:dyDescent="0.25">
      <c r="A51" s="25">
        <f>Summary!$A$9</f>
        <v>45706</v>
      </c>
      <c r="B51" s="23"/>
      <c r="C51" s="4" t="str">
        <f>CONCATENATE(TEXT(Summary!$A$9,"dd-mmm")," ",Summary!$B$9)</f>
        <v>18-Feb Comment Resolution</v>
      </c>
      <c r="E51" s="5">
        <f>Summary!F9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31</v>
      </c>
      <c r="C52" t="s">
        <v>9</v>
      </c>
      <c r="D52">
        <v>5</v>
      </c>
      <c r="E52" s="3">
        <f t="shared" ref="E52:E56" si="4">E51+TIME(0,D51,0)</f>
        <v>0.25</v>
      </c>
      <c r="F52" s="5"/>
      <c r="G52" s="24" t="s">
        <v>21</v>
      </c>
    </row>
    <row r="53" spans="1:9" x14ac:dyDescent="0.25">
      <c r="A53" s="2"/>
      <c r="B53" s="24">
        <f>B52+1</f>
        <v>32</v>
      </c>
      <c r="C53" t="s">
        <v>87</v>
      </c>
      <c r="D53">
        <v>25</v>
      </c>
      <c r="E53" s="3">
        <f t="shared" si="4"/>
        <v>0.25347222222222221</v>
      </c>
      <c r="F53" s="5"/>
      <c r="G53" s="24" t="s">
        <v>22</v>
      </c>
      <c r="I53" s="26"/>
    </row>
    <row r="54" spans="1:9" x14ac:dyDescent="0.25">
      <c r="A54" s="2"/>
      <c r="B54" s="24">
        <f>B53+1</f>
        <v>33</v>
      </c>
      <c r="C54" t="s">
        <v>87</v>
      </c>
      <c r="D54">
        <v>25</v>
      </c>
      <c r="E54" s="3">
        <f t="shared" si="4"/>
        <v>0.27083333333333331</v>
      </c>
      <c r="F54" s="5"/>
      <c r="G54" s="24" t="s">
        <v>22</v>
      </c>
      <c r="I54" s="26"/>
    </row>
    <row r="55" spans="1:9" x14ac:dyDescent="0.25">
      <c r="A55" s="2"/>
      <c r="B55" s="24">
        <f>B54+1</f>
        <v>34</v>
      </c>
      <c r="C55" t="s">
        <v>77</v>
      </c>
      <c r="D55">
        <v>5</v>
      </c>
      <c r="E55" s="3">
        <f t="shared" si="4"/>
        <v>0.28819444444444442</v>
      </c>
      <c r="G55" s="24" t="s">
        <v>54</v>
      </c>
      <c r="I55" s="26"/>
    </row>
    <row r="56" spans="1:9" x14ac:dyDescent="0.25">
      <c r="B56" s="24">
        <f>B55+1</f>
        <v>35</v>
      </c>
      <c r="C56" t="s">
        <v>8</v>
      </c>
      <c r="D56">
        <v>0</v>
      </c>
      <c r="E56" s="3">
        <f t="shared" si="4"/>
        <v>0.29166666666666663</v>
      </c>
      <c r="G56" s="24" t="s">
        <v>21</v>
      </c>
      <c r="I56" s="26"/>
    </row>
    <row r="57" spans="1:9" x14ac:dyDescent="0.25">
      <c r="E57" s="3"/>
      <c r="I57" s="26"/>
    </row>
    <row r="58" spans="1:9" x14ac:dyDescent="0.25">
      <c r="A58" s="2"/>
      <c r="E58" s="3"/>
    </row>
    <row r="59" spans="1:9" s="4" customFormat="1" x14ac:dyDescent="0.25">
      <c r="A59" s="25">
        <f>Summary!$A$10</f>
        <v>45708</v>
      </c>
      <c r="B59" s="23"/>
      <c r="C59" s="4" t="str">
        <f>CONCATENATE(TEXT(Summary!$A$10,"dd-mmm")," ",Summary!$B$10)</f>
        <v>20-Feb Comment Resolution</v>
      </c>
      <c r="E59" s="5">
        <f>Summary!F10</f>
        <v>0.58333333333333337</v>
      </c>
      <c r="F59" s="5">
        <f>E59+TIME(-$E$1,0,0)</f>
        <v>0.875</v>
      </c>
      <c r="G59" s="24"/>
    </row>
    <row r="60" spans="1:9" x14ac:dyDescent="0.25">
      <c r="A60" s="2"/>
      <c r="B60" s="24">
        <f>B56+1</f>
        <v>36</v>
      </c>
      <c r="C60" t="s">
        <v>9</v>
      </c>
      <c r="D60">
        <v>5</v>
      </c>
      <c r="E60" s="3">
        <f>E59+TIME(0,D59,0)</f>
        <v>0.58333333333333337</v>
      </c>
      <c r="F60" s="5"/>
      <c r="G60" s="24" t="s">
        <v>21</v>
      </c>
    </row>
    <row r="61" spans="1:9" x14ac:dyDescent="0.25">
      <c r="A61" s="2"/>
      <c r="B61" s="24">
        <f>B60+1</f>
        <v>37</v>
      </c>
      <c r="C61" t="s">
        <v>87</v>
      </c>
      <c r="D61">
        <v>25</v>
      </c>
      <c r="E61" s="3">
        <f>E60+TIME(0,D60,0)</f>
        <v>0.58680555555555558</v>
      </c>
      <c r="F61" s="5"/>
      <c r="G61" s="24" t="s">
        <v>22</v>
      </c>
      <c r="I61" s="26"/>
    </row>
    <row r="62" spans="1:9" x14ac:dyDescent="0.25">
      <c r="A62" s="2"/>
      <c r="B62" s="24">
        <f>B61+1</f>
        <v>38</v>
      </c>
      <c r="C62" t="s">
        <v>78</v>
      </c>
      <c r="D62">
        <v>15</v>
      </c>
      <c r="E62" s="3">
        <f>E61+TIME(0,D61,0)</f>
        <v>0.60416666666666674</v>
      </c>
      <c r="F62" s="5"/>
      <c r="G62" s="24" t="s">
        <v>54</v>
      </c>
      <c r="I62" s="26"/>
    </row>
    <row r="63" spans="1:9" x14ac:dyDescent="0.25">
      <c r="A63" s="2"/>
      <c r="B63" s="24">
        <f>B62+1</f>
        <v>39</v>
      </c>
      <c r="C63" t="s">
        <v>89</v>
      </c>
      <c r="D63">
        <v>15</v>
      </c>
      <c r="E63" s="3">
        <f>E62+TIME(0,D62,0)</f>
        <v>0.61458333333333337</v>
      </c>
      <c r="G63" s="24" t="s">
        <v>21</v>
      </c>
      <c r="I63" s="26"/>
    </row>
    <row r="64" spans="1:9" x14ac:dyDescent="0.25">
      <c r="B64" s="24">
        <f>B63+1</f>
        <v>40</v>
      </c>
      <c r="C64" t="s">
        <v>8</v>
      </c>
      <c r="E64" s="3">
        <f>E63+TIME(0,D63,0)</f>
        <v>0.625</v>
      </c>
      <c r="G64" s="24" t="s">
        <v>21</v>
      </c>
    </row>
    <row r="65" spans="1:9" x14ac:dyDescent="0.25">
      <c r="E65" s="3"/>
      <c r="F65" s="5"/>
    </row>
    <row r="66" spans="1:9" s="4" customFormat="1" x14ac:dyDescent="0.25">
      <c r="A66" s="25">
        <f>Summary!$A$11</f>
        <v>45713</v>
      </c>
      <c r="B66" s="23"/>
      <c r="C66" s="4" t="str">
        <f>CONCATENATE(TEXT(Summary!$A$11,"dd-mmm")," ",Summary!$B$11)</f>
        <v>25-Feb Comment Resolution</v>
      </c>
      <c r="E66" s="5">
        <f>Summary!F11</f>
        <v>0.25</v>
      </c>
      <c r="F66" s="5">
        <f>E66+TIME(-$E$1,0,0)</f>
        <v>0.54166666666666674</v>
      </c>
      <c r="G66" s="23"/>
    </row>
    <row r="67" spans="1:9" x14ac:dyDescent="0.25">
      <c r="A67" s="25"/>
      <c r="B67" s="24">
        <f>B64+1</f>
        <v>41</v>
      </c>
      <c r="C67" t="s">
        <v>9</v>
      </c>
      <c r="D67">
        <v>5</v>
      </c>
      <c r="E67" s="3">
        <f>E66+TIME(0,D66,0)</f>
        <v>0.25</v>
      </c>
      <c r="G67" s="24" t="s">
        <v>21</v>
      </c>
      <c r="I67" s="26"/>
    </row>
    <row r="68" spans="1:9" x14ac:dyDescent="0.25">
      <c r="A68" s="25"/>
      <c r="B68" s="24">
        <f>B67+1</f>
        <v>42</v>
      </c>
      <c r="C68" t="s">
        <v>87</v>
      </c>
      <c r="D68">
        <v>25</v>
      </c>
      <c r="E68" s="3">
        <f>E67+TIME(0,D67,0)</f>
        <v>0.25347222222222221</v>
      </c>
      <c r="G68" s="24" t="s">
        <v>22</v>
      </c>
      <c r="I68" s="26"/>
    </row>
    <row r="69" spans="1:9" x14ac:dyDescent="0.25">
      <c r="A69" s="2"/>
      <c r="B69" s="24">
        <f>B68+1</f>
        <v>43</v>
      </c>
      <c r="C69" t="s">
        <v>87</v>
      </c>
      <c r="D69">
        <v>25</v>
      </c>
      <c r="E69" s="3">
        <f>E68+TIME(0,D68,0)</f>
        <v>0.27083333333333331</v>
      </c>
      <c r="G69" s="24" t="s">
        <v>22</v>
      </c>
      <c r="I69" s="26"/>
    </row>
    <row r="70" spans="1:9" x14ac:dyDescent="0.25">
      <c r="A70" s="2"/>
      <c r="B70" s="24">
        <f>B69+1</f>
        <v>44</v>
      </c>
      <c r="C70" t="s">
        <v>77</v>
      </c>
      <c r="D70">
        <v>5</v>
      </c>
      <c r="E70" s="3">
        <f>E69+TIME(0,D69,0)</f>
        <v>0.28819444444444442</v>
      </c>
      <c r="G70" s="24" t="s">
        <v>54</v>
      </c>
      <c r="I70" s="26"/>
    </row>
    <row r="71" spans="1:9" x14ac:dyDescent="0.25">
      <c r="B71" s="24">
        <f>B70+1</f>
        <v>45</v>
      </c>
      <c r="C71" t="s">
        <v>8</v>
      </c>
      <c r="E71" s="3">
        <f>E70+TIME(0,D70,0)</f>
        <v>0.29166666666666663</v>
      </c>
      <c r="G71" s="24" t="s">
        <v>21</v>
      </c>
    </row>
    <row r="72" spans="1:9" x14ac:dyDescent="0.25">
      <c r="A72" s="2"/>
      <c r="E72" s="3"/>
    </row>
    <row r="73" spans="1:9" s="4" customFormat="1" x14ac:dyDescent="0.25">
      <c r="A73" s="25">
        <f>Summary!$A$12</f>
        <v>45715</v>
      </c>
      <c r="B73" s="23"/>
      <c r="C73" s="4" t="str">
        <f>CONCATENATE(TEXT(Summary!$A$12,"dd-mmm")," ",Summary!$B$12)</f>
        <v>27-Feb Comment Resolution</v>
      </c>
      <c r="E73" s="5">
        <f>Summary!F12</f>
        <v>0.58333333333333337</v>
      </c>
      <c r="F73" s="5">
        <f>E73+TIME(-$E$1,0,0)</f>
        <v>0.875</v>
      </c>
      <c r="G73" s="23"/>
    </row>
    <row r="74" spans="1:9" x14ac:dyDescent="0.25">
      <c r="A74" s="25"/>
      <c r="B74" s="24">
        <f>B71+1</f>
        <v>46</v>
      </c>
      <c r="C74" t="s">
        <v>9</v>
      </c>
      <c r="D74">
        <v>5</v>
      </c>
      <c r="E74" s="3">
        <f>E73+TIME(0,D73,0)</f>
        <v>0.58333333333333337</v>
      </c>
      <c r="G74" s="24" t="s">
        <v>21</v>
      </c>
      <c r="I74" s="26"/>
    </row>
    <row r="75" spans="1:9" x14ac:dyDescent="0.25">
      <c r="A75" s="25"/>
      <c r="B75" s="24">
        <f>B74+1</f>
        <v>47</v>
      </c>
      <c r="C75" t="s">
        <v>87</v>
      </c>
      <c r="D75">
        <v>25</v>
      </c>
      <c r="E75" s="3">
        <f>E74+TIME(0,D74,0)</f>
        <v>0.58680555555555558</v>
      </c>
      <c r="G75" s="24" t="s">
        <v>22</v>
      </c>
      <c r="I75" s="26"/>
    </row>
    <row r="76" spans="1:9" x14ac:dyDescent="0.25">
      <c r="A76" s="2"/>
      <c r="B76" s="24">
        <f>B75+1</f>
        <v>48</v>
      </c>
      <c r="C76" t="s">
        <v>87</v>
      </c>
      <c r="D76">
        <v>25</v>
      </c>
      <c r="E76" s="3">
        <f>E75+TIME(0,D75,0)</f>
        <v>0.60416666666666674</v>
      </c>
      <c r="G76" s="24" t="s">
        <v>22</v>
      </c>
      <c r="I76" s="26"/>
    </row>
    <row r="77" spans="1:9" x14ac:dyDescent="0.25">
      <c r="A77" s="2"/>
      <c r="B77" s="24">
        <f>B76+1</f>
        <v>49</v>
      </c>
      <c r="C77" t="s">
        <v>77</v>
      </c>
      <c r="D77">
        <v>5</v>
      </c>
      <c r="E77" s="3">
        <f>E76+TIME(0,D76,0)</f>
        <v>0.6215277777777779</v>
      </c>
      <c r="G77" s="24" t="s">
        <v>54</v>
      </c>
      <c r="I77" s="26"/>
    </row>
    <row r="78" spans="1:9" x14ac:dyDescent="0.25">
      <c r="B78" s="24">
        <f>B77+1</f>
        <v>50</v>
      </c>
      <c r="C78" t="s">
        <v>8</v>
      </c>
      <c r="E78" s="3">
        <f>E77+TIME(0,D77,0)</f>
        <v>0.62500000000000011</v>
      </c>
      <c r="G78" s="24" t="s">
        <v>21</v>
      </c>
    </row>
    <row r="79" spans="1:9" x14ac:dyDescent="0.25">
      <c r="A79" s="2"/>
      <c r="E79" s="3"/>
    </row>
    <row r="80" spans="1:9" s="4" customFormat="1" x14ac:dyDescent="0.25">
      <c r="A80" s="25">
        <f>Summary!$A$13</f>
        <v>45720</v>
      </c>
      <c r="B80" s="23"/>
      <c r="C80" s="4" t="str">
        <f>CONCATENATE(TEXT(Summary!$A$13,"dd-mmm")," ",Summary!$B$13)</f>
        <v>04-Mar Comment Resolution</v>
      </c>
      <c r="E80" s="5">
        <f>Summary!F13</f>
        <v>0.25</v>
      </c>
      <c r="F80" s="5">
        <f>E80+TIME(-$E$1,0,0)</f>
        <v>0.54166666666666674</v>
      </c>
      <c r="G80" s="23"/>
    </row>
    <row r="81" spans="1:9" s="4" customFormat="1" x14ac:dyDescent="0.25">
      <c r="A81" s="25"/>
      <c r="B81" s="24">
        <f>B78+1</f>
        <v>51</v>
      </c>
      <c r="C81" t="s">
        <v>9</v>
      </c>
      <c r="D81">
        <v>5</v>
      </c>
      <c r="E81" s="3">
        <f>E80+TIME(0,D81,0)</f>
        <v>0.25347222222222221</v>
      </c>
      <c r="F81"/>
      <c r="G81" s="24" t="s">
        <v>22</v>
      </c>
    </row>
    <row r="82" spans="1:9" s="4" customFormat="1" x14ac:dyDescent="0.25">
      <c r="A82" s="25"/>
      <c r="B82" s="24">
        <f>B81+1</f>
        <v>52</v>
      </c>
      <c r="C82" t="s">
        <v>87</v>
      </c>
      <c r="D82">
        <v>25</v>
      </c>
      <c r="E82" s="3">
        <f>E81+TIME(0,D82,0)</f>
        <v>0.27083333333333331</v>
      </c>
      <c r="F82"/>
      <c r="G82" s="24" t="s">
        <v>22</v>
      </c>
    </row>
    <row r="83" spans="1:9" s="4" customFormat="1" x14ac:dyDescent="0.25">
      <c r="A83" s="25"/>
      <c r="B83" s="24">
        <f>B82+1</f>
        <v>53</v>
      </c>
      <c r="C83" t="s">
        <v>87</v>
      </c>
      <c r="D83">
        <v>25</v>
      </c>
      <c r="E83" s="3">
        <f>E82+TIME(0,D83,0)</f>
        <v>0.28819444444444442</v>
      </c>
      <c r="F83"/>
      <c r="G83" s="24" t="s">
        <v>22</v>
      </c>
    </row>
    <row r="84" spans="1:9" s="4" customFormat="1" x14ac:dyDescent="0.25">
      <c r="A84" s="25"/>
      <c r="B84" s="24">
        <f>B83+1</f>
        <v>54</v>
      </c>
      <c r="C84" t="s">
        <v>78</v>
      </c>
      <c r="D84">
        <v>5</v>
      </c>
      <c r="E84" s="3">
        <f>E83+TIME(0,D84,0)</f>
        <v>0.29166666666666663</v>
      </c>
      <c r="F84"/>
      <c r="G84" s="24" t="s">
        <v>54</v>
      </c>
    </row>
    <row r="85" spans="1:9" s="4" customFormat="1" x14ac:dyDescent="0.25">
      <c r="A85" s="25"/>
      <c r="B85" s="24">
        <f>B84+1</f>
        <v>55</v>
      </c>
      <c r="C85" t="s">
        <v>8</v>
      </c>
      <c r="E85" s="5"/>
      <c r="F85" s="5"/>
      <c r="G85" s="23"/>
    </row>
    <row r="86" spans="1:9" x14ac:dyDescent="0.25">
      <c r="A86" s="2"/>
      <c r="E86" s="3"/>
    </row>
    <row r="87" spans="1:9" x14ac:dyDescent="0.25">
      <c r="A87" s="25">
        <f>Summary!$A$14</f>
        <v>45722</v>
      </c>
      <c r="C87" s="4" t="str">
        <f>CONCATENATE(TEXT(Summary!$A$14,"dd-mmm")," ",Summary!$B$14)</f>
        <v>06-Mar Comment Resolution</v>
      </c>
      <c r="E87" s="3">
        <f>Summary!F14</f>
        <v>0.58333333333333337</v>
      </c>
      <c r="F87" s="5">
        <f>E87+TIME(-$E$1,0,0)</f>
        <v>0.875</v>
      </c>
    </row>
    <row r="88" spans="1:9" x14ac:dyDescent="0.25">
      <c r="A88" s="25"/>
      <c r="B88" s="24">
        <f>B85+1</f>
        <v>56</v>
      </c>
      <c r="C88" t="s">
        <v>88</v>
      </c>
      <c r="D88">
        <v>25</v>
      </c>
      <c r="E88" s="3">
        <f>E87+TIME(0,D87,0)</f>
        <v>0.58333333333333337</v>
      </c>
      <c r="G88" s="24" t="s">
        <v>22</v>
      </c>
      <c r="I88" s="26"/>
    </row>
    <row r="89" spans="1:9" x14ac:dyDescent="0.25">
      <c r="A89" s="25"/>
      <c r="B89" s="24">
        <f>B88+1</f>
        <v>57</v>
      </c>
      <c r="C89" t="s">
        <v>79</v>
      </c>
      <c r="D89">
        <v>20</v>
      </c>
      <c r="E89" s="3">
        <f t="shared" ref="E89:E91" si="5">E88+TIME(0,D88,0)</f>
        <v>0.60069444444444453</v>
      </c>
      <c r="G89" s="24" t="s">
        <v>75</v>
      </c>
      <c r="I89" s="26"/>
    </row>
    <row r="90" spans="1:9" x14ac:dyDescent="0.25">
      <c r="A90" s="25"/>
      <c r="B90" s="24">
        <f>B89+1</f>
        <v>58</v>
      </c>
      <c r="C90" t="s">
        <v>80</v>
      </c>
      <c r="D90">
        <v>15</v>
      </c>
      <c r="E90" s="3">
        <f t="shared" si="5"/>
        <v>0.61458333333333337</v>
      </c>
      <c r="G90" s="24" t="s">
        <v>21</v>
      </c>
    </row>
    <row r="91" spans="1:9" x14ac:dyDescent="0.25">
      <c r="A91" s="25"/>
      <c r="B91" s="24">
        <f>B90+1</f>
        <v>59</v>
      </c>
      <c r="C91" t="s">
        <v>8</v>
      </c>
      <c r="D91">
        <v>0</v>
      </c>
      <c r="E91" s="3">
        <f t="shared" si="5"/>
        <v>0.625</v>
      </c>
      <c r="G91" s="24" t="s">
        <v>21</v>
      </c>
      <c r="I91" s="26"/>
    </row>
    <row r="92" spans="1:9" x14ac:dyDescent="0.25">
      <c r="E92" s="3"/>
      <c r="I92" s="26"/>
    </row>
    <row r="93" spans="1:9" x14ac:dyDescent="0.25">
      <c r="E93" s="3"/>
    </row>
    <row r="94" spans="1:9" x14ac:dyDescent="0.25">
      <c r="C94" t="s">
        <v>63</v>
      </c>
      <c r="E94" s="3"/>
    </row>
    <row r="95" spans="1:9" x14ac:dyDescent="0.25">
      <c r="E95" s="3"/>
      <c r="I95" s="26"/>
    </row>
    <row r="96" spans="1:9" x14ac:dyDescent="0.25">
      <c r="E96" s="3"/>
      <c r="I96" s="26"/>
    </row>
    <row r="97" spans="1:5" x14ac:dyDescent="0.25">
      <c r="E97" s="3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46"/>
    </row>
    <row r="164" spans="1:5" x14ac:dyDescent="0.25">
      <c r="E164" s="5"/>
    </row>
    <row r="165" spans="1:5" x14ac:dyDescent="0.25">
      <c r="A165" s="25"/>
      <c r="C165" s="46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conditionalFormatting sqref="A4:A91">
    <cfRule type="cellIs" dxfId="1" priority="1" operator="equal">
      <formula>TODAY()</formula>
    </cfRule>
  </conditionalFormatting>
  <hyperlinks>
    <hyperlink ref="I9" r:id="rId1" xr:uid="{4F17FA5B-FED1-493B-AF31-3AAE18ECAD78}"/>
    <hyperlink ref="I15" r:id="rId2" xr:uid="{BD5C41BC-8B5C-4180-8A89-3DAE54CC8F8D}"/>
    <hyperlink ref="I17" r:id="rId3" xr:uid="{166255EE-1C45-4491-B543-B4C0CBDCE84C}"/>
    <hyperlink ref="I16" r:id="rId4" xr:uid="{524E2E66-279D-4441-A21B-00A85D1D0412}"/>
    <hyperlink ref="I10" r:id="rId5" xr:uid="{1F9469F1-0D1B-4867-AF50-2B1AD017BB3A}"/>
    <hyperlink ref="I32" r:id="rId6" xr:uid="{73430C31-320F-47BC-9706-88FA98923B37}"/>
    <hyperlink ref="I19" r:id="rId7" xr:uid="{D4892D03-923E-461A-9277-98013EFBB79F}"/>
    <hyperlink ref="I25" r:id="rId8" xr:uid="{50EBB7A0-7E97-4A6B-BE3B-F862A6B61906}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76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76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2025-02-04T19:22:39Z</dcterms:modified>
</cp:coreProperties>
</file>