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AB43B361-1F9A-4F0E-A034-6B6697EE55CD}" xr6:coauthVersionLast="47" xr6:coauthVersionMax="47" xr10:uidLastSave="{00000000-0000-0000-0000-000000000000}"/>
  <bookViews>
    <workbookView xWindow="2835" yWindow="435" windowWidth="24135" windowHeight="19590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2" l="1"/>
  <c r="E31" i="2"/>
  <c r="E30" i="2"/>
  <c r="E29" i="2"/>
  <c r="B33" i="2"/>
  <c r="B32" i="2"/>
  <c r="B31" i="2"/>
  <c r="B30" i="2"/>
  <c r="F20" i="2"/>
  <c r="E20" i="2"/>
  <c r="C20" i="2"/>
  <c r="A20" i="2"/>
  <c r="B8" i="2"/>
  <c r="B9" i="2" s="1"/>
  <c r="B10" i="2" s="1"/>
  <c r="A5" i="1"/>
  <c r="D3" i="5"/>
  <c r="E86" i="2" l="1"/>
  <c r="E87" i="2" s="1"/>
  <c r="E79" i="2"/>
  <c r="E80" i="2" s="1"/>
  <c r="E81" i="2" s="1"/>
  <c r="E82" i="2" s="1"/>
  <c r="E83" i="2" s="1"/>
  <c r="E72" i="2"/>
  <c r="E73" i="2" s="1"/>
  <c r="E74" i="2" s="1"/>
  <c r="E75" i="2" s="1"/>
  <c r="E76" i="2" s="1"/>
  <c r="E77" i="2" s="1"/>
  <c r="E65" i="2"/>
  <c r="E66" i="2" s="1"/>
  <c r="E58" i="2"/>
  <c r="E50" i="2"/>
  <c r="E44" i="2"/>
  <c r="E36" i="2"/>
  <c r="E27" i="2"/>
  <c r="E13" i="2"/>
  <c r="E6" i="2"/>
  <c r="E7" i="2" s="1"/>
  <c r="E67" i="2" l="1"/>
  <c r="E68" i="2" s="1"/>
  <c r="E69" i="2" s="1"/>
  <c r="E70" i="2" s="1"/>
  <c r="F86" i="2"/>
  <c r="C1" i="2"/>
  <c r="E88" i="2" l="1"/>
  <c r="E89" i="2" s="1"/>
  <c r="E90" i="2" s="1"/>
  <c r="E45" i="2"/>
  <c r="E46" i="2" s="1"/>
  <c r="E47" i="2" s="1"/>
  <c r="E48" i="2" s="1"/>
  <c r="E3" i="5"/>
  <c r="F3" i="5" s="1"/>
  <c r="G3" i="5" l="1"/>
  <c r="A4" i="5" s="1"/>
  <c r="B4" i="5" s="1"/>
  <c r="C4" i="5" s="1"/>
  <c r="D4" i="5" l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A10" i="5" s="1"/>
  <c r="B10" i="5" s="1"/>
  <c r="C10" i="5" s="1"/>
  <c r="D10" i="5" s="1"/>
  <c r="E10" i="5" s="1"/>
  <c r="F10" i="5" s="1"/>
  <c r="G10" i="5" s="1"/>
  <c r="A2" i="1"/>
  <c r="A4" i="2" s="1"/>
  <c r="E4" i="2"/>
  <c r="E8" i="2" s="1"/>
  <c r="E9" i="2" s="1"/>
  <c r="E10" i="2" s="1"/>
  <c r="E11" i="2" s="1"/>
  <c r="A3" i="1" l="1"/>
  <c r="C4" i="2"/>
  <c r="A4" i="1"/>
  <c r="B14" i="2"/>
  <c r="F65" i="2"/>
  <c r="F72" i="2"/>
  <c r="F79" i="2"/>
  <c r="E59" i="2"/>
  <c r="E60" i="2" s="1"/>
  <c r="F58" i="2"/>
  <c r="F4" i="2"/>
  <c r="F6" i="2"/>
  <c r="E14" i="2"/>
  <c r="F13" i="2"/>
  <c r="E28" i="2"/>
  <c r="F27" i="2"/>
  <c r="E51" i="2"/>
  <c r="E52" i="2" s="1"/>
  <c r="E53" i="2" s="1"/>
  <c r="E54" i="2" s="1"/>
  <c r="E55" i="2" s="1"/>
  <c r="F50" i="2"/>
  <c r="E37" i="2"/>
  <c r="E38" i="2" s="1"/>
  <c r="E39" i="2" s="1"/>
  <c r="E40" i="2" s="1"/>
  <c r="E41" i="2" s="1"/>
  <c r="F36" i="2"/>
  <c r="F44" i="2"/>
  <c r="E33" i="2" l="1"/>
  <c r="E15" i="2"/>
  <c r="E16" i="2" s="1"/>
  <c r="E17" i="2" s="1"/>
  <c r="C13" i="2"/>
  <c r="A7" i="1"/>
  <c r="A13" i="2"/>
  <c r="A6" i="2"/>
  <c r="A6" i="1"/>
  <c r="A27" i="2" s="1"/>
  <c r="C6" i="2"/>
  <c r="E61" i="2"/>
  <c r="E62" i="2" s="1"/>
  <c r="E63" i="2" s="1"/>
  <c r="E18" i="2" l="1"/>
  <c r="A9" i="1"/>
  <c r="A50" i="2" s="1"/>
  <c r="C36" i="2"/>
  <c r="A36" i="2"/>
  <c r="C27" i="2"/>
  <c r="A8" i="1"/>
  <c r="A43" i="2" s="1"/>
  <c r="B15" i="2"/>
  <c r="B16" i="2" s="1"/>
  <c r="B17" i="2" l="1"/>
  <c r="B18" i="2" s="1"/>
  <c r="B20" i="2" s="1"/>
  <c r="B21" i="2" s="1"/>
  <c r="B22" i="2" s="1"/>
  <c r="B23" i="2" s="1"/>
  <c r="B24" i="2" s="1"/>
  <c r="B25" i="2" s="1"/>
  <c r="B28" i="2" s="1"/>
  <c r="C43" i="2"/>
  <c r="A10" i="1"/>
  <c r="A11" i="1"/>
  <c r="C50" i="2"/>
  <c r="A13" i="1" l="1"/>
  <c r="C65" i="2"/>
  <c r="A65" i="2"/>
  <c r="A58" i="2"/>
  <c r="C58" i="2"/>
  <c r="A12" i="1"/>
  <c r="B29" i="2"/>
  <c r="A14" i="1" l="1"/>
  <c r="C72" i="2"/>
  <c r="A72" i="2"/>
  <c r="C79" i="2"/>
  <c r="A79" i="2"/>
  <c r="B37" i="2"/>
  <c r="C86" i="2" l="1"/>
  <c r="A86" i="2"/>
  <c r="B38" i="2"/>
  <c r="B39" i="2" l="1"/>
  <c r="B40" i="2" s="1"/>
  <c r="B44" i="2" l="1"/>
  <c r="B45" i="2" s="1"/>
  <c r="B46" i="2" s="1"/>
  <c r="B47" i="2" s="1"/>
  <c r="B48" i="2" s="1"/>
  <c r="B51" i="2" s="1"/>
  <c r="B52" i="2" s="1"/>
  <c r="B53" i="2" s="1"/>
  <c r="B41" i="2"/>
  <c r="B54" i="2" l="1"/>
  <c r="B55" i="2" s="1"/>
  <c r="B59" i="2" s="1"/>
  <c r="B60" i="2" l="1"/>
  <c r="B61" i="2" s="1"/>
  <c r="B62" i="2" s="1"/>
  <c r="B63" i="2" s="1"/>
  <c r="B66" i="2" s="1"/>
  <c r="B67" i="2" l="1"/>
  <c r="B68" i="2" l="1"/>
  <c r="B69" i="2" s="1"/>
  <c r="B70" i="2" s="1"/>
  <c r="B73" i="2" s="1"/>
  <c r="B74" i="2" s="1"/>
  <c r="B75" i="2" s="1"/>
  <c r="B76" i="2" s="1"/>
  <c r="B77" i="2" s="1"/>
  <c r="B80" i="2" s="1"/>
  <c r="B81" i="2" s="1"/>
  <c r="B82" i="2" s="1"/>
  <c r="B83" i="2" s="1"/>
  <c r="B84" i="2" s="1"/>
  <c r="B87" i="2" s="1"/>
  <c r="B88" i="2" s="1"/>
  <c r="B89" i="2" s="1"/>
  <c r="B90" i="2" s="1"/>
</calcChain>
</file>

<file path=xl/sharedStrings.xml><?xml version="1.0" encoding="utf-8"?>
<sst xmlns="http://schemas.openxmlformats.org/spreadsheetml/2006/main" count="235" uniqueCount="114">
  <si>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</si>
  <si>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</si>
  <si>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</si>
  <si>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</si>
  <si>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</si>
  <si>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</si>
  <si>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</si>
  <si>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</si>
  <si>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</si>
  <si>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</si>
  <si>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</si>
  <si>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</si>
  <si>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</si>
  <si>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</si>
  <si>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CST</t>
  </si>
  <si>
    <t>UTC+8 hours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</si>
  <si>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</si>
  <si>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</si>
  <si>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</si>
  <si>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</si>
  <si>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</si>
  <si>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</si>
  <si>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</si>
  <si>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</si>
  <si>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</si>
  <si>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</si>
  <si>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</si>
  <si>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</si>
  <si>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</si>
  <si>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</si>
  <si>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</si>
  <si>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</si>
  <si>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</si>
  <si>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PDT</t>
  </si>
  <si>
    <t>EDT</t>
  </si>
  <si>
    <t>BST</t>
  </si>
  <si>
    <t>CEST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</si>
  <si>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</si>
  <si>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</si>
  <si>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</si>
  <si>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</si>
  <si>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</si>
  <si>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</si>
  <si>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</si>
  <si>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</si>
  <si>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</si>
  <si>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</si>
  <si>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</si>
  <si>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</si>
  <si>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</si>
  <si>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</si>
  <si>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PDT, BST and CEST</t>
  </si>
  <si>
    <t>Virtual (WebEx)</t>
  </si>
  <si>
    <t>Status update</t>
  </si>
  <si>
    <t>Chaplin</t>
  </si>
  <si>
    <t>Plenary Session</t>
  </si>
  <si>
    <t>Tuesday, October 15, 2024 at 2:00:00 pm</t>
  </si>
  <si>
    <t>Tuesday, October 15, 2024 at 3:00:00 pm</t>
  </si>
  <si>
    <t>Tuesday, October 15, 2024 at 10:00:00 pm</t>
  </si>
  <si>
    <t>Tuesday, October 15, 2024 at 6:00:00 am</t>
  </si>
  <si>
    <t>Tuesday, October 15, 2024 at 9:00:00 am</t>
  </si>
  <si>
    <t>Friday, October 18, 2024 at 6:00:00 am</t>
  </si>
  <si>
    <t>Friday, October 18, 2024 at 7:00:00 am</t>
  </si>
  <si>
    <t>Standby:</t>
  </si>
  <si>
    <t>TGab agenda November 2024 through January 2025</t>
  </si>
  <si>
    <t>No Meeting</t>
  </si>
  <si>
    <t>UTC-8 hours</t>
  </si>
  <si>
    <t>UTC-5 hours</t>
  </si>
  <si>
    <t>UTC hour</t>
  </si>
  <si>
    <t>UTC+1 hours</t>
  </si>
  <si>
    <t>Tuesday, October 15, 2024 at 11:00:00 pm</t>
  </si>
  <si>
    <t>Thursday, October 17, 2024 at 2:00:00 pm</t>
  </si>
  <si>
    <t>Thursday, October 17, 2024 at 5:00:00 pm</t>
  </si>
  <si>
    <t>Thursday, October 17, 2024 at 10:00:00 pm</t>
  </si>
  <si>
    <t>Friday, October 18, 2024 at 11:00:00 pm</t>
  </si>
  <si>
    <t>Wenzheng</t>
  </si>
  <si>
    <t>Verso, Chaplin</t>
  </si>
  <si>
    <t>KST, JST</t>
  </si>
  <si>
    <t>Review</t>
  </si>
  <si>
    <t>Status</t>
  </si>
  <si>
    <t>Editor Updates, Comment Status</t>
  </si>
  <si>
    <t>Interim meeting planning</t>
  </si>
  <si>
    <t xml:space="preserve">Commence on 30-January-2025 through January 06-March-2025
Weekly Tuesdays 06:00 PT (1 hour),  Wednesday 05-February-2025 (1 hour)
Thursdays 14:00 PT (1 hour) </t>
  </si>
  <si>
    <t>Subsequent meetings will be cancelled if/when recirculation ballot begins</t>
  </si>
  <si>
    <t>20-Feb last day to complete comment resolution in order to complete recirculation by plenary session</t>
  </si>
  <si>
    <t>The meeting will commence January 30th and continue until adjourned</t>
  </si>
  <si>
    <t>Participation is conditioned on acceptance of and commitment to comply with all of the above</t>
  </si>
  <si>
    <t>Opening and Comment Resolution</t>
  </si>
  <si>
    <t>Comment resolution</t>
  </si>
  <si>
    <t>More comments</t>
  </si>
  <si>
    <t>CRG</t>
  </si>
  <si>
    <t>15-24-0610</t>
  </si>
  <si>
    <t>https://mentor.ieee.org/802.15/dcn/24/15-24-0610-00-04ab-d01-comment-resolutions-misc-d.docx</t>
  </si>
  <si>
    <t>Verso</t>
  </si>
  <si>
    <t xml:space="preserve">D01 comment resolutions misc-D	</t>
  </si>
  <si>
    <t>Proposed resolutions for CID 192,198 - Update</t>
  </si>
  <si>
    <t>20</t>
  </si>
  <si>
    <t>https://mentor.ieee.org/802.15/dcn/24/15-24-0471-01-04ab-proposed-resolutions-for-cid-192-198.docx</t>
  </si>
  <si>
    <t>15-24-0471</t>
  </si>
  <si>
    <t>Comment Resolution - Part 3 - another update</t>
  </si>
  <si>
    <t>To be announced</t>
  </si>
  <si>
    <t>Youngwan</t>
  </si>
  <si>
    <t>https://mentor.ieee.org/802.15/dcn/25/15-25-0050-01-04ab-comment-resolution-part-3.docx</t>
  </si>
  <si>
    <t>15-25-0050</t>
  </si>
  <si>
    <t xml:space="preserve">Proposed Comments Resolution for 15.4ab D1.0 NB Channel Map Comments: Part 2	</t>
  </si>
  <si>
    <t>Pooria</t>
  </si>
  <si>
    <t>https://mentor.ieee.org/802.15/dcn/25/15-25-0080-00-04ab-lb207-d01-comment-resolution-clarifications-cids-291-488-497-501-1019.docx</t>
  </si>
  <si>
    <t>Alex</t>
  </si>
  <si>
    <t>15-25-0080</t>
  </si>
  <si>
    <t xml:space="preserve">Text clarifications </t>
  </si>
  <si>
    <t>Riku</t>
  </si>
  <si>
    <t>https://mentor.ieee.org/802.15/documents?is_dcn=81&amp;is_year=2025</t>
  </si>
  <si>
    <t>15-35-0081</t>
  </si>
  <si>
    <t>Comment resolution - 75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</si>
</sst>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  <font>
      <b/>
      <sz val="11"/>
      <color theme="0" tint="-0.14999847407452621"/>
      <name val="Aptos Narrow"/>
      <family val="2"/>
      <scheme val="minor"/>
    </font>
    <font>
      <sz val="10"/>
      <name val="Arial"/>
      <family val="2"/>
    </font>
    <font>
      <sz val="1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5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6" fillId="0" borderId="0"/>
  </cellStyleXfs>
  <cellXfs count="70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6" borderId="5" xfId="0" applyNumberFormat="1" applyFill="1" applyBorder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4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11" fillId="7" borderId="0" xfId="0" applyNumberFormat="1" applyFont="1" applyFill="1"/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0" fontId="7" fillId="0" borderId="0" xfId="0" applyFont="1"/>
    <xf numFmtId="0" fontId="14" fillId="0" borderId="0" xfId="0" applyFont="1" applyAlignment="1">
      <alignment horizontal="center"/>
    </xf>
    <xf numFmtId="15" fontId="1" fillId="8" borderId="0" xfId="0" applyNumberFormat="1" applyFont="1" applyFill="1" applyAlignment="1">
      <alignment horizontal="left"/>
    </xf>
    <xf numFmtId="0" fontId="1" fillId="8" borderId="0" xfId="0" applyFont="1" applyFill="1"/>
    <xf numFmtId="15" fontId="0" fillId="0" borderId="0" xfId="0" applyNumberFormat="1"/>
    <xf numFmtId="14" fontId="0" fillId="0" borderId="0" xfId="0" applyNumberFormat="1"/>
    <xf numFmtId="164" fontId="15" fillId="4" borderId="0" xfId="0" applyNumberFormat="1" applyFont="1" applyFill="1"/>
    <xf numFmtId="164" fontId="0" fillId="0" borderId="10" xfId="0" applyNumberFormat="1" applyBorder="1"/>
    <xf numFmtId="164" fontId="10" fillId="9" borderId="0" xfId="0" applyNumberFormat="1" applyFont="1" applyFill="1"/>
    <xf numFmtId="164" fontId="0" fillId="0" borderId="11" xfId="0" applyNumberFormat="1" applyBorder="1"/>
    <xf numFmtId="164" fontId="0" fillId="6" borderId="0" xfId="0" applyNumberFormat="1" applyFill="1"/>
    <xf numFmtId="164" fontId="0" fillId="6" borderId="4" xfId="0" applyNumberFormat="1" applyFill="1" applyBorder="1"/>
    <xf numFmtId="164" fontId="8" fillId="0" borderId="12" xfId="0" applyNumberFormat="1" applyFont="1" applyBorder="1"/>
    <xf numFmtId="164" fontId="1" fillId="9" borderId="0" xfId="0" applyNumberFormat="1" applyFont="1" applyFill="1"/>
    <xf numFmtId="164" fontId="10" fillId="9" borderId="7" xfId="0" applyNumberFormat="1" applyFont="1" applyFill="1" applyBorder="1"/>
    <xf numFmtId="164" fontId="10" fillId="10" borderId="3" xfId="0" applyNumberFormat="1" applyFont="1" applyFill="1" applyBorder="1"/>
    <xf numFmtId="164" fontId="10" fillId="10" borderId="0" xfId="0" applyNumberFormat="1" applyFont="1" applyFill="1"/>
    <xf numFmtId="164" fontId="10" fillId="11" borderId="0" xfId="0" applyNumberFormat="1" applyFont="1" applyFill="1"/>
    <xf numFmtId="0" fontId="0" fillId="7" borderId="0" xfId="0" applyFill="1"/>
    <xf numFmtId="49" fontId="17" fillId="0" borderId="0" xfId="2" applyNumberFormat="1" applyFont="1" applyAlignment="1">
      <alignment horizontal="left"/>
    </xf>
    <xf numFmtId="0" fontId="0" fillId="0" borderId="0" xfId="0" applyAlignment="1">
      <alignment horizontal="right"/>
    </xf>
    <xf numFmtId="164" fontId="11" fillId="7" borderId="0" xfId="0" applyNumberFormat="1" applyFont="1" applyFill="1" applyAlignment="1">
      <alignment wrapText="1"/>
    </xf>
    <xf numFmtId="164" fontId="11" fillId="7" borderId="0" xfId="0" applyNumberFormat="1" applyFont="1" applyFill="1" applyAlignment="1">
      <alignment vertical="top" wrapText="1"/>
    </xf>
    <xf numFmtId="0" fontId="0" fillId="0" borderId="0" xfId="0" applyAlignment="1">
      <alignment vertical="top"/>
    </xf>
  </cellXfs>
  <cellStyles count="3">
    <cellStyle name="Hyperlink" xfId="1" builtinId="8"/>
    <cellStyle name="Normal" xfId="0" builtinId="0"/>
    <cellStyle name="Normal 2" xfId="2" xr:uid="{6FA44D45-3F0D-4325-AB33-7EC5391B4AFC}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5/15-25-0050-01-04ab-comment-resolution-part-3.docx" TargetMode="External"/><Relationship Id="rId2" Type="http://schemas.openxmlformats.org/officeDocument/2006/relationships/hyperlink" Target="https://mentor.ieee.org/802.15/dcn/24/15-24-0471-01-04ab-proposed-resolutions-for-cid-192-198.docx" TargetMode="External"/><Relationship Id="rId1" Type="http://schemas.openxmlformats.org/officeDocument/2006/relationships/hyperlink" Target="https://mentor.ieee.org/802.15/dcn/24/15-24-0610-00-04ab-d01-comment-resolutions-misc-d.doc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mentor.ieee.org/802.15/documents?is_dcn=81&amp;is_year=2025" TargetMode="External"/><Relationship Id="rId4" Type="http://schemas.openxmlformats.org/officeDocument/2006/relationships/hyperlink" Target="https://mentor.ieee.org/802.15/dcn/25/15-25-0080-00-04ab-lb207-d01-comment-resolution-clarifications-cids-291-488-497-501-101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8"/>
  <sheetViews>
    <sheetView workbookViewId="0">
      <selection activeCell="I33" sqref="I33"/>
    </sheetView>
  </sheetViews>
  <sheetFormatPr defaultRowHeight="15" x14ac:dyDescent="0.25"/>
  <cols>
    <col min="1" max="7" width="8.85546875" style="27" customWidth="1"/>
    <col min="8" max="8" width="16.7109375" customWidth="1"/>
    <col min="9" max="9" width="67.7109375" customWidth="1"/>
  </cols>
  <sheetData>
    <row r="1" spans="1:9" s="44" customFormat="1" ht="18.75" x14ac:dyDescent="0.3">
      <c r="A1" s="43" t="s">
        <v>46</v>
      </c>
      <c r="B1" s="43"/>
      <c r="C1" s="43"/>
      <c r="D1" s="43"/>
      <c r="E1" s="43"/>
      <c r="F1" s="43"/>
      <c r="G1" s="43"/>
      <c r="I1" s="47" t="s">
        <v>64</v>
      </c>
    </row>
    <row r="2" spans="1:9" x14ac:dyDescent="0.25">
      <c r="A2" s="27" t="s">
        <v>31</v>
      </c>
      <c r="B2" s="27" t="s">
        <v>26</v>
      </c>
      <c r="C2" s="27" t="s">
        <v>27</v>
      </c>
      <c r="D2" s="27" t="s">
        <v>28</v>
      </c>
      <c r="E2" s="27" t="s">
        <v>29</v>
      </c>
      <c r="F2" s="27" t="s">
        <v>30</v>
      </c>
      <c r="G2" s="27" t="s">
        <v>32</v>
      </c>
      <c r="I2" s="23" t="s">
        <v>52</v>
      </c>
    </row>
    <row r="3" spans="1:9" x14ac:dyDescent="0.25">
      <c r="A3" s="35"/>
      <c r="B3" s="36"/>
      <c r="C3" s="37"/>
      <c r="D3" s="36">
        <f>DATE(2025,1,22)</f>
        <v>45679</v>
      </c>
      <c r="E3" s="36">
        <f t="shared" ref="E3:G4" si="0">D3+1</f>
        <v>45680</v>
      </c>
      <c r="F3" s="36">
        <f t="shared" si="0"/>
        <v>45681</v>
      </c>
      <c r="G3" s="58">
        <f t="shared" si="0"/>
        <v>45682</v>
      </c>
      <c r="I3" s="68" t="s">
        <v>82</v>
      </c>
    </row>
    <row r="4" spans="1:9" x14ac:dyDescent="0.25">
      <c r="A4" s="38">
        <f t="shared" ref="A4:A10" si="1">G3+1</f>
        <v>45683</v>
      </c>
      <c r="B4" s="39">
        <f>A4+1</f>
        <v>45684</v>
      </c>
      <c r="C4" s="52">
        <f>B4+1</f>
        <v>45685</v>
      </c>
      <c r="D4" s="39">
        <f>C4+1</f>
        <v>45686</v>
      </c>
      <c r="E4" s="59">
        <f t="shared" si="0"/>
        <v>45687</v>
      </c>
      <c r="F4" s="31">
        <f t="shared" si="0"/>
        <v>45688</v>
      </c>
      <c r="G4" s="29">
        <f t="shared" si="0"/>
        <v>45689</v>
      </c>
      <c r="I4" s="69"/>
    </row>
    <row r="5" spans="1:9" x14ac:dyDescent="0.25">
      <c r="A5" s="35">
        <f t="shared" si="1"/>
        <v>45690</v>
      </c>
      <c r="B5" s="36">
        <f t="shared" ref="B5:G8" si="2">A5+1</f>
        <v>45691</v>
      </c>
      <c r="C5" s="60">
        <f>B5+1</f>
        <v>45692</v>
      </c>
      <c r="D5" s="60">
        <f>C5+1</f>
        <v>45693</v>
      </c>
      <c r="E5" s="60">
        <f>D5+1</f>
        <v>45694</v>
      </c>
      <c r="F5" s="27">
        <f>E5+1</f>
        <v>45695</v>
      </c>
      <c r="G5" s="29">
        <f>F5+1</f>
        <v>45696</v>
      </c>
      <c r="I5" s="69"/>
    </row>
    <row r="6" spans="1:9" x14ac:dyDescent="0.25">
      <c r="A6" s="30">
        <f t="shared" si="1"/>
        <v>45697</v>
      </c>
      <c r="B6" s="27">
        <f t="shared" si="2"/>
        <v>45698</v>
      </c>
      <c r="C6" s="54">
        <f t="shared" si="2"/>
        <v>45699</v>
      </c>
      <c r="D6" s="27">
        <f t="shared" si="2"/>
        <v>45700</v>
      </c>
      <c r="E6" s="54">
        <f t="shared" si="2"/>
        <v>45701</v>
      </c>
      <c r="F6" s="27">
        <f t="shared" si="2"/>
        <v>45702</v>
      </c>
      <c r="G6" s="29">
        <f t="shared" si="2"/>
        <v>45703</v>
      </c>
      <c r="I6" s="69"/>
    </row>
    <row r="7" spans="1:9" ht="15.75" x14ac:dyDescent="0.25">
      <c r="A7" s="30">
        <f t="shared" si="1"/>
        <v>45704</v>
      </c>
      <c r="B7" s="27">
        <f t="shared" si="2"/>
        <v>45705</v>
      </c>
      <c r="C7" s="54">
        <f t="shared" si="2"/>
        <v>45706</v>
      </c>
      <c r="D7" s="27">
        <f t="shared" si="2"/>
        <v>45707</v>
      </c>
      <c r="E7" s="63">
        <f t="shared" si="2"/>
        <v>45708</v>
      </c>
      <c r="F7" s="27">
        <f t="shared" si="2"/>
        <v>45709</v>
      </c>
      <c r="G7" s="31">
        <f t="shared" si="2"/>
        <v>45710</v>
      </c>
      <c r="I7" s="40" t="s">
        <v>83</v>
      </c>
    </row>
    <row r="8" spans="1:9" x14ac:dyDescent="0.25">
      <c r="A8" s="53">
        <f t="shared" si="1"/>
        <v>45711</v>
      </c>
      <c r="B8" s="28">
        <f t="shared" si="2"/>
        <v>45712</v>
      </c>
      <c r="C8" s="61">
        <f t="shared" si="2"/>
        <v>45713</v>
      </c>
      <c r="D8" s="28">
        <f t="shared" si="2"/>
        <v>45714</v>
      </c>
      <c r="E8" s="61">
        <f t="shared" si="2"/>
        <v>45715</v>
      </c>
      <c r="F8" s="28">
        <f t="shared" si="2"/>
        <v>45716</v>
      </c>
      <c r="G8" s="55">
        <f t="shared" si="2"/>
        <v>45717</v>
      </c>
      <c r="I8" s="64"/>
    </row>
    <row r="9" spans="1:9" x14ac:dyDescent="0.25">
      <c r="A9" s="30">
        <f t="shared" si="1"/>
        <v>45718</v>
      </c>
      <c r="B9" s="27">
        <f t="shared" ref="B9:G9" si="3">A9+1</f>
        <v>45719</v>
      </c>
      <c r="C9" s="62">
        <f t="shared" si="3"/>
        <v>45720</v>
      </c>
      <c r="D9" s="27">
        <f t="shared" si="3"/>
        <v>45721</v>
      </c>
      <c r="E9" s="62">
        <f t="shared" si="3"/>
        <v>45722</v>
      </c>
      <c r="F9" s="27">
        <f t="shared" si="3"/>
        <v>45723</v>
      </c>
      <c r="G9" s="32">
        <f t="shared" si="3"/>
        <v>45724</v>
      </c>
      <c r="I9" s="67" t="s">
        <v>84</v>
      </c>
    </row>
    <row r="10" spans="1:9" x14ac:dyDescent="0.25">
      <c r="A10" s="33">
        <f t="shared" si="1"/>
        <v>45725</v>
      </c>
      <c r="B10" s="56">
        <f t="shared" ref="B10:G10" si="4">A10+1</f>
        <v>45726</v>
      </c>
      <c r="C10" s="56">
        <f t="shared" si="4"/>
        <v>45727</v>
      </c>
      <c r="D10" s="56">
        <f t="shared" si="4"/>
        <v>45728</v>
      </c>
      <c r="E10" s="56">
        <f t="shared" si="4"/>
        <v>45729</v>
      </c>
      <c r="F10" s="56">
        <f t="shared" si="4"/>
        <v>45730</v>
      </c>
      <c r="G10" s="57">
        <f t="shared" si="4"/>
        <v>45731</v>
      </c>
      <c r="H10" s="34" t="s">
        <v>55</v>
      </c>
      <c r="I10" s="67"/>
    </row>
    <row r="11" spans="1:9" ht="14.45" customHeight="1" x14ac:dyDescent="0.25">
      <c r="A11" s="33"/>
      <c r="B11" s="56"/>
      <c r="C11" s="56"/>
      <c r="D11" s="56"/>
      <c r="E11" s="56"/>
      <c r="F11" s="56"/>
      <c r="G11" s="57"/>
    </row>
    <row r="17" spans="8:9" ht="15.75" x14ac:dyDescent="0.25">
      <c r="H17" s="42" t="s">
        <v>47</v>
      </c>
      <c r="I17" s="4" t="s">
        <v>85</v>
      </c>
    </row>
    <row r="18" spans="8:9" x14ac:dyDescent="0.25">
      <c r="I18" s="4" t="s">
        <v>45</v>
      </c>
    </row>
    <row r="19" spans="8:9" x14ac:dyDescent="0.25">
      <c r="I19" s="26" t="s">
        <v>44</v>
      </c>
    </row>
    <row r="20" spans="8:9" x14ac:dyDescent="0.25">
      <c r="I20" t="s">
        <v>43</v>
      </c>
    </row>
    <row r="21" spans="8:9" x14ac:dyDescent="0.25">
      <c r="I21" s="26" t="s">
        <v>37</v>
      </c>
    </row>
    <row r="22" spans="8:9" x14ac:dyDescent="0.25">
      <c r="I22" t="s">
        <v>38</v>
      </c>
    </row>
    <row r="23" spans="8:9" x14ac:dyDescent="0.25">
      <c r="I23" s="26" t="s">
        <v>39</v>
      </c>
    </row>
    <row r="24" spans="8:9" x14ac:dyDescent="0.25">
      <c r="I24" t="s">
        <v>40</v>
      </c>
    </row>
    <row r="25" spans="8:9" x14ac:dyDescent="0.25">
      <c r="I25" s="26" t="s">
        <v>41</v>
      </c>
    </row>
    <row r="26" spans="8:9" x14ac:dyDescent="0.25">
      <c r="I26" s="26" t="s">
        <v>42</v>
      </c>
    </row>
    <row r="28" spans="8:9" x14ac:dyDescent="0.25">
      <c r="I28" t="s">
        <v>86</v>
      </c>
    </row>
  </sheetData>
  <mergeCells count="2">
    <mergeCell ref="I9:I10"/>
    <mergeCell ref="I3:I6"/>
  </mergeCells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31"/>
  <sheetViews>
    <sheetView workbookViewId="0">
      <selection activeCell="A3" sqref="A3"/>
    </sheetView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7" x14ac:dyDescent="0.25">
      <c r="A1" s="1" t="s">
        <v>0</v>
      </c>
      <c r="B1" t="s">
        <v>10</v>
      </c>
      <c r="C1" t="s">
        <v>5</v>
      </c>
      <c r="D1" s="24" t="s">
        <v>24</v>
      </c>
      <c r="E1" s="6" t="s">
        <v>3</v>
      </c>
      <c r="F1" t="s">
        <v>49</v>
      </c>
    </row>
    <row r="2" spans="1:7" x14ac:dyDescent="0.25">
      <c r="A2" s="2">
        <f>Opening!C4</f>
        <v>45685</v>
      </c>
      <c r="B2" t="s">
        <v>65</v>
      </c>
      <c r="C2">
        <v>1</v>
      </c>
      <c r="F2" s="3">
        <v>0.25</v>
      </c>
      <c r="G2" s="3"/>
    </row>
    <row r="3" spans="1:7" x14ac:dyDescent="0.25">
      <c r="A3" s="2">
        <f>A2+2</f>
        <v>45687</v>
      </c>
      <c r="B3" t="s">
        <v>87</v>
      </c>
      <c r="C3">
        <v>0</v>
      </c>
      <c r="F3" s="3">
        <v>0.58333333333333337</v>
      </c>
      <c r="G3" s="3"/>
    </row>
    <row r="4" spans="1:7" x14ac:dyDescent="0.25">
      <c r="A4" s="2">
        <f>A2+7</f>
        <v>45692</v>
      </c>
      <c r="B4" t="s">
        <v>25</v>
      </c>
      <c r="C4">
        <v>1</v>
      </c>
      <c r="F4" s="3">
        <v>0.25</v>
      </c>
      <c r="G4" s="3"/>
    </row>
    <row r="5" spans="1:7" x14ac:dyDescent="0.25">
      <c r="A5" s="2">
        <f>A2+8</f>
        <v>45693</v>
      </c>
      <c r="B5" t="s">
        <v>25</v>
      </c>
      <c r="C5">
        <v>1</v>
      </c>
      <c r="F5" s="3">
        <v>0.25</v>
      </c>
      <c r="G5" s="3"/>
    </row>
    <row r="6" spans="1:7" x14ac:dyDescent="0.25">
      <c r="A6" s="2">
        <f>A3+7</f>
        <v>45694</v>
      </c>
      <c r="B6" t="s">
        <v>25</v>
      </c>
      <c r="C6">
        <v>1</v>
      </c>
      <c r="F6" s="3">
        <v>0.58333333333333337</v>
      </c>
      <c r="G6" s="3"/>
    </row>
    <row r="7" spans="1:7" x14ac:dyDescent="0.25">
      <c r="A7" s="2">
        <f>A4+7</f>
        <v>45699</v>
      </c>
      <c r="B7" t="s">
        <v>25</v>
      </c>
      <c r="C7">
        <v>1</v>
      </c>
      <c r="F7" s="3">
        <v>0.25</v>
      </c>
      <c r="G7" s="3"/>
    </row>
    <row r="8" spans="1:7" x14ac:dyDescent="0.25">
      <c r="A8" s="2">
        <f t="shared" ref="A8:A14" si="0">A6+7</f>
        <v>45701</v>
      </c>
      <c r="B8" t="s">
        <v>25</v>
      </c>
      <c r="C8">
        <v>1</v>
      </c>
      <c r="F8" s="3">
        <v>0.58333333333333337</v>
      </c>
      <c r="G8" s="3"/>
    </row>
    <row r="9" spans="1:7" x14ac:dyDescent="0.25">
      <c r="A9" s="2">
        <f t="shared" si="0"/>
        <v>45706</v>
      </c>
      <c r="B9" t="s">
        <v>25</v>
      </c>
      <c r="C9">
        <v>1</v>
      </c>
      <c r="F9" s="3">
        <v>0.25</v>
      </c>
      <c r="G9" s="3"/>
    </row>
    <row r="10" spans="1:7" x14ac:dyDescent="0.25">
      <c r="A10" s="2">
        <f t="shared" si="0"/>
        <v>45708</v>
      </c>
      <c r="B10" t="s">
        <v>25</v>
      </c>
      <c r="C10">
        <v>1</v>
      </c>
      <c r="F10" s="3">
        <v>0.58333333333333337</v>
      </c>
      <c r="G10" s="3"/>
    </row>
    <row r="11" spans="1:7" x14ac:dyDescent="0.25">
      <c r="A11" s="2">
        <f t="shared" si="0"/>
        <v>45713</v>
      </c>
      <c r="B11" t="s">
        <v>25</v>
      </c>
      <c r="C11">
        <v>1</v>
      </c>
      <c r="F11" s="3">
        <v>0.25</v>
      </c>
      <c r="G11" s="3"/>
    </row>
    <row r="12" spans="1:7" x14ac:dyDescent="0.25">
      <c r="A12" s="2">
        <f t="shared" si="0"/>
        <v>45715</v>
      </c>
      <c r="B12" t="s">
        <v>25</v>
      </c>
      <c r="C12">
        <v>1</v>
      </c>
      <c r="F12" s="3">
        <v>0.58333333333333337</v>
      </c>
      <c r="G12" s="3"/>
    </row>
    <row r="13" spans="1:7" x14ac:dyDescent="0.25">
      <c r="A13" s="2">
        <f t="shared" si="0"/>
        <v>45720</v>
      </c>
      <c r="B13" t="s">
        <v>25</v>
      </c>
      <c r="C13">
        <v>1</v>
      </c>
      <c r="F13" s="3">
        <v>0.25</v>
      </c>
      <c r="G13" s="3"/>
    </row>
    <row r="14" spans="1:7" x14ac:dyDescent="0.25">
      <c r="A14" s="2">
        <f t="shared" si="0"/>
        <v>45722</v>
      </c>
      <c r="B14" t="s">
        <v>25</v>
      </c>
      <c r="C14">
        <v>1</v>
      </c>
      <c r="F14" s="3">
        <v>0.58333333333333337</v>
      </c>
      <c r="G14" s="3"/>
    </row>
    <row r="15" spans="1:7" x14ac:dyDescent="0.25">
      <c r="A15" s="2"/>
      <c r="F15" s="3"/>
      <c r="G15" s="3"/>
    </row>
    <row r="16" spans="1:7" x14ac:dyDescent="0.25">
      <c r="A16" s="2"/>
      <c r="F16" s="3"/>
      <c r="G16" s="3"/>
    </row>
    <row r="17" spans="1:7" x14ac:dyDescent="0.25">
      <c r="A17" s="2"/>
      <c r="F17" s="3"/>
      <c r="G17" s="3"/>
    </row>
    <row r="18" spans="1:7" x14ac:dyDescent="0.25">
      <c r="A18" s="2"/>
      <c r="F18" s="3"/>
    </row>
    <row r="19" spans="1:7" x14ac:dyDescent="0.25">
      <c r="A19" s="2"/>
      <c r="F19" s="3"/>
    </row>
    <row r="20" spans="1:7" x14ac:dyDescent="0.25">
      <c r="A20" s="2"/>
      <c r="F20" s="3"/>
    </row>
    <row r="21" spans="1:7" x14ac:dyDescent="0.25">
      <c r="A21" s="2"/>
      <c r="F21" s="3"/>
    </row>
    <row r="22" spans="1:7" x14ac:dyDescent="0.25">
      <c r="A22" s="2"/>
      <c r="F22" s="3"/>
    </row>
    <row r="23" spans="1:7" x14ac:dyDescent="0.25">
      <c r="A23" s="2"/>
      <c r="F23" s="3"/>
    </row>
    <row r="24" spans="1:7" x14ac:dyDescent="0.25">
      <c r="A24" s="2"/>
      <c r="F24" s="3"/>
    </row>
    <row r="25" spans="1:7" x14ac:dyDescent="0.25">
      <c r="A25" s="2"/>
      <c r="F25" s="3"/>
    </row>
    <row r="26" spans="1:7" x14ac:dyDescent="0.25">
      <c r="A26" s="2"/>
      <c r="F26" s="3"/>
    </row>
    <row r="27" spans="1:7" x14ac:dyDescent="0.25">
      <c r="A27" s="2"/>
      <c r="F27" s="3"/>
    </row>
    <row r="28" spans="1:7" x14ac:dyDescent="0.25">
      <c r="A28" s="2"/>
      <c r="F28" s="3"/>
    </row>
    <row r="29" spans="1:7" x14ac:dyDescent="0.25">
      <c r="A29" s="2"/>
      <c r="F29" s="3"/>
    </row>
    <row r="30" spans="1:7" x14ac:dyDescent="0.25">
      <c r="A30" s="2"/>
      <c r="F30" s="3"/>
    </row>
    <row r="31" spans="1:7" x14ac:dyDescent="0.25">
      <c r="A31" s="2"/>
      <c r="F31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T192"/>
  <sheetViews>
    <sheetView tabSelected="1" zoomScale="120" zoomScaleNormal="120" workbookViewId="0">
      <selection activeCell="C32" sqref="C32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7.5703125" customWidth="1"/>
    <col min="4" max="4" width="8.28515625" customWidth="1"/>
    <col min="7" max="7" width="19.140625" style="24" customWidth="1"/>
    <col min="8" max="8" width="10.85546875" customWidth="1"/>
    <col min="9" max="9" width="18.7109375" customWidth="1"/>
  </cols>
  <sheetData>
    <row r="1" spans="1:20" ht="15.75" x14ac:dyDescent="0.25">
      <c r="A1" s="15"/>
      <c r="B1" s="21"/>
      <c r="C1" s="16" t="str">
        <f>Opening!I1</f>
        <v>TGab agenda November 2024 through January 2025</v>
      </c>
      <c r="D1" s="14" t="s">
        <v>50</v>
      </c>
      <c r="E1" s="14">
        <v>-7</v>
      </c>
      <c r="F1" s="14"/>
      <c r="G1" s="21"/>
    </row>
    <row r="2" spans="1:20" ht="15.75" x14ac:dyDescent="0.25">
      <c r="A2" s="15"/>
      <c r="B2" s="21"/>
      <c r="C2" s="16" t="s">
        <v>19</v>
      </c>
      <c r="D2" s="14"/>
      <c r="E2" s="14"/>
      <c r="F2" s="14"/>
      <c r="G2" s="21"/>
    </row>
    <row r="3" spans="1:20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48</v>
      </c>
      <c r="F3" s="20" t="s">
        <v>4</v>
      </c>
      <c r="G3" s="22" t="s">
        <v>20</v>
      </c>
      <c r="I3" s="17" t="s">
        <v>23</v>
      </c>
      <c r="T3" s="17" t="s">
        <v>3</v>
      </c>
    </row>
    <row r="4" spans="1:20" s="4" customFormat="1" x14ac:dyDescent="0.25">
      <c r="A4" s="25">
        <f>Summary!$A$2</f>
        <v>45685</v>
      </c>
      <c r="B4" s="23"/>
      <c r="C4" s="4" t="str">
        <f>CONCATENATE(TEXT(Summary!$A$2,"dd-mmm")," ",Summary!$B$2)</f>
        <v>28-Jan No Meeting</v>
      </c>
      <c r="E4" s="5">
        <f>Summary!F2</f>
        <v>0.25</v>
      </c>
      <c r="F4" s="5">
        <f>E4+TIME(-$E$1,0,0)</f>
        <v>0.54166666666666674</v>
      </c>
      <c r="G4" s="23"/>
    </row>
    <row r="5" spans="1:20" x14ac:dyDescent="0.25">
      <c r="E5" s="3"/>
    </row>
    <row r="6" spans="1:20" s="4" customFormat="1" x14ac:dyDescent="0.25">
      <c r="A6" s="25">
        <f>Summary!$A$3</f>
        <v>45687</v>
      </c>
      <c r="B6" s="23"/>
      <c r="C6" s="4" t="str">
        <f>CONCATENATE(TEXT(Summary!$A$3,"dd-mmm")," ",Summary!$B$3)</f>
        <v>30-Jan Opening and Comment Resolution</v>
      </c>
      <c r="E6" s="5">
        <f>Summary!F3</f>
        <v>0.58333333333333337</v>
      </c>
      <c r="F6" s="5">
        <f>E6+TIME(-$E$1,0,0)</f>
        <v>0.875</v>
      </c>
      <c r="G6" s="23"/>
    </row>
    <row r="7" spans="1:20" x14ac:dyDescent="0.25">
      <c r="A7" s="2"/>
      <c r="B7" s="24">
        <v>1</v>
      </c>
      <c r="C7" t="s">
        <v>7</v>
      </c>
      <c r="D7">
        <v>10</v>
      </c>
      <c r="E7" s="3">
        <f>E6+TIME(0,D4,0)</f>
        <v>0.58333333333333337</v>
      </c>
      <c r="F7" s="3"/>
      <c r="G7" s="24" t="s">
        <v>21</v>
      </c>
      <c r="I7" s="26"/>
    </row>
    <row r="8" spans="1:20" x14ac:dyDescent="0.25">
      <c r="B8" s="24">
        <f t="shared" ref="B8:B10" si="0">B7+1</f>
        <v>2</v>
      </c>
      <c r="C8" t="s">
        <v>53</v>
      </c>
      <c r="D8">
        <v>10</v>
      </c>
      <c r="E8" s="3">
        <f>E7+TIME(0,D7,0)</f>
        <v>0.59027777777777779</v>
      </c>
      <c r="G8" s="24" t="s">
        <v>54</v>
      </c>
      <c r="I8" s="26"/>
    </row>
    <row r="9" spans="1:20" x14ac:dyDescent="0.25">
      <c r="B9" s="24">
        <f t="shared" si="0"/>
        <v>3</v>
      </c>
      <c r="C9" t="s">
        <v>94</v>
      </c>
      <c r="D9">
        <v>20</v>
      </c>
      <c r="E9" s="3">
        <f>E8+TIME(0,D8,0)</f>
        <v>0.59722222222222221</v>
      </c>
      <c r="G9" s="24" t="s">
        <v>93</v>
      </c>
      <c r="H9" t="s">
        <v>91</v>
      </c>
      <c r="I9" s="26" t="s">
        <v>92</v>
      </c>
    </row>
    <row r="10" spans="1:20" x14ac:dyDescent="0.25">
      <c r="B10" s="24">
        <f t="shared" si="0"/>
        <v>4</v>
      </c>
      <c r="C10" t="s">
        <v>95</v>
      </c>
      <c r="D10" s="66" t="s">
        <v>96</v>
      </c>
      <c r="E10" s="3">
        <f>E9+TIME(0,D9,0)</f>
        <v>0.61111111111111105</v>
      </c>
      <c r="G10" s="24" t="s">
        <v>75</v>
      </c>
      <c r="H10" t="s">
        <v>98</v>
      </c>
      <c r="I10" s="26" t="s">
        <v>97</v>
      </c>
    </row>
    <row r="11" spans="1:20" x14ac:dyDescent="0.25">
      <c r="C11" t="s">
        <v>8</v>
      </c>
      <c r="E11" s="3">
        <f>E10+TIME(0,D10,0)</f>
        <v>0.62499999999999989</v>
      </c>
    </row>
    <row r="12" spans="1:20" x14ac:dyDescent="0.25">
      <c r="E12" s="3"/>
    </row>
    <row r="13" spans="1:20" s="4" customFormat="1" x14ac:dyDescent="0.25">
      <c r="A13" s="25">
        <f>Summary!$A$4</f>
        <v>45692</v>
      </c>
      <c r="B13" s="23"/>
      <c r="C13" s="4" t="str">
        <f>CONCATENATE(TEXT(Summary!$A$4,"dd-mmm")," ",Summary!$B$4)</f>
        <v>04-Feb Comment Resolution</v>
      </c>
      <c r="E13" s="5">
        <f>Summary!F4</f>
        <v>0.25</v>
      </c>
      <c r="F13" s="5">
        <f>E13+TIME(-$E$1,0,0)</f>
        <v>0.54166666666666674</v>
      </c>
    </row>
    <row r="14" spans="1:20" x14ac:dyDescent="0.25">
      <c r="B14" s="24">
        <f>B10+1</f>
        <v>5</v>
      </c>
      <c r="C14" t="s">
        <v>9</v>
      </c>
      <c r="D14">
        <v>5</v>
      </c>
      <c r="E14" s="3">
        <f>E13+TIME(0,D13,0)</f>
        <v>0.25</v>
      </c>
      <c r="G14" s="24" t="s">
        <v>21</v>
      </c>
    </row>
    <row r="15" spans="1:20" x14ac:dyDescent="0.25">
      <c r="B15" s="24">
        <f t="shared" ref="B15:B18" si="1">B14+1</f>
        <v>6</v>
      </c>
      <c r="C15" t="s">
        <v>99</v>
      </c>
      <c r="D15">
        <v>25</v>
      </c>
      <c r="E15" s="3">
        <f t="shared" ref="E15" si="2">E14+TIME(0,D14,0)</f>
        <v>0.25347222222222221</v>
      </c>
      <c r="G15" s="24" t="s">
        <v>101</v>
      </c>
      <c r="H15" t="s">
        <v>103</v>
      </c>
      <c r="I15" s="26" t="s">
        <v>102</v>
      </c>
    </row>
    <row r="16" spans="1:20" x14ac:dyDescent="0.25">
      <c r="B16" s="24">
        <f t="shared" si="1"/>
        <v>7</v>
      </c>
      <c r="C16" t="s">
        <v>100</v>
      </c>
      <c r="D16">
        <v>25</v>
      </c>
      <c r="E16" s="3">
        <f>E15+TIME(0,D15,0)</f>
        <v>0.27083333333333331</v>
      </c>
      <c r="G16" s="24" t="s">
        <v>101</v>
      </c>
      <c r="H16" t="s">
        <v>22</v>
      </c>
      <c r="I16" s="26"/>
    </row>
    <row r="17" spans="1:9" x14ac:dyDescent="0.25">
      <c r="B17" s="24">
        <f>B16+1</f>
        <v>8</v>
      </c>
      <c r="C17" t="s">
        <v>78</v>
      </c>
      <c r="D17">
        <v>5</v>
      </c>
      <c r="E17" s="3">
        <f>E16+TIME(0,D16,0)</f>
        <v>0.28819444444444442</v>
      </c>
      <c r="G17" s="24" t="s">
        <v>54</v>
      </c>
      <c r="H17" s="24"/>
      <c r="I17" s="26"/>
    </row>
    <row r="18" spans="1:9" x14ac:dyDescent="0.25">
      <c r="B18" s="24">
        <f t="shared" si="1"/>
        <v>9</v>
      </c>
      <c r="C18" t="s">
        <v>8</v>
      </c>
      <c r="E18" s="3">
        <f>E17+TIME(0,D17,0)</f>
        <v>0.29166666666666663</v>
      </c>
      <c r="G18" s="24" t="s">
        <v>21</v>
      </c>
      <c r="H18" s="24"/>
      <c r="I18" s="26"/>
    </row>
    <row r="19" spans="1:9" x14ac:dyDescent="0.25">
      <c r="E19" s="3"/>
      <c r="H19" s="24"/>
      <c r="I19" s="26"/>
    </row>
    <row r="20" spans="1:9" x14ac:dyDescent="0.25">
      <c r="A20" s="25">
        <f>Summary!$A$5</f>
        <v>45693</v>
      </c>
      <c r="B20" s="24">
        <f>B18+1</f>
        <v>10</v>
      </c>
      <c r="C20" s="4" t="str">
        <f>CONCATENATE(TEXT(Summary!$A$5,"dd-mmm")," ",Summary!$B$5)</f>
        <v>05-Feb Comment Resolution</v>
      </c>
      <c r="E20" s="5">
        <f>Summary!F5</f>
        <v>0.25</v>
      </c>
      <c r="F20" s="5">
        <f>E20+TIME(-$E$1,0,0)</f>
        <v>0.54166666666666674</v>
      </c>
      <c r="H20" s="24"/>
      <c r="I20" s="26"/>
    </row>
    <row r="21" spans="1:9" x14ac:dyDescent="0.25">
      <c r="B21" s="24">
        <f>B20+1</f>
        <v>11</v>
      </c>
      <c r="C21" t="s">
        <v>9</v>
      </c>
      <c r="E21" s="3"/>
      <c r="G21" s="24" t="s">
        <v>21</v>
      </c>
      <c r="H21" s="24"/>
      <c r="I21" s="26"/>
    </row>
    <row r="22" spans="1:9" x14ac:dyDescent="0.25">
      <c r="B22" s="24">
        <f>B21+1</f>
        <v>12</v>
      </c>
      <c r="C22" t="s">
        <v>88</v>
      </c>
      <c r="E22" s="3"/>
      <c r="G22" s="24" t="s">
        <v>22</v>
      </c>
      <c r="H22" s="24"/>
      <c r="I22" s="26"/>
    </row>
    <row r="23" spans="1:9" x14ac:dyDescent="0.25">
      <c r="B23" s="24">
        <f>B22+1</f>
        <v>13</v>
      </c>
      <c r="C23" t="s">
        <v>88</v>
      </c>
      <c r="E23" s="3"/>
      <c r="G23" s="24" t="s">
        <v>22</v>
      </c>
      <c r="H23" s="24"/>
      <c r="I23" s="26"/>
    </row>
    <row r="24" spans="1:9" x14ac:dyDescent="0.25">
      <c r="B24" s="24">
        <f>B23+1</f>
        <v>14</v>
      </c>
      <c r="C24" t="s">
        <v>78</v>
      </c>
      <c r="E24" s="3"/>
      <c r="G24" s="24" t="s">
        <v>54</v>
      </c>
      <c r="H24" s="24"/>
      <c r="I24" s="26"/>
    </row>
    <row r="25" spans="1:9" x14ac:dyDescent="0.25">
      <c r="B25" s="24">
        <f>B24+1</f>
        <v>15</v>
      </c>
      <c r="C25" t="s">
        <v>8</v>
      </c>
      <c r="E25" s="3"/>
      <c r="G25" s="24" t="s">
        <v>21</v>
      </c>
    </row>
    <row r="26" spans="1:9" x14ac:dyDescent="0.25">
      <c r="E26" s="3"/>
    </row>
    <row r="27" spans="1:9" s="4" customFormat="1" x14ac:dyDescent="0.25">
      <c r="A27" s="25">
        <f>Summary!$A$6</f>
        <v>45694</v>
      </c>
      <c r="B27" s="24"/>
      <c r="C27" s="4" t="str">
        <f>CONCATENATE(TEXT(Summary!$A$6,"dd-mmm")," ",Summary!$B$6)</f>
        <v>06-Feb Comment Resolution</v>
      </c>
      <c r="E27" s="5">
        <f>Summary!F6</f>
        <v>0.58333333333333337</v>
      </c>
      <c r="F27" s="5">
        <f>E27+TIME(-$E$1,0,0)</f>
        <v>0.875</v>
      </c>
      <c r="G27" s="23"/>
    </row>
    <row r="28" spans="1:9" x14ac:dyDescent="0.25">
      <c r="B28" s="24">
        <f>B25+1</f>
        <v>16</v>
      </c>
      <c r="C28" t="s">
        <v>9</v>
      </c>
      <c r="D28">
        <v>5</v>
      </c>
      <c r="E28" s="3">
        <f>E27+TIME(0,D27,0)</f>
        <v>0.58333333333333337</v>
      </c>
      <c r="G28" s="24" t="s">
        <v>21</v>
      </c>
    </row>
    <row r="29" spans="1:9" x14ac:dyDescent="0.25">
      <c r="B29" s="24">
        <f>B28+1</f>
        <v>17</v>
      </c>
      <c r="C29" s="65" t="s">
        <v>104</v>
      </c>
      <c r="D29">
        <v>25</v>
      </c>
      <c r="E29" s="3">
        <f>E28+TIME(0,D28,0)</f>
        <v>0.58680555555555558</v>
      </c>
      <c r="G29" s="24" t="s">
        <v>105</v>
      </c>
      <c r="H29" t="s">
        <v>22</v>
      </c>
      <c r="I29" s="26"/>
    </row>
    <row r="30" spans="1:9" x14ac:dyDescent="0.25">
      <c r="B30" s="24">
        <f>B29+1</f>
        <v>18</v>
      </c>
      <c r="C30" t="s">
        <v>109</v>
      </c>
      <c r="D30">
        <v>15</v>
      </c>
      <c r="E30" s="3">
        <f>E29+TIME(0,D29,0)</f>
        <v>0.60416666666666674</v>
      </c>
      <c r="G30" s="24" t="s">
        <v>107</v>
      </c>
      <c r="H30" t="s">
        <v>108</v>
      </c>
      <c r="I30" s="26" t="s">
        <v>106</v>
      </c>
    </row>
    <row r="31" spans="1:9" x14ac:dyDescent="0.25">
      <c r="B31" s="24">
        <f>B30+1</f>
        <v>19</v>
      </c>
      <c r="C31" t="s">
        <v>113</v>
      </c>
      <c r="D31">
        <v>10</v>
      </c>
      <c r="E31" s="3">
        <f>E30+TIME(0,D30,0)</f>
        <v>0.61458333333333337</v>
      </c>
      <c r="G31" s="24" t="s">
        <v>110</v>
      </c>
      <c r="H31" t="s">
        <v>112</v>
      </c>
      <c r="I31" s="26" t="s">
        <v>111</v>
      </c>
    </row>
    <row r="32" spans="1:9" x14ac:dyDescent="0.25">
      <c r="B32" s="24">
        <f>B31+1</f>
        <v>20</v>
      </c>
      <c r="C32" t="s">
        <v>78</v>
      </c>
      <c r="D32">
        <v>5</v>
      </c>
      <c r="E32" s="3">
        <f>E31+TIME(0,D31,0)</f>
        <v>0.62152777777777779</v>
      </c>
      <c r="G32" s="24" t="s">
        <v>54</v>
      </c>
      <c r="I32" s="26"/>
    </row>
    <row r="33" spans="1:9" x14ac:dyDescent="0.25">
      <c r="B33" s="24">
        <f>B32+1</f>
        <v>21</v>
      </c>
      <c r="C33" t="s">
        <v>8</v>
      </c>
      <c r="D33">
        <v>0</v>
      </c>
      <c r="E33" s="3">
        <f>E32+TIME(0,D32,0)</f>
        <v>0.625</v>
      </c>
      <c r="G33" s="24" t="s">
        <v>21</v>
      </c>
    </row>
    <row r="34" spans="1:9" x14ac:dyDescent="0.25">
      <c r="E34" s="3"/>
    </row>
    <row r="36" spans="1:9" s="4" customFormat="1" x14ac:dyDescent="0.25">
      <c r="A36" s="25">
        <f>Summary!$A$7</f>
        <v>45699</v>
      </c>
      <c r="B36" s="23"/>
      <c r="C36" s="4" t="str">
        <f>CONCATENATE(TEXT(Summary!$A$7,"dd-mmm")," ",Summary!$B$7)</f>
        <v>11-Feb Comment Resolution</v>
      </c>
      <c r="E36" s="5">
        <f>Summary!F7</f>
        <v>0.25</v>
      </c>
      <c r="F36" s="5">
        <f>E36+TIME(-$E$1,0,0)</f>
        <v>0.54166666666666674</v>
      </c>
      <c r="G36" s="23"/>
    </row>
    <row r="37" spans="1:9" x14ac:dyDescent="0.25">
      <c r="B37" s="24">
        <f>B33+1</f>
        <v>22</v>
      </c>
      <c r="C37" t="s">
        <v>9</v>
      </c>
      <c r="D37">
        <v>5</v>
      </c>
      <c r="E37" s="3">
        <f>E36+TIME(0,D36,0)</f>
        <v>0.25</v>
      </c>
      <c r="G37" s="24" t="s">
        <v>21</v>
      </c>
    </row>
    <row r="38" spans="1:9" x14ac:dyDescent="0.25">
      <c r="B38" s="24">
        <f>B37+1</f>
        <v>23</v>
      </c>
      <c r="C38" t="s">
        <v>88</v>
      </c>
      <c r="D38">
        <v>25</v>
      </c>
      <c r="E38" s="3">
        <f>E37+TIME(0,D37,0)</f>
        <v>0.25347222222222221</v>
      </c>
      <c r="G38" s="24" t="s">
        <v>22</v>
      </c>
      <c r="I38" s="26"/>
    </row>
    <row r="39" spans="1:9" x14ac:dyDescent="0.25">
      <c r="B39" s="24">
        <f>B38+1</f>
        <v>24</v>
      </c>
      <c r="C39" t="s">
        <v>88</v>
      </c>
      <c r="D39">
        <v>25</v>
      </c>
      <c r="E39" s="3">
        <f>E38+TIME(0,D38,0)</f>
        <v>0.27083333333333331</v>
      </c>
      <c r="G39" s="24" t="s">
        <v>22</v>
      </c>
      <c r="I39" s="26"/>
    </row>
    <row r="40" spans="1:9" x14ac:dyDescent="0.25">
      <c r="B40" s="24">
        <f>B39+1</f>
        <v>25</v>
      </c>
      <c r="C40" t="s">
        <v>78</v>
      </c>
      <c r="D40">
        <v>5</v>
      </c>
      <c r="E40" s="3">
        <f>E39+TIME(0,D39,0)</f>
        <v>0.28819444444444442</v>
      </c>
      <c r="G40" s="24" t="s">
        <v>54</v>
      </c>
      <c r="I40" s="26"/>
    </row>
    <row r="41" spans="1:9" x14ac:dyDescent="0.25">
      <c r="B41" s="24">
        <f>B40+1</f>
        <v>26</v>
      </c>
      <c r="C41" t="s">
        <v>8</v>
      </c>
      <c r="E41" s="3">
        <f>E40+TIME(0,D40,0)</f>
        <v>0.29166666666666663</v>
      </c>
      <c r="G41" s="24" t="s">
        <v>21</v>
      </c>
    </row>
    <row r="43" spans="1:9" s="4" customFormat="1" x14ac:dyDescent="0.25">
      <c r="A43" s="48">
        <f>Summary!$A$8</f>
        <v>45701</v>
      </c>
      <c r="B43" s="49"/>
      <c r="C43" s="49" t="str">
        <f>CONCATENATE(TEXT(Summary!$A$8,"dd-mmm")," ",Summary!$B$8)</f>
        <v>13-Feb Comment Resolution</v>
      </c>
    </row>
    <row r="44" spans="1:9" x14ac:dyDescent="0.25">
      <c r="A44" s="2"/>
      <c r="B44" s="24">
        <f>B40+1</f>
        <v>26</v>
      </c>
      <c r="C44" t="s">
        <v>9</v>
      </c>
      <c r="D44">
        <v>5</v>
      </c>
      <c r="E44" s="5">
        <f>Summary!F8</f>
        <v>0.58333333333333337</v>
      </c>
      <c r="F44" s="5">
        <f>E44+TIME(-$E$1,0,0)</f>
        <v>0.875</v>
      </c>
      <c r="G44" s="24" t="s">
        <v>21</v>
      </c>
    </row>
    <row r="45" spans="1:9" x14ac:dyDescent="0.25">
      <c r="B45" s="24">
        <f>B44+1</f>
        <v>27</v>
      </c>
      <c r="C45" t="s">
        <v>88</v>
      </c>
      <c r="D45">
        <v>25</v>
      </c>
      <c r="E45" s="3">
        <f>E44+TIME(0,D44,0)</f>
        <v>0.58680555555555558</v>
      </c>
      <c r="F45" s="5"/>
      <c r="G45" s="24" t="s">
        <v>54</v>
      </c>
      <c r="I45" s="26"/>
    </row>
    <row r="46" spans="1:9" x14ac:dyDescent="0.25">
      <c r="B46" s="24">
        <f>B45+1</f>
        <v>28</v>
      </c>
      <c r="C46" t="s">
        <v>88</v>
      </c>
      <c r="D46">
        <v>25</v>
      </c>
      <c r="E46" s="3">
        <f>E45+TIME(0,D45,0)</f>
        <v>0.60416666666666674</v>
      </c>
      <c r="F46" s="5"/>
      <c r="G46" s="24" t="s">
        <v>22</v>
      </c>
      <c r="I46" s="26"/>
    </row>
    <row r="47" spans="1:9" x14ac:dyDescent="0.25">
      <c r="B47" s="24">
        <f>B46+1</f>
        <v>29</v>
      </c>
      <c r="C47" t="s">
        <v>78</v>
      </c>
      <c r="D47">
        <v>5</v>
      </c>
      <c r="E47" s="3">
        <f>E46+TIME(0,D46,0)</f>
        <v>0.6215277777777779</v>
      </c>
      <c r="G47" s="24" t="s">
        <v>22</v>
      </c>
    </row>
    <row r="48" spans="1:9" x14ac:dyDescent="0.25">
      <c r="B48" s="24">
        <f>B47+1</f>
        <v>30</v>
      </c>
      <c r="C48" t="s">
        <v>8</v>
      </c>
      <c r="D48">
        <v>0</v>
      </c>
      <c r="E48" s="3">
        <f>E47+TIME(0,D47,0)</f>
        <v>0.62500000000000011</v>
      </c>
      <c r="G48" s="24" t="s">
        <v>21</v>
      </c>
    </row>
    <row r="50" spans="1:9" s="4" customFormat="1" x14ac:dyDescent="0.25">
      <c r="A50" s="25">
        <f>Summary!$A$9</f>
        <v>45706</v>
      </c>
      <c r="B50" s="23"/>
      <c r="C50" s="4" t="str">
        <f>CONCATENATE(TEXT(Summary!$A$9,"dd-mmm")," ",Summary!$B$9)</f>
        <v>18-Feb Comment Resolution</v>
      </c>
      <c r="E50" s="5">
        <f>Summary!F9</f>
        <v>0.25</v>
      </c>
      <c r="F50" s="5">
        <f>E50+TIME(-$E$1,0,0)</f>
        <v>0.54166666666666674</v>
      </c>
      <c r="G50" s="23"/>
    </row>
    <row r="51" spans="1:9" x14ac:dyDescent="0.25">
      <c r="A51" s="2"/>
      <c r="B51" s="24">
        <f>B48+1</f>
        <v>31</v>
      </c>
      <c r="C51" t="s">
        <v>9</v>
      </c>
      <c r="D51">
        <v>5</v>
      </c>
      <c r="E51" s="3">
        <f t="shared" ref="E51:E55" si="3">E50+TIME(0,D50,0)</f>
        <v>0.25</v>
      </c>
      <c r="F51" s="5"/>
      <c r="G51" s="24" t="s">
        <v>21</v>
      </c>
    </row>
    <row r="52" spans="1:9" x14ac:dyDescent="0.25">
      <c r="A52" s="2"/>
      <c r="B52" s="24">
        <f>B51+1</f>
        <v>32</v>
      </c>
      <c r="C52" t="s">
        <v>88</v>
      </c>
      <c r="D52">
        <v>25</v>
      </c>
      <c r="E52" s="3">
        <f t="shared" si="3"/>
        <v>0.25347222222222221</v>
      </c>
      <c r="F52" s="5"/>
      <c r="G52" s="24" t="s">
        <v>22</v>
      </c>
      <c r="I52" s="26"/>
    </row>
    <row r="53" spans="1:9" x14ac:dyDescent="0.25">
      <c r="A53" s="2"/>
      <c r="B53" s="24">
        <f>B52+1</f>
        <v>33</v>
      </c>
      <c r="C53" t="s">
        <v>88</v>
      </c>
      <c r="D53">
        <v>25</v>
      </c>
      <c r="E53" s="3">
        <f t="shared" si="3"/>
        <v>0.27083333333333331</v>
      </c>
      <c r="F53" s="5"/>
      <c r="G53" s="24" t="s">
        <v>22</v>
      </c>
      <c r="I53" s="26"/>
    </row>
    <row r="54" spans="1:9" x14ac:dyDescent="0.25">
      <c r="A54" s="2"/>
      <c r="B54" s="24">
        <f>B53+1</f>
        <v>34</v>
      </c>
      <c r="C54" t="s">
        <v>78</v>
      </c>
      <c r="D54">
        <v>5</v>
      </c>
      <c r="E54" s="3">
        <f t="shared" si="3"/>
        <v>0.28819444444444442</v>
      </c>
      <c r="G54" s="24" t="s">
        <v>54</v>
      </c>
      <c r="I54" s="26"/>
    </row>
    <row r="55" spans="1:9" x14ac:dyDescent="0.25">
      <c r="B55" s="24">
        <f>B54+1</f>
        <v>35</v>
      </c>
      <c r="C55" t="s">
        <v>8</v>
      </c>
      <c r="D55">
        <v>0</v>
      </c>
      <c r="E55" s="3">
        <f t="shared" si="3"/>
        <v>0.29166666666666663</v>
      </c>
      <c r="G55" s="24" t="s">
        <v>21</v>
      </c>
      <c r="I55" s="26"/>
    </row>
    <row r="56" spans="1:9" x14ac:dyDescent="0.25">
      <c r="E56" s="3"/>
      <c r="I56" s="26"/>
    </row>
    <row r="57" spans="1:9" x14ac:dyDescent="0.25">
      <c r="A57" s="2"/>
      <c r="E57" s="3"/>
    </row>
    <row r="58" spans="1:9" s="4" customFormat="1" x14ac:dyDescent="0.25">
      <c r="A58" s="25">
        <f>Summary!$A$10</f>
        <v>45708</v>
      </c>
      <c r="B58" s="23"/>
      <c r="C58" s="4" t="str">
        <f>CONCATENATE(TEXT(Summary!$A$10,"dd-mmm")," ",Summary!$B$10)</f>
        <v>20-Feb Comment Resolution</v>
      </c>
      <c r="E58" s="5">
        <f>Summary!F10</f>
        <v>0.58333333333333337</v>
      </c>
      <c r="F58" s="5">
        <f>E58+TIME(-$E$1,0,0)</f>
        <v>0.875</v>
      </c>
      <c r="G58" s="24"/>
    </row>
    <row r="59" spans="1:9" x14ac:dyDescent="0.25">
      <c r="A59" s="2"/>
      <c r="B59" s="24">
        <f>B55+1</f>
        <v>36</v>
      </c>
      <c r="C59" t="s">
        <v>9</v>
      </c>
      <c r="D59">
        <v>5</v>
      </c>
      <c r="E59" s="3">
        <f>E58+TIME(0,D58,0)</f>
        <v>0.58333333333333337</v>
      </c>
      <c r="F59" s="5"/>
      <c r="G59" s="24" t="s">
        <v>21</v>
      </c>
    </row>
    <row r="60" spans="1:9" x14ac:dyDescent="0.25">
      <c r="A60" s="2"/>
      <c r="B60" s="24">
        <f>B59+1</f>
        <v>37</v>
      </c>
      <c r="C60" t="s">
        <v>88</v>
      </c>
      <c r="D60">
        <v>25</v>
      </c>
      <c r="E60" s="3">
        <f>E59+TIME(0,D59,0)</f>
        <v>0.58680555555555558</v>
      </c>
      <c r="F60" s="5"/>
      <c r="G60" s="24" t="s">
        <v>22</v>
      </c>
      <c r="I60" s="26"/>
    </row>
    <row r="61" spans="1:9" x14ac:dyDescent="0.25">
      <c r="A61" s="2"/>
      <c r="B61" s="24">
        <f>B60+1</f>
        <v>38</v>
      </c>
      <c r="C61" t="s">
        <v>79</v>
      </c>
      <c r="D61">
        <v>15</v>
      </c>
      <c r="E61" s="3">
        <f>E60+TIME(0,D60,0)</f>
        <v>0.60416666666666674</v>
      </c>
      <c r="F61" s="5"/>
      <c r="G61" s="24" t="s">
        <v>54</v>
      </c>
      <c r="I61" s="26"/>
    </row>
    <row r="62" spans="1:9" x14ac:dyDescent="0.25">
      <c r="A62" s="2"/>
      <c r="B62" s="24">
        <f>B61+1</f>
        <v>39</v>
      </c>
      <c r="C62" t="s">
        <v>90</v>
      </c>
      <c r="D62">
        <v>15</v>
      </c>
      <c r="E62" s="3">
        <f>E61+TIME(0,D61,0)</f>
        <v>0.61458333333333337</v>
      </c>
      <c r="G62" s="24" t="s">
        <v>21</v>
      </c>
      <c r="I62" s="26"/>
    </row>
    <row r="63" spans="1:9" x14ac:dyDescent="0.25">
      <c r="B63" s="24">
        <f>B62+1</f>
        <v>40</v>
      </c>
      <c r="C63" t="s">
        <v>8</v>
      </c>
      <c r="E63" s="3">
        <f>E62+TIME(0,D62,0)</f>
        <v>0.625</v>
      </c>
      <c r="G63" s="24" t="s">
        <v>21</v>
      </c>
    </row>
    <row r="64" spans="1:9" x14ac:dyDescent="0.25">
      <c r="E64" s="3"/>
      <c r="F64" s="5"/>
    </row>
    <row r="65" spans="1:9" s="4" customFormat="1" x14ac:dyDescent="0.25">
      <c r="A65" s="25">
        <f>Summary!$A$11</f>
        <v>45713</v>
      </c>
      <c r="B65" s="23"/>
      <c r="C65" s="4" t="str">
        <f>CONCATENATE(TEXT(Summary!$A$11,"dd-mmm")," ",Summary!$B$11)</f>
        <v>25-Feb Comment Resolution</v>
      </c>
      <c r="E65" s="5">
        <f>Summary!F11</f>
        <v>0.25</v>
      </c>
      <c r="F65" s="5">
        <f>E65+TIME(-$E$1,0,0)</f>
        <v>0.54166666666666674</v>
      </c>
      <c r="G65" s="23"/>
    </row>
    <row r="66" spans="1:9" x14ac:dyDescent="0.25">
      <c r="A66" s="25"/>
      <c r="B66" s="24">
        <f>B63+1</f>
        <v>41</v>
      </c>
      <c r="C66" t="s">
        <v>9</v>
      </c>
      <c r="D66">
        <v>5</v>
      </c>
      <c r="E66" s="3">
        <f>E65+TIME(0,D65,0)</f>
        <v>0.25</v>
      </c>
      <c r="G66" s="24" t="s">
        <v>21</v>
      </c>
      <c r="I66" s="26"/>
    </row>
    <row r="67" spans="1:9" x14ac:dyDescent="0.25">
      <c r="A67" s="25"/>
      <c r="B67" s="24">
        <f>B66+1</f>
        <v>42</v>
      </c>
      <c r="C67" t="s">
        <v>88</v>
      </c>
      <c r="D67">
        <v>25</v>
      </c>
      <c r="E67" s="3">
        <f>E66+TIME(0,D66,0)</f>
        <v>0.25347222222222221</v>
      </c>
      <c r="G67" s="24" t="s">
        <v>22</v>
      </c>
      <c r="I67" s="26"/>
    </row>
    <row r="68" spans="1:9" x14ac:dyDescent="0.25">
      <c r="A68" s="2"/>
      <c r="B68" s="24">
        <f>B67+1</f>
        <v>43</v>
      </c>
      <c r="C68" t="s">
        <v>88</v>
      </c>
      <c r="D68">
        <v>25</v>
      </c>
      <c r="E68" s="3">
        <f>E67+TIME(0,D67,0)</f>
        <v>0.27083333333333331</v>
      </c>
      <c r="G68" s="24" t="s">
        <v>22</v>
      </c>
      <c r="I68" s="26"/>
    </row>
    <row r="69" spans="1:9" x14ac:dyDescent="0.25">
      <c r="A69" s="2"/>
      <c r="B69" s="24">
        <f>B68+1</f>
        <v>44</v>
      </c>
      <c r="C69" t="s">
        <v>78</v>
      </c>
      <c r="D69">
        <v>5</v>
      </c>
      <c r="E69" s="3">
        <f>E68+TIME(0,D68,0)</f>
        <v>0.28819444444444442</v>
      </c>
      <c r="G69" s="24" t="s">
        <v>54</v>
      </c>
      <c r="I69" s="26"/>
    </row>
    <row r="70" spans="1:9" x14ac:dyDescent="0.25">
      <c r="B70" s="24">
        <f>B69+1</f>
        <v>45</v>
      </c>
      <c r="C70" t="s">
        <v>8</v>
      </c>
      <c r="E70" s="3">
        <f>E69+TIME(0,D69,0)</f>
        <v>0.29166666666666663</v>
      </c>
      <c r="G70" s="24" t="s">
        <v>21</v>
      </c>
    </row>
    <row r="71" spans="1:9" x14ac:dyDescent="0.25">
      <c r="A71" s="2"/>
      <c r="E71" s="3"/>
    </row>
    <row r="72" spans="1:9" s="4" customFormat="1" x14ac:dyDescent="0.25">
      <c r="A72" s="25">
        <f>Summary!$A$12</f>
        <v>45715</v>
      </c>
      <c r="B72" s="23"/>
      <c r="C72" s="4" t="str">
        <f>CONCATENATE(TEXT(Summary!$A$12,"dd-mmm")," ",Summary!$B$12)</f>
        <v>27-Feb Comment Resolution</v>
      </c>
      <c r="E72" s="5">
        <f>Summary!F12</f>
        <v>0.58333333333333337</v>
      </c>
      <c r="F72" s="5">
        <f>E72+TIME(-$E$1,0,0)</f>
        <v>0.875</v>
      </c>
      <c r="G72" s="23"/>
    </row>
    <row r="73" spans="1:9" x14ac:dyDescent="0.25">
      <c r="A73" s="25"/>
      <c r="B73" s="24">
        <f>B70+1</f>
        <v>46</v>
      </c>
      <c r="C73" t="s">
        <v>9</v>
      </c>
      <c r="D73">
        <v>5</v>
      </c>
      <c r="E73" s="3">
        <f>E72+TIME(0,D72,0)</f>
        <v>0.58333333333333337</v>
      </c>
      <c r="G73" s="24" t="s">
        <v>21</v>
      </c>
      <c r="I73" s="26"/>
    </row>
    <row r="74" spans="1:9" x14ac:dyDescent="0.25">
      <c r="A74" s="25"/>
      <c r="B74" s="24">
        <f>B73+1</f>
        <v>47</v>
      </c>
      <c r="C74" t="s">
        <v>88</v>
      </c>
      <c r="D74">
        <v>25</v>
      </c>
      <c r="E74" s="3">
        <f>E73+TIME(0,D73,0)</f>
        <v>0.58680555555555558</v>
      </c>
      <c r="G74" s="24" t="s">
        <v>22</v>
      </c>
      <c r="I74" s="26"/>
    </row>
    <row r="75" spans="1:9" x14ac:dyDescent="0.25">
      <c r="A75" s="2"/>
      <c r="B75" s="24">
        <f>B74+1</f>
        <v>48</v>
      </c>
      <c r="C75" t="s">
        <v>88</v>
      </c>
      <c r="D75">
        <v>25</v>
      </c>
      <c r="E75" s="3">
        <f>E74+TIME(0,D74,0)</f>
        <v>0.60416666666666674</v>
      </c>
      <c r="G75" s="24" t="s">
        <v>22</v>
      </c>
      <c r="I75" s="26"/>
    </row>
    <row r="76" spans="1:9" x14ac:dyDescent="0.25">
      <c r="A76" s="2"/>
      <c r="B76" s="24">
        <f>B75+1</f>
        <v>49</v>
      </c>
      <c r="C76" t="s">
        <v>78</v>
      </c>
      <c r="D76">
        <v>5</v>
      </c>
      <c r="E76" s="3">
        <f>E75+TIME(0,D75,0)</f>
        <v>0.6215277777777779</v>
      </c>
      <c r="G76" s="24" t="s">
        <v>54</v>
      </c>
      <c r="I76" s="26"/>
    </row>
    <row r="77" spans="1:9" x14ac:dyDescent="0.25">
      <c r="B77" s="24">
        <f>B76+1</f>
        <v>50</v>
      </c>
      <c r="C77" t="s">
        <v>8</v>
      </c>
      <c r="E77" s="3">
        <f>E76+TIME(0,D76,0)</f>
        <v>0.62500000000000011</v>
      </c>
      <c r="G77" s="24" t="s">
        <v>21</v>
      </c>
    </row>
    <row r="78" spans="1:9" x14ac:dyDescent="0.25">
      <c r="A78" s="2"/>
      <c r="E78" s="3"/>
    </row>
    <row r="79" spans="1:9" s="4" customFormat="1" x14ac:dyDescent="0.25">
      <c r="A79" s="25">
        <f>Summary!$A$13</f>
        <v>45720</v>
      </c>
      <c r="B79" s="23"/>
      <c r="C79" s="4" t="str">
        <f>CONCATENATE(TEXT(Summary!$A$13,"dd-mmm")," ",Summary!$B$13)</f>
        <v>04-Mar Comment Resolution</v>
      </c>
      <c r="E79" s="5">
        <f>Summary!F13</f>
        <v>0.25</v>
      </c>
      <c r="F79" s="5">
        <f>E79+TIME(-$E$1,0,0)</f>
        <v>0.54166666666666674</v>
      </c>
      <c r="G79" s="23"/>
    </row>
    <row r="80" spans="1:9" s="4" customFormat="1" x14ac:dyDescent="0.25">
      <c r="A80" s="25"/>
      <c r="B80" s="24">
        <f>B77+1</f>
        <v>51</v>
      </c>
      <c r="C80" t="s">
        <v>9</v>
      </c>
      <c r="D80">
        <v>5</v>
      </c>
      <c r="E80" s="3">
        <f>E79+TIME(0,D80,0)</f>
        <v>0.25347222222222221</v>
      </c>
      <c r="F80"/>
      <c r="G80" s="24" t="s">
        <v>22</v>
      </c>
    </row>
    <row r="81" spans="1:9" s="4" customFormat="1" x14ac:dyDescent="0.25">
      <c r="A81" s="25"/>
      <c r="B81" s="24">
        <f>B80+1</f>
        <v>52</v>
      </c>
      <c r="C81" t="s">
        <v>88</v>
      </c>
      <c r="D81">
        <v>25</v>
      </c>
      <c r="E81" s="3">
        <f>E80+TIME(0,D81,0)</f>
        <v>0.27083333333333331</v>
      </c>
      <c r="F81"/>
      <c r="G81" s="24" t="s">
        <v>22</v>
      </c>
    </row>
    <row r="82" spans="1:9" s="4" customFormat="1" x14ac:dyDescent="0.25">
      <c r="A82" s="25"/>
      <c r="B82" s="24">
        <f>B81+1</f>
        <v>53</v>
      </c>
      <c r="C82" t="s">
        <v>88</v>
      </c>
      <c r="D82">
        <v>25</v>
      </c>
      <c r="E82" s="3">
        <f>E81+TIME(0,D82,0)</f>
        <v>0.28819444444444442</v>
      </c>
      <c r="F82"/>
      <c r="G82" s="24" t="s">
        <v>22</v>
      </c>
    </row>
    <row r="83" spans="1:9" s="4" customFormat="1" x14ac:dyDescent="0.25">
      <c r="A83" s="25"/>
      <c r="B83" s="24">
        <f>B82+1</f>
        <v>54</v>
      </c>
      <c r="C83" t="s">
        <v>79</v>
      </c>
      <c r="D83">
        <v>5</v>
      </c>
      <c r="E83" s="3">
        <f>E82+TIME(0,D83,0)</f>
        <v>0.29166666666666663</v>
      </c>
      <c r="F83"/>
      <c r="G83" s="24" t="s">
        <v>54</v>
      </c>
    </row>
    <row r="84" spans="1:9" s="4" customFormat="1" x14ac:dyDescent="0.25">
      <c r="A84" s="25"/>
      <c r="B84" s="24">
        <f>B83+1</f>
        <v>55</v>
      </c>
      <c r="C84" t="s">
        <v>8</v>
      </c>
      <c r="E84" s="5"/>
      <c r="F84" s="5"/>
      <c r="G84" s="23"/>
    </row>
    <row r="85" spans="1:9" x14ac:dyDescent="0.25">
      <c r="A85" s="2"/>
      <c r="E85" s="3"/>
    </row>
    <row r="86" spans="1:9" x14ac:dyDescent="0.25">
      <c r="A86" s="25">
        <f>Summary!$A$14</f>
        <v>45722</v>
      </c>
      <c r="C86" s="4" t="str">
        <f>CONCATENATE(TEXT(Summary!$A$14,"dd-mmm")," ",Summary!$B$14)</f>
        <v>06-Mar Comment Resolution</v>
      </c>
      <c r="E86" s="3">
        <f>Summary!F14</f>
        <v>0.58333333333333337</v>
      </c>
      <c r="F86" s="5">
        <f>E86+TIME(-$E$1,0,0)</f>
        <v>0.875</v>
      </c>
    </row>
    <row r="87" spans="1:9" x14ac:dyDescent="0.25">
      <c r="A87" s="25"/>
      <c r="B87" s="24">
        <f>B84+1</f>
        <v>56</v>
      </c>
      <c r="C87" t="s">
        <v>89</v>
      </c>
      <c r="D87">
        <v>25</v>
      </c>
      <c r="E87" s="3">
        <f>E86+TIME(0,D86,0)</f>
        <v>0.58333333333333337</v>
      </c>
      <c r="G87" s="24" t="s">
        <v>22</v>
      </c>
      <c r="I87" s="26"/>
    </row>
    <row r="88" spans="1:9" x14ac:dyDescent="0.25">
      <c r="A88" s="25"/>
      <c r="B88" s="24">
        <f>B87+1</f>
        <v>57</v>
      </c>
      <c r="C88" t="s">
        <v>80</v>
      </c>
      <c r="D88">
        <v>20</v>
      </c>
      <c r="E88" s="3">
        <f t="shared" ref="E88:E90" si="4">E87+TIME(0,D87,0)</f>
        <v>0.60069444444444453</v>
      </c>
      <c r="G88" s="24" t="s">
        <v>76</v>
      </c>
      <c r="I88" s="26"/>
    </row>
    <row r="89" spans="1:9" x14ac:dyDescent="0.25">
      <c r="A89" s="25"/>
      <c r="B89" s="24">
        <f>B88+1</f>
        <v>58</v>
      </c>
      <c r="C89" t="s">
        <v>81</v>
      </c>
      <c r="D89">
        <v>15</v>
      </c>
      <c r="E89" s="3">
        <f t="shared" si="4"/>
        <v>0.61458333333333337</v>
      </c>
      <c r="G89" s="24" t="s">
        <v>21</v>
      </c>
    </row>
    <row r="90" spans="1:9" x14ac:dyDescent="0.25">
      <c r="A90" s="25"/>
      <c r="B90" s="24">
        <f>B89+1</f>
        <v>59</v>
      </c>
      <c r="C90" t="s">
        <v>8</v>
      </c>
      <c r="D90">
        <v>0</v>
      </c>
      <c r="E90" s="3">
        <f t="shared" si="4"/>
        <v>0.625</v>
      </c>
      <c r="G90" s="24" t="s">
        <v>21</v>
      </c>
      <c r="I90" s="26"/>
    </row>
    <row r="91" spans="1:9" x14ac:dyDescent="0.25">
      <c r="E91" s="3"/>
      <c r="I91" s="26"/>
    </row>
    <row r="92" spans="1:9" x14ac:dyDescent="0.25">
      <c r="E92" s="3"/>
    </row>
    <row r="93" spans="1:9" x14ac:dyDescent="0.25">
      <c r="C93" t="s">
        <v>63</v>
      </c>
      <c r="E93" s="3"/>
    </row>
    <row r="94" spans="1:9" x14ac:dyDescent="0.25">
      <c r="E94" s="3"/>
      <c r="I94" s="26"/>
    </row>
    <row r="95" spans="1:9" x14ac:dyDescent="0.25">
      <c r="E95" s="3"/>
      <c r="I95" s="26"/>
    </row>
    <row r="96" spans="1:9" x14ac:dyDescent="0.25">
      <c r="E96" s="3"/>
    </row>
    <row r="97" spans="1:5" x14ac:dyDescent="0.25">
      <c r="A97" s="25"/>
    </row>
    <row r="98" spans="1:5" x14ac:dyDescent="0.25">
      <c r="E98" s="5"/>
    </row>
    <row r="99" spans="1:5" x14ac:dyDescent="0.25">
      <c r="E99" s="3"/>
    </row>
    <row r="100" spans="1:5" x14ac:dyDescent="0.25">
      <c r="E100" s="3"/>
    </row>
    <row r="101" spans="1:5" x14ac:dyDescent="0.25">
      <c r="E101" s="3"/>
    </row>
    <row r="102" spans="1:5" x14ac:dyDescent="0.25">
      <c r="E102" s="3"/>
    </row>
    <row r="104" spans="1:5" x14ac:dyDescent="0.25">
      <c r="A104" s="25"/>
    </row>
    <row r="105" spans="1:5" x14ac:dyDescent="0.25">
      <c r="A105" s="25"/>
      <c r="E105" s="5"/>
    </row>
    <row r="106" spans="1:5" x14ac:dyDescent="0.25">
      <c r="E106" s="3"/>
    </row>
    <row r="107" spans="1:5" x14ac:dyDescent="0.25">
      <c r="E107" s="3"/>
    </row>
    <row r="108" spans="1:5" x14ac:dyDescent="0.25">
      <c r="E108" s="3"/>
    </row>
    <row r="109" spans="1:5" x14ac:dyDescent="0.25">
      <c r="E109" s="3"/>
    </row>
    <row r="110" spans="1:5" x14ac:dyDescent="0.25">
      <c r="A110" s="25"/>
      <c r="E110" s="5"/>
    </row>
    <row r="111" spans="1:5" x14ac:dyDescent="0.25">
      <c r="A111" s="25"/>
      <c r="E111" s="5"/>
    </row>
    <row r="112" spans="1:5" x14ac:dyDescent="0.25">
      <c r="A112" s="25"/>
      <c r="E112" s="5"/>
    </row>
    <row r="113" spans="1:5" x14ac:dyDescent="0.25">
      <c r="A113" s="25"/>
      <c r="E113" s="5"/>
    </row>
    <row r="114" spans="1:5" x14ac:dyDescent="0.25">
      <c r="E114" s="3"/>
    </row>
    <row r="115" spans="1:5" x14ac:dyDescent="0.25">
      <c r="E115" s="3"/>
    </row>
    <row r="116" spans="1:5" x14ac:dyDescent="0.25">
      <c r="E116" s="3"/>
    </row>
    <row r="117" spans="1:5" x14ac:dyDescent="0.25">
      <c r="E117" s="3"/>
    </row>
    <row r="118" spans="1:5" x14ac:dyDescent="0.25">
      <c r="A118" s="25"/>
      <c r="E118" s="5"/>
    </row>
    <row r="119" spans="1:5" x14ac:dyDescent="0.25">
      <c r="A119" s="25"/>
    </row>
    <row r="120" spans="1:5" x14ac:dyDescent="0.25">
      <c r="A120" s="25"/>
      <c r="E120" s="5"/>
    </row>
    <row r="121" spans="1:5" x14ac:dyDescent="0.25">
      <c r="E121" s="3"/>
    </row>
    <row r="122" spans="1:5" x14ac:dyDescent="0.25">
      <c r="E122" s="3"/>
    </row>
    <row r="123" spans="1:5" x14ac:dyDescent="0.25">
      <c r="E123" s="3"/>
    </row>
    <row r="124" spans="1:5" x14ac:dyDescent="0.25">
      <c r="E124" s="3"/>
    </row>
    <row r="125" spans="1:5" x14ac:dyDescent="0.25">
      <c r="A125" s="25"/>
      <c r="E125" s="5"/>
    </row>
    <row r="126" spans="1:5" x14ac:dyDescent="0.25">
      <c r="A126" s="25"/>
    </row>
    <row r="127" spans="1:5" x14ac:dyDescent="0.25">
      <c r="A127" s="25"/>
      <c r="E127" s="5"/>
    </row>
    <row r="128" spans="1:5" x14ac:dyDescent="0.25">
      <c r="A128" s="25"/>
      <c r="E128" s="5"/>
    </row>
    <row r="129" spans="1:5" x14ac:dyDescent="0.25">
      <c r="E129" s="3"/>
    </row>
    <row r="130" spans="1:5" x14ac:dyDescent="0.25">
      <c r="E130" s="3"/>
    </row>
    <row r="131" spans="1:5" x14ac:dyDescent="0.25">
      <c r="E131" s="3"/>
    </row>
    <row r="132" spans="1:5" x14ac:dyDescent="0.25">
      <c r="E132" s="3"/>
    </row>
    <row r="133" spans="1:5" x14ac:dyDescent="0.25">
      <c r="A133" s="25"/>
      <c r="E133" s="5"/>
    </row>
    <row r="134" spans="1:5" x14ac:dyDescent="0.25">
      <c r="A134" s="25"/>
    </row>
    <row r="135" spans="1:5" x14ac:dyDescent="0.25">
      <c r="A135" s="25"/>
      <c r="E135" s="5"/>
    </row>
    <row r="136" spans="1:5" x14ac:dyDescent="0.25">
      <c r="E136" s="3"/>
    </row>
    <row r="137" spans="1:5" x14ac:dyDescent="0.25">
      <c r="E137" s="3"/>
    </row>
    <row r="138" spans="1:5" x14ac:dyDescent="0.25">
      <c r="E138" s="3"/>
    </row>
    <row r="139" spans="1:5" x14ac:dyDescent="0.25">
      <c r="E139" s="3"/>
    </row>
    <row r="140" spans="1:5" x14ac:dyDescent="0.25">
      <c r="A140" s="25"/>
      <c r="E140" s="5"/>
    </row>
    <row r="141" spans="1:5" x14ac:dyDescent="0.25">
      <c r="A141" s="25"/>
    </row>
    <row r="142" spans="1:5" x14ac:dyDescent="0.25">
      <c r="E142" s="5"/>
    </row>
    <row r="143" spans="1:5" x14ac:dyDescent="0.25">
      <c r="E143" s="3"/>
    </row>
    <row r="144" spans="1:5" x14ac:dyDescent="0.25">
      <c r="E144" s="3"/>
    </row>
    <row r="145" spans="1:5" x14ac:dyDescent="0.25">
      <c r="E145" s="3"/>
    </row>
    <row r="146" spans="1:5" x14ac:dyDescent="0.25">
      <c r="E146" s="3"/>
    </row>
    <row r="148" spans="1:5" x14ac:dyDescent="0.25">
      <c r="A148" s="25"/>
    </row>
    <row r="149" spans="1:5" x14ac:dyDescent="0.25">
      <c r="E149" s="5"/>
    </row>
    <row r="150" spans="1:5" x14ac:dyDescent="0.25">
      <c r="E150" s="3"/>
    </row>
    <row r="151" spans="1:5" x14ac:dyDescent="0.25">
      <c r="E151" s="3"/>
    </row>
    <row r="152" spans="1:5" x14ac:dyDescent="0.25">
      <c r="E152" s="3"/>
    </row>
    <row r="153" spans="1:5" x14ac:dyDescent="0.25">
      <c r="E153" s="3"/>
    </row>
    <row r="155" spans="1:5" x14ac:dyDescent="0.25">
      <c r="A155" s="25"/>
    </row>
    <row r="156" spans="1:5" x14ac:dyDescent="0.25">
      <c r="E156" s="5"/>
    </row>
    <row r="157" spans="1:5" x14ac:dyDescent="0.25">
      <c r="E157" s="3"/>
    </row>
    <row r="158" spans="1:5" x14ac:dyDescent="0.25">
      <c r="E158" s="3"/>
    </row>
    <row r="159" spans="1:5" x14ac:dyDescent="0.25">
      <c r="E159" s="3"/>
    </row>
    <row r="160" spans="1:5" x14ac:dyDescent="0.25">
      <c r="E160" s="3"/>
    </row>
    <row r="162" spans="1:5" x14ac:dyDescent="0.25">
      <c r="A162" s="25"/>
      <c r="C162" s="46"/>
    </row>
    <row r="163" spans="1:5" x14ac:dyDescent="0.25">
      <c r="E163" s="5"/>
    </row>
    <row r="164" spans="1:5" x14ac:dyDescent="0.25">
      <c r="A164" s="25"/>
      <c r="C164" s="46"/>
      <c r="E164" s="5"/>
    </row>
    <row r="165" spans="1:5" x14ac:dyDescent="0.25">
      <c r="A165" s="25"/>
      <c r="E165" s="5"/>
    </row>
    <row r="166" spans="1:5" x14ac:dyDescent="0.25">
      <c r="A166" s="25"/>
      <c r="C166" s="2"/>
    </row>
    <row r="167" spans="1:5" x14ac:dyDescent="0.25">
      <c r="E167" s="5"/>
    </row>
    <row r="168" spans="1:5" x14ac:dyDescent="0.25">
      <c r="E168" s="3"/>
    </row>
    <row r="169" spans="1:5" x14ac:dyDescent="0.25">
      <c r="E169" s="3"/>
    </row>
    <row r="170" spans="1:5" x14ac:dyDescent="0.25">
      <c r="E170" s="3"/>
    </row>
    <row r="171" spans="1:5" x14ac:dyDescent="0.25">
      <c r="E171" s="3"/>
    </row>
    <row r="173" spans="1:5" x14ac:dyDescent="0.25">
      <c r="A173" s="25"/>
    </row>
    <row r="174" spans="1:5" x14ac:dyDescent="0.25">
      <c r="E174" s="5"/>
    </row>
    <row r="175" spans="1:5" x14ac:dyDescent="0.25">
      <c r="E175" s="3"/>
    </row>
    <row r="176" spans="1:5" x14ac:dyDescent="0.25">
      <c r="E176" s="3"/>
    </row>
    <row r="177" spans="1:5" x14ac:dyDescent="0.25">
      <c r="E177" s="3"/>
    </row>
    <row r="178" spans="1:5" x14ac:dyDescent="0.25">
      <c r="E178" s="3"/>
    </row>
    <row r="180" spans="1:5" x14ac:dyDescent="0.25">
      <c r="A180" s="25"/>
      <c r="C180" s="2"/>
    </row>
    <row r="181" spans="1:5" x14ac:dyDescent="0.25">
      <c r="E181" s="5"/>
    </row>
    <row r="182" spans="1:5" x14ac:dyDescent="0.25">
      <c r="E182" s="3"/>
    </row>
    <row r="183" spans="1:5" x14ac:dyDescent="0.25">
      <c r="E183" s="3"/>
    </row>
    <row r="184" spans="1:5" x14ac:dyDescent="0.25">
      <c r="E184" s="3"/>
    </row>
    <row r="185" spans="1:5" x14ac:dyDescent="0.25">
      <c r="E185" s="3"/>
    </row>
    <row r="187" spans="1:5" x14ac:dyDescent="0.25">
      <c r="A187" s="25"/>
      <c r="C187" s="2"/>
    </row>
    <row r="188" spans="1:5" x14ac:dyDescent="0.25">
      <c r="E188" s="5"/>
    </row>
    <row r="189" spans="1:5" x14ac:dyDescent="0.25">
      <c r="E189" s="3"/>
    </row>
    <row r="190" spans="1:5" x14ac:dyDescent="0.25">
      <c r="E190" s="3"/>
    </row>
    <row r="191" spans="1:5" x14ac:dyDescent="0.25">
      <c r="E191" s="3"/>
    </row>
    <row r="192" spans="1:5" x14ac:dyDescent="0.25">
      <c r="E192" s="3"/>
    </row>
  </sheetData>
  <conditionalFormatting sqref="A4:A90">
    <cfRule type="cellIs" dxfId="1" priority="1" operator="equal">
      <formula>TODAY()</formula>
    </cfRule>
  </conditionalFormatting>
  <hyperlinks>
    <hyperlink ref="I9" r:id="rId1" xr:uid="{4F17FA5B-FED1-493B-AF31-3AAE18ECAD78}"/>
    <hyperlink ref="I10" r:id="rId2" xr:uid="{45265DCE-BE0D-4731-88E9-FCAD3D249F64}"/>
    <hyperlink ref="I15" r:id="rId3" xr:uid="{BD5C41BC-8B5C-4180-8A89-3DAE54CC8F8D}"/>
    <hyperlink ref="I30" r:id="rId4" xr:uid="{166255EE-1C45-4491-B543-B4C0CBDCE84C}"/>
    <hyperlink ref="I31" r:id="rId5" xr:uid="{524E2E66-279D-4441-A21B-00A85D1D0412}"/>
  </hyperlinks>
  <pageMargins left="0.7" right="0.7" top="0.75" bottom="0.75" header="0.3" footer="0.3"/>
  <pageSetup orientation="portrait"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E36"/>
  <sheetViews>
    <sheetView workbookViewId="0">
      <selection activeCell="A10" sqref="A10"/>
    </sheetView>
  </sheetViews>
  <sheetFormatPr defaultRowHeight="15" x14ac:dyDescent="0.25"/>
  <cols>
    <col min="1" max="1" width="59.42578125" customWidth="1"/>
    <col min="2" max="2" width="14.85546875" customWidth="1"/>
    <col min="3" max="3" width="31.85546875" customWidth="1"/>
    <col min="5" max="5" width="48.140625" customWidth="1"/>
    <col min="6" max="6" width="48.2851562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41" t="s">
        <v>51</v>
      </c>
      <c r="B2" s="12"/>
      <c r="C2" s="12"/>
    </row>
    <row r="3" spans="1:3" ht="17.25" thickBot="1" x14ac:dyDescent="0.3">
      <c r="A3" s="13" t="s">
        <v>18</v>
      </c>
      <c r="B3" s="13" t="s">
        <v>4</v>
      </c>
      <c r="C3" s="45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7" t="s">
        <v>59</v>
      </c>
      <c r="B5" s="7" t="s">
        <v>33</v>
      </c>
      <c r="C5" s="7" t="s">
        <v>66</v>
      </c>
    </row>
    <row r="6" spans="1:3" ht="17.25" thickBot="1" x14ac:dyDescent="0.3">
      <c r="A6" s="9" t="s">
        <v>60</v>
      </c>
      <c r="B6" s="8" t="s">
        <v>34</v>
      </c>
      <c r="C6" s="9" t="s">
        <v>67</v>
      </c>
    </row>
    <row r="7" spans="1:3" ht="17.25" thickBot="1" x14ac:dyDescent="0.3">
      <c r="A7" s="9" t="s">
        <v>56</v>
      </c>
      <c r="B7" s="8" t="s">
        <v>35</v>
      </c>
      <c r="C7" s="9" t="s">
        <v>68</v>
      </c>
    </row>
    <row r="8" spans="1:3" ht="17.25" thickBot="1" x14ac:dyDescent="0.3">
      <c r="A8" s="9" t="s">
        <v>57</v>
      </c>
      <c r="B8" s="8" t="s">
        <v>36</v>
      </c>
      <c r="C8" s="9" t="s">
        <v>69</v>
      </c>
    </row>
    <row r="9" spans="1:3" ht="17.25" thickBot="1" x14ac:dyDescent="0.3">
      <c r="A9" s="9" t="s">
        <v>58</v>
      </c>
      <c r="B9" s="8" t="s">
        <v>14</v>
      </c>
      <c r="C9" s="9" t="s">
        <v>15</v>
      </c>
    </row>
    <row r="10" spans="1:3" ht="17.25" thickBot="1" x14ac:dyDescent="0.3">
      <c r="A10" s="9" t="s">
        <v>70</v>
      </c>
      <c r="B10" s="8" t="s">
        <v>77</v>
      </c>
      <c r="C10" s="9" t="s">
        <v>16</v>
      </c>
    </row>
    <row r="11" spans="1:3" ht="16.5" x14ac:dyDescent="0.25">
      <c r="A11" s="10"/>
      <c r="B11" s="11"/>
      <c r="C11" s="11"/>
    </row>
    <row r="12" spans="1:3" ht="17.25" thickBot="1" x14ac:dyDescent="0.3">
      <c r="A12" s="13" t="s">
        <v>17</v>
      </c>
      <c r="B12" s="13" t="s">
        <v>4</v>
      </c>
      <c r="C12" s="45">
        <v>0.91666666666666663</v>
      </c>
    </row>
    <row r="13" spans="1:3" ht="17.25" thickBot="1" x14ac:dyDescent="0.3">
      <c r="A13" s="7" t="s">
        <v>11</v>
      </c>
      <c r="B13" s="7" t="s">
        <v>12</v>
      </c>
      <c r="C13" s="7" t="s">
        <v>13</v>
      </c>
    </row>
    <row r="14" spans="1:3" ht="17.25" thickBot="1" x14ac:dyDescent="0.3">
      <c r="A14" s="7" t="s">
        <v>71</v>
      </c>
      <c r="B14" s="7" t="s">
        <v>33</v>
      </c>
      <c r="C14" s="7" t="s">
        <v>66</v>
      </c>
    </row>
    <row r="15" spans="1:3" ht="17.25" thickBot="1" x14ac:dyDescent="0.3">
      <c r="A15" s="7" t="s">
        <v>72</v>
      </c>
      <c r="B15" s="7" t="s">
        <v>34</v>
      </c>
      <c r="C15" s="9" t="s">
        <v>67</v>
      </c>
    </row>
    <row r="16" spans="1:3" ht="17.25" thickBot="1" x14ac:dyDescent="0.3">
      <c r="A16" s="9" t="s">
        <v>73</v>
      </c>
      <c r="B16" s="8" t="s">
        <v>35</v>
      </c>
      <c r="C16" s="9" t="s">
        <v>68</v>
      </c>
    </row>
    <row r="17" spans="1:3" ht="17.25" thickBot="1" x14ac:dyDescent="0.3">
      <c r="A17" s="9" t="s">
        <v>74</v>
      </c>
      <c r="B17" s="8" t="s">
        <v>36</v>
      </c>
      <c r="C17" s="9" t="s">
        <v>69</v>
      </c>
    </row>
    <row r="18" spans="1:3" ht="17.25" thickBot="1" x14ac:dyDescent="0.3">
      <c r="A18" s="9" t="s">
        <v>61</v>
      </c>
      <c r="B18" s="8" t="s">
        <v>14</v>
      </c>
      <c r="C18" s="9" t="s">
        <v>15</v>
      </c>
    </row>
    <row r="19" spans="1:3" ht="17.25" thickBot="1" x14ac:dyDescent="0.3">
      <c r="A19" s="9" t="s">
        <v>62</v>
      </c>
      <c r="B19" s="8" t="s">
        <v>77</v>
      </c>
      <c r="C19" s="9" t="s">
        <v>16</v>
      </c>
    </row>
    <row r="34" spans="5:5" x14ac:dyDescent="0.25">
      <c r="E34" s="50"/>
    </row>
    <row r="35" spans="5:5" x14ac:dyDescent="0.25">
      <c r="E35" s="51"/>
    </row>
    <row r="36" spans="5:5" x14ac:dyDescent="0.25">
      <c r="E36" s="51"/>
    </row>
  </sheetData>
  <conditionalFormatting sqref="E34:E35">
    <cfRule type="cellIs" dxfId="0" priority="1" operator="equal">
      <formula>TODAY()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Opening</vt:lpstr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2025-01-30T21:44:01Z</dcterms:modified>
</cp:coreProperties>
</file>