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83A15223-2D94-45C5-B252-3F2DC1FB068B}" xr6:coauthVersionLast="47" xr6:coauthVersionMax="47" xr10:uidLastSave="{00000000-0000-0000-0000-000000000000}"/>
  <bookViews>
    <workbookView xWindow="20475" yWindow="930" windowWidth="28110" windowHeight="19155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" l="1"/>
  <c r="B79" i="2"/>
  <c r="B72" i="2"/>
  <c r="B73" i="2" s="1"/>
  <c r="B74" i="2" s="1"/>
  <c r="B75" i="2" s="1"/>
  <c r="B76" i="2" s="1"/>
  <c r="E74" i="2"/>
  <c r="E75" i="2" s="1"/>
  <c r="E73" i="2"/>
  <c r="E72" i="2"/>
  <c r="E65" i="2"/>
  <c r="E66" i="2" s="1"/>
  <c r="E67" i="2" s="1"/>
  <c r="E68" i="2" s="1"/>
  <c r="E69" i="2" s="1"/>
  <c r="B65" i="2"/>
  <c r="B66" i="2" s="1"/>
  <c r="B67" i="2" s="1"/>
  <c r="B68" i="2" s="1"/>
  <c r="B69" i="2" s="1"/>
  <c r="B8" i="2" l="1"/>
  <c r="B9" i="2" s="1"/>
  <c r="B10" i="2" s="1"/>
  <c r="A5" i="1"/>
  <c r="D3" i="5"/>
  <c r="E78" i="2" l="1"/>
  <c r="E71" i="2"/>
  <c r="E64" i="2"/>
  <c r="E57" i="2"/>
  <c r="E58" i="2" s="1"/>
  <c r="E50" i="2"/>
  <c r="E42" i="2"/>
  <c r="E36" i="2"/>
  <c r="E28" i="2"/>
  <c r="E20" i="2"/>
  <c r="E13" i="2"/>
  <c r="E6" i="2"/>
  <c r="E7" i="2" s="1"/>
  <c r="E59" i="2" l="1"/>
  <c r="E60" i="2" s="1"/>
  <c r="E61" i="2" s="1"/>
  <c r="E62" i="2" s="1"/>
  <c r="F78" i="2"/>
  <c r="C1" i="2"/>
  <c r="E80" i="2" l="1"/>
  <c r="E81" i="2" s="1"/>
  <c r="E82" i="2" s="1"/>
  <c r="E37" i="2"/>
  <c r="E38" i="2" s="1"/>
  <c r="E39" i="2" s="1"/>
  <c r="E40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57" i="2"/>
  <c r="F64" i="2"/>
  <c r="F71" i="2"/>
  <c r="E51" i="2"/>
  <c r="E52" i="2" s="1"/>
  <c r="F50" i="2"/>
  <c r="F4" i="2"/>
  <c r="F6" i="2"/>
  <c r="E14" i="2"/>
  <c r="F13" i="2"/>
  <c r="E21" i="2"/>
  <c r="F20" i="2"/>
  <c r="E43" i="2"/>
  <c r="E44" i="2" s="1"/>
  <c r="E45" i="2" s="1"/>
  <c r="E46" i="2" s="1"/>
  <c r="E47" i="2" s="1"/>
  <c r="F42" i="2"/>
  <c r="E29" i="2"/>
  <c r="E30" i="2" s="1"/>
  <c r="E31" i="2" s="1"/>
  <c r="E32" i="2" s="1"/>
  <c r="E33" i="2" s="1"/>
  <c r="F28" i="2"/>
  <c r="F36" i="2"/>
  <c r="E22" i="2" l="1"/>
  <c r="E23" i="2" s="1"/>
  <c r="E24" i="2" s="1"/>
  <c r="E25" i="2" s="1"/>
  <c r="E15" i="2"/>
  <c r="E16" i="2" s="1"/>
  <c r="E17" i="2" s="1"/>
  <c r="C13" i="2"/>
  <c r="A7" i="1"/>
  <c r="A13" i="2"/>
  <c r="A6" i="2"/>
  <c r="A6" i="1"/>
  <c r="A20" i="2" s="1"/>
  <c r="C6" i="2"/>
  <c r="E53" i="2"/>
  <c r="E54" i="2" s="1"/>
  <c r="E55" i="2" s="1"/>
  <c r="E18" i="2" l="1"/>
  <c r="A9" i="1"/>
  <c r="A42" i="2" s="1"/>
  <c r="C28" i="2"/>
  <c r="A28" i="2"/>
  <c r="C20" i="2"/>
  <c r="A8" i="1"/>
  <c r="A35" i="2" s="1"/>
  <c r="B15" i="2"/>
  <c r="B16" i="2" s="1"/>
  <c r="B17" i="2" s="1"/>
  <c r="B18" i="2" s="1"/>
  <c r="B21" i="2" s="1"/>
  <c r="C35" i="2" l="1"/>
  <c r="A10" i="1"/>
  <c r="A11" i="1"/>
  <c r="C42" i="2"/>
  <c r="A13" i="1" l="1"/>
  <c r="C57" i="2"/>
  <c r="A57" i="2"/>
  <c r="A50" i="2"/>
  <c r="C50" i="2"/>
  <c r="A12" i="1"/>
  <c r="B22" i="2"/>
  <c r="B23" i="2" s="1"/>
  <c r="A14" i="1" l="1"/>
  <c r="C64" i="2"/>
  <c r="A64" i="2"/>
  <c r="C71" i="2"/>
  <c r="A71" i="2"/>
  <c r="B24" i="2"/>
  <c r="B25" i="2" s="1"/>
  <c r="B29" i="2" s="1"/>
  <c r="C78" i="2" l="1"/>
  <c r="A78" i="2"/>
  <c r="B30" i="2"/>
  <c r="B31" i="2" l="1"/>
  <c r="B32" i="2" s="1"/>
  <c r="B36" i="2" l="1"/>
  <c r="B37" i="2" s="1"/>
  <c r="B38" i="2" s="1"/>
  <c r="B39" i="2" s="1"/>
  <c r="B40" i="2" s="1"/>
  <c r="B43" i="2" s="1"/>
  <c r="B44" i="2" s="1"/>
  <c r="B45" i="2" s="1"/>
  <c r="B33" i="2"/>
  <c r="B46" i="2" l="1"/>
  <c r="B47" i="2" s="1"/>
  <c r="B51" i="2" s="1"/>
  <c r="B52" i="2" l="1"/>
  <c r="B53" i="2" s="1"/>
  <c r="B54" i="2" s="1"/>
  <c r="B55" i="2" s="1"/>
  <c r="B58" i="2" s="1"/>
  <c r="B59" i="2" l="1"/>
  <c r="B80" i="2" l="1"/>
  <c r="B81" i="2" s="1"/>
  <c r="B82" i="2" s="1"/>
  <c r="B60" i="2"/>
  <c r="B61" i="2" s="1"/>
  <c r="B62" i="2" s="1"/>
</calcChain>
</file>

<file path=xl/sharedStrings.xml><?xml version="1.0" encoding="utf-8"?>
<sst xmlns="http://schemas.openxmlformats.org/spreadsheetml/2006/main" count="219" uniqueCount="106">
  <si>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</si>
  <si>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</si>
  <si>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</si>
  <si>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</si>
  <si>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</si>
  <si>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</si>
  <si>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</si>
  <si>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</si>
  <si>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</si>
  <si>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</si>
  <si>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</si>
  <si>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</si>
  <si>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</si>
  <si>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</si>
  <si>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</si>
  <si>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</si>
  <si>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</si>
  <si>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</si>
  <si>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</si>
  <si>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</si>
  <si>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</si>
  <si>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</si>
  <si>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</si>
  <si>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</si>
  <si>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</si>
  <si>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</si>
  <si>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</si>
  <si>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</si>
  <si>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</si>
  <si>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</si>
  <si>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</si>
  <si>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</si>
  <si>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</si>
  <si>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</si>
  <si>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</si>
  <si>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</si>
  <si>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</si>
  <si>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</si>
  <si>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</si>
  <si>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</si>
  <si>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</si>
  <si>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</si>
  <si>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</si>
  <si>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</si>
  <si>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</si>
  <si>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</si>
  <si>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</si>
  <si>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</si>
  <si>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</si>
  <si>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</si>
  <si>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</si>
  <si>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</si>
  <si>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</si>
  <si>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</si>
  <si>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</si>
  <si>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</si>
  <si>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</si>
  <si>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</si>
  <si>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</si>
  <si>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</si>
  <si>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</si>
  <si>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</si>
  <si>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</si>
  <si>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</si>
  <si>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</si>
  <si>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</si>
  <si>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</si>
  <si>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</si>
  <si>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</si>
  <si>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</si>
  <si>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</si>
  <si>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</si>
  <si>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</si>
  <si>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</si>
  <si>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</si>
  <si>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Wenzheng</t>
  </si>
  <si>
    <t>Verso, Chaplin</t>
  </si>
  <si>
    <t>KST, JST</t>
  </si>
  <si>
    <t>Review</t>
  </si>
  <si>
    <t>Status</t>
  </si>
  <si>
    <t>Editor Updates, Comment Status</t>
  </si>
  <si>
    <t>Interim meeting planning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</si>
  <si>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</si>
  <si>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</si>
  <si>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</si>
  <si>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</si>
  <si>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</si>
  <si>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</si>
  <si>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</si>
  <si>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More comments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</si>
  <si>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</si>
  <si>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</si>
  <si>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</si>
  <si>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</si>
  <si>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</si>
  <si>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Proposed resolutions for CID 192,198 - Update</t>
  </si>
  <si>
    <t>20</t>
  </si>
  <si>
    <t>https://mentor.ieee.org/802.15/dcn/24/15-24-0471-01-04ab-proposed-resolutions-for-cid-192-198.docx</t>
  </si>
  <si>
    <t>15-24-0471</t>
  </si>
  <si>
    <t>Comment Resolution - Part 3 - another update</t>
  </si>
  <si>
    <t>To be announced</t>
  </si>
  <si>
    <t>Youngwan</t>
  </si>
  <si>
    <t>https://mentor.ieee.org/802.15/dcn/25/15-25-0050-01-04ab-comment-resolution-part-3.docx</t>
  </si>
  <si>
    <t>15-25-0050</t>
  </si>
  <si>
    <t xml:space="preserve">Proposed Comments Resolution for 15.4ab D1.0 NB Channel Map Comments: Part 2	</t>
  </si>
  <si>
    <t>Pooria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</si>
</sst>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1" fillId="7" borderId="0" xfId="0" applyNumberFormat="1" applyFont="1" applyFill="1" applyAlignment="1">
      <alignment wrapText="1"/>
    </xf>
    <xf numFmtId="164" fontId="8" fillId="0" borderId="0" xfId="0" applyNumberFormat="1" applyFont="1" applyBorder="1"/>
    <xf numFmtId="164" fontId="15" fillId="4" borderId="0" xfId="0" applyNumberFormat="1" applyFont="1" applyFill="1"/>
    <xf numFmtId="164" fontId="0" fillId="0" borderId="10" xfId="0" applyNumberFormat="1" applyBorder="1"/>
    <xf numFmtId="164" fontId="0" fillId="0" borderId="0" xfId="0" applyNumberFormat="1" applyBorder="1"/>
    <xf numFmtId="164" fontId="10" fillId="9" borderId="0" xfId="0" applyNumberFormat="1" applyFont="1" applyFill="1" applyBorder="1"/>
    <xf numFmtId="164" fontId="0" fillId="0" borderId="11" xfId="0" applyNumberFormat="1" applyBorder="1"/>
    <xf numFmtId="164" fontId="0" fillId="6" borderId="0" xfId="0" applyNumberFormat="1" applyFill="1" applyBorder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 applyBorder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0" borderId="0" xfId="0" applyNumberFormat="1" applyFont="1" applyFill="1" applyBorder="1"/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164" fontId="10" fillId="11" borderId="0" xfId="0" applyNumberFormat="1" applyFont="1" applyFill="1" applyBorder="1"/>
    <xf numFmtId="0" fontId="0" fillId="7" borderId="0" xfId="0" applyFill="1"/>
    <xf numFmtId="49" fontId="17" fillId="0" borderId="0" xfId="2" applyNumberFormat="1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050-01-04ab-comment-resolution-part-3.docx" TargetMode="External"/><Relationship Id="rId2" Type="http://schemas.openxmlformats.org/officeDocument/2006/relationships/hyperlink" Target="https://mentor.ieee.org/802.15/dcn/24/15-24-0471-01-04ab-proposed-resolutions-for-cid-192-198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4.4" x14ac:dyDescent="0.3"/>
  <cols>
    <col min="1" max="7" width="8.88671875" style="27" customWidth="1"/>
    <col min="8" max="8" width="16.6640625" customWidth="1"/>
    <col min="9" max="9" width="67.6640625" customWidth="1"/>
  </cols>
  <sheetData>
    <row r="1" spans="1:9" s="44" customFormat="1" ht="18" x14ac:dyDescent="0.35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3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3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61">
        <f t="shared" si="0"/>
        <v>45682</v>
      </c>
      <c r="I3" s="67" t="s">
        <v>82</v>
      </c>
    </row>
    <row r="4" spans="1:9" x14ac:dyDescent="0.3">
      <c r="A4" s="38">
        <f t="shared" ref="A4:A10" si="1">G3+1</f>
        <v>45683</v>
      </c>
      <c r="B4" s="39">
        <f>A4+1</f>
        <v>45684</v>
      </c>
      <c r="C4" s="54">
        <f>B4+1</f>
        <v>45685</v>
      </c>
      <c r="D4" s="53">
        <f>C4+1</f>
        <v>45686</v>
      </c>
      <c r="E4" s="62">
        <f t="shared" si="0"/>
        <v>45687</v>
      </c>
      <c r="F4" s="31">
        <f t="shared" si="0"/>
        <v>45688</v>
      </c>
      <c r="G4" s="29">
        <f t="shared" si="0"/>
        <v>45689</v>
      </c>
      <c r="I4" s="68"/>
    </row>
    <row r="5" spans="1:9" x14ac:dyDescent="0.3">
      <c r="A5" s="35">
        <f t="shared" si="1"/>
        <v>45690</v>
      </c>
      <c r="B5" s="36">
        <f t="shared" ref="B5:G8" si="2">A5+1</f>
        <v>45691</v>
      </c>
      <c r="C5" s="63">
        <f>B5+1</f>
        <v>45692</v>
      </c>
      <c r="D5" s="63">
        <f>C5+1</f>
        <v>45693</v>
      </c>
      <c r="E5" s="63">
        <f>D5+1</f>
        <v>45694</v>
      </c>
      <c r="F5" s="27">
        <f>E5+1</f>
        <v>45695</v>
      </c>
      <c r="G5" s="29">
        <f>F5+1</f>
        <v>45696</v>
      </c>
      <c r="I5" s="68"/>
    </row>
    <row r="6" spans="1:9" x14ac:dyDescent="0.3">
      <c r="A6" s="30">
        <f t="shared" si="1"/>
        <v>45697</v>
      </c>
      <c r="B6" s="27">
        <f t="shared" si="2"/>
        <v>45698</v>
      </c>
      <c r="C6" s="57">
        <f t="shared" si="2"/>
        <v>45699</v>
      </c>
      <c r="D6" s="56">
        <f t="shared" si="2"/>
        <v>45700</v>
      </c>
      <c r="E6" s="57">
        <f t="shared" si="2"/>
        <v>45701</v>
      </c>
      <c r="F6" s="27">
        <f t="shared" si="2"/>
        <v>45702</v>
      </c>
      <c r="G6" s="29">
        <f t="shared" si="2"/>
        <v>45703</v>
      </c>
      <c r="I6" s="68"/>
    </row>
    <row r="7" spans="1:9" ht="15.6" x14ac:dyDescent="0.3">
      <c r="A7" s="30">
        <f t="shared" si="1"/>
        <v>45704</v>
      </c>
      <c r="B7" s="56">
        <f t="shared" si="2"/>
        <v>45705</v>
      </c>
      <c r="C7" s="57">
        <f t="shared" si="2"/>
        <v>45706</v>
      </c>
      <c r="D7" s="56">
        <f t="shared" si="2"/>
        <v>45707</v>
      </c>
      <c r="E7" s="69">
        <f t="shared" si="2"/>
        <v>45708</v>
      </c>
      <c r="F7" s="56">
        <f t="shared" si="2"/>
        <v>45709</v>
      </c>
      <c r="G7" s="31">
        <f t="shared" si="2"/>
        <v>45710</v>
      </c>
      <c r="I7" s="40" t="s">
        <v>83</v>
      </c>
    </row>
    <row r="8" spans="1:9" x14ac:dyDescent="0.3">
      <c r="A8" s="55">
        <f t="shared" si="1"/>
        <v>45711</v>
      </c>
      <c r="B8" s="28">
        <f t="shared" si="2"/>
        <v>45712</v>
      </c>
      <c r="C8" s="64">
        <f t="shared" si="2"/>
        <v>45713</v>
      </c>
      <c r="D8" s="28">
        <f t="shared" si="2"/>
        <v>45714</v>
      </c>
      <c r="E8" s="64">
        <f t="shared" si="2"/>
        <v>45715</v>
      </c>
      <c r="F8" s="28">
        <f t="shared" si="2"/>
        <v>45716</v>
      </c>
      <c r="G8" s="58">
        <f t="shared" si="2"/>
        <v>45717</v>
      </c>
      <c r="I8" s="70"/>
    </row>
    <row r="9" spans="1:9" x14ac:dyDescent="0.3">
      <c r="A9" s="30">
        <f t="shared" si="1"/>
        <v>45718</v>
      </c>
      <c r="B9" s="27">
        <f t="shared" ref="B9:G9" si="3">A9+1</f>
        <v>45719</v>
      </c>
      <c r="C9" s="65">
        <f t="shared" si="3"/>
        <v>45720</v>
      </c>
      <c r="D9" s="27">
        <f t="shared" si="3"/>
        <v>45721</v>
      </c>
      <c r="E9" s="66">
        <f t="shared" si="3"/>
        <v>45722</v>
      </c>
      <c r="F9" s="27">
        <f t="shared" si="3"/>
        <v>45723</v>
      </c>
      <c r="G9" s="32">
        <f t="shared" si="3"/>
        <v>45724</v>
      </c>
      <c r="I9" s="52" t="s">
        <v>84</v>
      </c>
    </row>
    <row r="10" spans="1:9" x14ac:dyDescent="0.3">
      <c r="A10" s="33">
        <f t="shared" si="1"/>
        <v>45725</v>
      </c>
      <c r="B10" s="59">
        <f t="shared" ref="B10:G10" si="4">A10+1</f>
        <v>45726</v>
      </c>
      <c r="C10" s="59">
        <f t="shared" si="4"/>
        <v>45727</v>
      </c>
      <c r="D10" s="59">
        <f t="shared" si="4"/>
        <v>45728</v>
      </c>
      <c r="E10" s="59">
        <f t="shared" si="4"/>
        <v>45729</v>
      </c>
      <c r="F10" s="59">
        <f t="shared" si="4"/>
        <v>45730</v>
      </c>
      <c r="G10" s="60">
        <f t="shared" si="4"/>
        <v>45731</v>
      </c>
      <c r="H10" s="34" t="s">
        <v>55</v>
      </c>
      <c r="I10" s="52"/>
    </row>
    <row r="11" spans="1:9" ht="14.4" customHeight="1" x14ac:dyDescent="0.3">
      <c r="A11" s="33"/>
      <c r="B11" s="59"/>
      <c r="C11" s="59"/>
      <c r="D11" s="59"/>
      <c r="E11" s="59"/>
      <c r="F11" s="59"/>
      <c r="G11" s="60"/>
    </row>
    <row r="17" spans="8:9" ht="15.6" x14ac:dyDescent="0.3">
      <c r="H17" s="42" t="s">
        <v>47</v>
      </c>
      <c r="I17" s="4" t="s">
        <v>85</v>
      </c>
    </row>
    <row r="18" spans="8:9" x14ac:dyDescent="0.3">
      <c r="I18" s="4" t="s">
        <v>45</v>
      </c>
    </row>
    <row r="19" spans="8:9" x14ac:dyDescent="0.3">
      <c r="I19" s="26" t="s">
        <v>44</v>
      </c>
    </row>
    <row r="20" spans="8:9" x14ac:dyDescent="0.3">
      <c r="I20" t="s">
        <v>43</v>
      </c>
    </row>
    <row r="21" spans="8:9" x14ac:dyDescent="0.3">
      <c r="I21" s="26" t="s">
        <v>37</v>
      </c>
    </row>
    <row r="22" spans="8:9" x14ac:dyDescent="0.3">
      <c r="I22" t="s">
        <v>38</v>
      </c>
    </row>
    <row r="23" spans="8:9" x14ac:dyDescent="0.3">
      <c r="I23" s="26" t="s">
        <v>39</v>
      </c>
    </row>
    <row r="24" spans="8:9" x14ac:dyDescent="0.3">
      <c r="I24" t="s">
        <v>40</v>
      </c>
    </row>
    <row r="25" spans="8:9" x14ac:dyDescent="0.3">
      <c r="I25" s="26" t="s">
        <v>41</v>
      </c>
    </row>
    <row r="26" spans="8:9" x14ac:dyDescent="0.3">
      <c r="I26" s="26" t="s">
        <v>42</v>
      </c>
    </row>
    <row r="28" spans="8:9" x14ac:dyDescent="0.3">
      <c r="I28" t="s">
        <v>86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1"/>
  <sheetViews>
    <sheetView workbookViewId="0">
      <selection activeCell="A15" sqref="A15"/>
    </sheetView>
  </sheetViews>
  <sheetFormatPr defaultRowHeight="14.4" x14ac:dyDescent="0.3"/>
  <cols>
    <col min="1" max="1" width="15.109375" style="1" customWidth="1"/>
    <col min="2" max="2" width="36" customWidth="1"/>
    <col min="4" max="4" width="14.109375" style="24" customWidth="1"/>
    <col min="5" max="5" width="43.6640625" style="6" customWidth="1"/>
  </cols>
  <sheetData>
    <row r="1" spans="1:7" x14ac:dyDescent="0.3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7" x14ac:dyDescent="0.3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7" x14ac:dyDescent="0.3">
      <c r="A3" s="2">
        <f>A2+2</f>
        <v>45687</v>
      </c>
      <c r="B3" t="s">
        <v>87</v>
      </c>
      <c r="C3">
        <v>0</v>
      </c>
      <c r="F3" s="3">
        <v>0.58333333333333337</v>
      </c>
      <c r="G3" s="3"/>
    </row>
    <row r="4" spans="1:7" x14ac:dyDescent="0.3">
      <c r="A4" s="2">
        <f>A2+7</f>
        <v>45692</v>
      </c>
      <c r="B4" t="s">
        <v>25</v>
      </c>
      <c r="C4">
        <v>1</v>
      </c>
      <c r="F4" s="3">
        <v>0.25</v>
      </c>
      <c r="G4" s="3"/>
    </row>
    <row r="5" spans="1:7" x14ac:dyDescent="0.3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7" x14ac:dyDescent="0.3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7" x14ac:dyDescent="0.3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7" x14ac:dyDescent="0.3">
      <c r="A8" s="2">
        <f t="shared" ref="A8:A15" si="0">A6+7</f>
        <v>45701</v>
      </c>
      <c r="B8" t="s">
        <v>25</v>
      </c>
      <c r="C8">
        <v>1</v>
      </c>
      <c r="F8" s="3">
        <v>0.58333333333333337</v>
      </c>
      <c r="G8" s="3"/>
    </row>
    <row r="9" spans="1:7" x14ac:dyDescent="0.3">
      <c r="A9" s="2">
        <f t="shared" si="0"/>
        <v>45706</v>
      </c>
      <c r="B9" t="s">
        <v>25</v>
      </c>
      <c r="C9">
        <v>1</v>
      </c>
      <c r="F9" s="3">
        <v>0.25</v>
      </c>
      <c r="G9" s="3"/>
    </row>
    <row r="10" spans="1:7" x14ac:dyDescent="0.3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7" x14ac:dyDescent="0.3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7" x14ac:dyDescent="0.3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7" x14ac:dyDescent="0.3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7" x14ac:dyDescent="0.3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7" x14ac:dyDescent="0.3">
      <c r="A15" s="2"/>
      <c r="F15" s="3"/>
      <c r="G15" s="3"/>
    </row>
    <row r="16" spans="1:7" x14ac:dyDescent="0.3">
      <c r="A16" s="2"/>
      <c r="F16" s="3"/>
      <c r="G16" s="3"/>
    </row>
    <row r="17" spans="1:7" x14ac:dyDescent="0.3">
      <c r="A17" s="2"/>
      <c r="F17" s="3"/>
      <c r="G17" s="3"/>
    </row>
    <row r="18" spans="1:7" x14ac:dyDescent="0.3">
      <c r="A18" s="2"/>
      <c r="F18" s="3"/>
    </row>
    <row r="19" spans="1:7" x14ac:dyDescent="0.3">
      <c r="A19" s="2"/>
      <c r="F19" s="3"/>
    </row>
    <row r="20" spans="1:7" x14ac:dyDescent="0.3">
      <c r="A20" s="2"/>
      <c r="F20" s="3"/>
    </row>
    <row r="21" spans="1:7" x14ac:dyDescent="0.3">
      <c r="A21" s="2"/>
      <c r="F21" s="3"/>
    </row>
    <row r="22" spans="1:7" x14ac:dyDescent="0.3">
      <c r="A22" s="2"/>
      <c r="F22" s="3"/>
    </row>
    <row r="23" spans="1:7" x14ac:dyDescent="0.3">
      <c r="A23" s="2"/>
      <c r="F23" s="3"/>
    </row>
    <row r="24" spans="1:7" x14ac:dyDescent="0.3">
      <c r="A24" s="2"/>
      <c r="F24" s="3"/>
    </row>
    <row r="25" spans="1:7" x14ac:dyDescent="0.3">
      <c r="A25" s="2"/>
      <c r="F25" s="3"/>
    </row>
    <row r="26" spans="1:7" x14ac:dyDescent="0.3">
      <c r="A26" s="2"/>
      <c r="F26" s="3"/>
    </row>
    <row r="27" spans="1:7" x14ac:dyDescent="0.3">
      <c r="A27" s="2"/>
      <c r="F27" s="3"/>
    </row>
    <row r="28" spans="1:7" x14ac:dyDescent="0.3">
      <c r="A28" s="2"/>
      <c r="F28" s="3"/>
    </row>
    <row r="29" spans="1:7" x14ac:dyDescent="0.3">
      <c r="A29" s="2"/>
      <c r="F29" s="3"/>
    </row>
    <row r="30" spans="1:7" x14ac:dyDescent="0.3">
      <c r="A30" s="2"/>
      <c r="F30" s="3"/>
    </row>
    <row r="31" spans="1:7" x14ac:dyDescent="0.3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184"/>
  <sheetViews>
    <sheetView tabSelected="1" zoomScale="120" zoomScaleNormal="120" workbookViewId="0">
      <selection activeCell="H23" sqref="H23"/>
    </sheetView>
  </sheetViews>
  <sheetFormatPr defaultRowHeight="14.4" x14ac:dyDescent="0.3"/>
  <cols>
    <col min="1" max="1" width="10.6640625" style="1" customWidth="1"/>
    <col min="2" max="2" width="5.88671875" style="24" customWidth="1"/>
    <col min="3" max="3" width="47.5546875" customWidth="1"/>
    <col min="4" max="4" width="8.33203125" customWidth="1"/>
    <col min="7" max="7" width="19.109375" style="24" customWidth="1"/>
    <col min="8" max="8" width="10.88671875" customWidth="1"/>
    <col min="9" max="9" width="18.6640625" customWidth="1"/>
  </cols>
  <sheetData>
    <row r="1" spans="1:20" ht="15.6" x14ac:dyDescent="0.3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6" x14ac:dyDescent="0.3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3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3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3">
      <c r="E5" s="3"/>
    </row>
    <row r="6" spans="1:20" s="4" customFormat="1" x14ac:dyDescent="0.3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3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3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3">
      <c r="B9" s="24">
        <f t="shared" si="0"/>
        <v>3</v>
      </c>
      <c r="C9" t="s">
        <v>94</v>
      </c>
      <c r="D9">
        <v>20</v>
      </c>
      <c r="E9" s="3">
        <f>E8+TIME(0,D8,0)</f>
        <v>0.59722222222222221</v>
      </c>
      <c r="G9" s="24" t="s">
        <v>93</v>
      </c>
      <c r="H9" t="s">
        <v>91</v>
      </c>
      <c r="I9" s="26" t="s">
        <v>92</v>
      </c>
    </row>
    <row r="10" spans="1:20" x14ac:dyDescent="0.3">
      <c r="B10" s="24">
        <f t="shared" si="0"/>
        <v>4</v>
      </c>
      <c r="C10" t="s">
        <v>95</v>
      </c>
      <c r="D10" s="71" t="s">
        <v>96</v>
      </c>
      <c r="E10" s="3">
        <f>E9+TIME(0,D9,0)</f>
        <v>0.61111111111111105</v>
      </c>
      <c r="G10" s="24" t="s">
        <v>75</v>
      </c>
      <c r="H10" t="s">
        <v>98</v>
      </c>
      <c r="I10" s="26" t="s">
        <v>97</v>
      </c>
    </row>
    <row r="11" spans="1:20" x14ac:dyDescent="0.3">
      <c r="C11" t="s">
        <v>8</v>
      </c>
      <c r="E11" s="3">
        <f>E10+TIME(0,D10,0)</f>
        <v>0.62499999999999989</v>
      </c>
    </row>
    <row r="12" spans="1:20" x14ac:dyDescent="0.3">
      <c r="E12" s="3"/>
    </row>
    <row r="13" spans="1:20" s="4" customFormat="1" x14ac:dyDescent="0.3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3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3">
      <c r="B15" s="24">
        <f t="shared" ref="B15:B18" si="1">B14+1</f>
        <v>6</v>
      </c>
      <c r="C15" t="s">
        <v>99</v>
      </c>
      <c r="D15">
        <v>25</v>
      </c>
      <c r="E15" s="3">
        <f t="shared" ref="E15" si="2">E14+TIME(0,D14,0)</f>
        <v>0.25347222222222221</v>
      </c>
      <c r="G15" s="24" t="s">
        <v>101</v>
      </c>
      <c r="H15" t="s">
        <v>103</v>
      </c>
      <c r="I15" s="26" t="s">
        <v>102</v>
      </c>
    </row>
    <row r="16" spans="1:20" x14ac:dyDescent="0.3">
      <c r="B16" s="24">
        <f t="shared" si="1"/>
        <v>7</v>
      </c>
      <c r="C16" t="s">
        <v>100</v>
      </c>
      <c r="D16">
        <v>25</v>
      </c>
      <c r="E16" s="3">
        <f>E15+TIME(0,D15,0)</f>
        <v>0.27083333333333331</v>
      </c>
      <c r="G16" s="24" t="s">
        <v>101</v>
      </c>
      <c r="H16" t="s">
        <v>22</v>
      </c>
      <c r="I16" s="26"/>
    </row>
    <row r="17" spans="1:9" x14ac:dyDescent="0.3">
      <c r="B17" s="24">
        <f t="shared" si="1"/>
        <v>8</v>
      </c>
      <c r="C17" t="s">
        <v>78</v>
      </c>
      <c r="D17">
        <v>5</v>
      </c>
      <c r="E17" s="3">
        <f>E16+TIME(0,D16,0)</f>
        <v>0.28819444444444442</v>
      </c>
      <c r="G17" s="24" t="s">
        <v>54</v>
      </c>
      <c r="H17" s="24"/>
      <c r="I17" s="26"/>
    </row>
    <row r="18" spans="1:9" x14ac:dyDescent="0.3">
      <c r="B18" s="24">
        <f t="shared" si="1"/>
        <v>9</v>
      </c>
      <c r="C18" t="s">
        <v>8</v>
      </c>
      <c r="D18">
        <v>5</v>
      </c>
      <c r="E18" s="3">
        <f>E17+TIME(0,D17,0)</f>
        <v>0.29166666666666663</v>
      </c>
      <c r="G18" s="24" t="s">
        <v>21</v>
      </c>
      <c r="H18" s="24"/>
      <c r="I18" s="26"/>
    </row>
    <row r="19" spans="1:9" x14ac:dyDescent="0.3">
      <c r="E19" s="3"/>
    </row>
    <row r="20" spans="1:9" s="4" customFormat="1" x14ac:dyDescent="0.3">
      <c r="A20" s="25">
        <f>Summary!$A$6</f>
        <v>45694</v>
      </c>
      <c r="B20" s="23"/>
      <c r="C20" s="4" t="str">
        <f>CONCATENATE(TEXT(Summary!$A$6,"dd-mmm")," ",Summary!$B$6)</f>
        <v>06-Feb Comment Resolution</v>
      </c>
      <c r="E20" s="5">
        <f>Summary!F6</f>
        <v>0.58333333333333337</v>
      </c>
      <c r="F20" s="5">
        <f>E20+TIME(-$E$1,0,0)</f>
        <v>0.875</v>
      </c>
      <c r="G20" s="23"/>
    </row>
    <row r="21" spans="1:9" x14ac:dyDescent="0.3">
      <c r="B21" s="24">
        <f>B18+1</f>
        <v>10</v>
      </c>
      <c r="C21" t="s">
        <v>9</v>
      </c>
      <c r="D21">
        <v>5</v>
      </c>
      <c r="E21" s="3">
        <f>E20+TIME(0,D20,0)</f>
        <v>0.58333333333333337</v>
      </c>
      <c r="G21" s="24" t="s">
        <v>21</v>
      </c>
    </row>
    <row r="22" spans="1:9" x14ac:dyDescent="0.3">
      <c r="B22" s="24">
        <f>B21+1</f>
        <v>11</v>
      </c>
      <c r="C22" s="71" t="s">
        <v>104</v>
      </c>
      <c r="D22">
        <v>25</v>
      </c>
      <c r="E22" s="3">
        <f>E21+TIME(0,D21,0)</f>
        <v>0.58680555555555558</v>
      </c>
      <c r="G22" s="24" t="s">
        <v>105</v>
      </c>
      <c r="H22" t="s">
        <v>22</v>
      </c>
      <c r="I22" s="26"/>
    </row>
    <row r="23" spans="1:9" x14ac:dyDescent="0.3">
      <c r="B23" s="24">
        <f>B22+1</f>
        <v>12</v>
      </c>
      <c r="C23" t="s">
        <v>88</v>
      </c>
      <c r="D23">
        <v>25</v>
      </c>
      <c r="E23" s="3">
        <f>E22+TIME(0,D22,0)</f>
        <v>0.60416666666666674</v>
      </c>
      <c r="G23" s="24" t="s">
        <v>22</v>
      </c>
      <c r="I23" s="26"/>
    </row>
    <row r="24" spans="1:9" x14ac:dyDescent="0.3">
      <c r="B24" s="24">
        <f>B23+1</f>
        <v>13</v>
      </c>
      <c r="C24" t="s">
        <v>78</v>
      </c>
      <c r="D24">
        <v>5</v>
      </c>
      <c r="E24" s="3">
        <f>E23+TIME(0,D23,0)</f>
        <v>0.6215277777777779</v>
      </c>
      <c r="G24" s="24" t="s">
        <v>54</v>
      </c>
      <c r="I24" s="26"/>
    </row>
    <row r="25" spans="1:9" x14ac:dyDescent="0.3">
      <c r="B25" s="24">
        <f>B24+1</f>
        <v>14</v>
      </c>
      <c r="C25" t="s">
        <v>8</v>
      </c>
      <c r="D25">
        <v>0</v>
      </c>
      <c r="E25" s="3">
        <f>E24+TIME(0,D24,0)</f>
        <v>0.62500000000000011</v>
      </c>
      <c r="G25" s="24" t="s">
        <v>21</v>
      </c>
    </row>
    <row r="26" spans="1:9" x14ac:dyDescent="0.3">
      <c r="E26" s="3"/>
    </row>
    <row r="28" spans="1:9" s="4" customFormat="1" x14ac:dyDescent="0.3">
      <c r="A28" s="25">
        <f>Summary!$A$7</f>
        <v>45699</v>
      </c>
      <c r="B28" s="23"/>
      <c r="C28" s="4" t="str">
        <f>CONCATENATE(TEXT(Summary!$A$7,"dd-mmm")," ",Summary!$B$7)</f>
        <v>11-Feb Comment Resolution</v>
      </c>
      <c r="E28" s="5">
        <f>Summary!F7</f>
        <v>0.25</v>
      </c>
      <c r="F28" s="5">
        <f>E28+TIME(-$E$1,0,0)</f>
        <v>0.54166666666666674</v>
      </c>
      <c r="G28" s="23"/>
    </row>
    <row r="29" spans="1:9" x14ac:dyDescent="0.3">
      <c r="B29" s="24">
        <f>B25+1</f>
        <v>15</v>
      </c>
      <c r="C29" t="s">
        <v>9</v>
      </c>
      <c r="D29">
        <v>5</v>
      </c>
      <c r="E29" s="3">
        <f>E28+TIME(0,D28,0)</f>
        <v>0.25</v>
      </c>
      <c r="G29" s="24" t="s">
        <v>21</v>
      </c>
    </row>
    <row r="30" spans="1:9" x14ac:dyDescent="0.3">
      <c r="B30" s="24">
        <f>B29+1</f>
        <v>16</v>
      </c>
      <c r="C30" t="s">
        <v>88</v>
      </c>
      <c r="D30">
        <v>25</v>
      </c>
      <c r="E30" s="3">
        <f>E29+TIME(0,D29,0)</f>
        <v>0.25347222222222221</v>
      </c>
      <c r="G30" s="24" t="s">
        <v>22</v>
      </c>
      <c r="I30" s="26"/>
    </row>
    <row r="31" spans="1:9" x14ac:dyDescent="0.3">
      <c r="B31" s="24">
        <f>B30+1</f>
        <v>17</v>
      </c>
      <c r="C31" t="s">
        <v>88</v>
      </c>
      <c r="D31">
        <v>25</v>
      </c>
      <c r="E31" s="3">
        <f>E30+TIME(0,D30,0)</f>
        <v>0.27083333333333331</v>
      </c>
      <c r="G31" s="24" t="s">
        <v>22</v>
      </c>
      <c r="I31" s="26"/>
    </row>
    <row r="32" spans="1:9" x14ac:dyDescent="0.3">
      <c r="B32" s="24">
        <f>B31+1</f>
        <v>18</v>
      </c>
      <c r="C32" t="s">
        <v>78</v>
      </c>
      <c r="D32">
        <v>5</v>
      </c>
      <c r="E32" s="3">
        <f>E31+TIME(0,D31,0)</f>
        <v>0.28819444444444442</v>
      </c>
      <c r="G32" s="24" t="s">
        <v>54</v>
      </c>
      <c r="I32" s="26"/>
    </row>
    <row r="33" spans="1:9" x14ac:dyDescent="0.3">
      <c r="B33" s="24">
        <f>B32+1</f>
        <v>19</v>
      </c>
      <c r="C33" t="s">
        <v>8</v>
      </c>
      <c r="E33" s="3">
        <f>E32+TIME(0,D32,0)</f>
        <v>0.29166666666666663</v>
      </c>
      <c r="G33" s="24" t="s">
        <v>21</v>
      </c>
    </row>
    <row r="35" spans="1:9" s="4" customFormat="1" x14ac:dyDescent="0.3">
      <c r="A35" s="48">
        <f>Summary!$A$8</f>
        <v>45701</v>
      </c>
      <c r="B35" s="49"/>
      <c r="C35" s="49" t="str">
        <f>CONCATENATE(TEXT(Summary!$A$8,"dd-mmm")," ",Summary!$B$8)</f>
        <v>13-Feb Comment Resolution</v>
      </c>
    </row>
    <row r="36" spans="1:9" x14ac:dyDescent="0.3">
      <c r="A36" s="2"/>
      <c r="B36" s="24">
        <f>B32+1</f>
        <v>19</v>
      </c>
      <c r="C36" t="s">
        <v>9</v>
      </c>
      <c r="D36">
        <v>5</v>
      </c>
      <c r="E36" s="5">
        <f>Summary!F8</f>
        <v>0.58333333333333337</v>
      </c>
      <c r="F36" s="5">
        <f>E36+TIME(-$E$1,0,0)</f>
        <v>0.875</v>
      </c>
      <c r="G36" s="24" t="s">
        <v>21</v>
      </c>
    </row>
    <row r="37" spans="1:9" x14ac:dyDescent="0.3">
      <c r="B37" s="24">
        <f>B36+1</f>
        <v>20</v>
      </c>
      <c r="C37" t="s">
        <v>88</v>
      </c>
      <c r="D37">
        <v>25</v>
      </c>
      <c r="E37" s="3">
        <f>E36+TIME(0,D36,0)</f>
        <v>0.58680555555555558</v>
      </c>
      <c r="F37" s="5"/>
      <c r="G37" s="24" t="s">
        <v>54</v>
      </c>
      <c r="I37" s="26"/>
    </row>
    <row r="38" spans="1:9" x14ac:dyDescent="0.3">
      <c r="B38" s="24">
        <f>B37+1</f>
        <v>21</v>
      </c>
      <c r="C38" t="s">
        <v>88</v>
      </c>
      <c r="D38">
        <v>25</v>
      </c>
      <c r="E38" s="3">
        <f>E37+TIME(0,D37,0)</f>
        <v>0.60416666666666674</v>
      </c>
      <c r="F38" s="5"/>
      <c r="G38" s="24" t="s">
        <v>22</v>
      </c>
      <c r="I38" s="26"/>
    </row>
    <row r="39" spans="1:9" x14ac:dyDescent="0.3">
      <c r="B39" s="24">
        <f>B38+1</f>
        <v>22</v>
      </c>
      <c r="C39" t="s">
        <v>78</v>
      </c>
      <c r="D39">
        <v>5</v>
      </c>
      <c r="E39" s="3">
        <f>E38+TIME(0,D38,0)</f>
        <v>0.6215277777777779</v>
      </c>
      <c r="G39" s="24" t="s">
        <v>22</v>
      </c>
    </row>
    <row r="40" spans="1:9" x14ac:dyDescent="0.3">
      <c r="B40" s="24">
        <f>B39+1</f>
        <v>23</v>
      </c>
      <c r="C40" t="s">
        <v>8</v>
      </c>
      <c r="D40">
        <v>0</v>
      </c>
      <c r="E40" s="3">
        <f>E39+TIME(0,D39,0)</f>
        <v>0.62500000000000011</v>
      </c>
      <c r="G40" s="24" t="s">
        <v>21</v>
      </c>
    </row>
    <row r="42" spans="1:9" s="4" customFormat="1" x14ac:dyDescent="0.3">
      <c r="A42" s="25">
        <f>Summary!$A$9</f>
        <v>45706</v>
      </c>
      <c r="B42" s="23"/>
      <c r="C42" s="4" t="str">
        <f>CONCATENATE(TEXT(Summary!$A$9,"dd-mmm")," ",Summary!$B$9)</f>
        <v>18-Feb Comment Resolution</v>
      </c>
      <c r="E42" s="5">
        <f>Summary!F9</f>
        <v>0.25</v>
      </c>
      <c r="F42" s="5">
        <f>E42+TIME(-$E$1,0,0)</f>
        <v>0.54166666666666674</v>
      </c>
      <c r="G42" s="23"/>
    </row>
    <row r="43" spans="1:9" x14ac:dyDescent="0.3">
      <c r="A43" s="2"/>
      <c r="B43" s="24">
        <f>B40+1</f>
        <v>24</v>
      </c>
      <c r="C43" t="s">
        <v>9</v>
      </c>
      <c r="D43">
        <v>5</v>
      </c>
      <c r="E43" s="3">
        <f t="shared" ref="E43:E47" si="3">E42+TIME(0,D42,0)</f>
        <v>0.25</v>
      </c>
      <c r="F43" s="5"/>
      <c r="G43" s="24" t="s">
        <v>21</v>
      </c>
    </row>
    <row r="44" spans="1:9" x14ac:dyDescent="0.3">
      <c r="A44" s="2"/>
      <c r="B44" s="24">
        <f>B43+1</f>
        <v>25</v>
      </c>
      <c r="C44" t="s">
        <v>88</v>
      </c>
      <c r="D44">
        <v>25</v>
      </c>
      <c r="E44" s="3">
        <f t="shared" si="3"/>
        <v>0.25347222222222221</v>
      </c>
      <c r="F44" s="5"/>
      <c r="G44" s="24" t="s">
        <v>22</v>
      </c>
      <c r="I44" s="26"/>
    </row>
    <row r="45" spans="1:9" x14ac:dyDescent="0.3">
      <c r="A45" s="2"/>
      <c r="B45" s="24">
        <f>B44+1</f>
        <v>26</v>
      </c>
      <c r="C45" t="s">
        <v>88</v>
      </c>
      <c r="D45">
        <v>25</v>
      </c>
      <c r="E45" s="3">
        <f t="shared" si="3"/>
        <v>0.27083333333333331</v>
      </c>
      <c r="F45" s="5"/>
      <c r="G45" s="24" t="s">
        <v>22</v>
      </c>
      <c r="I45" s="26"/>
    </row>
    <row r="46" spans="1:9" x14ac:dyDescent="0.3">
      <c r="A46" s="2"/>
      <c r="B46" s="24">
        <f>B45+1</f>
        <v>27</v>
      </c>
      <c r="C46" t="s">
        <v>78</v>
      </c>
      <c r="D46">
        <v>5</v>
      </c>
      <c r="E46" s="3">
        <f t="shared" si="3"/>
        <v>0.28819444444444442</v>
      </c>
      <c r="G46" s="24" t="s">
        <v>54</v>
      </c>
      <c r="I46" s="26"/>
    </row>
    <row r="47" spans="1:9" x14ac:dyDescent="0.3">
      <c r="B47" s="24">
        <f>B46+1</f>
        <v>28</v>
      </c>
      <c r="C47" t="s">
        <v>8</v>
      </c>
      <c r="D47">
        <v>0</v>
      </c>
      <c r="E47" s="3">
        <f t="shared" si="3"/>
        <v>0.29166666666666663</v>
      </c>
      <c r="G47" s="24" t="s">
        <v>21</v>
      </c>
      <c r="I47" s="26"/>
    </row>
    <row r="48" spans="1:9" x14ac:dyDescent="0.3">
      <c r="E48" s="3"/>
      <c r="I48" s="26"/>
    </row>
    <row r="49" spans="1:9" x14ac:dyDescent="0.3">
      <c r="A49" s="2"/>
      <c r="E49" s="3"/>
    </row>
    <row r="50" spans="1:9" s="4" customFormat="1" x14ac:dyDescent="0.3">
      <c r="A50" s="25">
        <f>Summary!$A$10</f>
        <v>45708</v>
      </c>
      <c r="B50" s="23"/>
      <c r="C50" s="4" t="str">
        <f>CONCATENATE(TEXT(Summary!$A$10,"dd-mmm")," ",Summary!$B$10)</f>
        <v>20-Feb Comment Resolution</v>
      </c>
      <c r="E50" s="5">
        <f>Summary!F10</f>
        <v>0.58333333333333337</v>
      </c>
      <c r="F50" s="5">
        <f>E50+TIME(-$E$1,0,0)</f>
        <v>0.875</v>
      </c>
      <c r="G50" s="24"/>
    </row>
    <row r="51" spans="1:9" x14ac:dyDescent="0.3">
      <c r="A51" s="2"/>
      <c r="B51" s="24">
        <f>B47+1</f>
        <v>29</v>
      </c>
      <c r="C51" t="s">
        <v>9</v>
      </c>
      <c r="D51">
        <v>5</v>
      </c>
      <c r="E51" s="3">
        <f>E50+TIME(0,D50,0)</f>
        <v>0.58333333333333337</v>
      </c>
      <c r="F51" s="5"/>
      <c r="G51" s="24" t="s">
        <v>21</v>
      </c>
    </row>
    <row r="52" spans="1:9" x14ac:dyDescent="0.3">
      <c r="A52" s="2"/>
      <c r="B52" s="24">
        <f>B51+1</f>
        <v>30</v>
      </c>
      <c r="C52" t="s">
        <v>88</v>
      </c>
      <c r="D52">
        <v>25</v>
      </c>
      <c r="E52" s="3">
        <f>E51+TIME(0,D51,0)</f>
        <v>0.58680555555555558</v>
      </c>
      <c r="F52" s="5"/>
      <c r="G52" s="24" t="s">
        <v>22</v>
      </c>
      <c r="I52" s="26"/>
    </row>
    <row r="53" spans="1:9" x14ac:dyDescent="0.3">
      <c r="A53" s="2"/>
      <c r="B53" s="24">
        <f>B52+1</f>
        <v>31</v>
      </c>
      <c r="C53" t="s">
        <v>79</v>
      </c>
      <c r="D53">
        <v>15</v>
      </c>
      <c r="E53" s="3">
        <f>E52+TIME(0,D52,0)</f>
        <v>0.60416666666666674</v>
      </c>
      <c r="F53" s="5"/>
      <c r="G53" s="24" t="s">
        <v>54</v>
      </c>
      <c r="I53" s="26"/>
    </row>
    <row r="54" spans="1:9" x14ac:dyDescent="0.3">
      <c r="A54" s="2"/>
      <c r="B54" s="24">
        <f>B53+1</f>
        <v>32</v>
      </c>
      <c r="C54" t="s">
        <v>90</v>
      </c>
      <c r="D54">
        <v>15</v>
      </c>
      <c r="E54" s="3">
        <f>E53+TIME(0,D53,0)</f>
        <v>0.61458333333333337</v>
      </c>
      <c r="G54" s="24" t="s">
        <v>21</v>
      </c>
      <c r="I54" s="26"/>
    </row>
    <row r="55" spans="1:9" x14ac:dyDescent="0.3">
      <c r="B55" s="24">
        <f>B54+1</f>
        <v>33</v>
      </c>
      <c r="C55" t="s">
        <v>8</v>
      </c>
      <c r="E55" s="3">
        <f>E54+TIME(0,D54,0)</f>
        <v>0.625</v>
      </c>
      <c r="G55" s="24" t="s">
        <v>21</v>
      </c>
    </row>
    <row r="56" spans="1:9" x14ac:dyDescent="0.3">
      <c r="E56" s="3"/>
      <c r="F56" s="5"/>
    </row>
    <row r="57" spans="1:9" s="4" customFormat="1" x14ac:dyDescent="0.3">
      <c r="A57" s="25">
        <f>Summary!$A$11</f>
        <v>45713</v>
      </c>
      <c r="B57" s="23"/>
      <c r="C57" s="4" t="str">
        <f>CONCATENATE(TEXT(Summary!$A$11,"dd-mmm")," ",Summary!$B$11)</f>
        <v>25-Feb Comment Resolution</v>
      </c>
      <c r="E57" s="5">
        <f>Summary!F11</f>
        <v>0.25</v>
      </c>
      <c r="F57" s="5">
        <f>E57+TIME(-$E$1,0,0)</f>
        <v>0.54166666666666674</v>
      </c>
      <c r="G57" s="23"/>
    </row>
    <row r="58" spans="1:9" x14ac:dyDescent="0.3">
      <c r="A58" s="25"/>
      <c r="B58" s="24">
        <f>B55+1</f>
        <v>34</v>
      </c>
      <c r="C58" t="s">
        <v>9</v>
      </c>
      <c r="D58">
        <v>5</v>
      </c>
      <c r="E58" s="3">
        <f>E57+TIME(0,D57,0)</f>
        <v>0.25</v>
      </c>
      <c r="G58" s="24" t="s">
        <v>21</v>
      </c>
      <c r="I58" s="26"/>
    </row>
    <row r="59" spans="1:9" x14ac:dyDescent="0.3">
      <c r="A59" s="25"/>
      <c r="B59" s="24">
        <f>B58+1</f>
        <v>35</v>
      </c>
      <c r="C59" t="s">
        <v>88</v>
      </c>
      <c r="D59">
        <v>25</v>
      </c>
      <c r="E59" s="3">
        <f>E58+TIME(0,D58,0)</f>
        <v>0.25347222222222221</v>
      </c>
      <c r="G59" s="24" t="s">
        <v>22</v>
      </c>
      <c r="I59" s="26"/>
    </row>
    <row r="60" spans="1:9" x14ac:dyDescent="0.3">
      <c r="A60" s="2"/>
      <c r="B60" s="24">
        <f>B59+1</f>
        <v>36</v>
      </c>
      <c r="C60" t="s">
        <v>88</v>
      </c>
      <c r="D60">
        <v>25</v>
      </c>
      <c r="E60" s="3">
        <f>E59+TIME(0,D59,0)</f>
        <v>0.27083333333333331</v>
      </c>
      <c r="G60" s="24" t="s">
        <v>22</v>
      </c>
      <c r="I60" s="26"/>
    </row>
    <row r="61" spans="1:9" x14ac:dyDescent="0.3">
      <c r="A61" s="2"/>
      <c r="B61" s="24">
        <f>B60+1</f>
        <v>37</v>
      </c>
      <c r="C61" t="s">
        <v>78</v>
      </c>
      <c r="D61">
        <v>5</v>
      </c>
      <c r="E61" s="3">
        <f>E60+TIME(0,D60,0)</f>
        <v>0.28819444444444442</v>
      </c>
      <c r="G61" s="24" t="s">
        <v>54</v>
      </c>
      <c r="I61" s="26"/>
    </row>
    <row r="62" spans="1:9" x14ac:dyDescent="0.3">
      <c r="B62" s="24">
        <f>B61+1</f>
        <v>38</v>
      </c>
      <c r="C62" t="s">
        <v>8</v>
      </c>
      <c r="E62" s="3">
        <f>E61+TIME(0,D61,0)</f>
        <v>0.29166666666666663</v>
      </c>
      <c r="G62" s="24" t="s">
        <v>21</v>
      </c>
    </row>
    <row r="63" spans="1:9" x14ac:dyDescent="0.3">
      <c r="A63" s="2"/>
      <c r="E63" s="3"/>
    </row>
    <row r="64" spans="1:9" s="4" customFormat="1" x14ac:dyDescent="0.3">
      <c r="A64" s="25">
        <f>Summary!$A$12</f>
        <v>45715</v>
      </c>
      <c r="B64" s="23"/>
      <c r="C64" s="4" t="str">
        <f>CONCATENATE(TEXT(Summary!$A$12,"dd-mmm")," ",Summary!$B$12)</f>
        <v>27-Feb Comment Resolution</v>
      </c>
      <c r="E64" s="5">
        <f>Summary!F12</f>
        <v>0.58333333333333337</v>
      </c>
      <c r="F64" s="5">
        <f>E64+TIME(-$E$1,0,0)</f>
        <v>0.875</v>
      </c>
      <c r="G64" s="23"/>
    </row>
    <row r="65" spans="1:9" x14ac:dyDescent="0.3">
      <c r="A65" s="25"/>
      <c r="B65" s="24">
        <f>B62+1</f>
        <v>39</v>
      </c>
      <c r="C65" t="s">
        <v>9</v>
      </c>
      <c r="D65">
        <v>5</v>
      </c>
      <c r="E65" s="3">
        <f>E64+TIME(0,D64,0)</f>
        <v>0.58333333333333337</v>
      </c>
      <c r="G65" s="24" t="s">
        <v>21</v>
      </c>
      <c r="I65" s="26"/>
    </row>
    <row r="66" spans="1:9" x14ac:dyDescent="0.3">
      <c r="A66" s="25"/>
      <c r="B66" s="24">
        <f>B65+1</f>
        <v>40</v>
      </c>
      <c r="C66" t="s">
        <v>88</v>
      </c>
      <c r="D66">
        <v>25</v>
      </c>
      <c r="E66" s="3">
        <f>E65+TIME(0,D65,0)</f>
        <v>0.58680555555555558</v>
      </c>
      <c r="G66" s="24" t="s">
        <v>22</v>
      </c>
      <c r="I66" s="26"/>
    </row>
    <row r="67" spans="1:9" x14ac:dyDescent="0.3">
      <c r="A67" s="2"/>
      <c r="B67" s="24">
        <f>B66+1</f>
        <v>41</v>
      </c>
      <c r="C67" t="s">
        <v>88</v>
      </c>
      <c r="D67">
        <v>25</v>
      </c>
      <c r="E67" s="3">
        <f>E66+TIME(0,D66,0)</f>
        <v>0.60416666666666674</v>
      </c>
      <c r="G67" s="24" t="s">
        <v>22</v>
      </c>
      <c r="I67" s="26"/>
    </row>
    <row r="68" spans="1:9" x14ac:dyDescent="0.3">
      <c r="A68" s="2"/>
      <c r="B68" s="24">
        <f>B67+1</f>
        <v>42</v>
      </c>
      <c r="C68" t="s">
        <v>78</v>
      </c>
      <c r="D68">
        <v>5</v>
      </c>
      <c r="E68" s="3">
        <f>E67+TIME(0,D67,0)</f>
        <v>0.6215277777777779</v>
      </c>
      <c r="G68" s="24" t="s">
        <v>54</v>
      </c>
      <c r="I68" s="26"/>
    </row>
    <row r="69" spans="1:9" x14ac:dyDescent="0.3">
      <c r="B69" s="24">
        <f>B68+1</f>
        <v>43</v>
      </c>
      <c r="C69" t="s">
        <v>8</v>
      </c>
      <c r="E69" s="3">
        <f>E68+TIME(0,D68,0)</f>
        <v>0.62500000000000011</v>
      </c>
      <c r="G69" s="24" t="s">
        <v>21</v>
      </c>
    </row>
    <row r="70" spans="1:9" x14ac:dyDescent="0.3">
      <c r="A70" s="2"/>
      <c r="E70" s="3"/>
    </row>
    <row r="71" spans="1:9" s="4" customFormat="1" x14ac:dyDescent="0.3">
      <c r="A71" s="25">
        <f>Summary!$A$13</f>
        <v>45720</v>
      </c>
      <c r="B71" s="23"/>
      <c r="C71" s="4" t="str">
        <f>CONCATENATE(TEXT(Summary!$A$13,"dd-mmm")," ",Summary!$B$13)</f>
        <v>04-Mar Comment Resolution</v>
      </c>
      <c r="E71" s="5">
        <f>Summary!F13</f>
        <v>0.25</v>
      </c>
      <c r="F71" s="5">
        <f>E71+TIME(-$E$1,0,0)</f>
        <v>0.54166666666666674</v>
      </c>
      <c r="G71" s="23"/>
    </row>
    <row r="72" spans="1:9" s="4" customFormat="1" x14ac:dyDescent="0.3">
      <c r="A72" s="25"/>
      <c r="B72" s="24">
        <f>B69+1</f>
        <v>44</v>
      </c>
      <c r="C72" t="s">
        <v>9</v>
      </c>
      <c r="D72">
        <v>5</v>
      </c>
      <c r="E72" s="3">
        <f>E71+TIME(0,D72,0)</f>
        <v>0.25347222222222221</v>
      </c>
      <c r="F72"/>
      <c r="G72" s="24" t="s">
        <v>22</v>
      </c>
    </row>
    <row r="73" spans="1:9" s="4" customFormat="1" x14ac:dyDescent="0.3">
      <c r="A73" s="25"/>
      <c r="B73" s="24">
        <f>B72+1</f>
        <v>45</v>
      </c>
      <c r="C73" t="s">
        <v>88</v>
      </c>
      <c r="D73">
        <v>25</v>
      </c>
      <c r="E73" s="3">
        <f>E72+TIME(0,D73,0)</f>
        <v>0.27083333333333331</v>
      </c>
      <c r="F73"/>
      <c r="G73" s="24" t="s">
        <v>22</v>
      </c>
    </row>
    <row r="74" spans="1:9" s="4" customFormat="1" x14ac:dyDescent="0.3">
      <c r="A74" s="25"/>
      <c r="B74" s="24">
        <f>B73+1</f>
        <v>46</v>
      </c>
      <c r="C74" t="s">
        <v>88</v>
      </c>
      <c r="D74">
        <v>25</v>
      </c>
      <c r="E74" s="3">
        <f>E73+TIME(0,D74,0)</f>
        <v>0.28819444444444442</v>
      </c>
      <c r="F74"/>
      <c r="G74" s="24" t="s">
        <v>22</v>
      </c>
    </row>
    <row r="75" spans="1:9" s="4" customFormat="1" x14ac:dyDescent="0.3">
      <c r="A75" s="25"/>
      <c r="B75" s="24">
        <f>B74+1</f>
        <v>47</v>
      </c>
      <c r="C75" t="s">
        <v>79</v>
      </c>
      <c r="D75">
        <v>5</v>
      </c>
      <c r="E75" s="3">
        <f>E74+TIME(0,D75,0)</f>
        <v>0.29166666666666663</v>
      </c>
      <c r="F75"/>
      <c r="G75" s="24" t="s">
        <v>54</v>
      </c>
    </row>
    <row r="76" spans="1:9" s="4" customFormat="1" x14ac:dyDescent="0.3">
      <c r="A76" s="25"/>
      <c r="B76" s="24">
        <f>B75+1</f>
        <v>48</v>
      </c>
      <c r="C76" t="s">
        <v>8</v>
      </c>
      <c r="E76" s="5"/>
      <c r="F76" s="5"/>
      <c r="G76" s="23"/>
    </row>
    <row r="77" spans="1:9" x14ac:dyDescent="0.3">
      <c r="A77" s="2"/>
      <c r="E77" s="3"/>
    </row>
    <row r="78" spans="1:9" x14ac:dyDescent="0.3">
      <c r="A78" s="25">
        <f>Summary!$A$14</f>
        <v>45722</v>
      </c>
      <c r="C78" s="4" t="str">
        <f>CONCATENATE(TEXT(Summary!$A$14,"dd-mmm")," ",Summary!$B$14)</f>
        <v>06-Mar Comment Resolution</v>
      </c>
      <c r="E78" s="3">
        <f>Summary!F14</f>
        <v>0.58333333333333337</v>
      </c>
      <c r="F78" s="5">
        <f>E78+TIME(-$E$1,0,0)</f>
        <v>0.875</v>
      </c>
    </row>
    <row r="79" spans="1:9" x14ac:dyDescent="0.3">
      <c r="A79" s="25"/>
      <c r="B79" s="24">
        <f>B76+1</f>
        <v>49</v>
      </c>
      <c r="C79" t="s">
        <v>89</v>
      </c>
      <c r="D79">
        <v>25</v>
      </c>
      <c r="E79" s="3">
        <f>E78+TIME(0,D78,0)</f>
        <v>0.58333333333333337</v>
      </c>
      <c r="G79" s="24" t="s">
        <v>22</v>
      </c>
      <c r="I79" s="26"/>
    </row>
    <row r="80" spans="1:9" x14ac:dyDescent="0.3">
      <c r="A80" s="25"/>
      <c r="B80" s="24">
        <f>B79+1</f>
        <v>50</v>
      </c>
      <c r="C80" t="s">
        <v>80</v>
      </c>
      <c r="D80">
        <v>20</v>
      </c>
      <c r="E80" s="3">
        <f t="shared" ref="E80:E82" si="4">E79+TIME(0,D79,0)</f>
        <v>0.60069444444444453</v>
      </c>
      <c r="G80" s="24" t="s">
        <v>76</v>
      </c>
      <c r="I80" s="26"/>
    </row>
    <row r="81" spans="1:9" x14ac:dyDescent="0.3">
      <c r="A81" s="25"/>
      <c r="B81" s="24">
        <f>B80+1</f>
        <v>51</v>
      </c>
      <c r="C81" t="s">
        <v>81</v>
      </c>
      <c r="D81">
        <v>15</v>
      </c>
      <c r="E81" s="3">
        <f t="shared" si="4"/>
        <v>0.61458333333333337</v>
      </c>
      <c r="G81" s="24" t="s">
        <v>21</v>
      </c>
    </row>
    <row r="82" spans="1:9" x14ac:dyDescent="0.3">
      <c r="A82" s="25"/>
      <c r="B82" s="24">
        <f>B81+1</f>
        <v>52</v>
      </c>
      <c r="C82" t="s">
        <v>8</v>
      </c>
      <c r="D82">
        <v>0</v>
      </c>
      <c r="E82" s="3">
        <f t="shared" si="4"/>
        <v>0.625</v>
      </c>
      <c r="G82" s="24" t="s">
        <v>21</v>
      </c>
      <c r="I82" s="26"/>
    </row>
    <row r="83" spans="1:9" x14ac:dyDescent="0.3">
      <c r="E83" s="3"/>
      <c r="I83" s="26"/>
    </row>
    <row r="84" spans="1:9" x14ac:dyDescent="0.3">
      <c r="E84" s="3"/>
    </row>
    <row r="85" spans="1:9" x14ac:dyDescent="0.3">
      <c r="C85" t="s">
        <v>63</v>
      </c>
      <c r="E85" s="3"/>
    </row>
    <row r="86" spans="1:9" x14ac:dyDescent="0.3">
      <c r="E86" s="3"/>
      <c r="I86" s="26"/>
    </row>
    <row r="87" spans="1:9" x14ac:dyDescent="0.3">
      <c r="E87" s="3"/>
      <c r="I87" s="26"/>
    </row>
    <row r="88" spans="1:9" x14ac:dyDescent="0.3">
      <c r="E88" s="3"/>
    </row>
    <row r="89" spans="1:9" x14ac:dyDescent="0.3">
      <c r="A89" s="25"/>
    </row>
    <row r="90" spans="1:9" x14ac:dyDescent="0.3">
      <c r="E90" s="5"/>
    </row>
    <row r="91" spans="1:9" x14ac:dyDescent="0.3">
      <c r="E91" s="3"/>
    </row>
    <row r="92" spans="1:9" x14ac:dyDescent="0.3">
      <c r="E92" s="3"/>
    </row>
    <row r="93" spans="1:9" x14ac:dyDescent="0.3">
      <c r="E93" s="3"/>
    </row>
    <row r="94" spans="1:9" x14ac:dyDescent="0.3">
      <c r="E94" s="3"/>
    </row>
    <row r="96" spans="1:9" x14ac:dyDescent="0.3">
      <c r="A96" s="25"/>
    </row>
    <row r="97" spans="1:5" x14ac:dyDescent="0.3">
      <c r="A97" s="25"/>
      <c r="E97" s="5"/>
    </row>
    <row r="98" spans="1:5" x14ac:dyDescent="0.3">
      <c r="E98" s="3"/>
    </row>
    <row r="99" spans="1:5" x14ac:dyDescent="0.3">
      <c r="E99" s="3"/>
    </row>
    <row r="100" spans="1:5" x14ac:dyDescent="0.3">
      <c r="E100" s="3"/>
    </row>
    <row r="101" spans="1:5" x14ac:dyDescent="0.3">
      <c r="E101" s="3"/>
    </row>
    <row r="102" spans="1:5" x14ac:dyDescent="0.3">
      <c r="A102" s="25"/>
      <c r="E102" s="5"/>
    </row>
    <row r="103" spans="1:5" x14ac:dyDescent="0.3">
      <c r="A103" s="25"/>
      <c r="E103" s="5"/>
    </row>
    <row r="104" spans="1:5" x14ac:dyDescent="0.3">
      <c r="A104" s="25"/>
      <c r="E104" s="5"/>
    </row>
    <row r="105" spans="1:5" x14ac:dyDescent="0.3">
      <c r="A105" s="25"/>
      <c r="E105" s="5"/>
    </row>
    <row r="106" spans="1:5" x14ac:dyDescent="0.3">
      <c r="E106" s="3"/>
    </row>
    <row r="107" spans="1:5" x14ac:dyDescent="0.3">
      <c r="E107" s="3"/>
    </row>
    <row r="108" spans="1:5" x14ac:dyDescent="0.3">
      <c r="E108" s="3"/>
    </row>
    <row r="109" spans="1:5" x14ac:dyDescent="0.3">
      <c r="E109" s="3"/>
    </row>
    <row r="110" spans="1:5" x14ac:dyDescent="0.3">
      <c r="A110" s="25"/>
      <c r="E110" s="5"/>
    </row>
    <row r="111" spans="1:5" x14ac:dyDescent="0.3">
      <c r="A111" s="25"/>
    </row>
    <row r="112" spans="1:5" x14ac:dyDescent="0.3">
      <c r="A112" s="25"/>
      <c r="E112" s="5"/>
    </row>
    <row r="113" spans="1:5" x14ac:dyDescent="0.3">
      <c r="E113" s="3"/>
    </row>
    <row r="114" spans="1:5" x14ac:dyDescent="0.3">
      <c r="E114" s="3"/>
    </row>
    <row r="115" spans="1:5" x14ac:dyDescent="0.3">
      <c r="E115" s="3"/>
    </row>
    <row r="116" spans="1:5" x14ac:dyDescent="0.3">
      <c r="E116" s="3"/>
    </row>
    <row r="117" spans="1:5" x14ac:dyDescent="0.3">
      <c r="A117" s="25"/>
      <c r="E117" s="5"/>
    </row>
    <row r="118" spans="1:5" x14ac:dyDescent="0.3">
      <c r="A118" s="25"/>
    </row>
    <row r="119" spans="1:5" x14ac:dyDescent="0.3">
      <c r="A119" s="25"/>
      <c r="E119" s="5"/>
    </row>
    <row r="120" spans="1:5" x14ac:dyDescent="0.3">
      <c r="A120" s="25"/>
      <c r="E120" s="5"/>
    </row>
    <row r="121" spans="1:5" x14ac:dyDescent="0.3">
      <c r="E121" s="3"/>
    </row>
    <row r="122" spans="1:5" x14ac:dyDescent="0.3">
      <c r="E122" s="3"/>
    </row>
    <row r="123" spans="1:5" x14ac:dyDescent="0.3">
      <c r="E123" s="3"/>
    </row>
    <row r="124" spans="1:5" x14ac:dyDescent="0.3">
      <c r="E124" s="3"/>
    </row>
    <row r="125" spans="1:5" x14ac:dyDescent="0.3">
      <c r="A125" s="25"/>
      <c r="E125" s="5"/>
    </row>
    <row r="126" spans="1:5" x14ac:dyDescent="0.3">
      <c r="A126" s="25"/>
    </row>
    <row r="127" spans="1:5" x14ac:dyDescent="0.3">
      <c r="A127" s="25"/>
      <c r="E127" s="5"/>
    </row>
    <row r="128" spans="1:5" x14ac:dyDescent="0.3">
      <c r="E128" s="3"/>
    </row>
    <row r="129" spans="1:5" x14ac:dyDescent="0.3">
      <c r="E129" s="3"/>
    </row>
    <row r="130" spans="1:5" x14ac:dyDescent="0.3">
      <c r="E130" s="3"/>
    </row>
    <row r="131" spans="1:5" x14ac:dyDescent="0.3">
      <c r="E131" s="3"/>
    </row>
    <row r="132" spans="1:5" x14ac:dyDescent="0.3">
      <c r="A132" s="25"/>
      <c r="E132" s="5"/>
    </row>
    <row r="133" spans="1:5" x14ac:dyDescent="0.3">
      <c r="A133" s="25"/>
    </row>
    <row r="134" spans="1:5" x14ac:dyDescent="0.3">
      <c r="E134" s="5"/>
    </row>
    <row r="135" spans="1:5" x14ac:dyDescent="0.3">
      <c r="E135" s="3"/>
    </row>
    <row r="136" spans="1:5" x14ac:dyDescent="0.3">
      <c r="E136" s="3"/>
    </row>
    <row r="137" spans="1:5" x14ac:dyDescent="0.3">
      <c r="E137" s="3"/>
    </row>
    <row r="138" spans="1:5" x14ac:dyDescent="0.3">
      <c r="E138" s="3"/>
    </row>
    <row r="140" spans="1:5" x14ac:dyDescent="0.3">
      <c r="A140" s="25"/>
    </row>
    <row r="141" spans="1:5" x14ac:dyDescent="0.3">
      <c r="E141" s="5"/>
    </row>
    <row r="142" spans="1:5" x14ac:dyDescent="0.3">
      <c r="E142" s="3"/>
    </row>
    <row r="143" spans="1:5" x14ac:dyDescent="0.3">
      <c r="E143" s="3"/>
    </row>
    <row r="144" spans="1:5" x14ac:dyDescent="0.3">
      <c r="E144" s="3"/>
    </row>
    <row r="145" spans="1:5" x14ac:dyDescent="0.3">
      <c r="E145" s="3"/>
    </row>
    <row r="147" spans="1:5" x14ac:dyDescent="0.3">
      <c r="A147" s="25"/>
    </row>
    <row r="148" spans="1:5" x14ac:dyDescent="0.3">
      <c r="E148" s="5"/>
    </row>
    <row r="149" spans="1:5" x14ac:dyDescent="0.3">
      <c r="E149" s="3"/>
    </row>
    <row r="150" spans="1:5" x14ac:dyDescent="0.3">
      <c r="E150" s="3"/>
    </row>
    <row r="151" spans="1:5" x14ac:dyDescent="0.3">
      <c r="E151" s="3"/>
    </row>
    <row r="152" spans="1:5" x14ac:dyDescent="0.3">
      <c r="E152" s="3"/>
    </row>
    <row r="154" spans="1:5" x14ac:dyDescent="0.3">
      <c r="A154" s="25"/>
      <c r="C154" s="46"/>
    </row>
    <row r="155" spans="1:5" x14ac:dyDescent="0.3">
      <c r="E155" s="5"/>
    </row>
    <row r="156" spans="1:5" x14ac:dyDescent="0.3">
      <c r="A156" s="25"/>
      <c r="C156" s="46"/>
      <c r="E156" s="5"/>
    </row>
    <row r="157" spans="1:5" x14ac:dyDescent="0.3">
      <c r="A157" s="25"/>
      <c r="E157" s="5"/>
    </row>
    <row r="158" spans="1:5" x14ac:dyDescent="0.3">
      <c r="A158" s="25"/>
      <c r="C158" s="2"/>
    </row>
    <row r="159" spans="1:5" x14ac:dyDescent="0.3">
      <c r="E159" s="5"/>
    </row>
    <row r="160" spans="1:5" x14ac:dyDescent="0.3">
      <c r="E160" s="3"/>
    </row>
    <row r="161" spans="1:5" x14ac:dyDescent="0.3">
      <c r="E161" s="3"/>
    </row>
    <row r="162" spans="1:5" x14ac:dyDescent="0.3">
      <c r="E162" s="3"/>
    </row>
    <row r="163" spans="1:5" x14ac:dyDescent="0.3">
      <c r="E163" s="3"/>
    </row>
    <row r="165" spans="1:5" x14ac:dyDescent="0.3">
      <c r="A165" s="25"/>
    </row>
    <row r="166" spans="1:5" x14ac:dyDescent="0.3">
      <c r="E166" s="5"/>
    </row>
    <row r="167" spans="1:5" x14ac:dyDescent="0.3">
      <c r="E167" s="3"/>
    </row>
    <row r="168" spans="1:5" x14ac:dyDescent="0.3">
      <c r="E168" s="3"/>
    </row>
    <row r="169" spans="1:5" x14ac:dyDescent="0.3">
      <c r="E169" s="3"/>
    </row>
    <row r="170" spans="1:5" x14ac:dyDescent="0.3">
      <c r="E170" s="3"/>
    </row>
    <row r="172" spans="1:5" x14ac:dyDescent="0.3">
      <c r="A172" s="25"/>
      <c r="C172" s="2"/>
    </row>
    <row r="173" spans="1:5" x14ac:dyDescent="0.3">
      <c r="E173" s="5"/>
    </row>
    <row r="174" spans="1:5" x14ac:dyDescent="0.3">
      <c r="E174" s="3"/>
    </row>
    <row r="175" spans="1:5" x14ac:dyDescent="0.3">
      <c r="E175" s="3"/>
    </row>
    <row r="176" spans="1:5" x14ac:dyDescent="0.3">
      <c r="E176" s="3"/>
    </row>
    <row r="177" spans="1:5" x14ac:dyDescent="0.3">
      <c r="E177" s="3"/>
    </row>
    <row r="179" spans="1:5" x14ac:dyDescent="0.3">
      <c r="A179" s="25"/>
      <c r="C179" s="2"/>
    </row>
    <row r="180" spans="1:5" x14ac:dyDescent="0.3">
      <c r="E180" s="5"/>
    </row>
    <row r="181" spans="1:5" x14ac:dyDescent="0.3">
      <c r="E181" s="3"/>
    </row>
    <row r="182" spans="1:5" x14ac:dyDescent="0.3">
      <c r="E182" s="3"/>
    </row>
    <row r="183" spans="1:5" x14ac:dyDescent="0.3">
      <c r="E183" s="3"/>
    </row>
    <row r="184" spans="1:5" x14ac:dyDescent="0.3">
      <c r="E184" s="3"/>
    </row>
  </sheetData>
  <conditionalFormatting sqref="A4:A82">
    <cfRule type="cellIs" dxfId="1" priority="1" operator="equal">
      <formula>TODAY()</formula>
    </cfRule>
  </conditionalFormatting>
  <hyperlinks>
    <hyperlink ref="I9" r:id="rId1" xr:uid="{4F17FA5B-FED1-493B-AF31-3AAE18ECAD78}"/>
    <hyperlink ref="I10" r:id="rId2" xr:uid="{45265DCE-BE0D-4731-88E9-FCAD3D249F64}"/>
    <hyperlink ref="I15" r:id="rId3" xr:uid="{BD5C41BC-8B5C-4180-8A89-3DAE54CC8F8D}"/>
  </hyperlinks>
  <pageMargins left="0.7" right="0.7" top="0.75" bottom="0.75" header="0.3" footer="0.3"/>
  <pageSetup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4.4" x14ac:dyDescent="0.3"/>
  <cols>
    <col min="1" max="1" width="59.44140625" customWidth="1"/>
    <col min="2" max="2" width="14.88671875" customWidth="1"/>
    <col min="3" max="3" width="31.88671875" customWidth="1"/>
    <col min="5" max="5" width="48.109375" customWidth="1"/>
    <col min="6" max="6" width="48.33203125" customWidth="1"/>
    <col min="7" max="7" width="31.88671875" customWidth="1"/>
  </cols>
  <sheetData>
    <row r="1" spans="1:3" ht="16.8" x14ac:dyDescent="0.3">
      <c r="A1" s="13"/>
      <c r="B1" s="12"/>
      <c r="C1" s="12"/>
    </row>
    <row r="2" spans="1:3" ht="16.8" x14ac:dyDescent="0.3">
      <c r="A2" s="41" t="s">
        <v>51</v>
      </c>
      <c r="B2" s="12"/>
      <c r="C2" s="12"/>
    </row>
    <row r="3" spans="1:3" ht="17.399999999999999" thickBot="1" x14ac:dyDescent="0.35">
      <c r="A3" s="13" t="s">
        <v>18</v>
      </c>
      <c r="B3" s="13" t="s">
        <v>4</v>
      </c>
      <c r="C3" s="45">
        <v>0.54166666666666663</v>
      </c>
    </row>
    <row r="4" spans="1:3" ht="17.399999999999999" thickBot="1" x14ac:dyDescent="0.35">
      <c r="A4" s="7" t="s">
        <v>11</v>
      </c>
      <c r="B4" s="7" t="s">
        <v>12</v>
      </c>
      <c r="C4" s="7" t="s">
        <v>13</v>
      </c>
    </row>
    <row r="5" spans="1:3" ht="17.399999999999999" thickBot="1" x14ac:dyDescent="0.35">
      <c r="A5" s="7" t="s">
        <v>59</v>
      </c>
      <c r="B5" s="7" t="s">
        <v>33</v>
      </c>
      <c r="C5" s="7" t="s">
        <v>66</v>
      </c>
    </row>
    <row r="6" spans="1:3" ht="17.399999999999999" thickBot="1" x14ac:dyDescent="0.35">
      <c r="A6" s="9" t="s">
        <v>60</v>
      </c>
      <c r="B6" s="8" t="s">
        <v>34</v>
      </c>
      <c r="C6" s="9" t="s">
        <v>67</v>
      </c>
    </row>
    <row r="7" spans="1:3" ht="17.399999999999999" thickBot="1" x14ac:dyDescent="0.35">
      <c r="A7" s="9" t="s">
        <v>56</v>
      </c>
      <c r="B7" s="8" t="s">
        <v>35</v>
      </c>
      <c r="C7" s="9" t="s">
        <v>68</v>
      </c>
    </row>
    <row r="8" spans="1:3" ht="17.399999999999999" thickBot="1" x14ac:dyDescent="0.35">
      <c r="A8" s="9" t="s">
        <v>57</v>
      </c>
      <c r="B8" s="8" t="s">
        <v>36</v>
      </c>
      <c r="C8" s="9" t="s">
        <v>69</v>
      </c>
    </row>
    <row r="9" spans="1:3" ht="17.399999999999999" thickBot="1" x14ac:dyDescent="0.35">
      <c r="A9" s="9" t="s">
        <v>58</v>
      </c>
      <c r="B9" s="8" t="s">
        <v>14</v>
      </c>
      <c r="C9" s="9" t="s">
        <v>15</v>
      </c>
    </row>
    <row r="10" spans="1:3" ht="17.399999999999999" thickBot="1" x14ac:dyDescent="0.35">
      <c r="A10" s="9" t="s">
        <v>70</v>
      </c>
      <c r="B10" s="8" t="s">
        <v>77</v>
      </c>
      <c r="C10" s="9" t="s">
        <v>16</v>
      </c>
    </row>
    <row r="11" spans="1:3" ht="16.8" x14ac:dyDescent="0.3">
      <c r="A11" s="10"/>
      <c r="B11" s="11"/>
      <c r="C11" s="11"/>
    </row>
    <row r="12" spans="1:3" ht="17.399999999999999" thickBot="1" x14ac:dyDescent="0.35">
      <c r="A12" s="13" t="s">
        <v>17</v>
      </c>
      <c r="B12" s="13" t="s">
        <v>4</v>
      </c>
      <c r="C12" s="45">
        <v>0.91666666666666663</v>
      </c>
    </row>
    <row r="13" spans="1:3" ht="17.399999999999999" thickBot="1" x14ac:dyDescent="0.35">
      <c r="A13" s="7" t="s">
        <v>11</v>
      </c>
      <c r="B13" s="7" t="s">
        <v>12</v>
      </c>
      <c r="C13" s="7" t="s">
        <v>13</v>
      </c>
    </row>
    <row r="14" spans="1:3" ht="17.399999999999999" thickBot="1" x14ac:dyDescent="0.35">
      <c r="A14" s="7" t="s">
        <v>71</v>
      </c>
      <c r="B14" s="7" t="s">
        <v>33</v>
      </c>
      <c r="C14" s="7" t="s">
        <v>66</v>
      </c>
    </row>
    <row r="15" spans="1:3" ht="17.399999999999999" thickBot="1" x14ac:dyDescent="0.35">
      <c r="A15" s="7" t="s">
        <v>72</v>
      </c>
      <c r="B15" s="7" t="s">
        <v>34</v>
      </c>
      <c r="C15" s="9" t="s">
        <v>67</v>
      </c>
    </row>
    <row r="16" spans="1:3" ht="17.399999999999999" thickBot="1" x14ac:dyDescent="0.35">
      <c r="A16" s="9" t="s">
        <v>73</v>
      </c>
      <c r="B16" s="8" t="s">
        <v>35</v>
      </c>
      <c r="C16" s="9" t="s">
        <v>68</v>
      </c>
    </row>
    <row r="17" spans="1:3" ht="17.399999999999999" thickBot="1" x14ac:dyDescent="0.35">
      <c r="A17" s="9" t="s">
        <v>74</v>
      </c>
      <c r="B17" s="8" t="s">
        <v>36</v>
      </c>
      <c r="C17" s="9" t="s">
        <v>69</v>
      </c>
    </row>
    <row r="18" spans="1:3" ht="17.399999999999999" thickBot="1" x14ac:dyDescent="0.35">
      <c r="A18" s="9" t="s">
        <v>61</v>
      </c>
      <c r="B18" s="8" t="s">
        <v>14</v>
      </c>
      <c r="C18" s="9" t="s">
        <v>15</v>
      </c>
    </row>
    <row r="19" spans="1:3" ht="17.399999999999999" thickBot="1" x14ac:dyDescent="0.35">
      <c r="A19" s="9" t="s">
        <v>62</v>
      </c>
      <c r="B19" s="8" t="s">
        <v>77</v>
      </c>
      <c r="C19" s="9" t="s">
        <v>16</v>
      </c>
    </row>
    <row r="34" spans="5:5" x14ac:dyDescent="0.3">
      <c r="E34" s="50"/>
    </row>
    <row r="35" spans="5:5" x14ac:dyDescent="0.3">
      <c r="E35" s="51"/>
    </row>
    <row r="36" spans="5:5" x14ac:dyDescent="0.3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2025-01-30T00:38:38Z</dcterms:modified>
</cp:coreProperties>
</file>