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defaultThemeVersion="124226"/>
  <mc:AlternateContent xmlns:mc="http://schemas.openxmlformats.org/markup-compatibility/2006">
    <mc:Choice Requires="x15">
      <x15ac:absPath xmlns:x15ac="http://schemas.microsoft.com/office/spreadsheetml/2010/11/ac" url="C:\Users\Clint\Documents\Clint Work\SDOs\IEEE\IEEE 802\802 MTGS\2025 802.15 Mtgs\250112 Jan Hybrid Interim\802.15\"/>
    </mc:Choice>
  </mc:AlternateContent>
  <xr:revisionPtr revIDLastSave="0" documentId="13_ncr:1_{351F03F5-3254-4F55-8289-219C434AEE42}" xr6:coauthVersionLast="47" xr6:coauthVersionMax="47" xr10:uidLastSave="{00000000-0000-0000-0000-000000000000}"/>
  <bookViews>
    <workbookView xWindow="24" yWindow="132" windowWidth="20148" windowHeight="11808" tabRatio="913" firstSheet="2" activeTab="8" xr2:uid="{00000000-000D-0000-FFFF-FFFF00000000}"/>
  </bookViews>
  <sheets>
    <sheet name="Pat Policy-AntiTrust" sheetId="401" r:id="rId1"/>
    <sheet name="Registration" sheetId="418" r:id="rId2"/>
    <sheet name="2024 &amp; 2025 SASB Dates" sheetId="428" r:id="rId3"/>
    <sheet name="AC Opening" sheetId="414" r:id="rId4"/>
    <sheet name="WG Opening" sheetId="419" r:id="rId5"/>
    <sheet name="AC Mid-Week" sheetId="423" r:id="rId6"/>
    <sheet name="WG Mid-Week" sheetId="422" r:id="rId7"/>
    <sheet name="WG Closing" sheetId="421" r:id="rId8"/>
    <sheet name="802.15 Graphic" sheetId="427" r:id="rId9"/>
  </sheets>
  <definedNames>
    <definedName name="all">#REF!</definedName>
    <definedName name="circular">#REF!</definedName>
    <definedName name="hour">#REF!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7" i="419" l="1"/>
  <c r="C36" i="419"/>
  <c r="C4" i="423"/>
  <c r="C6" i="423"/>
  <c r="C7" i="423"/>
  <c r="C8" i="423"/>
  <c r="C9" i="423"/>
  <c r="C29" i="423"/>
  <c r="C30" i="423"/>
  <c r="C31" i="423"/>
  <c r="C32" i="423"/>
  <c r="C33" i="423"/>
  <c r="C36" i="423"/>
  <c r="B6" i="427"/>
  <c r="C17" i="414"/>
  <c r="C16" i="414"/>
  <c r="C15" i="414"/>
  <c r="C14" i="414"/>
  <c r="C13" i="414"/>
  <c r="F4" i="422"/>
  <c r="A42" i="421"/>
  <c r="B42" i="421"/>
  <c r="C42" i="421"/>
  <c r="G42" i="421" s="1"/>
  <c r="D42" i="421"/>
  <c r="F4" i="421" l="1"/>
  <c r="G45" i="421" l="1"/>
  <c r="G44" i="421"/>
  <c r="G41" i="421"/>
  <c r="G40" i="421"/>
  <c r="G39" i="421"/>
  <c r="G38" i="421"/>
  <c r="G37" i="421"/>
  <c r="G36" i="421"/>
  <c r="G35" i="421"/>
  <c r="G34" i="421"/>
  <c r="G33" i="421"/>
  <c r="G32" i="421"/>
  <c r="G31" i="421"/>
  <c r="G30" i="421"/>
  <c r="G29" i="421"/>
  <c r="G28" i="421"/>
  <c r="B29" i="423" l="1"/>
  <c r="C49" i="419"/>
  <c r="C23" i="422" l="1"/>
  <c r="B36" i="421" l="1"/>
  <c r="A36" i="421"/>
  <c r="B36" i="422"/>
  <c r="A36" i="422"/>
  <c r="D51" i="419"/>
  <c r="D36" i="421" s="1"/>
  <c r="C51" i="419"/>
  <c r="C36" i="421" s="1"/>
  <c r="C17" i="423"/>
  <c r="B17" i="423"/>
  <c r="D50" i="419"/>
  <c r="C50" i="419"/>
  <c r="C57" i="419"/>
  <c r="A16" i="421"/>
  <c r="A15" i="421"/>
  <c r="A56" i="421"/>
  <c r="C54" i="421"/>
  <c r="A54" i="421"/>
  <c r="A52" i="421"/>
  <c r="A25" i="421"/>
  <c r="A24" i="421"/>
  <c r="A23" i="421"/>
  <c r="A22" i="421"/>
  <c r="A21" i="421"/>
  <c r="A20" i="421"/>
  <c r="A19" i="421"/>
  <c r="A18" i="421"/>
  <c r="D18" i="421"/>
  <c r="D15" i="421"/>
  <c r="D27" i="422"/>
  <c r="D18" i="422"/>
  <c r="D15" i="422"/>
  <c r="A13" i="422"/>
  <c r="A12" i="422"/>
  <c r="A11" i="422"/>
  <c r="A10" i="422"/>
  <c r="A9" i="422"/>
  <c r="A8" i="422"/>
  <c r="A7" i="422"/>
  <c r="A6" i="422"/>
  <c r="A5" i="422"/>
  <c r="A13" i="421"/>
  <c r="A12" i="421"/>
  <c r="A11" i="421"/>
  <c r="A10" i="421"/>
  <c r="A9" i="421"/>
  <c r="A8" i="421"/>
  <c r="A7" i="421"/>
  <c r="A6" i="421"/>
  <c r="A5" i="421"/>
  <c r="A56" i="422"/>
  <c r="A54" i="422"/>
  <c r="A52" i="422"/>
  <c r="A18" i="422"/>
  <c r="A25" i="422"/>
  <c r="A24" i="422"/>
  <c r="A23" i="422"/>
  <c r="A22" i="422"/>
  <c r="A21" i="422"/>
  <c r="A20" i="422"/>
  <c r="A19" i="422"/>
  <c r="A46" i="421"/>
  <c r="A45" i="421"/>
  <c r="A44" i="421"/>
  <c r="A43" i="421"/>
  <c r="A41" i="421"/>
  <c r="A40" i="421"/>
  <c r="A39" i="421"/>
  <c r="A38" i="421"/>
  <c r="A37" i="421"/>
  <c r="A35" i="421"/>
  <c r="A34" i="421"/>
  <c r="A33" i="421"/>
  <c r="A32" i="421"/>
  <c r="A31" i="421"/>
  <c r="A30" i="421"/>
  <c r="A29" i="421"/>
  <c r="A28" i="421"/>
  <c r="A27" i="421"/>
  <c r="A27" i="422"/>
  <c r="B30" i="421"/>
  <c r="A45" i="422"/>
  <c r="A44" i="422"/>
  <c r="A43" i="422"/>
  <c r="A42" i="422"/>
  <c r="A41" i="422"/>
  <c r="A40" i="422"/>
  <c r="A39" i="422"/>
  <c r="A38" i="422"/>
  <c r="A37" i="422"/>
  <c r="A34" i="422"/>
  <c r="A33" i="422"/>
  <c r="A32" i="422"/>
  <c r="A31" i="422"/>
  <c r="A30" i="422"/>
  <c r="A29" i="422"/>
  <c r="A28" i="422"/>
  <c r="B30" i="422"/>
  <c r="D45" i="419"/>
  <c r="D30" i="422" s="1"/>
  <c r="C45" i="419"/>
  <c r="C30" i="421" s="1"/>
  <c r="C12" i="423"/>
  <c r="B12" i="423"/>
  <c r="F4" i="419"/>
  <c r="B31" i="421"/>
  <c r="B31" i="422"/>
  <c r="C13" i="423"/>
  <c r="B13" i="423"/>
  <c r="D46" i="419"/>
  <c r="D31" i="421" s="1"/>
  <c r="C46" i="419"/>
  <c r="C31" i="421" s="1"/>
  <c r="C54" i="422"/>
  <c r="B46" i="421"/>
  <c r="B45" i="421"/>
  <c r="B44" i="421"/>
  <c r="B43" i="421"/>
  <c r="B41" i="421"/>
  <c r="B40" i="421"/>
  <c r="B39" i="421"/>
  <c r="B38" i="421"/>
  <c r="B37" i="421"/>
  <c r="B35" i="421"/>
  <c r="B34" i="421"/>
  <c r="B33" i="421"/>
  <c r="B32" i="421"/>
  <c r="B29" i="421"/>
  <c r="B28" i="421"/>
  <c r="B25" i="421"/>
  <c r="B24" i="421"/>
  <c r="B23" i="421"/>
  <c r="B22" i="421"/>
  <c r="B21" i="421"/>
  <c r="B20" i="421"/>
  <c r="B19" i="421"/>
  <c r="C18" i="421"/>
  <c r="B25" i="422"/>
  <c r="B46" i="422"/>
  <c r="B45" i="422"/>
  <c r="B44" i="422"/>
  <c r="B43" i="422"/>
  <c r="B42" i="422"/>
  <c r="B41" i="422"/>
  <c r="B40" i="422"/>
  <c r="B39" i="422"/>
  <c r="B38" i="422"/>
  <c r="B37" i="422"/>
  <c r="B35" i="422"/>
  <c r="B34" i="422"/>
  <c r="B33" i="422"/>
  <c r="B32" i="422"/>
  <c r="B29" i="422"/>
  <c r="B28" i="422"/>
  <c r="B24" i="422"/>
  <c r="B23" i="422"/>
  <c r="B22" i="422"/>
  <c r="B21" i="422"/>
  <c r="B20" i="422"/>
  <c r="B19" i="422"/>
  <c r="B16" i="421"/>
  <c r="B13" i="421"/>
  <c r="B12" i="421"/>
  <c r="B11" i="421"/>
  <c r="B10" i="421"/>
  <c r="B9" i="421"/>
  <c r="B8" i="421"/>
  <c r="B7" i="421"/>
  <c r="B6" i="421"/>
  <c r="B13" i="422"/>
  <c r="B12" i="422"/>
  <c r="B11" i="422"/>
  <c r="B10" i="422"/>
  <c r="B9" i="422"/>
  <c r="B8" i="422"/>
  <c r="B7" i="422"/>
  <c r="B6" i="422"/>
  <c r="C36" i="422" l="1"/>
  <c r="D36" i="422"/>
  <c r="D30" i="421"/>
  <c r="C30" i="422"/>
  <c r="C31" i="422"/>
  <c r="D31" i="422"/>
  <c r="C16" i="423"/>
  <c r="B16" i="423"/>
  <c r="D49" i="419"/>
  <c r="D34" i="421" s="1"/>
  <c r="C34" i="421"/>
  <c r="F5" i="419"/>
  <c r="F12" i="419" l="1"/>
  <c r="F13" i="419" s="1"/>
  <c r="F14" i="419" s="1"/>
  <c r="F15" i="419" s="1"/>
  <c r="D34" i="422"/>
  <c r="C34" i="422"/>
  <c r="D6" i="427"/>
  <c r="I6" i="427" s="1"/>
  <c r="N6" i="427" s="1"/>
  <c r="S6" i="427" s="1"/>
  <c r="X6" i="427" s="1"/>
  <c r="AA6" i="427" s="1"/>
  <c r="C21" i="423"/>
  <c r="B21" i="423"/>
  <c r="C28" i="423"/>
  <c r="B28" i="423"/>
  <c r="D61" i="419"/>
  <c r="D46" i="421" s="1"/>
  <c r="C61" i="419"/>
  <c r="C46" i="421" s="1"/>
  <c r="G46" i="421" s="1"/>
  <c r="F18" i="419" l="1"/>
  <c r="F19" i="419" s="1"/>
  <c r="F20" i="419" s="1"/>
  <c r="F21" i="419" s="1"/>
  <c r="F22" i="419" s="1"/>
  <c r="F23" i="419" s="1"/>
  <c r="F24" i="419" s="1"/>
  <c r="F25" i="419" s="1"/>
  <c r="F26" i="419" s="1"/>
  <c r="F27" i="419" s="1"/>
  <c r="F28" i="419" s="1"/>
  <c r="F29" i="419" s="1"/>
  <c r="F30" i="419" s="1"/>
  <c r="F31" i="419" s="1"/>
  <c r="F32" i="419" s="1"/>
  <c r="F33" i="419" s="1"/>
  <c r="C46" i="422"/>
  <c r="D46" i="422"/>
  <c r="D54" i="419"/>
  <c r="D39" i="421" s="1"/>
  <c r="C54" i="419"/>
  <c r="C39" i="421" s="1"/>
  <c r="E13" i="421"/>
  <c r="D13" i="421"/>
  <c r="E12" i="421"/>
  <c r="D12" i="421"/>
  <c r="C13" i="421"/>
  <c r="C12" i="421"/>
  <c r="E13" i="422"/>
  <c r="D13" i="422"/>
  <c r="C13" i="422"/>
  <c r="D12" i="422"/>
  <c r="C12" i="422"/>
  <c r="C34" i="423"/>
  <c r="B34" i="423"/>
  <c r="B33" i="423"/>
  <c r="D19" i="422"/>
  <c r="D5" i="422"/>
  <c r="C48" i="419"/>
  <c r="C33" i="422" s="1"/>
  <c r="C25" i="423"/>
  <c r="B7" i="423"/>
  <c r="F34" i="419" l="1"/>
  <c r="F40" i="419" s="1"/>
  <c r="F41" i="419" s="1"/>
  <c r="F42" i="419" s="1"/>
  <c r="F43" i="419" s="1"/>
  <c r="F44" i="419" s="1"/>
  <c r="F45" i="419" s="1"/>
  <c r="F46" i="419" s="1"/>
  <c r="F47" i="419" s="1"/>
  <c r="F48" i="419" s="1"/>
  <c r="F49" i="419" s="1"/>
  <c r="F50" i="419" s="1"/>
  <c r="F51" i="419" s="1"/>
  <c r="F52" i="419" s="1"/>
  <c r="F53" i="419" s="1"/>
  <c r="F54" i="419" s="1"/>
  <c r="F55" i="419" s="1"/>
  <c r="F56" i="419" s="1"/>
  <c r="F57" i="419" s="1"/>
  <c r="F58" i="419" s="1"/>
  <c r="F59" i="419" s="1"/>
  <c r="F60" i="419" s="1"/>
  <c r="F61" i="419" s="1"/>
  <c r="F62" i="419" s="1"/>
  <c r="F63" i="419" s="1"/>
  <c r="F64" i="419" s="1"/>
  <c r="F65" i="419" s="1"/>
  <c r="F67" i="419" s="1"/>
  <c r="F68" i="419" s="1"/>
  <c r="C39" i="422"/>
  <c r="D39" i="422"/>
  <c r="F69" i="419" l="1"/>
  <c r="F70" i="419" s="1"/>
  <c r="A1" i="428"/>
  <c r="B32" i="423"/>
  <c r="C52" i="421"/>
  <c r="F5" i="421"/>
  <c r="F12" i="421" s="1"/>
  <c r="F13" i="421" s="1"/>
  <c r="F14" i="421" s="1"/>
  <c r="C27" i="419"/>
  <c r="C16" i="422" s="1"/>
  <c r="C18" i="414"/>
  <c r="C9" i="414"/>
  <c r="C10" i="414"/>
  <c r="C11" i="414"/>
  <c r="C16" i="421" l="1"/>
  <c r="C20" i="422"/>
  <c r="A2" i="422"/>
  <c r="A2" i="421"/>
  <c r="A2" i="419"/>
  <c r="A2" i="423"/>
  <c r="B35" i="423" l="1"/>
  <c r="B14" i="423"/>
  <c r="C35" i="423"/>
  <c r="C35" i="421"/>
  <c r="D56" i="421"/>
  <c r="D54" i="421"/>
  <c r="D52" i="421"/>
  <c r="D56" i="422"/>
  <c r="D54" i="422"/>
  <c r="D52" i="422"/>
  <c r="C27" i="423"/>
  <c r="C26" i="423"/>
  <c r="C24" i="423"/>
  <c r="C23" i="423"/>
  <c r="C22" i="423"/>
  <c r="C20" i="423"/>
  <c r="C19" i="423"/>
  <c r="C18" i="423"/>
  <c r="C15" i="423"/>
  <c r="C14" i="423"/>
  <c r="C11" i="423"/>
  <c r="C10" i="423"/>
  <c r="B5" i="423"/>
  <c r="A9" i="423" l="1"/>
  <c r="A8" i="423"/>
  <c r="D57" i="419"/>
  <c r="D56" i="419"/>
  <c r="D41" i="421" s="1"/>
  <c r="C56" i="419"/>
  <c r="B24" i="423"/>
  <c r="B23" i="423"/>
  <c r="C42" i="422" l="1"/>
  <c r="C41" i="422"/>
  <c r="C41" i="421"/>
  <c r="D42" i="422"/>
  <c r="D41" i="422"/>
  <c r="D16" i="422" l="1"/>
  <c r="D16" i="421" l="1"/>
  <c r="C25" i="421"/>
  <c r="C25" i="422"/>
  <c r="C61" i="421"/>
  <c r="C60" i="421"/>
  <c r="C59" i="421"/>
  <c r="C59" i="422"/>
  <c r="C61" i="422"/>
  <c r="C60" i="422"/>
  <c r="C52" i="422"/>
  <c r="C8" i="422"/>
  <c r="B31" i="423"/>
  <c r="B30" i="423"/>
  <c r="B27" i="423"/>
  <c r="B26" i="423"/>
  <c r="B25" i="423"/>
  <c r="B22" i="423"/>
  <c r="B20" i="423"/>
  <c r="B19" i="423"/>
  <c r="B18" i="423"/>
  <c r="B15" i="423"/>
  <c r="B11" i="423"/>
  <c r="B10" i="423"/>
  <c r="A7" i="423"/>
  <c r="B6" i="423"/>
  <c r="A6" i="423"/>
  <c r="A5" i="423"/>
  <c r="B4" i="423"/>
  <c r="A4" i="423"/>
  <c r="D60" i="419"/>
  <c r="D59" i="419"/>
  <c r="D58" i="419"/>
  <c r="D43" i="421" s="1"/>
  <c r="D55" i="419"/>
  <c r="D40" i="421" s="1"/>
  <c r="D53" i="419"/>
  <c r="D38" i="421" s="1"/>
  <c r="D52" i="419"/>
  <c r="D37" i="421" s="1"/>
  <c r="D35" i="421"/>
  <c r="D48" i="419"/>
  <c r="D33" i="421" s="1"/>
  <c r="D47" i="419"/>
  <c r="D32" i="421" s="1"/>
  <c r="D44" i="419"/>
  <c r="D29" i="421" s="1"/>
  <c r="D43" i="419"/>
  <c r="D28" i="421" s="1"/>
  <c r="C60" i="419"/>
  <c r="C59" i="419"/>
  <c r="C58" i="419"/>
  <c r="C43" i="422" s="1"/>
  <c r="C55" i="419"/>
  <c r="C53" i="419"/>
  <c r="C52" i="419"/>
  <c r="C35" i="422"/>
  <c r="C47" i="419"/>
  <c r="C44" i="419"/>
  <c r="C29" i="422" s="1"/>
  <c r="C43" i="419"/>
  <c r="C43" i="421" l="1"/>
  <c r="G43" i="421" s="1"/>
  <c r="C44" i="422"/>
  <c r="C44" i="421"/>
  <c r="D45" i="422"/>
  <c r="D45" i="421"/>
  <c r="D44" i="422"/>
  <c r="D44" i="421"/>
  <c r="C45" i="422"/>
  <c r="C45" i="421"/>
  <c r="C28" i="422"/>
  <c r="C28" i="421"/>
  <c r="C29" i="421"/>
  <c r="C40" i="422"/>
  <c r="C40" i="421"/>
  <c r="C32" i="422"/>
  <c r="C32" i="421"/>
  <c r="C33" i="421"/>
  <c r="C37" i="422"/>
  <c r="C37" i="421"/>
  <c r="C38" i="422"/>
  <c r="C38" i="421"/>
  <c r="D28" i="422"/>
  <c r="D40" i="422"/>
  <c r="D29" i="422"/>
  <c r="D32" i="422"/>
  <c r="D43" i="422"/>
  <c r="D33" i="422"/>
  <c r="D35" i="422"/>
  <c r="D37" i="422"/>
  <c r="D38" i="422"/>
  <c r="D27" i="421" l="1"/>
  <c r="C15" i="422"/>
  <c r="D5" i="421"/>
  <c r="C15" i="421" l="1"/>
  <c r="D25" i="421" l="1"/>
  <c r="D19" i="421"/>
  <c r="C4" i="421"/>
  <c r="C18" i="422"/>
  <c r="D4" i="421"/>
  <c r="C11" i="421"/>
  <c r="C10" i="421"/>
  <c r="C9" i="421"/>
  <c r="C8" i="421"/>
  <c r="C5" i="421"/>
  <c r="D25" i="422"/>
  <c r="D4" i="422"/>
  <c r="C24" i="422"/>
  <c r="C24" i="421" s="1"/>
  <c r="C11" i="422"/>
  <c r="C10" i="422"/>
  <c r="C9" i="422"/>
  <c r="C5" i="422"/>
  <c r="C4" i="422"/>
  <c r="C23" i="421"/>
  <c r="C22" i="422"/>
  <c r="C22" i="421" s="1"/>
  <c r="C21" i="422"/>
  <c r="C21" i="421" s="1"/>
  <c r="C20" i="421"/>
  <c r="C19" i="422"/>
  <c r="C19" i="421" s="1"/>
  <c r="A1" i="419" l="1"/>
  <c r="A1" i="421" l="1"/>
  <c r="A1" i="422"/>
  <c r="A1" i="423"/>
  <c r="A1" i="414"/>
  <c r="F15" i="421"/>
  <c r="F5" i="422" l="1"/>
  <c r="F12" i="422" s="1"/>
  <c r="F13" i="422" s="1"/>
  <c r="F14" i="422" s="1"/>
  <c r="F15" i="422" s="1"/>
  <c r="F16" i="422" s="1"/>
  <c r="F17" i="422" s="1"/>
  <c r="F18" i="422" s="1"/>
  <c r="F19" i="422" s="1"/>
  <c r="F25" i="422" s="1"/>
  <c r="F26" i="422" s="1"/>
  <c r="F27" i="422" s="1"/>
  <c r="F28" i="422" s="1"/>
  <c r="F29" i="422" s="1"/>
  <c r="F30" i="422" s="1"/>
  <c r="F31" i="422" s="1"/>
  <c r="F32" i="422" s="1"/>
  <c r="F33" i="422" s="1"/>
  <c r="F34" i="422" s="1"/>
  <c r="F35" i="422" s="1"/>
  <c r="F36" i="422" s="1"/>
  <c r="F37" i="422" s="1"/>
  <c r="F38" i="422" s="1"/>
  <c r="F39" i="422" s="1"/>
  <c r="F40" i="422" s="1"/>
  <c r="F41" i="422" s="1"/>
  <c r="F42" i="422" s="1"/>
  <c r="F43" i="422" s="1"/>
  <c r="F44" i="422" s="1"/>
  <c r="F45" i="422" s="1"/>
  <c r="F46" i="422" s="1"/>
  <c r="F47" i="422" s="1"/>
  <c r="F48" i="422" s="1"/>
  <c r="F49" i="422" s="1"/>
  <c r="F50" i="422" s="1"/>
  <c r="F51" i="422" s="1"/>
  <c r="F52" i="422" s="1"/>
  <c r="F53" i="422" s="1"/>
  <c r="F54" i="422" s="1"/>
  <c r="F55" i="422" s="1"/>
  <c r="F56" i="422" s="1"/>
  <c r="F57" i="422" s="1"/>
  <c r="F16" i="421"/>
  <c r="F17" i="421" s="1"/>
  <c r="F18" i="421" s="1"/>
  <c r="F19" i="421" s="1"/>
  <c r="F25" i="421" s="1"/>
  <c r="F26" i="421" s="1"/>
  <c r="F27" i="421" s="1"/>
  <c r="F28" i="421" s="1"/>
  <c r="F29" i="421" s="1"/>
  <c r="F30" i="421" s="1"/>
  <c r="F31" i="421" s="1"/>
  <c r="F32" i="421" s="1"/>
  <c r="F33" i="421" s="1"/>
  <c r="F34" i="421" s="1"/>
  <c r="F35" i="421" s="1"/>
  <c r="F36" i="421" s="1"/>
  <c r="F37" i="421" s="1"/>
  <c r="F38" i="421" s="1"/>
  <c r="F39" i="421" s="1"/>
  <c r="F40" i="421" s="1"/>
  <c r="F41" i="421" s="1"/>
  <c r="F42" i="421" l="1"/>
  <c r="F43" i="421" s="1"/>
  <c r="F44" i="421" s="1"/>
  <c r="F45" i="421" s="1"/>
  <c r="F46" i="421" s="1"/>
  <c r="F47" i="421" s="1"/>
  <c r="F48" i="421" s="1"/>
  <c r="F49" i="421" s="1"/>
  <c r="F50" i="421" s="1"/>
  <c r="F51" i="421" s="1"/>
  <c r="F52" i="421" s="1"/>
  <c r="F53" i="421" s="1"/>
  <c r="F54" i="421" s="1"/>
  <c r="F55" i="421" s="1"/>
  <c r="F56" i="421" s="1"/>
  <c r="F57" i="421" s="1"/>
</calcChain>
</file>

<file path=xl/sharedStrings.xml><?xml version="1.0" encoding="utf-8"?>
<sst xmlns="http://schemas.openxmlformats.org/spreadsheetml/2006/main" count="532" uniqueCount="307">
  <si>
    <t>MEETING CALLED TO ORDER</t>
  </si>
  <si>
    <t>Category  (* = consent agenda)</t>
  </si>
  <si>
    <t>MI</t>
  </si>
  <si>
    <t>DT</t>
  </si>
  <si>
    <t>II</t>
  </si>
  <si>
    <t xml:space="preserve"> </t>
  </si>
  <si>
    <t>ME - Motion, External        MI - Motion, Internal</t>
  </si>
  <si>
    <t>ADJOURN</t>
  </si>
  <si>
    <t>NEW BUSINESS</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</si>
  <si>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</si>
  <si>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</si>
  <si>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</si>
  <si>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</si>
  <si>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</si>
  <si>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</si>
  <si>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</si>
  <si>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</si>
  <si>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TG16t</t>
  </si>
  <si>
    <t>SC WNG</t>
  </si>
  <si>
    <t>Rolfe</t>
  </si>
  <si>
    <t>Kivinen</t>
  </si>
  <si>
    <t>Godfrey</t>
  </si>
  <si>
    <t>Kohno</t>
  </si>
  <si>
    <t>Jang</t>
  </si>
  <si>
    <t>Powell</t>
  </si>
  <si>
    <t xml:space="preserve">LIAISON REPORT: 802.18 </t>
  </si>
  <si>
    <t xml:space="preserve">LIAISON REPORT: 802.19 </t>
  </si>
  <si>
    <t xml:space="preserve">LIAISON REPORT: 802.11 </t>
  </si>
  <si>
    <t>Beecher</t>
  </si>
  <si>
    <t xml:space="preserve">AoB: </t>
  </si>
  <si>
    <t>LIAISON REPORT: 802.24</t>
  </si>
  <si>
    <t>TG4ab</t>
  </si>
  <si>
    <t>1.1d</t>
  </si>
  <si>
    <t>TG7a OCC</t>
  </si>
  <si>
    <t>Registration for this Session</t>
  </si>
  <si>
    <t>https://grouper.ieee.org/groups/802/15/pub/Meeting_Plan.html</t>
  </si>
  <si>
    <t>5</t>
  </si>
  <si>
    <t>3.1</t>
  </si>
  <si>
    <t>3.2</t>
  </si>
  <si>
    <t>7</t>
  </si>
  <si>
    <t>Item #</t>
  </si>
  <si>
    <t>Agenda Item</t>
  </si>
  <si>
    <t>Registration Link:</t>
  </si>
  <si>
    <t>Cat.</t>
  </si>
  <si>
    <t>Owner</t>
  </si>
  <si>
    <t>1.1e</t>
  </si>
  <si>
    <t>SUNDAY</t>
  </si>
  <si>
    <t>MONDAY</t>
  </si>
  <si>
    <t>TUESDAY</t>
  </si>
  <si>
    <t>WEDNESDAY</t>
  </si>
  <si>
    <t>THURSDAY</t>
  </si>
  <si>
    <t>FRIDAY</t>
  </si>
  <si>
    <t>SATURDAY</t>
  </si>
  <si>
    <t>07:00-07:30</t>
  </si>
  <si>
    <t>CONTINENTAL BREAKFAST</t>
  </si>
  <si>
    <t>07:30-08:00</t>
  </si>
  <si>
    <t>08:00-08:30</t>
  </si>
  <si>
    <t>TG6ma
BAN/
VAN</t>
  </si>
  <si>
    <t>08:30-09:00</t>
  </si>
  <si>
    <t>09:00-09:30</t>
  </si>
  <si>
    <t>09:30-10:00</t>
  </si>
  <si>
    <t>10:00-10:30</t>
  </si>
  <si>
    <t>Break</t>
  </si>
  <si>
    <t>10:30-11:00</t>
  </si>
  <si>
    <t>11:00-11:30</t>
  </si>
  <si>
    <t>11:30-12:00</t>
  </si>
  <si>
    <t>12:00-12:30</t>
  </si>
  <si>
    <t>12:30-13:00</t>
  </si>
  <si>
    <t>13:00-13:30</t>
  </si>
  <si>
    <t>13:30-14:00</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</si>
  <si>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</si>
  <si>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</si>
  <si>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</si>
  <si>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</si>
  <si>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</si>
  <si>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</si>
  <si>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</si>
  <si>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</si>
  <si>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</si>
  <si>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</si>
  <si>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</si>
  <si>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</si>
  <si>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</si>
  <si>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</si>
  <si>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</si>
  <si>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</si>
  <si>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</si>
  <si>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</si>
  <si>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</si>
  <si>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</si>
  <si>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SC-IETF</t>
  </si>
  <si>
    <t>SC-M</t>
  </si>
  <si>
    <t>Standing Committee on Maintenance and Rules</t>
  </si>
  <si>
    <t>TG6ma</t>
  </si>
  <si>
    <t>SC-THz</t>
  </si>
  <si>
    <t>Standing Committee on Terahertz</t>
  </si>
  <si>
    <t>TG14</t>
  </si>
  <si>
    <t>TG15</t>
  </si>
  <si>
    <t>2.1</t>
  </si>
  <si>
    <t>Opening 802.15 WG meeting:</t>
  </si>
  <si>
    <t>Mid-Week 802.15 WG meeting:</t>
  </si>
  <si>
    <t>Closing 802.15 WG meeting:</t>
  </si>
  <si>
    <t>802 Wireless Chairs (WCSC) meeting:</t>
  </si>
  <si>
    <t>1.1f</t>
  </si>
  <si>
    <t>2.6</t>
  </si>
  <si>
    <t>1.5</t>
  </si>
  <si>
    <t>1.6</t>
  </si>
  <si>
    <t>1.7</t>
  </si>
  <si>
    <t>Closing motions
EC Agenda items
PAR extension needed
Any issues</t>
  </si>
  <si>
    <t>FUTURE MTGS AND POLLS</t>
  </si>
  <si>
    <t>3.1a</t>
  </si>
  <si>
    <t>3.1b</t>
  </si>
  <si>
    <t>3.1c</t>
  </si>
  <si>
    <t>3.1d</t>
  </si>
  <si>
    <t>3.1e</t>
  </si>
  <si>
    <t>Virtual Rm 1</t>
  </si>
  <si>
    <t>TG4me</t>
  </si>
  <si>
    <t>Stuebing</t>
  </si>
  <si>
    <t>Attendance requirements for Mtg.</t>
  </si>
  <si>
    <t>Subgroup Status and Objectives for Mtg.</t>
  </si>
  <si>
    <t>Mixed-Mode Meeting Ground Rules &amp; 75% Criteria</t>
  </si>
  <si>
    <t>SUB-GROUPS AND COMMITTEES OPENING VERBAL REPORTS</t>
  </si>
  <si>
    <t>SUB-GROUPS AND COMMITTEES MID-WEEK VERBAL UPDATES (UNLESS CLOSING REPORT)</t>
  </si>
  <si>
    <t>SUB-GROUPS AND COMMITTEES CLOSING REPORTS</t>
  </si>
  <si>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</si>
  <si>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Virtual Rm 2</t>
  </si>
  <si>
    <t>Virtual Rm 3</t>
  </si>
  <si>
    <t>Virtual Rm 4</t>
  </si>
  <si>
    <t>15.4 Revision to 15.4-2020</t>
  </si>
  <si>
    <t>DirectVoteLive (DVL) for Closing Plenary [rem: highly recomm. to use one email for all 802 items]</t>
  </si>
  <si>
    <t>TG 4me Revision to 2020</t>
  </si>
  <si>
    <t>TG 6ma BAN/VAN Revision</t>
  </si>
  <si>
    <t>TG 7a OCC Amendment</t>
  </si>
  <si>
    <t>802.15
AC MEETING
(Virtual Rm 1)</t>
  </si>
  <si>
    <t>Recess</t>
  </si>
  <si>
    <t>802.15 WG Opening Plenary
(Virtual Rm 1)</t>
  </si>
  <si>
    <t>802.15 WG Closing Plenary
(Virtual Rm 1)</t>
  </si>
  <si>
    <t>Guidance Timing Local Time</t>
  </si>
  <si>
    <t>Status Update Topic</t>
  </si>
  <si>
    <t>SC
MAINT</t>
  </si>
  <si>
    <t>Midweek Subgroup Status Updates</t>
  </si>
  <si>
    <t>Au</t>
  </si>
  <si>
    <t>AOB</t>
  </si>
  <si>
    <t>LUNCH</t>
  </si>
  <si>
    <t>N/A</t>
  </si>
  <si>
    <t>AdHoc
-
Needs
WG15
Chair
Approv.</t>
  </si>
  <si>
    <t>Chair Reminders:
    - Show Patent Policy, Antitrust, Copyright,
      Ethics/Conduct, and Bylaws opening slides
      and ask patent claim question
    - Remind participants they must register and pay
      registation fee for meeting</t>
  </si>
  <si>
    <t>Opening 802.15 WG AC meeting:</t>
  </si>
  <si>
    <t>Mid-Week 802.15 WG AC meeting:</t>
  </si>
  <si>
    <t>802 Leadership Mtg. Update</t>
  </si>
  <si>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</si>
  <si>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</si>
  <si>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</si>
  <si>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</si>
  <si>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</si>
  <si>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Petrick</t>
  </si>
  <si>
    <t>All</t>
  </si>
  <si>
    <t>Adjourn</t>
  </si>
  <si>
    <t>TG4ac</t>
  </si>
  <si>
    <t>15.4 Amend: Privacy</t>
  </si>
  <si>
    <t>15.6 Revision to 15.6-2012 (and adding BAN/VAN)</t>
  </si>
  <si>
    <t>TG7a</t>
  </si>
  <si>
    <t>Agenda for WG15 AC Mtg. -</t>
  </si>
  <si>
    <t>TG 4ac Privacy Amendment</t>
  </si>
  <si>
    <t># slots
requested</t>
  </si>
  <si>
    <t>Local
Time</t>
  </si>
  <si>
    <t>Opening 802 Wireless:</t>
  </si>
  <si>
    <t>Opening 802 LMSC:</t>
  </si>
  <si>
    <t>Closing 802 LMSC:</t>
  </si>
  <si>
    <t>4.10</t>
  </si>
  <si>
    <t>4.13</t>
  </si>
  <si>
    <t>All motions for WG closing are due to WG Chair (Clint Powell), and WG Vice-Chair (Phil Beecher) immediately after the close of your last mtg.</t>
  </si>
  <si>
    <t>WG ADMIN ITEMS - N/A</t>
  </si>
  <si>
    <t>SC MAINT/RULES</t>
  </si>
  <si>
    <t>Social</t>
  </si>
  <si>
    <t>802.15 WNG meeting:</t>
  </si>
  <si>
    <t>TREASURER'S REPORT (ec-23-0003-0x-WCSC)</t>
  </si>
  <si>
    <t>This Mtg. is being held Mixed-Mode as per the vote in the 802 LMSC</t>
  </si>
  <si>
    <t>The weekly session of the IEEE P802.15 WG on WSN is given in graphic format below. Local Time is meeting location time.</t>
  </si>
  <si>
    <r>
      <rPr>
        <b/>
        <u/>
        <sz val="10"/>
        <rFont val="Times New Roman"/>
        <family val="1"/>
      </rPr>
      <t>Running Subgroup Mtgs.</t>
    </r>
    <r>
      <rPr>
        <b/>
        <sz val="10"/>
        <rFont val="Times New Roman"/>
        <family val="1"/>
      </rPr>
      <t xml:space="preserve">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r>
  </si>
  <si>
    <t>n/a</t>
  </si>
  <si>
    <t xml:space="preserve">    Motions @ EOW
        - …
        - …
        - …
        - …
        - …</t>
  </si>
  <si>
    <t>15.7 Amend: Optical Camera Communications (OCC)</t>
  </si>
  <si>
    <t>Update on NesCom and RevCom and Dates
    - See SASB Dates TAB(s)</t>
  </si>
  <si>
    <t>NesCom RevCom SA Stds. Board UPDATES - (see SASB TAB(s) for important dates)</t>
  </si>
  <si>
    <t>POLLS - In person and ePolls</t>
  </si>
  <si>
    <t>SC IETF - update at WG15 Mid-Week</t>
  </si>
  <si>
    <t>2.5</t>
  </si>
  <si>
    <t>1.1g</t>
  </si>
  <si>
    <t>2.7</t>
  </si>
  <si>
    <t>4.1</t>
  </si>
  <si>
    <t>Kurner</t>
  </si>
  <si>
    <t>4.15</t>
  </si>
  <si>
    <t>Report given during Mid-Week</t>
  </si>
  <si>
    <t>RECESS FOR WNG</t>
  </si>
  <si>
    <t>WEBEX INFO</t>
  </si>
  <si>
    <t>close rpt. doc. #</t>
  </si>
  <si>
    <t>TG4ad</t>
  </si>
  <si>
    <t>15.4 Amend: Next Gen SUN PHYs</t>
  </si>
  <si>
    <t>Joint .15/.1 Mtg.</t>
  </si>
  <si>
    <t>CHAIR'S ADVISORY COMMITTEE (CAC) (minutes: 15-24-0xxx-0x)</t>
  </si>
  <si>
    <t>4.16</t>
  </si>
  <si>
    <t>WG15</t>
  </si>
  <si>
    <t>Standing Committee on Wireless Next Generation</t>
  </si>
  <si>
    <t>4.20</t>
  </si>
  <si>
    <t>4.17</t>
  </si>
  <si>
    <t>4.18</t>
  </si>
  <si>
    <t>Standing Committee on IETF Related Activities (part of WG Mid-Week)</t>
  </si>
  <si>
    <t>Joint .15/.11 Mtg.</t>
  </si>
  <si>
    <t>Mtg. Requests</t>
  </si>
  <si>
    <t>Next Session Info</t>
  </si>
  <si>
    <t>Call Requests Until Next Session</t>
  </si>
  <si>
    <t>802
JTC1
802.24</t>
  </si>
  <si>
    <t xml:space="preserve">Dinner on
your own
</t>
  </si>
  <si>
    <t>802 Activities (LMSC or Other)</t>
  </si>
  <si>
    <t>Jnt/Rec See 802 Cal.</t>
  </si>
  <si>
    <t>Joint Mtg. w/Other 802 WG &amp; WG Offering Reciprocal Credit - See 802 Cal. for Webex Info</t>
  </si>
  <si>
    <t>IG Access</t>
  </si>
  <si>
    <t>Interest Group on Access Techniques</t>
  </si>
  <si>
    <t>802.15 WG Activities &amp; Joint WG Activities</t>
  </si>
  <si>
    <t>IG
Access</t>
  </si>
  <si>
    <t>2.8</t>
  </si>
  <si>
    <t>2.9</t>
  </si>
  <si>
    <t>Interest Group on Next Gen OWC</t>
  </si>
  <si>
    <t>Plus 4 ad-hoc as in July</t>
  </si>
  <si>
    <t>Any slot not conflicting with .18 and of course all of Ben's other mtgs.</t>
  </si>
  <si>
    <t>Vote on offering TG4ab D01 for Sale Y/N/A 34/5/12 (66.7%, 9.8%, 23.5%)</t>
  </si>
  <si>
    <t>TG4ae</t>
  </si>
  <si>
    <t>TG9a</t>
  </si>
  <si>
    <t>802.15 WG
Prep</t>
  </si>
  <si>
    <t>TG4ac
Privacy</t>
  </si>
  <si>
    <t>WIRELESS CHAIRS STEERING COMMITTEE (WCSC) (minutes: ec-24-0xxx-00-WCSC)</t>
  </si>
  <si>
    <t>802.15 WG Prep</t>
  </si>
  <si>
    <t>4.8</t>
  </si>
  <si>
    <t>4.19</t>
  </si>
  <si>
    <t>802 (in-person) Mtg. Registration Fees &amp; Deadlines have been set at $600 until Friday, September 20th, 2024, $800 through Friday, November 1st, 2024, and $1000 after Friday, November 1st, 2024 
Additional In Hotel Stay Discount of $300
Student Rate $100</t>
  </si>
  <si>
    <t>WG15 TG
Tech Ed</t>
  </si>
  <si>
    <t>802 Wireless
Chairs
Standing Committee</t>
  </si>
  <si>
    <t>15.4 Amend: Ascon Cryptographic Algorithms</t>
  </si>
  <si>
    <t>TG 9a EDHOC KMP Amendment</t>
  </si>
  <si>
    <t>TG 4ae Ascon Cryptographic Algorithms Amendment</t>
  </si>
  <si>
    <t>15.9 Amend: EDHOC KMP</t>
  </si>
  <si>
    <t>TG4ae
Ascon
Crypt Alg</t>
  </si>
  <si>
    <t>TG9a
EDHOC KMP</t>
  </si>
  <si>
    <t>Krieger</t>
  </si>
  <si>
    <t>Almholt, Rolfe, Beecher</t>
  </si>
  <si>
    <t>Questions/discussion on IEEE 802 Response to FCC Petition by NextNav</t>
  </si>
  <si>
    <r>
      <t xml:space="preserve">IEEE 802 LinkedIn Publicity Page: </t>
    </r>
    <r>
      <rPr>
        <sz val="10"/>
        <rFont val="Times New Roman"/>
        <family val="1"/>
      </rPr>
      <t>(</t>
    </r>
    <r>
      <rPr>
        <sz val="10"/>
        <color rgb="FF0000FF"/>
        <rFont val="Times New Roman"/>
        <family val="1"/>
      </rPr>
      <t>https://mentor.ieee.org/myproject/Public/mytools/mob/slideset.pdf</t>
    </r>
    <r>
      <rPr>
        <sz val="10"/>
        <rFont val="Times New Roman"/>
        <family val="1"/>
      </rPr>
      <t>)</t>
    </r>
  </si>
  <si>
    <t>Joint
.15 /.11
Coex.</t>
  </si>
  <si>
    <t>Jnt/Recip 
Credit
See 802
Cal</t>
  </si>
  <si>
    <t>TG4ad
NG SUN PHYs</t>
  </si>
  <si>
    <t>TG4ab
NG UWB</t>
  </si>
  <si>
    <t>TG16t
Lic NB</t>
  </si>
  <si>
    <t>15.4 Amend: Next Gen UWB</t>
  </si>
  <si>
    <t>IG NG OWC</t>
  </si>
  <si>
    <t>TG 4ad NG SUN PHYs Amendment</t>
  </si>
  <si>
    <t>TG 16t Lic NB Amendment</t>
  </si>
  <si>
    <t>TG 15 NB AHN New Standard - IN HIBERNATION</t>
  </si>
  <si>
    <t>TG 4ab NG UWB Amendment</t>
  </si>
  <si>
    <t>UWB Ad Hoc Networks (in hibernation)</t>
  </si>
  <si>
    <t>NB Ad Hoc Networks (in hibernation)</t>
  </si>
  <si>
    <t>16 Amend: Licensed Narrowband</t>
  </si>
  <si>
    <t>-</t>
  </si>
  <si>
    <t>None on THURS PM1</t>
  </si>
  <si>
    <t>Calls: on 9/26 &amp; 10/17 @ 6am Pacific</t>
  </si>
  <si>
    <t>Calls: sched for 9/23 @ 10am Eastern, by TG chair - add to WG15 cal.</t>
  </si>
  <si>
    <t>Calls: TG Chair will send WG15 Chair email request</t>
  </si>
  <si>
    <t>TUES - THURS (PM1 or AM2 for THURS), avoid Tero conflicts</t>
  </si>
  <si>
    <t>Call sched for 10/8 @ 8am Paific, by TG chair - add to WG15 cal.</t>
  </si>
  <si>
    <t>JTC1 meets on TUES PM2 free for PHIL</t>
  </si>
  <si>
    <t>SC
THz</t>
  </si>
  <si>
    <t>SC THz</t>
  </si>
  <si>
    <t>Plans for Jan. Mtg.</t>
  </si>
  <si>
    <t>TG 14 IR UWB AHN New Standard - IN HIBERNATION</t>
  </si>
  <si>
    <t>802.15 WG Midweek Plenary
(Virtual Rm 1)</t>
  </si>
  <si>
    <t>2024 &amp; 2025 SASB Dates</t>
  </si>
  <si>
    <t>WG MOTIONS</t>
  </si>
  <si>
    <t>599 r1</t>
  </si>
  <si>
    <t>600 r2</t>
  </si>
  <si>
    <t>638 r0</t>
  </si>
  <si>
    <t>601 r1</t>
  </si>
  <si>
    <r>
      <t xml:space="preserve">Calls: TUES &amp; THURS weekly starting 11/26 @ 6am </t>
    </r>
    <r>
      <rPr>
        <b/>
        <sz val="10"/>
        <color rgb="FF000000"/>
        <rFont val="Times New Roman"/>
        <family val="1"/>
      </rPr>
      <t xml:space="preserve">&amp; 12/5 </t>
    </r>
    <r>
      <rPr>
        <b/>
        <sz val="10"/>
        <color indexed="8"/>
        <rFont val="Times New Roman"/>
        <family val="1"/>
      </rPr>
      <t>@ 2pm Pacific</t>
    </r>
  </si>
  <si>
    <t>597 r1</t>
  </si>
  <si>
    <t>596 r1</t>
  </si>
  <si>
    <t>MON (PM1 or PM2)</t>
  </si>
  <si>
    <t>653 r0</t>
  </si>
  <si>
    <t>656 r0</t>
  </si>
  <si>
    <t>649 r0</t>
  </si>
  <si>
    <t>PM1, then PM2</t>
  </si>
  <si>
    <t>644 r2</t>
  </si>
  <si>
    <t>593 r0</t>
  </si>
  <si>
    <t>2 on WED (PM1 &amp; PM2), 1 any other day</t>
  </si>
  <si>
    <t>665 r1</t>
  </si>
  <si>
    <t>154th IEEE 802.15 WSN Session</t>
  </si>
  <si>
    <t>R0</t>
  </si>
  <si>
    <t>802 WIRELESS
OPENING MEETING</t>
  </si>
  <si>
    <t>154th IEEE 802.15 WSN SESSION</t>
  </si>
  <si>
    <t>Kobe Covention Center - Kobe, Japan</t>
  </si>
  <si>
    <t>Not overlaping mtg w/4ae and 9a</t>
  </si>
  <si>
    <t>MARCH 2025 802 WIRELESS PLENARY MIXED MODE MTG. - PLAN OF RECORD AND MTG INFO</t>
  </si>
  <si>
    <t>802.15 WG will hold its session March 9-13, 2024, with the in-person part being held at the Hilton Atlanta, Atlanta, GA.</t>
  </si>
  <si>
    <t>802.15 AC Meeting  (Virtual Rm 1)</t>
  </si>
  <si>
    <t>WEBEX/ATTENDANCE/VOTERS (voters: 115, nearly: 12, aspirant: 22)</t>
  </si>
  <si>
    <t>REVIEW AND APPROVE MTG AGENDA (15-24-0669-00)</t>
  </si>
  <si>
    <t>WG OPENING REPORT (15-24-0670-00)</t>
  </si>
  <si>
    <t>APPROVE THE MINUTES FROM Prior Mtg. (15-24-0676-00-0000)</t>
  </si>
  <si>
    <t>SC WNG - Special 802.15 Technology Focus
w/Technology Demos
(Virtual Rm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</si>
</sst>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General_)"/>
    <numFmt numFmtId="165" formatCode="hh:mm\ AM/PM_)"/>
    <numFmt numFmtId="166" formatCode="_([$€]* #,##0.00_);_([$€]* \(#,##0.00\);_([$€]* &quot;-&quot;??_);_(@_)"/>
    <numFmt numFmtId="167" formatCode="[$-F800]dddd\,\ mmmm\ dd\,\ yyyy"/>
    <numFmt numFmtId="168" formatCode="[$-409]dd\-mmm\-yy;@"/>
  </numFmts>
  <fonts count="59" x14ac:knownFonts="1">
    <font>
      <sz val="12"/>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b/>
      <sz val="14"/>
      <name val="Arial"/>
      <family val="2"/>
    </font>
    <font>
      <b/>
      <u/>
      <sz val="10"/>
      <color theme="10"/>
      <name val="Arial"/>
      <family val="2"/>
    </font>
    <font>
      <sz val="14"/>
      <color rgb="FF000000"/>
      <name val="Helvetica"/>
      <family val="2"/>
    </font>
    <font>
      <sz val="10"/>
      <name val="Times New Roman"/>
      <family val="1"/>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8"/>
      <color indexed="9"/>
      <name val="Arial"/>
      <family val="2"/>
    </font>
    <font>
      <b/>
      <sz val="10"/>
      <color indexed="14"/>
      <name val="Arial"/>
      <family val="2"/>
    </font>
    <font>
      <b/>
      <sz val="9"/>
      <color indexed="14"/>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10"/>
      <color indexed="61"/>
      <name val="Arial"/>
      <family val="2"/>
    </font>
    <font>
      <b/>
      <sz val="7"/>
      <name val="Arial"/>
      <family val="2"/>
    </font>
    <font>
      <sz val="11"/>
      <name val="Calibri"/>
      <family val="2"/>
    </font>
    <font>
      <u/>
      <sz val="11"/>
      <color theme="10"/>
      <name val="Calibri"/>
      <family val="2"/>
      <scheme val="minor"/>
    </font>
    <font>
      <b/>
      <sz val="9"/>
      <color theme="0"/>
      <name val="Arial"/>
      <family val="2"/>
    </font>
    <font>
      <b/>
      <sz val="10"/>
      <name val="Courier"/>
    </font>
    <font>
      <b/>
      <sz val="10"/>
      <color indexed="8"/>
      <name val="Courier"/>
      <family val="3"/>
    </font>
    <font>
      <b/>
      <u/>
      <sz val="10"/>
      <name val="Times New Roman"/>
      <family val="1"/>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
      <b/>
      <sz val="9"/>
      <color theme="1"/>
      <name val="Arial"/>
      <family val="2"/>
    </font>
    <font>
      <b/>
      <sz val="20"/>
      <name val="Arial"/>
      <family val="2"/>
    </font>
    <font>
      <b/>
      <sz val="10"/>
      <color rgb="FF0000FF"/>
      <name val="Arial"/>
      <family val="2"/>
    </font>
    <font>
      <b/>
      <sz val="36"/>
      <color theme="0"/>
      <name val="Arial"/>
      <family val="2"/>
    </font>
    <font>
      <b/>
      <sz val="18"/>
      <color theme="0"/>
      <name val="Arial"/>
      <family val="2"/>
    </font>
    <font>
      <b/>
      <sz val="10"/>
      <color theme="0"/>
      <name val="Arial"/>
      <family val="2"/>
    </font>
    <font>
      <sz val="10"/>
      <color theme="0"/>
      <name val="Arial"/>
      <family val="2"/>
    </font>
    <font>
      <b/>
      <sz val="9"/>
      <name val="Arial"/>
      <family val="2"/>
    </font>
    <font>
      <b/>
      <u/>
      <sz val="8"/>
      <color rgb="FF0000FF"/>
      <name val="Arial"/>
      <family val="2"/>
    </font>
    <font>
      <b/>
      <u/>
      <sz val="9"/>
      <color theme="0"/>
      <name val="Arial"/>
      <family val="2"/>
    </font>
    <font>
      <b/>
      <sz val="10"/>
      <color rgb="FF000000"/>
      <name val="Times New Roman"/>
      <family val="1"/>
    </font>
  </fonts>
  <fills count="34">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249977111117893"/>
        <bgColor indexed="64"/>
      </patternFill>
    </fill>
    <fill>
      <patternFill patternType="solid">
        <fgColor rgb="FFFFFF00"/>
        <bgColor indexed="64"/>
      </patternFill>
    </fill>
    <fill>
      <patternFill patternType="solid">
        <fgColor rgb="FFFFABAB"/>
        <bgColor indexed="64"/>
      </patternFill>
    </fill>
    <fill>
      <patternFill patternType="solid">
        <fgColor rgb="FF37FB82"/>
        <bgColor indexed="64"/>
      </patternFill>
    </fill>
    <fill>
      <patternFill patternType="solid">
        <fgColor rgb="FFFF0000"/>
        <bgColor indexed="64"/>
      </patternFill>
    </fill>
    <fill>
      <patternFill patternType="solid">
        <fgColor indexed="9"/>
        <bgColor indexed="64"/>
      </patternFill>
    </fill>
    <fill>
      <patternFill patternType="solid">
        <fgColor rgb="FF0070C0"/>
        <bgColor indexed="64"/>
      </patternFill>
    </fill>
    <fill>
      <patternFill patternType="solid">
        <fgColor theme="8" tint="0.79998168889431442"/>
        <bgColor indexed="64"/>
      </patternFill>
    </fill>
    <fill>
      <patternFill patternType="solid">
        <fgColor theme="4" tint="-0.249977111117893"/>
        <bgColor indexed="64"/>
      </patternFill>
    </fill>
    <fill>
      <patternFill patternType="solid">
        <fgColor rgb="FFCC00FF"/>
        <bgColor indexed="64"/>
      </patternFill>
    </fill>
    <fill>
      <patternFill patternType="solid">
        <fgColor rgb="FFDDD9C4"/>
        <bgColor indexed="64"/>
      </patternFill>
    </fill>
    <fill>
      <patternFill patternType="solid">
        <fgColor theme="2" tint="-0.499984740745262"/>
        <bgColor indexed="64"/>
      </patternFill>
    </fill>
    <fill>
      <patternFill patternType="solid">
        <fgColor theme="0"/>
        <bgColor indexed="64"/>
      </patternFill>
    </fill>
    <fill>
      <patternFill patternType="solid">
        <fgColor rgb="FF969696"/>
        <bgColor indexed="64"/>
      </patternFill>
    </fill>
    <fill>
      <patternFill patternType="solid">
        <fgColor theme="6" tint="-0.249977111117893"/>
        <bgColor indexed="64"/>
      </patternFill>
    </fill>
    <fill>
      <patternFill patternType="solid">
        <fgColor rgb="FF948A54"/>
        <bgColor indexed="64"/>
      </patternFill>
    </fill>
  </fills>
  <borders count="38">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medium">
        <color indexed="64"/>
      </right>
      <top style="thin">
        <color indexed="64"/>
      </top>
      <bottom/>
      <diagonal/>
    </border>
  </borders>
  <cellStyleXfs count="9">
    <xf numFmtId="164" fontId="0" fillId="0" borderId="0"/>
    <xf numFmtId="166" fontId="4" fillId="0" borderId="0" applyFont="0" applyFill="0" applyBorder="0" applyAlignment="0" applyProtection="0"/>
    <xf numFmtId="164" fontId="7" fillId="0" borderId="0"/>
    <xf numFmtId="164" fontId="7" fillId="0" borderId="0"/>
    <xf numFmtId="164" fontId="14" fillId="0" borderId="0" applyNumberFormat="0" applyFill="0" applyBorder="0" applyAlignment="0" applyProtection="0"/>
    <xf numFmtId="0" fontId="3" fillId="0" borderId="0"/>
    <xf numFmtId="0" fontId="39" fillId="0" borderId="0" applyNumberFormat="0" applyFill="0" applyBorder="0" applyAlignment="0" applyProtection="0"/>
    <xf numFmtId="0" fontId="2" fillId="0" borderId="0"/>
    <xf numFmtId="0" fontId="1" fillId="0" borderId="0"/>
  </cellStyleXfs>
  <cellXfs count="406">
    <xf numFmtId="164" fontId="0" fillId="0" borderId="0" xfId="0"/>
    <xf numFmtId="164" fontId="6" fillId="0" borderId="0" xfId="0" applyFont="1"/>
    <xf numFmtId="164" fontId="5" fillId="0" borderId="0" xfId="0" applyFont="1" applyAlignment="1">
      <alignment horizontal="left"/>
    </xf>
    <xf numFmtId="49" fontId="5" fillId="0" borderId="0" xfId="0" applyNumberFormat="1" applyFont="1" applyAlignment="1">
      <alignment horizontal="left"/>
    </xf>
    <xf numFmtId="49" fontId="5" fillId="0" borderId="0" xfId="0" quotePrefix="1" applyNumberFormat="1" applyFont="1" applyAlignment="1">
      <alignment horizontal="left"/>
    </xf>
    <xf numFmtId="164" fontId="6" fillId="0" borderId="0" xfId="0" applyFont="1" applyAlignment="1">
      <alignment horizontal="left" indent="2"/>
    </xf>
    <xf numFmtId="164" fontId="8" fillId="0" borderId="0" xfId="0" applyFont="1"/>
    <xf numFmtId="164" fontId="9" fillId="0" borderId="0" xfId="0" applyFont="1"/>
    <xf numFmtId="164" fontId="5" fillId="0" borderId="0" xfId="0" applyFont="1"/>
    <xf numFmtId="164" fontId="10" fillId="0" borderId="0" xfId="0" quotePrefix="1" applyFont="1" applyAlignment="1">
      <alignment horizontal="left" vertical="top"/>
    </xf>
    <xf numFmtId="164" fontId="10" fillId="0" borderId="0" xfId="0" applyFont="1" applyAlignment="1">
      <alignment vertical="top"/>
    </xf>
    <xf numFmtId="164" fontId="11" fillId="0" borderId="0" xfId="0" applyFont="1" applyAlignment="1">
      <alignment vertical="top"/>
    </xf>
    <xf numFmtId="164" fontId="5" fillId="0" borderId="0" xfId="0" applyFont="1" applyAlignment="1">
      <alignment horizontal="left" indent="1"/>
    </xf>
    <xf numFmtId="164" fontId="5" fillId="0" borderId="0" xfId="0" applyFont="1" applyAlignment="1">
      <alignment horizontal="left" indent="2"/>
    </xf>
    <xf numFmtId="164" fontId="9" fillId="0" borderId="0" xfId="2" applyFont="1" applyAlignment="1">
      <alignment horizontal="left" vertical="center"/>
    </xf>
    <xf numFmtId="164" fontId="9" fillId="0" borderId="0" xfId="2" applyFont="1" applyAlignment="1">
      <alignment horizontal="left" vertical="center" wrapText="1"/>
    </xf>
    <xf numFmtId="164" fontId="5" fillId="0" borderId="0" xfId="2" applyFont="1" applyAlignment="1">
      <alignment horizontal="center" vertical="center"/>
    </xf>
    <xf numFmtId="164" fontId="11" fillId="0" borderId="0" xfId="3" applyFont="1" applyAlignment="1">
      <alignment horizontal="left" vertical="center"/>
    </xf>
    <xf numFmtId="0" fontId="9" fillId="0" borderId="0" xfId="2" applyNumberFormat="1" applyFont="1" applyAlignment="1">
      <alignment horizontal="left" vertical="center"/>
    </xf>
    <xf numFmtId="0" fontId="5" fillId="0" borderId="0" xfId="0" applyNumberFormat="1" applyFont="1" applyAlignment="1">
      <alignment horizontal="left"/>
    </xf>
    <xf numFmtId="164" fontId="6" fillId="0" borderId="0" xfId="0" applyFont="1" applyAlignment="1">
      <alignment horizontal="left"/>
    </xf>
    <xf numFmtId="164" fontId="5" fillId="0" borderId="0" xfId="0" applyFont="1" applyAlignment="1">
      <alignment horizontal="left" wrapText="1"/>
    </xf>
    <xf numFmtId="164" fontId="6" fillId="0" borderId="0" xfId="0" applyFont="1" applyAlignment="1">
      <alignment horizontal="left" indent="1"/>
    </xf>
    <xf numFmtId="164" fontId="6" fillId="2" borderId="0" xfId="0" applyFont="1" applyFill="1"/>
    <xf numFmtId="0" fontId="8" fillId="0" borderId="0" xfId="0" applyNumberFormat="1" applyFont="1"/>
    <xf numFmtId="164" fontId="5" fillId="0" borderId="0" xfId="0" applyFont="1" applyAlignment="1">
      <alignment horizontal="left" vertical="center" wrapText="1"/>
    </xf>
    <xf numFmtId="164" fontId="5" fillId="0" borderId="0" xfId="0" applyFont="1" applyAlignment="1">
      <alignment horizontal="left" vertical="center" wrapText="1" indent="1"/>
    </xf>
    <xf numFmtId="164" fontId="5" fillId="0" borderId="0" xfId="0" applyFont="1" applyAlignment="1">
      <alignment horizontal="left" vertical="center" indent="1"/>
    </xf>
    <xf numFmtId="164" fontId="6" fillId="0" borderId="0" xfId="0" applyFont="1" applyAlignment="1">
      <alignment horizontal="left" wrapText="1" indent="1"/>
    </xf>
    <xf numFmtId="164" fontId="13" fillId="0" borderId="0" xfId="0" applyFont="1"/>
    <xf numFmtId="164" fontId="15" fillId="0" borderId="0" xfId="0" applyFont="1"/>
    <xf numFmtId="164" fontId="14" fillId="0" borderId="0" xfId="4"/>
    <xf numFmtId="164" fontId="6" fillId="0" borderId="0" xfId="0" applyFont="1" applyAlignment="1">
      <alignment vertical="center" wrapText="1"/>
    </xf>
    <xf numFmtId="164" fontId="17" fillId="0" borderId="0" xfId="4" applyFont="1" applyAlignment="1">
      <alignment horizontal="left" wrapText="1" indent="2"/>
    </xf>
    <xf numFmtId="164" fontId="19" fillId="0" borderId="0" xfId="0" applyFont="1"/>
    <xf numFmtId="164" fontId="4" fillId="0" borderId="0" xfId="0" applyFont="1"/>
    <xf numFmtId="164" fontId="20" fillId="0" borderId="0" xfId="0" applyFont="1" applyAlignment="1">
      <alignment horizontal="left" indent="1"/>
    </xf>
    <xf numFmtId="164" fontId="4" fillId="0" borderId="0" xfId="0" applyFont="1" applyAlignment="1">
      <alignment horizontal="left" indent="1"/>
    </xf>
    <xf numFmtId="164" fontId="4" fillId="0" borderId="0" xfId="0" applyFont="1" applyAlignment="1">
      <alignment horizontal="center"/>
    </xf>
    <xf numFmtId="164" fontId="19" fillId="0" borderId="0" xfId="0" applyFont="1" applyAlignment="1">
      <alignment horizontal="center"/>
    </xf>
    <xf numFmtId="164" fontId="0" fillId="0" borderId="0" xfId="0" applyAlignment="1">
      <alignment horizontal="center"/>
    </xf>
    <xf numFmtId="164" fontId="12" fillId="0" borderId="0" xfId="0" applyFont="1" applyAlignment="1">
      <alignment horizontal="center"/>
    </xf>
    <xf numFmtId="164" fontId="22" fillId="0" borderId="0" xfId="0" applyFont="1"/>
    <xf numFmtId="164" fontId="23" fillId="0" borderId="0" xfId="0" applyFont="1"/>
    <xf numFmtId="164" fontId="4" fillId="0" borderId="0" xfId="0" applyFont="1" applyAlignment="1">
      <alignment horizontal="left"/>
    </xf>
    <xf numFmtId="164" fontId="5" fillId="0" borderId="0" xfId="2" applyFont="1" applyAlignment="1">
      <alignment vertical="center"/>
    </xf>
    <xf numFmtId="0" fontId="5" fillId="0" borderId="18" xfId="2" applyNumberFormat="1" applyFont="1" applyBorder="1" applyAlignment="1">
      <alignment horizontal="left" vertical="center"/>
    </xf>
    <xf numFmtId="164" fontId="5" fillId="0" borderId="19" xfId="2" quotePrefix="1" applyFont="1" applyBorder="1" applyAlignment="1">
      <alignment horizontal="left" vertical="center"/>
    </xf>
    <xf numFmtId="164" fontId="5" fillId="0" borderId="19" xfId="2" quotePrefix="1" applyFont="1" applyBorder="1" applyAlignment="1">
      <alignment horizontal="left" vertical="center" wrapText="1"/>
    </xf>
    <xf numFmtId="164" fontId="19" fillId="0" borderId="16" xfId="0" applyFont="1" applyBorder="1"/>
    <xf numFmtId="164" fontId="19" fillId="0" borderId="17" xfId="0" applyFont="1" applyBorder="1"/>
    <xf numFmtId="164" fontId="20" fillId="0" borderId="0" xfId="0" applyFont="1"/>
    <xf numFmtId="164" fontId="6" fillId="0" borderId="0" xfId="0" applyFont="1" applyAlignment="1">
      <alignment horizontal="left" wrapText="1"/>
    </xf>
    <xf numFmtId="164" fontId="5" fillId="0" borderId="0" xfId="0" applyFont="1" applyAlignment="1">
      <alignment horizontal="left" wrapText="1" indent="1"/>
    </xf>
    <xf numFmtId="167" fontId="19" fillId="0" borderId="0" xfId="0" applyNumberFormat="1" applyFont="1"/>
    <xf numFmtId="164" fontId="6" fillId="0" borderId="0" xfId="0" applyFont="1" applyAlignment="1">
      <alignment horizontal="left" vertical="top" wrapText="1"/>
    </xf>
    <xf numFmtId="164" fontId="38" fillId="0" borderId="0" xfId="0" applyFont="1" applyAlignment="1">
      <alignment horizontal="left" vertical="center" indent="1"/>
    </xf>
    <xf numFmtId="164" fontId="38" fillId="0" borderId="0" xfId="0" applyFont="1" applyAlignment="1">
      <alignment horizontal="left" vertical="center" indent="2"/>
    </xf>
    <xf numFmtId="164" fontId="4" fillId="0" borderId="0" xfId="0" applyFont="1" applyAlignment="1">
      <alignment horizontal="left" wrapText="1" indent="1"/>
    </xf>
    <xf numFmtId="164" fontId="5" fillId="0" borderId="0" xfId="0" applyFont="1" applyAlignment="1">
      <alignment horizontal="center" vertical="center"/>
    </xf>
    <xf numFmtId="164" fontId="5" fillId="0" borderId="0" xfId="0" quotePrefix="1" applyFont="1" applyAlignment="1">
      <alignment horizontal="center" vertical="center"/>
    </xf>
    <xf numFmtId="164" fontId="41" fillId="0" borderId="0" xfId="0" applyFont="1" applyAlignment="1">
      <alignment horizontal="center" vertical="center"/>
    </xf>
    <xf numFmtId="164" fontId="42" fillId="0" borderId="0" xfId="0" applyFont="1" applyAlignment="1">
      <alignment horizontal="center" vertical="center"/>
    </xf>
    <xf numFmtId="164" fontId="5" fillId="0" borderId="0" xfId="3" applyFont="1" applyAlignment="1">
      <alignment horizontal="center" vertical="center"/>
    </xf>
    <xf numFmtId="164" fontId="5" fillId="0" borderId="0" xfId="0" applyFont="1" applyAlignment="1">
      <alignment horizontal="center"/>
    </xf>
    <xf numFmtId="164" fontId="5" fillId="0" borderId="0" xfId="0" applyFont="1" applyAlignment="1">
      <alignment horizontal="left" vertical="center"/>
    </xf>
    <xf numFmtId="164" fontId="5" fillId="0" borderId="0" xfId="2" applyFont="1" applyAlignment="1">
      <alignment horizontal="left" vertical="center"/>
    </xf>
    <xf numFmtId="164" fontId="41" fillId="0" borderId="0" xfId="0" applyFont="1" applyAlignment="1">
      <alignment horizontal="left" vertical="center"/>
    </xf>
    <xf numFmtId="164" fontId="42" fillId="0" borderId="0" xfId="0" applyFont="1" applyAlignment="1">
      <alignment horizontal="left" vertical="center"/>
    </xf>
    <xf numFmtId="164" fontId="5" fillId="0" borderId="0" xfId="3" applyFont="1" applyAlignment="1">
      <alignment horizontal="left" vertical="center"/>
    </xf>
    <xf numFmtId="164" fontId="45" fillId="0" borderId="0" xfId="4" applyFont="1" applyAlignment="1">
      <alignment horizontal="left" vertical="center" wrapText="1" indent="1"/>
    </xf>
    <xf numFmtId="164" fontId="6" fillId="0" borderId="0" xfId="4" applyFont="1" applyAlignment="1">
      <alignment horizontal="left" wrapText="1" indent="1"/>
    </xf>
    <xf numFmtId="164" fontId="44" fillId="0" borderId="0" xfId="4" applyFont="1"/>
    <xf numFmtId="164" fontId="4" fillId="0" borderId="0" xfId="0" applyFont="1" applyAlignment="1">
      <alignment horizontal="left" vertical="center" wrapText="1" indent="1"/>
    </xf>
    <xf numFmtId="164" fontId="23" fillId="0" borderId="15" xfId="0" applyFont="1" applyBorder="1" applyAlignment="1">
      <alignment horizontal="center"/>
    </xf>
    <xf numFmtId="164" fontId="4" fillId="0" borderId="0" xfId="0" applyFont="1" applyAlignment="1">
      <alignment horizontal="left" wrapText="1"/>
    </xf>
    <xf numFmtId="164" fontId="23" fillId="0" borderId="16" xfId="0" applyFont="1" applyBorder="1" applyAlignment="1">
      <alignment horizontal="left"/>
    </xf>
    <xf numFmtId="164" fontId="0" fillId="0" borderId="0" xfId="0" applyAlignment="1">
      <alignment horizontal="left"/>
    </xf>
    <xf numFmtId="164" fontId="13" fillId="0" borderId="0" xfId="0" applyFont="1" applyAlignment="1">
      <alignment horizontal="left"/>
    </xf>
    <xf numFmtId="164" fontId="20" fillId="0" borderId="0" xfId="0" applyFont="1" applyAlignment="1">
      <alignment horizontal="left"/>
    </xf>
    <xf numFmtId="164" fontId="19" fillId="0" borderId="0" xfId="0" applyFont="1" applyAlignment="1">
      <alignment horizontal="left"/>
    </xf>
    <xf numFmtId="164" fontId="14" fillId="0" borderId="0" xfId="4" applyAlignment="1">
      <alignment horizontal="left"/>
    </xf>
    <xf numFmtId="164" fontId="15" fillId="0" borderId="0" xfId="0" applyFont="1" applyAlignment="1">
      <alignment horizontal="left"/>
    </xf>
    <xf numFmtId="164" fontId="6" fillId="0" borderId="0" xfId="0" applyFont="1" applyAlignment="1">
      <alignment wrapText="1"/>
    </xf>
    <xf numFmtId="164" fontId="9" fillId="0" borderId="0" xfId="0" applyFont="1" applyAlignment="1">
      <alignment horizontal="left"/>
    </xf>
    <xf numFmtId="164" fontId="8" fillId="0" borderId="0" xfId="0" applyFont="1" applyAlignment="1">
      <alignment horizontal="left"/>
    </xf>
    <xf numFmtId="164" fontId="23" fillId="5" borderId="0" xfId="0" applyFont="1" applyFill="1"/>
    <xf numFmtId="164" fontId="24" fillId="9" borderId="4" xfId="0" applyFont="1" applyFill="1" applyBorder="1" applyAlignment="1">
      <alignment horizontal="center" vertical="center" wrapText="1"/>
    </xf>
    <xf numFmtId="164" fontId="24" fillId="9" borderId="0" xfId="0" applyFont="1" applyFill="1" applyAlignment="1">
      <alignment horizontal="center" vertical="center" wrapText="1"/>
    </xf>
    <xf numFmtId="164" fontId="24" fillId="9" borderId="6" xfId="0" applyFont="1" applyFill="1" applyBorder="1" applyAlignment="1">
      <alignment horizontal="center" vertical="center" wrapText="1"/>
    </xf>
    <xf numFmtId="164" fontId="25" fillId="8" borderId="27" xfId="0" applyFont="1" applyFill="1" applyBorder="1" applyAlignment="1">
      <alignment horizontal="center" vertical="center" wrapText="1"/>
    </xf>
    <xf numFmtId="164" fontId="25" fillId="8" borderId="14" xfId="0" applyFont="1" applyFill="1" applyBorder="1" applyAlignment="1">
      <alignment horizontal="center" vertical="center" wrapText="1"/>
    </xf>
    <xf numFmtId="164" fontId="28" fillId="11" borderId="14" xfId="0" quotePrefix="1" applyFont="1" applyFill="1" applyBorder="1" applyAlignment="1">
      <alignment horizontal="center" vertical="center" wrapText="1"/>
    </xf>
    <xf numFmtId="164" fontId="23" fillId="16" borderId="14" xfId="0" applyFont="1" applyFill="1" applyBorder="1" applyAlignment="1">
      <alignment horizontal="center" vertical="center" wrapText="1"/>
    </xf>
    <xf numFmtId="164" fontId="28" fillId="11" borderId="14" xfId="0" applyFont="1" applyFill="1" applyBorder="1" applyAlignment="1">
      <alignment horizontal="center" vertical="center" wrapText="1"/>
    </xf>
    <xf numFmtId="164" fontId="24" fillId="9" borderId="7" xfId="0" applyFont="1" applyFill="1" applyBorder="1" applyAlignment="1">
      <alignment horizontal="center" vertical="center" wrapText="1"/>
    </xf>
    <xf numFmtId="164" fontId="24" fillId="9" borderId="5" xfId="0" applyFont="1" applyFill="1" applyBorder="1" applyAlignment="1">
      <alignment horizontal="center" vertical="center" wrapText="1"/>
    </xf>
    <xf numFmtId="164" fontId="24" fillId="9" borderId="8" xfId="0" applyFont="1" applyFill="1" applyBorder="1" applyAlignment="1">
      <alignment horizontal="center" vertical="center" wrapText="1"/>
    </xf>
    <xf numFmtId="164" fontId="23" fillId="6" borderId="4" xfId="0" applyFont="1" applyFill="1" applyBorder="1" applyAlignment="1">
      <alignment horizontal="right" vertical="center"/>
    </xf>
    <xf numFmtId="164" fontId="23" fillId="6" borderId="0" xfId="0" applyFont="1" applyFill="1" applyAlignment="1">
      <alignment horizontal="right" vertical="center"/>
    </xf>
    <xf numFmtId="164" fontId="23" fillId="23" borderId="4" xfId="0" applyFont="1" applyFill="1" applyBorder="1" applyAlignment="1">
      <alignment vertical="center"/>
    </xf>
    <xf numFmtId="164" fontId="23" fillId="23" borderId="0" xfId="0" applyFont="1" applyFill="1" applyAlignment="1">
      <alignment vertical="center"/>
    </xf>
    <xf numFmtId="164" fontId="32" fillId="23" borderId="0" xfId="0" applyFont="1" applyFill="1" applyAlignment="1">
      <alignment vertical="center"/>
    </xf>
    <xf numFmtId="164" fontId="33" fillId="23" borderId="0" xfId="0" applyFont="1" applyFill="1" applyAlignment="1">
      <alignment horizontal="left" vertical="center" indent="1"/>
    </xf>
    <xf numFmtId="164" fontId="30" fillId="23" borderId="0" xfId="0" applyFont="1" applyFill="1" applyAlignment="1">
      <alignment vertical="center"/>
    </xf>
    <xf numFmtId="164" fontId="31" fillId="23" borderId="0" xfId="0" applyFont="1" applyFill="1" applyAlignment="1">
      <alignment vertical="center"/>
    </xf>
    <xf numFmtId="164" fontId="31" fillId="23" borderId="6" xfId="0" applyFont="1" applyFill="1" applyBorder="1" applyAlignment="1">
      <alignment vertical="center"/>
    </xf>
    <xf numFmtId="164" fontId="33" fillId="23" borderId="0" xfId="0" applyFont="1" applyFill="1" applyAlignment="1">
      <alignment vertical="center"/>
    </xf>
    <xf numFmtId="164" fontId="33" fillId="23" borderId="6" xfId="0" applyFont="1" applyFill="1" applyBorder="1" applyAlignment="1">
      <alignment horizontal="left" vertical="center" indent="1"/>
    </xf>
    <xf numFmtId="164" fontId="34" fillId="23" borderId="0" xfId="0" applyFont="1" applyFill="1" applyAlignment="1">
      <alignment vertical="center"/>
    </xf>
    <xf numFmtId="164" fontId="23" fillId="6" borderId="0" xfId="0" applyFont="1" applyFill="1" applyAlignment="1">
      <alignment horizontal="center" vertical="center"/>
    </xf>
    <xf numFmtId="164" fontId="34" fillId="23" borderId="0" xfId="0" applyFont="1" applyFill="1" applyAlignment="1">
      <alignment horizontal="left" vertical="center" indent="1"/>
    </xf>
    <xf numFmtId="164" fontId="23" fillId="6" borderId="0" xfId="0" applyFont="1" applyFill="1" applyAlignment="1">
      <alignment vertical="center"/>
    </xf>
    <xf numFmtId="164" fontId="23" fillId="6" borderId="6" xfId="0" applyFont="1" applyFill="1" applyBorder="1" applyAlignment="1">
      <alignment horizontal="center" vertical="center"/>
    </xf>
    <xf numFmtId="164" fontId="35" fillId="23" borderId="7" xfId="0" applyFont="1" applyFill="1" applyBorder="1" applyAlignment="1">
      <alignment vertical="center"/>
    </xf>
    <xf numFmtId="164" fontId="32" fillId="23" borderId="5" xfId="0" applyFont="1" applyFill="1" applyBorder="1" applyAlignment="1">
      <alignment vertical="center"/>
    </xf>
    <xf numFmtId="164" fontId="33" fillId="23" borderId="5" xfId="0" applyFont="1" applyFill="1" applyBorder="1" applyAlignment="1">
      <alignment horizontal="left" vertical="center" indent="1"/>
    </xf>
    <xf numFmtId="164" fontId="33" fillId="23" borderId="8" xfId="0" applyFont="1" applyFill="1" applyBorder="1" applyAlignment="1">
      <alignment horizontal="left" vertical="center" indent="1"/>
    </xf>
    <xf numFmtId="164" fontId="23" fillId="0" borderId="0" xfId="0" applyFont="1" applyAlignment="1">
      <alignment horizontal="center"/>
    </xf>
    <xf numFmtId="164" fontId="18" fillId="6" borderId="3" xfId="0" applyFont="1" applyFill="1" applyBorder="1" applyAlignment="1">
      <alignment horizontal="center" vertical="center"/>
    </xf>
    <xf numFmtId="164" fontId="23" fillId="6" borderId="11" xfId="0" applyFont="1" applyFill="1" applyBorder="1" applyAlignment="1">
      <alignment vertical="center"/>
    </xf>
    <xf numFmtId="164" fontId="23" fillId="6" borderId="10" xfId="0" applyFont="1" applyFill="1" applyBorder="1" applyAlignment="1">
      <alignment vertical="center"/>
    </xf>
    <xf numFmtId="164" fontId="35" fillId="6" borderId="0" xfId="0" applyFont="1" applyFill="1" applyAlignment="1">
      <alignment horizontal="right" vertical="center"/>
    </xf>
    <xf numFmtId="164" fontId="36" fillId="6" borderId="5" xfId="0" applyFont="1" applyFill="1" applyBorder="1" applyAlignment="1">
      <alignment horizontal="center" vertical="center"/>
    </xf>
    <xf numFmtId="164" fontId="25" fillId="6" borderId="5" xfId="0" applyFont="1" applyFill="1" applyBorder="1" applyAlignment="1">
      <alignment horizontal="center" vertical="center"/>
    </xf>
    <xf numFmtId="164" fontId="23" fillId="6" borderId="5" xfId="0" applyFont="1" applyFill="1" applyBorder="1" applyAlignment="1">
      <alignment vertical="center"/>
    </xf>
    <xf numFmtId="164" fontId="25" fillId="6" borderId="8" xfId="0" applyFont="1" applyFill="1" applyBorder="1" applyAlignment="1">
      <alignment horizontal="center" vertical="center"/>
    </xf>
    <xf numFmtId="164" fontId="5" fillId="0" borderId="0" xfId="0" applyFont="1" applyAlignment="1">
      <alignment wrapText="1"/>
    </xf>
    <xf numFmtId="164" fontId="52" fillId="26" borderId="11" xfId="0" applyFont="1" applyFill="1" applyBorder="1" applyAlignment="1">
      <alignment horizontal="left" vertical="center" indent="2"/>
    </xf>
    <xf numFmtId="164" fontId="53" fillId="26" borderId="11" xfId="0" applyFont="1" applyFill="1" applyBorder="1" applyAlignment="1">
      <alignment vertical="center"/>
    </xf>
    <xf numFmtId="164" fontId="53" fillId="26" borderId="11" xfId="0" applyFont="1" applyFill="1" applyBorder="1" applyAlignment="1">
      <alignment horizontal="center" vertical="center"/>
    </xf>
    <xf numFmtId="164" fontId="53" fillId="26" borderId="10" xfId="0" applyFont="1" applyFill="1" applyBorder="1" applyAlignment="1">
      <alignment vertical="center"/>
    </xf>
    <xf numFmtId="164" fontId="52" fillId="26" borderId="0" xfId="0" applyFont="1" applyFill="1" applyAlignment="1">
      <alignment horizontal="left" indent="2"/>
    </xf>
    <xf numFmtId="164" fontId="54" fillId="26" borderId="0" xfId="0" applyFont="1" applyFill="1"/>
    <xf numFmtId="164" fontId="54" fillId="26" borderId="6" xfId="0" applyFont="1" applyFill="1" applyBorder="1"/>
    <xf numFmtId="164" fontId="53" fillId="26" borderId="5" xfId="0" applyFont="1" applyFill="1" applyBorder="1" applyAlignment="1">
      <alignment horizontal="left" vertical="center" indent="2"/>
    </xf>
    <xf numFmtId="164" fontId="53" fillId="26" borderId="5" xfId="0" applyFont="1" applyFill="1" applyBorder="1" applyAlignment="1">
      <alignment vertical="center"/>
    </xf>
    <xf numFmtId="164" fontId="53" fillId="26" borderId="5" xfId="0" applyFont="1" applyFill="1" applyBorder="1" applyAlignment="1">
      <alignment horizontal="center" vertical="center"/>
    </xf>
    <xf numFmtId="164" fontId="53" fillId="26" borderId="8" xfId="0" applyFont="1" applyFill="1" applyBorder="1" applyAlignment="1">
      <alignment vertical="center"/>
    </xf>
    <xf numFmtId="164" fontId="5" fillId="0" borderId="0" xfId="0" applyFont="1" applyAlignment="1">
      <alignment horizontal="center" vertical="top"/>
    </xf>
    <xf numFmtId="164" fontId="6" fillId="0" borderId="0" xfId="0" applyFont="1" applyAlignment="1">
      <alignment horizontal="center" vertical="top"/>
    </xf>
    <xf numFmtId="164" fontId="9" fillId="0" borderId="0" xfId="2" applyFont="1" applyAlignment="1">
      <alignment horizontal="center" vertical="top"/>
    </xf>
    <xf numFmtId="164" fontId="5" fillId="0" borderId="0" xfId="2" applyFont="1" applyAlignment="1">
      <alignment horizontal="center" vertical="top"/>
    </xf>
    <xf numFmtId="164" fontId="5" fillId="0" borderId="0" xfId="0" applyFont="1" applyAlignment="1">
      <alignment horizontal="center" vertical="top" wrapText="1"/>
    </xf>
    <xf numFmtId="164" fontId="6" fillId="2" borderId="0" xfId="0" applyFont="1" applyFill="1" applyAlignment="1">
      <alignment horizontal="center" vertical="top"/>
    </xf>
    <xf numFmtId="165" fontId="5" fillId="0" borderId="0" xfId="0" applyNumberFormat="1" applyFont="1" applyAlignment="1">
      <alignment horizontal="center" vertical="top"/>
    </xf>
    <xf numFmtId="165" fontId="6" fillId="0" borderId="0" xfId="0" applyNumberFormat="1" applyFont="1" applyAlignment="1">
      <alignment horizontal="center" vertical="top"/>
    </xf>
    <xf numFmtId="164" fontId="5" fillId="0" borderId="0" xfId="0" quotePrefix="1" applyFont="1" applyAlignment="1">
      <alignment horizontal="left"/>
    </xf>
    <xf numFmtId="164" fontId="24" fillId="31" borderId="0" xfId="0" applyFont="1" applyFill="1" applyAlignment="1">
      <alignment horizontal="center" vertical="center" wrapText="1"/>
    </xf>
    <xf numFmtId="164" fontId="48" fillId="8" borderId="6" xfId="0" applyFont="1" applyFill="1" applyBorder="1" applyAlignment="1">
      <alignment vertical="center" wrapText="1"/>
    </xf>
    <xf numFmtId="0" fontId="5" fillId="0" borderId="0" xfId="2" applyNumberFormat="1" applyFont="1" applyAlignment="1">
      <alignment horizontal="left" vertical="center"/>
    </xf>
    <xf numFmtId="164" fontId="48" fillId="8" borderId="4" xfId="0" applyFont="1" applyFill="1" applyBorder="1" applyAlignment="1">
      <alignment vertical="center" wrapText="1"/>
    </xf>
    <xf numFmtId="164" fontId="48" fillId="8" borderId="0" xfId="0" applyFont="1" applyFill="1" applyAlignment="1">
      <alignment vertical="center" wrapText="1"/>
    </xf>
    <xf numFmtId="164" fontId="48" fillId="8" borderId="5" xfId="0" applyFont="1" applyFill="1" applyBorder="1" applyAlignment="1">
      <alignment vertical="center" wrapText="1"/>
    </xf>
    <xf numFmtId="164" fontId="53" fillId="15" borderId="4" xfId="0" applyFont="1" applyFill="1" applyBorder="1" applyAlignment="1">
      <alignment horizontal="left" vertical="center"/>
    </xf>
    <xf numFmtId="164" fontId="53" fillId="15" borderId="0" xfId="0" applyFont="1" applyFill="1" applyAlignment="1">
      <alignment horizontal="left" vertical="center"/>
    </xf>
    <xf numFmtId="164" fontId="53" fillId="15" borderId="6" xfId="0" applyFont="1" applyFill="1" applyBorder="1" applyAlignment="1">
      <alignment horizontal="left" vertical="center"/>
    </xf>
    <xf numFmtId="164" fontId="23" fillId="17" borderId="4" xfId="0" applyFont="1" applyFill="1" applyBorder="1" applyAlignment="1">
      <alignment horizontal="left" vertical="center"/>
    </xf>
    <xf numFmtId="164" fontId="23" fillId="17" borderId="0" xfId="0" applyFont="1" applyFill="1" applyAlignment="1">
      <alignment horizontal="left" vertical="center"/>
    </xf>
    <xf numFmtId="164" fontId="23" fillId="17" borderId="6" xfId="0" applyFont="1" applyFill="1" applyBorder="1" applyAlignment="1">
      <alignment horizontal="left" vertical="center"/>
    </xf>
    <xf numFmtId="164" fontId="23" fillId="4" borderId="4" xfId="0" applyFont="1" applyFill="1" applyBorder="1" applyAlignment="1">
      <alignment horizontal="left" vertical="center"/>
    </xf>
    <xf numFmtId="164" fontId="23" fillId="4" borderId="0" xfId="0" applyFont="1" applyFill="1" applyAlignment="1">
      <alignment horizontal="left" vertical="center"/>
    </xf>
    <xf numFmtId="164" fontId="23" fillId="4" borderId="6" xfId="0" applyFont="1" applyFill="1" applyBorder="1" applyAlignment="1">
      <alignment horizontal="left" vertical="center"/>
    </xf>
    <xf numFmtId="164" fontId="53" fillId="24" borderId="4" xfId="0" applyFont="1" applyFill="1" applyBorder="1" applyAlignment="1">
      <alignment horizontal="left" vertical="center"/>
    </xf>
    <xf numFmtId="164" fontId="53" fillId="24" borderId="0" xfId="0" applyFont="1" applyFill="1" applyAlignment="1">
      <alignment horizontal="left" vertical="center"/>
    </xf>
    <xf numFmtId="164" fontId="53" fillId="24" borderId="6" xfId="0" applyFont="1" applyFill="1" applyBorder="1" applyAlignment="1">
      <alignment horizontal="left" vertical="center"/>
    </xf>
    <xf numFmtId="164" fontId="23" fillId="6" borderId="5" xfId="0" applyFont="1" applyFill="1" applyBorder="1" applyAlignment="1">
      <alignment horizontal="center" vertical="center"/>
    </xf>
    <xf numFmtId="164" fontId="53" fillId="32" borderId="7" xfId="0" applyFont="1" applyFill="1" applyBorder="1" applyAlignment="1">
      <alignment horizontal="left" vertical="center"/>
    </xf>
    <xf numFmtId="164" fontId="53" fillId="32" borderId="5" xfId="0" applyFont="1" applyFill="1" applyBorder="1" applyAlignment="1">
      <alignment horizontal="left" vertical="center"/>
    </xf>
    <xf numFmtId="164" fontId="53" fillId="32" borderId="8" xfId="0" applyFont="1" applyFill="1" applyBorder="1" applyAlignment="1">
      <alignment horizontal="left" vertical="center"/>
    </xf>
    <xf numFmtId="0" fontId="14" fillId="25" borderId="33" xfId="4" applyNumberFormat="1" applyFill="1" applyBorder="1" applyAlignment="1">
      <alignment horizontal="center" vertical="center" wrapText="1"/>
    </xf>
    <xf numFmtId="164" fontId="24" fillId="8" borderId="4" xfId="0" applyFont="1" applyFill="1" applyBorder="1" applyAlignment="1">
      <alignment vertical="center" wrapText="1"/>
    </xf>
    <xf numFmtId="164" fontId="24" fillId="8" borderId="7" xfId="0" applyFont="1" applyFill="1" applyBorder="1" applyAlignment="1">
      <alignment vertical="center" wrapText="1"/>
    </xf>
    <xf numFmtId="164" fontId="48" fillId="8" borderId="3" xfId="0" applyFont="1" applyFill="1" applyBorder="1" applyAlignment="1">
      <alignment vertical="center" wrapText="1"/>
    </xf>
    <xf numFmtId="164" fontId="48" fillId="8" borderId="11" xfId="0" applyFont="1" applyFill="1" applyBorder="1" applyAlignment="1">
      <alignment vertical="center" wrapText="1"/>
    </xf>
    <xf numFmtId="164" fontId="48" fillId="8" borderId="10" xfId="0" applyFont="1" applyFill="1" applyBorder="1" applyAlignment="1">
      <alignment vertical="center" wrapText="1"/>
    </xf>
    <xf numFmtId="0" fontId="37" fillId="30" borderId="8" xfId="4" applyNumberFormat="1" applyFont="1" applyFill="1" applyBorder="1" applyAlignment="1">
      <alignment horizontal="center" vertical="center" wrapText="1"/>
    </xf>
    <xf numFmtId="0" fontId="14" fillId="25" borderId="31" xfId="4" applyNumberFormat="1" applyFill="1" applyBorder="1" applyAlignment="1">
      <alignment horizontal="center" vertical="center" wrapText="1"/>
    </xf>
    <xf numFmtId="164" fontId="6" fillId="19" borderId="0" xfId="0" applyFont="1" applyFill="1" applyAlignment="1">
      <alignment horizontal="left" wrapText="1" indent="1"/>
    </xf>
    <xf numFmtId="164" fontId="5" fillId="6" borderId="35" xfId="0" applyFont="1" applyFill="1" applyBorder="1" applyAlignment="1">
      <alignment horizontal="center"/>
    </xf>
    <xf numFmtId="164" fontId="5" fillId="6" borderId="36" xfId="0" applyFont="1" applyFill="1" applyBorder="1" applyAlignment="1">
      <alignment horizontal="center"/>
    </xf>
    <xf numFmtId="164" fontId="5" fillId="19" borderId="35" xfId="0" applyFont="1" applyFill="1" applyBorder="1" applyAlignment="1">
      <alignment horizontal="center"/>
    </xf>
    <xf numFmtId="164" fontId="6" fillId="19" borderId="0" xfId="0" applyFont="1" applyFill="1" applyAlignment="1">
      <alignment wrapText="1"/>
    </xf>
    <xf numFmtId="164" fontId="5" fillId="19" borderId="0" xfId="0" applyFont="1" applyFill="1" applyAlignment="1">
      <alignment vertical="center"/>
    </xf>
    <xf numFmtId="164" fontId="5" fillId="0" borderId="0" xfId="0" applyFont="1" applyAlignment="1">
      <alignment vertical="center" wrapText="1"/>
    </xf>
    <xf numFmtId="164" fontId="10" fillId="0" borderId="3" xfId="0" applyFont="1" applyBorder="1" applyAlignment="1">
      <alignment horizontal="center" wrapText="1"/>
    </xf>
    <xf numFmtId="164" fontId="10" fillId="0" borderId="11" xfId="0" applyFont="1" applyBorder="1" applyAlignment="1">
      <alignment horizontal="center" wrapText="1"/>
    </xf>
    <xf numFmtId="164" fontId="10" fillId="0" borderId="10" xfId="0" applyFont="1" applyBorder="1" applyAlignment="1">
      <alignment horizontal="center" wrapText="1"/>
    </xf>
    <xf numFmtId="164" fontId="10" fillId="0" borderId="7" xfId="0" applyFont="1" applyBorder="1" applyAlignment="1">
      <alignment horizontal="center" wrapText="1"/>
    </xf>
    <xf numFmtId="164" fontId="10" fillId="0" borderId="5" xfId="0" applyFont="1" applyBorder="1" applyAlignment="1">
      <alignment horizontal="center" wrapText="1"/>
    </xf>
    <xf numFmtId="164" fontId="10" fillId="0" borderId="8" xfId="0" applyFont="1" applyBorder="1" applyAlignment="1">
      <alignment horizontal="center" wrapText="1"/>
    </xf>
    <xf numFmtId="164" fontId="21" fillId="0" borderId="21" xfId="0" applyFont="1" applyBorder="1" applyAlignment="1">
      <alignment horizontal="left" vertical="top" wrapText="1" readingOrder="1"/>
    </xf>
    <xf numFmtId="164" fontId="21" fillId="0" borderId="22" xfId="0" applyFont="1" applyBorder="1" applyAlignment="1">
      <alignment horizontal="left" vertical="top" readingOrder="1"/>
    </xf>
    <xf numFmtId="164" fontId="21" fillId="0" borderId="1" xfId="0" applyFont="1" applyBorder="1" applyAlignment="1">
      <alignment horizontal="left" vertical="top" readingOrder="1"/>
    </xf>
    <xf numFmtId="164" fontId="21" fillId="0" borderId="23" xfId="0" applyFont="1" applyBorder="1" applyAlignment="1">
      <alignment horizontal="left" vertical="top" readingOrder="1"/>
    </xf>
    <xf numFmtId="164" fontId="21" fillId="0" borderId="0" xfId="0" applyFont="1" applyAlignment="1">
      <alignment horizontal="left" vertical="top" readingOrder="1"/>
    </xf>
    <xf numFmtId="164" fontId="21" fillId="0" borderId="24" xfId="0" applyFont="1" applyBorder="1" applyAlignment="1">
      <alignment horizontal="left" vertical="top" readingOrder="1"/>
    </xf>
    <xf numFmtId="164" fontId="21" fillId="0" borderId="25" xfId="0" applyFont="1" applyBorder="1" applyAlignment="1">
      <alignment horizontal="left" vertical="top" readingOrder="1"/>
    </xf>
    <xf numFmtId="164" fontId="21" fillId="0" borderId="26" xfId="0" applyFont="1" applyBorder="1" applyAlignment="1">
      <alignment horizontal="left" vertical="top" readingOrder="1"/>
    </xf>
    <xf numFmtId="164" fontId="21" fillId="0" borderId="2" xfId="0" applyFont="1" applyBorder="1" applyAlignment="1">
      <alignment horizontal="left" vertical="top" readingOrder="1"/>
    </xf>
    <xf numFmtId="164" fontId="10" fillId="0" borderId="7" xfId="0" applyFont="1" applyBorder="1" applyAlignment="1">
      <alignment horizontal="center"/>
    </xf>
    <xf numFmtId="164" fontId="10" fillId="0" borderId="5" xfId="0" applyFont="1" applyBorder="1" applyAlignment="1">
      <alignment horizontal="center"/>
    </xf>
    <xf numFmtId="164" fontId="10" fillId="0" borderId="8" xfId="0" applyFont="1" applyBorder="1" applyAlignment="1">
      <alignment horizontal="center"/>
    </xf>
    <xf numFmtId="164" fontId="10" fillId="0" borderId="7" xfId="0" applyFont="1" applyBorder="1" applyAlignment="1">
      <alignment horizontal="right"/>
    </xf>
    <xf numFmtId="164" fontId="10" fillId="0" borderId="5" xfId="0" applyFont="1" applyBorder="1" applyAlignment="1">
      <alignment horizontal="right"/>
    </xf>
    <xf numFmtId="167" fontId="10" fillId="0" borderId="5" xfId="0" applyNumberFormat="1" applyFont="1" applyBorder="1" applyAlignment="1">
      <alignment horizontal="left"/>
    </xf>
    <xf numFmtId="167" fontId="10" fillId="0" borderId="8" xfId="0" applyNumberFormat="1" applyFont="1" applyBorder="1" applyAlignment="1">
      <alignment horizontal="left"/>
    </xf>
    <xf numFmtId="164" fontId="5" fillId="0" borderId="0" xfId="0" applyFont="1" applyAlignment="1">
      <alignment horizontal="left" vertical="top"/>
    </xf>
    <xf numFmtId="164" fontId="5" fillId="0" borderId="0" xfId="0" applyFont="1" applyAlignment="1">
      <alignment horizontal="center" vertical="top" wrapText="1"/>
    </xf>
    <xf numFmtId="165" fontId="5" fillId="0" borderId="0" xfId="0" applyNumberFormat="1" applyFont="1" applyAlignment="1">
      <alignment horizontal="center" vertical="top"/>
    </xf>
    <xf numFmtId="164" fontId="5" fillId="0" borderId="19" xfId="2" applyFont="1" applyBorder="1" applyAlignment="1">
      <alignment horizontal="center" vertical="center" wrapText="1"/>
    </xf>
    <xf numFmtId="164" fontId="5" fillId="0" borderId="20" xfId="2" applyFont="1" applyBorder="1" applyAlignment="1">
      <alignment horizontal="center" vertical="center" wrapText="1"/>
    </xf>
    <xf numFmtId="167" fontId="10" fillId="0" borderId="7" xfId="0" applyNumberFormat="1" applyFont="1" applyBorder="1" applyAlignment="1">
      <alignment horizontal="center" wrapText="1"/>
    </xf>
    <xf numFmtId="167" fontId="10" fillId="0" borderId="5" xfId="0" applyNumberFormat="1" applyFont="1" applyBorder="1" applyAlignment="1">
      <alignment horizontal="center" wrapText="1"/>
    </xf>
    <xf numFmtId="167" fontId="10" fillId="0" borderId="8" xfId="0" applyNumberFormat="1" applyFont="1" applyBorder="1" applyAlignment="1">
      <alignment horizontal="center" wrapText="1"/>
    </xf>
    <xf numFmtId="164" fontId="5" fillId="0" borderId="9" xfId="2" applyFont="1" applyBorder="1" applyAlignment="1">
      <alignment horizontal="center" vertical="center" wrapText="1"/>
    </xf>
    <xf numFmtId="164" fontId="5" fillId="0" borderId="12" xfId="2" applyFont="1" applyBorder="1" applyAlignment="1">
      <alignment horizontal="center" vertical="center" wrapText="1"/>
    </xf>
    <xf numFmtId="164" fontId="5" fillId="0" borderId="13" xfId="2" applyFont="1" applyBorder="1" applyAlignment="1">
      <alignment horizontal="center" vertical="center" wrapText="1"/>
    </xf>
    <xf numFmtId="164" fontId="5" fillId="0" borderId="6" xfId="2" applyFont="1" applyBorder="1" applyAlignment="1">
      <alignment horizontal="left" vertical="center" wrapText="1"/>
    </xf>
    <xf numFmtId="164" fontId="5" fillId="0" borderId="8" xfId="2" applyFont="1" applyBorder="1" applyAlignment="1">
      <alignment horizontal="left" vertical="center" wrapText="1"/>
    </xf>
    <xf numFmtId="164" fontId="5" fillId="0" borderId="28" xfId="2" applyFont="1" applyBorder="1" applyAlignment="1">
      <alignment horizontal="center" vertical="center" wrapText="1"/>
    </xf>
    <xf numFmtId="164" fontId="5" fillId="0" borderId="34" xfId="2" applyFont="1" applyBorder="1" applyAlignment="1">
      <alignment horizontal="center" vertical="center" wrapText="1"/>
    </xf>
    <xf numFmtId="164" fontId="5" fillId="0" borderId="29" xfId="2" applyFont="1" applyBorder="1" applyAlignment="1">
      <alignment horizontal="center" vertical="center" wrapText="1"/>
    </xf>
    <xf numFmtId="164" fontId="5" fillId="0" borderId="30" xfId="2" applyFont="1" applyBorder="1" applyAlignment="1">
      <alignment horizontal="center" vertical="center" wrapText="1"/>
    </xf>
    <xf numFmtId="164" fontId="5" fillId="0" borderId="31" xfId="2" applyFont="1" applyBorder="1" applyAlignment="1">
      <alignment horizontal="center" vertical="center" wrapText="1"/>
    </xf>
    <xf numFmtId="164" fontId="5" fillId="0" borderId="0" xfId="0" applyFont="1" applyAlignment="1">
      <alignment horizontal="center" vertical="top"/>
    </xf>
    <xf numFmtId="164" fontId="6" fillId="0" borderId="0" xfId="0" applyFont="1" applyAlignment="1">
      <alignment horizontal="center" vertical="top"/>
    </xf>
    <xf numFmtId="164" fontId="5" fillId="0" borderId="37" xfId="2" applyFont="1" applyBorder="1" applyAlignment="1">
      <alignment horizontal="left" vertical="center" wrapText="1"/>
    </xf>
    <xf numFmtId="164" fontId="27" fillId="14" borderId="7" xfId="0" applyFont="1" applyFill="1" applyBorder="1" applyAlignment="1">
      <alignment horizontal="center" vertical="center" wrapText="1"/>
    </xf>
    <xf numFmtId="164" fontId="27" fillId="14" borderId="5" xfId="0" applyFont="1" applyFill="1" applyBorder="1" applyAlignment="1">
      <alignment horizontal="center" vertical="center" wrapText="1"/>
    </xf>
    <xf numFmtId="164" fontId="27" fillId="14" borderId="8" xfId="0" applyFont="1" applyFill="1" applyBorder="1" applyAlignment="1">
      <alignment horizontal="center" vertical="center" wrapText="1"/>
    </xf>
    <xf numFmtId="164" fontId="40" fillId="10" borderId="15" xfId="0" applyFont="1" applyFill="1" applyBorder="1" applyAlignment="1">
      <alignment horizontal="center" vertical="center" wrapText="1"/>
    </xf>
    <xf numFmtId="164" fontId="40" fillId="10" borderId="16" xfId="0" applyFont="1" applyFill="1" applyBorder="1" applyAlignment="1">
      <alignment horizontal="center" vertical="center" wrapText="1"/>
    </xf>
    <xf numFmtId="164" fontId="40" fillId="10" borderId="17" xfId="0" applyFont="1" applyFill="1" applyBorder="1" applyAlignment="1">
      <alignment horizontal="center" vertical="center" wrapText="1"/>
    </xf>
    <xf numFmtId="164" fontId="13" fillId="12" borderId="3" xfId="0" applyFont="1" applyFill="1" applyBorder="1" applyAlignment="1">
      <alignment horizontal="center" vertical="center" wrapText="1"/>
    </xf>
    <xf numFmtId="164" fontId="13" fillId="12" borderId="11" xfId="0" applyFont="1" applyFill="1" applyBorder="1" applyAlignment="1">
      <alignment horizontal="center" vertical="center" wrapText="1"/>
    </xf>
    <xf numFmtId="164" fontId="13" fillId="12" borderId="10" xfId="0" applyFont="1" applyFill="1" applyBorder="1" applyAlignment="1">
      <alignment horizontal="center" vertical="center" wrapText="1"/>
    </xf>
    <xf numFmtId="164" fontId="13" fillId="12" borderId="4" xfId="0" applyFont="1" applyFill="1" applyBorder="1" applyAlignment="1">
      <alignment horizontal="center" vertical="center" wrapText="1"/>
    </xf>
    <xf numFmtId="164" fontId="13" fillId="12" borderId="0" xfId="0" applyFont="1" applyFill="1" applyAlignment="1">
      <alignment horizontal="center" vertical="center" wrapText="1"/>
    </xf>
    <xf numFmtId="164" fontId="13" fillId="12" borderId="6" xfId="0" applyFont="1" applyFill="1" applyBorder="1" applyAlignment="1">
      <alignment horizontal="center" vertical="center" wrapText="1"/>
    </xf>
    <xf numFmtId="164" fontId="13" fillId="12" borderId="7" xfId="0" applyFont="1" applyFill="1" applyBorder="1" applyAlignment="1">
      <alignment horizontal="center" vertical="center" wrapText="1"/>
    </xf>
    <xf numFmtId="164" fontId="13" fillId="12" borderId="5" xfId="0" applyFont="1" applyFill="1" applyBorder="1" applyAlignment="1">
      <alignment horizontal="center" vertical="center" wrapText="1"/>
    </xf>
    <xf numFmtId="164" fontId="13" fillId="12" borderId="8" xfId="0" applyFont="1" applyFill="1" applyBorder="1" applyAlignment="1">
      <alignment horizontal="center" vertical="center" wrapText="1"/>
    </xf>
    <xf numFmtId="164" fontId="26" fillId="16" borderId="15" xfId="0" applyFont="1" applyFill="1" applyBorder="1" applyAlignment="1">
      <alignment horizontal="center" vertical="center" wrapText="1"/>
    </xf>
    <xf numFmtId="164" fontId="26" fillId="16" borderId="16" xfId="0" applyFont="1" applyFill="1" applyBorder="1" applyAlignment="1">
      <alignment horizontal="center" vertical="center" wrapText="1"/>
    </xf>
    <xf numFmtId="164" fontId="26" fillId="16" borderId="17" xfId="0" applyFont="1" applyFill="1" applyBorder="1" applyAlignment="1">
      <alignment horizontal="center" vertical="center" wrapText="1"/>
    </xf>
    <xf numFmtId="164" fontId="27" fillId="22" borderId="9" xfId="0" applyFont="1" applyFill="1" applyBorder="1" applyAlignment="1">
      <alignment horizontal="center" vertical="center" wrapText="1"/>
    </xf>
    <xf numFmtId="164" fontId="27" fillId="22" borderId="12" xfId="0" applyFont="1" applyFill="1" applyBorder="1" applyAlignment="1">
      <alignment horizontal="center" vertical="center" wrapText="1"/>
    </xf>
    <xf numFmtId="164" fontId="27" fillId="22" borderId="13" xfId="0" applyFont="1" applyFill="1" applyBorder="1" applyAlignment="1">
      <alignment horizontal="center" vertical="center" wrapText="1"/>
    </xf>
    <xf numFmtId="164" fontId="40" fillId="10" borderId="3" xfId="0" applyFont="1" applyFill="1" applyBorder="1" applyAlignment="1">
      <alignment horizontal="center" vertical="center" wrapText="1"/>
    </xf>
    <xf numFmtId="164" fontId="40" fillId="10" borderId="11" xfId="0" applyFont="1" applyFill="1" applyBorder="1" applyAlignment="1">
      <alignment horizontal="center" vertical="center" wrapText="1"/>
    </xf>
    <xf numFmtId="164" fontId="40" fillId="10" borderId="10" xfId="0" applyFont="1" applyFill="1" applyBorder="1" applyAlignment="1">
      <alignment horizontal="center" vertical="center" wrapText="1"/>
    </xf>
    <xf numFmtId="164" fontId="40" fillId="10" borderId="4" xfId="0" applyFont="1" applyFill="1" applyBorder="1" applyAlignment="1">
      <alignment horizontal="center" vertical="center" wrapText="1"/>
    </xf>
    <xf numFmtId="164" fontId="40" fillId="10" borderId="0" xfId="0" applyFont="1" applyFill="1" applyAlignment="1">
      <alignment horizontal="center" vertical="center" wrapText="1"/>
    </xf>
    <xf numFmtId="164" fontId="40" fillId="10" borderId="6" xfId="0" applyFont="1" applyFill="1" applyBorder="1" applyAlignment="1">
      <alignment horizontal="center" vertical="center" wrapText="1"/>
    </xf>
    <xf numFmtId="164" fontId="40" fillId="10" borderId="7" xfId="0" applyFont="1" applyFill="1" applyBorder="1" applyAlignment="1">
      <alignment horizontal="center" vertical="center" wrapText="1"/>
    </xf>
    <xf numFmtId="164" fontId="40" fillId="10" borderId="5" xfId="0" applyFont="1" applyFill="1" applyBorder="1" applyAlignment="1">
      <alignment horizontal="center" vertical="center" wrapText="1"/>
    </xf>
    <xf numFmtId="164" fontId="40" fillId="10" borderId="8" xfId="0" applyFont="1" applyFill="1" applyBorder="1" applyAlignment="1">
      <alignment horizontal="center" vertical="center" wrapText="1"/>
    </xf>
    <xf numFmtId="164" fontId="26" fillId="0" borderId="9" xfId="0" applyFont="1" applyBorder="1" applyAlignment="1">
      <alignment horizontal="center" vertical="center" wrapText="1"/>
    </xf>
    <xf numFmtId="164" fontId="26" fillId="0" borderId="12" xfId="0" applyFont="1" applyBorder="1" applyAlignment="1">
      <alignment horizontal="center" vertical="center" wrapText="1"/>
    </xf>
    <xf numFmtId="164" fontId="26" fillId="0" borderId="13" xfId="0" applyFont="1" applyBorder="1" applyAlignment="1">
      <alignment horizontal="center" vertical="center" wrapText="1"/>
    </xf>
    <xf numFmtId="164" fontId="27" fillId="14" borderId="9" xfId="0" applyFont="1" applyFill="1" applyBorder="1" applyAlignment="1">
      <alignment horizontal="center" vertical="center" wrapText="1"/>
    </xf>
    <xf numFmtId="164" fontId="27" fillId="14" borderId="12" xfId="0" applyFont="1" applyFill="1" applyBorder="1" applyAlignment="1">
      <alignment horizontal="center" vertical="center" wrapText="1"/>
    </xf>
    <xf numFmtId="164" fontId="27" fillId="14" borderId="13" xfId="0" applyFont="1" applyFill="1" applyBorder="1" applyAlignment="1">
      <alignment horizontal="center" vertical="center" wrapText="1"/>
    </xf>
    <xf numFmtId="164" fontId="48" fillId="8" borderId="4" xfId="0" applyFont="1" applyFill="1" applyBorder="1" applyAlignment="1">
      <alignment horizontal="center" vertical="center" wrapText="1"/>
    </xf>
    <xf numFmtId="164" fontId="48" fillId="8" borderId="0" xfId="0" applyFont="1" applyFill="1" applyAlignment="1">
      <alignment horizontal="center" vertical="center" wrapText="1"/>
    </xf>
    <xf numFmtId="164" fontId="27" fillId="27" borderId="9" xfId="0" applyFont="1" applyFill="1" applyBorder="1" applyAlignment="1">
      <alignment horizontal="center" vertical="center" wrapText="1"/>
    </xf>
    <xf numFmtId="164" fontId="27" fillId="27" borderId="12" xfId="0" applyFont="1" applyFill="1" applyBorder="1" applyAlignment="1">
      <alignment horizontal="center" vertical="center" wrapText="1"/>
    </xf>
    <xf numFmtId="164" fontId="27" fillId="27" borderId="13" xfId="0" applyFont="1" applyFill="1" applyBorder="1" applyAlignment="1">
      <alignment horizontal="center" vertical="center" wrapText="1"/>
    </xf>
    <xf numFmtId="164" fontId="27" fillId="15" borderId="9" xfId="0" applyFont="1" applyFill="1" applyBorder="1" applyAlignment="1">
      <alignment horizontal="center" vertical="center" wrapText="1"/>
    </xf>
    <xf numFmtId="164" fontId="27" fillId="15" borderId="12" xfId="0" applyFont="1" applyFill="1" applyBorder="1" applyAlignment="1">
      <alignment horizontal="center" vertical="center" wrapText="1"/>
    </xf>
    <xf numFmtId="164" fontId="27" fillId="15" borderId="13" xfId="0" applyFont="1" applyFill="1" applyBorder="1" applyAlignment="1">
      <alignment horizontal="center" vertical="center" wrapText="1"/>
    </xf>
    <xf numFmtId="164" fontId="23" fillId="7" borderId="11" xfId="0" applyFont="1" applyFill="1" applyBorder="1" applyAlignment="1">
      <alignment horizontal="center" vertical="center" wrapText="1"/>
    </xf>
    <xf numFmtId="164" fontId="23" fillId="7" borderId="10" xfId="0" applyFont="1" applyFill="1" applyBorder="1" applyAlignment="1">
      <alignment horizontal="center" vertical="center" wrapText="1"/>
    </xf>
    <xf numFmtId="164" fontId="23" fillId="7" borderId="5" xfId="0" applyFont="1" applyFill="1" applyBorder="1" applyAlignment="1">
      <alignment horizontal="center" vertical="center" wrapText="1"/>
    </xf>
    <xf numFmtId="164" fontId="23" fillId="7" borderId="8" xfId="0" applyFont="1" applyFill="1" applyBorder="1" applyAlignment="1">
      <alignment horizontal="center" vertical="center" wrapText="1"/>
    </xf>
    <xf numFmtId="164" fontId="27" fillId="33" borderId="9" xfId="0" applyFont="1" applyFill="1" applyBorder="1" applyAlignment="1">
      <alignment horizontal="center" vertical="center" wrapText="1"/>
    </xf>
    <xf numFmtId="164" fontId="27" fillId="33" borderId="12" xfId="0" applyFont="1" applyFill="1" applyBorder="1" applyAlignment="1">
      <alignment horizontal="center" vertical="center" wrapText="1"/>
    </xf>
    <xf numFmtId="164" fontId="27" fillId="33" borderId="13" xfId="0" applyFont="1" applyFill="1" applyBorder="1" applyAlignment="1">
      <alignment horizontal="center" vertical="center" wrapText="1"/>
    </xf>
    <xf numFmtId="164" fontId="26" fillId="4" borderId="9" xfId="0" applyFont="1" applyFill="1" applyBorder="1" applyAlignment="1">
      <alignment horizontal="center" vertical="center" wrapText="1"/>
    </xf>
    <xf numFmtId="164" fontId="26" fillId="4" borderId="12" xfId="0" applyFont="1" applyFill="1" applyBorder="1" applyAlignment="1">
      <alignment horizontal="center" vertical="center" wrapText="1"/>
    </xf>
    <xf numFmtId="164" fontId="26" fillId="4" borderId="13" xfId="0" applyFont="1" applyFill="1" applyBorder="1" applyAlignment="1">
      <alignment horizontal="center" vertical="center" wrapText="1"/>
    </xf>
    <xf numFmtId="164" fontId="26" fillId="21" borderId="9" xfId="0" applyFont="1" applyFill="1" applyBorder="1" applyAlignment="1">
      <alignment horizontal="center" vertical="center" wrapText="1"/>
    </xf>
    <xf numFmtId="164" fontId="26" fillId="21" borderId="12" xfId="0" applyFont="1" applyFill="1" applyBorder="1" applyAlignment="1">
      <alignment horizontal="center" vertical="center" wrapText="1"/>
    </xf>
    <xf numFmtId="164" fontId="26" fillId="21" borderId="13" xfId="0" applyFont="1" applyFill="1" applyBorder="1" applyAlignment="1">
      <alignment horizontal="center" vertical="center" wrapText="1"/>
    </xf>
    <xf numFmtId="164" fontId="26" fillId="13" borderId="9" xfId="0" applyFont="1" applyFill="1" applyBorder="1" applyAlignment="1">
      <alignment horizontal="center" vertical="center" wrapText="1"/>
    </xf>
    <xf numFmtId="164" fontId="26" fillId="13" borderId="12" xfId="0" applyFont="1" applyFill="1" applyBorder="1" applyAlignment="1">
      <alignment horizontal="center" vertical="center" wrapText="1"/>
    </xf>
    <xf numFmtId="164" fontId="26" fillId="13" borderId="13" xfId="0" applyFont="1" applyFill="1" applyBorder="1" applyAlignment="1">
      <alignment horizontal="center" vertical="center" wrapText="1"/>
    </xf>
    <xf numFmtId="164" fontId="26" fillId="20" borderId="9" xfId="0" applyFont="1" applyFill="1" applyBorder="1" applyAlignment="1">
      <alignment horizontal="center" vertical="center" wrapText="1"/>
    </xf>
    <xf numFmtId="164" fontId="26" fillId="20" borderId="12" xfId="0" applyFont="1" applyFill="1" applyBorder="1" applyAlignment="1">
      <alignment horizontal="center" vertical="center" wrapText="1"/>
    </xf>
    <xf numFmtId="164" fontId="26" fillId="20" borderId="13" xfId="0" applyFont="1" applyFill="1" applyBorder="1" applyAlignment="1">
      <alignment horizontal="center" vertical="center" wrapText="1"/>
    </xf>
    <xf numFmtId="164" fontId="23" fillId="25" borderId="3" xfId="0" applyFont="1" applyFill="1" applyBorder="1" applyAlignment="1">
      <alignment horizontal="center" vertical="center" wrapText="1"/>
    </xf>
    <xf numFmtId="164" fontId="23" fillId="25" borderId="11" xfId="0" applyFont="1" applyFill="1" applyBorder="1" applyAlignment="1">
      <alignment horizontal="center" vertical="center" wrapText="1"/>
    </xf>
    <xf numFmtId="164" fontId="23" fillId="25" borderId="10" xfId="0" applyFont="1" applyFill="1" applyBorder="1" applyAlignment="1">
      <alignment horizontal="center" vertical="center" wrapText="1"/>
    </xf>
    <xf numFmtId="168" fontId="23" fillId="25" borderId="7" xfId="0" applyNumberFormat="1" applyFont="1" applyFill="1" applyBorder="1" applyAlignment="1">
      <alignment horizontal="center" vertical="center" wrapText="1"/>
    </xf>
    <xf numFmtId="168" fontId="23" fillId="25" borderId="5" xfId="0" applyNumberFormat="1" applyFont="1" applyFill="1" applyBorder="1" applyAlignment="1">
      <alignment horizontal="center" vertical="center" wrapText="1"/>
    </xf>
    <xf numFmtId="168" fontId="23" fillId="25" borderId="8" xfId="0" applyNumberFormat="1" applyFont="1" applyFill="1" applyBorder="1" applyAlignment="1">
      <alignment horizontal="center" vertical="center" wrapText="1"/>
    </xf>
    <xf numFmtId="168" fontId="23" fillId="25" borderId="4" xfId="0" applyNumberFormat="1" applyFont="1" applyFill="1" applyBorder="1" applyAlignment="1">
      <alignment horizontal="center" vertical="center" wrapText="1"/>
    </xf>
    <xf numFmtId="168" fontId="23" fillId="25" borderId="0" xfId="0" applyNumberFormat="1" applyFont="1" applyFill="1" applyAlignment="1">
      <alignment horizontal="center" vertical="center" wrapText="1"/>
    </xf>
    <xf numFmtId="168" fontId="23" fillId="25" borderId="6" xfId="0" applyNumberFormat="1" applyFont="1" applyFill="1" applyBorder="1" applyAlignment="1">
      <alignment horizontal="center" vertical="center" wrapText="1"/>
    </xf>
    <xf numFmtId="164" fontId="23" fillId="7" borderId="3" xfId="0" applyFont="1" applyFill="1" applyBorder="1" applyAlignment="1">
      <alignment horizontal="center" vertical="center" wrapText="1"/>
    </xf>
    <xf numFmtId="164" fontId="23" fillId="7" borderId="7" xfId="0" applyFont="1" applyFill="1" applyBorder="1" applyAlignment="1">
      <alignment horizontal="center" vertical="center" wrapText="1"/>
    </xf>
    <xf numFmtId="168" fontId="50" fillId="25" borderId="28" xfId="0" applyNumberFormat="1" applyFont="1" applyFill="1" applyBorder="1" applyAlignment="1">
      <alignment horizontal="center" vertical="center"/>
    </xf>
    <xf numFmtId="168" fontId="50" fillId="25" borderId="34" xfId="0" applyNumberFormat="1" applyFont="1" applyFill="1" applyBorder="1" applyAlignment="1">
      <alignment horizontal="center" vertical="center"/>
    </xf>
    <xf numFmtId="168" fontId="50" fillId="25" borderId="29" xfId="0" applyNumberFormat="1" applyFont="1" applyFill="1" applyBorder="1" applyAlignment="1">
      <alignment horizontal="center" vertical="center"/>
    </xf>
    <xf numFmtId="164" fontId="26" fillId="3" borderId="9" xfId="0" applyFont="1" applyFill="1" applyBorder="1" applyAlignment="1">
      <alignment horizontal="center" vertical="center" wrapText="1"/>
    </xf>
    <xf numFmtId="164" fontId="26" fillId="3" borderId="12" xfId="0" applyFont="1" applyFill="1" applyBorder="1" applyAlignment="1">
      <alignment horizontal="center" vertical="center" wrapText="1"/>
    </xf>
    <xf numFmtId="164" fontId="26" fillId="3" borderId="13" xfId="0" applyFont="1" applyFill="1" applyBorder="1" applyAlignment="1">
      <alignment horizontal="center" vertical="center" wrapText="1"/>
    </xf>
    <xf numFmtId="164" fontId="27" fillId="32" borderId="9" xfId="0" applyFont="1" applyFill="1" applyBorder="1" applyAlignment="1">
      <alignment horizontal="center" vertical="center" wrapText="1"/>
    </xf>
    <xf numFmtId="164" fontId="27" fillId="32" borderId="12" xfId="0" applyFont="1" applyFill="1" applyBorder="1" applyAlignment="1">
      <alignment horizontal="center" vertical="center" wrapText="1"/>
    </xf>
    <xf numFmtId="164" fontId="27" fillId="32" borderId="13" xfId="0" applyFont="1" applyFill="1" applyBorder="1" applyAlignment="1">
      <alignment horizontal="center" vertical="center" wrapText="1"/>
    </xf>
    <xf numFmtId="164" fontId="25" fillId="12" borderId="3" xfId="0" applyFont="1" applyFill="1" applyBorder="1" applyAlignment="1">
      <alignment horizontal="center" vertical="center" wrapText="1"/>
    </xf>
    <xf numFmtId="164" fontId="25" fillId="12" borderId="11" xfId="0" applyFont="1" applyFill="1" applyBorder="1" applyAlignment="1">
      <alignment horizontal="center" vertical="center" wrapText="1"/>
    </xf>
    <xf numFmtId="164" fontId="25" fillId="12" borderId="10" xfId="0" applyFont="1" applyFill="1" applyBorder="1" applyAlignment="1">
      <alignment horizontal="center" vertical="center" wrapText="1"/>
    </xf>
    <xf numFmtId="164" fontId="25" fillId="12" borderId="7" xfId="0" applyFont="1" applyFill="1" applyBorder="1" applyAlignment="1">
      <alignment horizontal="center" vertical="center" wrapText="1"/>
    </xf>
    <xf numFmtId="164" fontId="25" fillId="12" borderId="5" xfId="0" applyFont="1" applyFill="1" applyBorder="1" applyAlignment="1">
      <alignment horizontal="center" vertical="center" wrapText="1"/>
    </xf>
    <xf numFmtId="164" fontId="25" fillId="12" borderId="8" xfId="0" applyFont="1" applyFill="1" applyBorder="1" applyAlignment="1">
      <alignment horizontal="center" vertical="center" wrapText="1"/>
    </xf>
    <xf numFmtId="164" fontId="51" fillId="26" borderId="9" xfId="0" applyFont="1" applyFill="1" applyBorder="1" applyAlignment="1">
      <alignment horizontal="center" vertical="center" wrapText="1"/>
    </xf>
    <xf numFmtId="164" fontId="51" fillId="26" borderId="12" xfId="0" applyFont="1" applyFill="1" applyBorder="1" applyAlignment="1">
      <alignment horizontal="center" vertical="center" wrapText="1"/>
    </xf>
    <xf numFmtId="164" fontId="23" fillId="25" borderId="11" xfId="0" applyFont="1" applyFill="1" applyBorder="1" applyAlignment="1">
      <alignment horizontal="center" vertical="center"/>
    </xf>
    <xf numFmtId="164" fontId="23" fillId="25" borderId="10" xfId="0" applyFont="1" applyFill="1" applyBorder="1" applyAlignment="1">
      <alignment horizontal="center" vertical="center"/>
    </xf>
    <xf numFmtId="168" fontId="23" fillId="25" borderId="0" xfId="0" applyNumberFormat="1" applyFont="1" applyFill="1" applyAlignment="1">
      <alignment horizontal="center" vertical="center"/>
    </xf>
    <xf numFmtId="168" fontId="23" fillId="25" borderId="6" xfId="0" applyNumberFormat="1" applyFont="1" applyFill="1" applyBorder="1" applyAlignment="1">
      <alignment horizontal="center" vertical="center"/>
    </xf>
    <xf numFmtId="0" fontId="14" fillId="25" borderId="31" xfId="4" applyNumberFormat="1" applyFill="1" applyBorder="1" applyAlignment="1">
      <alignment horizontal="center" vertical="center" wrapText="1"/>
    </xf>
    <xf numFmtId="0" fontId="14" fillId="25" borderId="32" xfId="4" applyNumberFormat="1" applyFill="1" applyBorder="1" applyAlignment="1">
      <alignment horizontal="center" vertical="center" wrapText="1"/>
    </xf>
    <xf numFmtId="164" fontId="26" fillId="17" borderId="9" xfId="0" applyFont="1" applyFill="1" applyBorder="1" applyAlignment="1">
      <alignment horizontal="center" vertical="center" wrapText="1"/>
    </xf>
    <xf numFmtId="164" fontId="26" fillId="17" borderId="12" xfId="0" applyFont="1" applyFill="1" applyBorder="1" applyAlignment="1">
      <alignment horizontal="center" vertical="center" wrapText="1"/>
    </xf>
    <xf numFmtId="164" fontId="26" fillId="17" borderId="13" xfId="0" applyFont="1" applyFill="1" applyBorder="1" applyAlignment="1">
      <alignment horizontal="center" vertical="center" wrapText="1"/>
    </xf>
    <xf numFmtId="164" fontId="49" fillId="25" borderId="9" xfId="0" applyFont="1" applyFill="1" applyBorder="1" applyAlignment="1">
      <alignment horizontal="center" vertical="center" wrapText="1"/>
    </xf>
    <xf numFmtId="164" fontId="49" fillId="25" borderId="12" xfId="0" applyFont="1" applyFill="1" applyBorder="1" applyAlignment="1">
      <alignment horizontal="center" vertical="center" wrapText="1"/>
    </xf>
    <xf numFmtId="164" fontId="49" fillId="25" borderId="13" xfId="0" applyFont="1" applyFill="1" applyBorder="1" applyAlignment="1">
      <alignment horizontal="center" vertical="center" wrapText="1"/>
    </xf>
    <xf numFmtId="164" fontId="23" fillId="7" borderId="0" xfId="0" applyFont="1" applyFill="1" applyAlignment="1">
      <alignment horizontal="center" vertical="center" wrapText="1"/>
    </xf>
    <xf numFmtId="164" fontId="29" fillId="10" borderId="11" xfId="0" applyFont="1" applyFill="1" applyBorder="1" applyAlignment="1">
      <alignment horizontal="center" vertical="center" wrapText="1"/>
    </xf>
    <xf numFmtId="164" fontId="29" fillId="10" borderId="10" xfId="0" applyFont="1" applyFill="1" applyBorder="1" applyAlignment="1">
      <alignment horizontal="center" vertical="center" wrapText="1"/>
    </xf>
    <xf numFmtId="164" fontId="29" fillId="10" borderId="5" xfId="0" applyFont="1" applyFill="1" applyBorder="1" applyAlignment="1">
      <alignment horizontal="center" vertical="center" wrapText="1"/>
    </xf>
    <xf numFmtId="164" fontId="29" fillId="10" borderId="8" xfId="0" applyFont="1" applyFill="1" applyBorder="1" applyAlignment="1">
      <alignment horizontal="center" vertical="center" wrapText="1"/>
    </xf>
    <xf numFmtId="164" fontId="27" fillId="18" borderId="9" xfId="0" applyFont="1" applyFill="1" applyBorder="1" applyAlignment="1">
      <alignment horizontal="center" vertical="center" wrapText="1"/>
    </xf>
    <xf numFmtId="164" fontId="27" fillId="18" borderId="12" xfId="0" applyFont="1" applyFill="1" applyBorder="1" applyAlignment="1">
      <alignment horizontal="center" vertical="center" wrapText="1"/>
    </xf>
    <xf numFmtId="164" fontId="27" fillId="18" borderId="13" xfId="0" applyFont="1" applyFill="1" applyBorder="1" applyAlignment="1">
      <alignment horizontal="center" vertical="center" wrapText="1"/>
    </xf>
    <xf numFmtId="164" fontId="26" fillId="8" borderId="6" xfId="0" applyFont="1" applyFill="1" applyBorder="1" applyAlignment="1">
      <alignment horizontal="center" vertical="center" wrapText="1"/>
    </xf>
    <xf numFmtId="164" fontId="55" fillId="8" borderId="0" xfId="0" applyFont="1" applyFill="1" applyAlignment="1">
      <alignment horizontal="center" vertical="center" wrapText="1"/>
    </xf>
    <xf numFmtId="164" fontId="24" fillId="8" borderId="11" xfId="0" applyFont="1" applyFill="1" applyBorder="1" applyAlignment="1">
      <alignment horizontal="center" vertical="center" wrapText="1"/>
    </xf>
    <xf numFmtId="164" fontId="24" fillId="8" borderId="0" xfId="0" applyFont="1" applyFill="1" applyAlignment="1">
      <alignment horizontal="center" vertical="center" wrapText="1"/>
    </xf>
    <xf numFmtId="0" fontId="57" fillId="10" borderId="9" xfId="6" applyFont="1" applyFill="1" applyBorder="1" applyAlignment="1">
      <alignment horizontal="center" vertical="center" wrapText="1"/>
    </xf>
    <xf numFmtId="0" fontId="57" fillId="10" borderId="12" xfId="6" applyFont="1" applyFill="1" applyBorder="1" applyAlignment="1">
      <alignment horizontal="center" vertical="center" wrapText="1"/>
    </xf>
    <xf numFmtId="0" fontId="57" fillId="10" borderId="13" xfId="6" applyFont="1" applyFill="1" applyBorder="1" applyAlignment="1">
      <alignment horizontal="center" vertical="center" wrapText="1"/>
    </xf>
    <xf numFmtId="164" fontId="27" fillId="10" borderId="9" xfId="0" applyFont="1" applyFill="1" applyBorder="1" applyAlignment="1">
      <alignment horizontal="center" vertical="center" wrapText="1"/>
    </xf>
    <xf numFmtId="164" fontId="27" fillId="10" borderId="12" xfId="0" applyFont="1" applyFill="1" applyBorder="1" applyAlignment="1">
      <alignment horizontal="center" vertical="center" wrapText="1"/>
    </xf>
    <xf numFmtId="164" fontId="27" fillId="10" borderId="13" xfId="0" applyFont="1" applyFill="1" applyBorder="1" applyAlignment="1">
      <alignment horizontal="center" vertical="center" wrapText="1"/>
    </xf>
    <xf numFmtId="164" fontId="27" fillId="14" borderId="3" xfId="0" applyFont="1" applyFill="1" applyBorder="1" applyAlignment="1">
      <alignment horizontal="center" vertical="center" wrapText="1"/>
    </xf>
    <xf numFmtId="164" fontId="27" fillId="14" borderId="11" xfId="0" applyFont="1" applyFill="1" applyBorder="1" applyAlignment="1">
      <alignment horizontal="center" vertical="center" wrapText="1"/>
    </xf>
    <xf numFmtId="164" fontId="27" fillId="14" borderId="10" xfId="0" applyFont="1" applyFill="1" applyBorder="1" applyAlignment="1">
      <alignment horizontal="center" vertical="center" wrapText="1"/>
    </xf>
    <xf numFmtId="164" fontId="48" fillId="8" borderId="6" xfId="0" applyFont="1" applyFill="1" applyBorder="1" applyAlignment="1">
      <alignment horizontal="center" vertical="center" wrapText="1"/>
    </xf>
    <xf numFmtId="164" fontId="48" fillId="8" borderId="7" xfId="0" applyFont="1" applyFill="1" applyBorder="1" applyAlignment="1">
      <alignment horizontal="center" vertical="center" wrapText="1"/>
    </xf>
    <xf numFmtId="164" fontId="48" fillId="8" borderId="5" xfId="0" applyFont="1" applyFill="1" applyBorder="1" applyAlignment="1">
      <alignment horizontal="center" vertical="center" wrapText="1"/>
    </xf>
    <xf numFmtId="164" fontId="48" fillId="8" borderId="8" xfId="0" applyFont="1" applyFill="1" applyBorder="1" applyAlignment="1">
      <alignment horizontal="center" vertical="center" wrapText="1"/>
    </xf>
    <xf numFmtId="164" fontId="53" fillId="18" borderId="4" xfId="0" applyFont="1" applyFill="1" applyBorder="1" applyAlignment="1">
      <alignment horizontal="left" vertical="center"/>
    </xf>
    <xf numFmtId="164" fontId="53" fillId="18" borderId="0" xfId="0" applyFont="1" applyFill="1" applyAlignment="1">
      <alignment horizontal="left" vertical="center"/>
    </xf>
    <xf numFmtId="164" fontId="53" fillId="18" borderId="6" xfId="0" applyFont="1" applyFill="1" applyBorder="1" applyAlignment="1">
      <alignment horizontal="left" vertical="center"/>
    </xf>
    <xf numFmtId="164" fontId="53" fillId="10" borderId="3" xfId="0" applyFont="1" applyFill="1" applyBorder="1" applyAlignment="1">
      <alignment horizontal="left" vertical="center"/>
    </xf>
    <xf numFmtId="164" fontId="53" fillId="10" borderId="11" xfId="0" applyFont="1" applyFill="1" applyBorder="1" applyAlignment="1">
      <alignment horizontal="left" vertical="center"/>
    </xf>
    <xf numFmtId="164" fontId="53" fillId="10" borderId="10" xfId="0" applyFont="1" applyFill="1" applyBorder="1" applyAlignment="1">
      <alignment horizontal="left" vertical="center"/>
    </xf>
    <xf numFmtId="164" fontId="53" fillId="10" borderId="4" xfId="0" applyFont="1" applyFill="1" applyBorder="1" applyAlignment="1">
      <alignment horizontal="left" vertical="center"/>
    </xf>
    <xf numFmtId="164" fontId="53" fillId="10" borderId="0" xfId="0" applyFont="1" applyFill="1" applyAlignment="1">
      <alignment horizontal="left" vertical="center"/>
    </xf>
    <xf numFmtId="164" fontId="53" fillId="10" borderId="6" xfId="0" applyFont="1" applyFill="1" applyBorder="1" applyAlignment="1">
      <alignment horizontal="left" vertical="center"/>
    </xf>
    <xf numFmtId="164" fontId="23" fillId="0" borderId="4" xfId="0" applyFont="1" applyBorder="1" applyAlignment="1">
      <alignment horizontal="left" vertical="center"/>
    </xf>
    <xf numFmtId="164" fontId="23" fillId="0" borderId="0" xfId="0" applyFont="1" applyAlignment="1">
      <alignment horizontal="left" vertical="center"/>
    </xf>
    <xf numFmtId="164" fontId="23" fillId="0" borderId="6" xfId="0" applyFont="1" applyBorder="1" applyAlignment="1">
      <alignment horizontal="left" vertical="center"/>
    </xf>
    <xf numFmtId="164" fontId="23" fillId="3" borderId="4" xfId="0" applyFont="1" applyFill="1" applyBorder="1" applyAlignment="1">
      <alignment horizontal="left" vertical="center"/>
    </xf>
    <xf numFmtId="164" fontId="23" fillId="3" borderId="0" xfId="0" applyFont="1" applyFill="1" applyAlignment="1">
      <alignment horizontal="left" vertical="center"/>
    </xf>
    <xf numFmtId="164" fontId="23" fillId="3" borderId="6" xfId="0" applyFont="1" applyFill="1" applyBorder="1" applyAlignment="1">
      <alignment horizontal="left" vertical="center"/>
    </xf>
    <xf numFmtId="164" fontId="53" fillId="27" borderId="4" xfId="0" applyFont="1" applyFill="1" applyBorder="1" applyAlignment="1">
      <alignment horizontal="left" vertical="center"/>
    </xf>
    <xf numFmtId="164" fontId="53" fillId="27" borderId="0" xfId="0" applyFont="1" applyFill="1" applyAlignment="1">
      <alignment horizontal="left" vertical="center"/>
    </xf>
    <xf numFmtId="164" fontId="53" fillId="27" borderId="6" xfId="0" applyFont="1" applyFill="1" applyBorder="1" applyAlignment="1">
      <alignment horizontal="left" vertical="center"/>
    </xf>
    <xf numFmtId="164" fontId="23" fillId="28" borderId="3" xfId="0" applyFont="1" applyFill="1" applyBorder="1" applyAlignment="1">
      <alignment horizontal="left" vertical="center"/>
    </xf>
    <xf numFmtId="164" fontId="23" fillId="28" borderId="11" xfId="0" applyFont="1" applyFill="1" applyBorder="1" applyAlignment="1">
      <alignment horizontal="left" vertical="center"/>
    </xf>
    <xf numFmtId="164" fontId="23" fillId="28" borderId="10" xfId="0" applyFont="1" applyFill="1" applyBorder="1" applyAlignment="1">
      <alignment horizontal="left" vertical="center"/>
    </xf>
    <xf numFmtId="164" fontId="23" fillId="20" borderId="4" xfId="0" applyFont="1" applyFill="1" applyBorder="1" applyAlignment="1">
      <alignment horizontal="left" vertical="center"/>
    </xf>
    <xf numFmtId="164" fontId="23" fillId="20" borderId="0" xfId="0" applyFont="1" applyFill="1" applyAlignment="1">
      <alignment horizontal="left" vertical="center"/>
    </xf>
    <xf numFmtId="164" fontId="23" fillId="20" borderId="6" xfId="0" applyFont="1" applyFill="1" applyBorder="1" applyAlignment="1">
      <alignment horizontal="left" vertical="center"/>
    </xf>
    <xf numFmtId="164" fontId="53" fillId="22" borderId="4" xfId="0" applyFont="1" applyFill="1" applyBorder="1" applyAlignment="1">
      <alignment horizontal="left" vertical="center"/>
    </xf>
    <xf numFmtId="164" fontId="53" fillId="22" borderId="0" xfId="0" applyFont="1" applyFill="1" applyAlignment="1">
      <alignment horizontal="left" vertical="center"/>
    </xf>
    <xf numFmtId="164" fontId="53" fillId="22" borderId="6" xfId="0" applyFont="1" applyFill="1" applyBorder="1" applyAlignment="1">
      <alignment horizontal="left" vertical="center"/>
    </xf>
    <xf numFmtId="164" fontId="23" fillId="12" borderId="4" xfId="0" applyFont="1" applyFill="1" applyBorder="1" applyAlignment="1">
      <alignment horizontal="left" vertical="center"/>
    </xf>
    <xf numFmtId="164" fontId="23" fillId="12" borderId="0" xfId="0" applyFont="1" applyFill="1" applyAlignment="1">
      <alignment horizontal="left" vertical="center"/>
    </xf>
    <xf numFmtId="164" fontId="23" fillId="12" borderId="6" xfId="0" applyFont="1" applyFill="1" applyBorder="1" applyAlignment="1">
      <alignment horizontal="left" vertical="center"/>
    </xf>
    <xf numFmtId="164" fontId="53" fillId="29" borderId="4" xfId="0" applyFont="1" applyFill="1" applyBorder="1" applyAlignment="1">
      <alignment horizontal="left" vertical="center" wrapText="1"/>
    </xf>
    <xf numFmtId="164" fontId="53" fillId="29" borderId="0" xfId="0" applyFont="1" applyFill="1" applyAlignment="1">
      <alignment horizontal="left" vertical="center"/>
    </xf>
    <xf numFmtId="164" fontId="53" fillId="29" borderId="6" xfId="0" applyFont="1" applyFill="1" applyBorder="1" applyAlignment="1">
      <alignment horizontal="left" vertical="center"/>
    </xf>
    <xf numFmtId="164" fontId="23" fillId="19" borderId="4" xfId="0" applyFont="1" applyFill="1" applyBorder="1" applyAlignment="1">
      <alignment horizontal="left" vertical="center"/>
    </xf>
    <xf numFmtId="164" fontId="23" fillId="19" borderId="0" xfId="0" applyFont="1" applyFill="1" applyAlignment="1">
      <alignment horizontal="left" vertical="center"/>
    </xf>
    <xf numFmtId="164" fontId="23" fillId="19" borderId="6" xfId="0" applyFont="1" applyFill="1" applyBorder="1" applyAlignment="1">
      <alignment horizontal="left" vertical="center"/>
    </xf>
    <xf numFmtId="164" fontId="55" fillId="7" borderId="11" xfId="0" applyFont="1" applyFill="1" applyBorder="1" applyAlignment="1">
      <alignment horizontal="center" vertical="center" wrapText="1"/>
    </xf>
    <xf numFmtId="164" fontId="55" fillId="7" borderId="10" xfId="0" applyFont="1" applyFill="1" applyBorder="1" applyAlignment="1">
      <alignment horizontal="center" vertical="center" wrapText="1"/>
    </xf>
    <xf numFmtId="164" fontId="55" fillId="7" borderId="0" xfId="0" applyFont="1" applyFill="1" applyAlignment="1">
      <alignment horizontal="center" vertical="center" wrapText="1"/>
    </xf>
    <xf numFmtId="164" fontId="55" fillId="7" borderId="6" xfId="0" applyFont="1" applyFill="1" applyBorder="1" applyAlignment="1">
      <alignment horizontal="center" vertical="center" wrapText="1"/>
    </xf>
    <xf numFmtId="164" fontId="55" fillId="7" borderId="5" xfId="0" applyFont="1" applyFill="1" applyBorder="1" applyAlignment="1">
      <alignment horizontal="center" vertical="center" wrapText="1"/>
    </xf>
    <xf numFmtId="164" fontId="55" fillId="7" borderId="8" xfId="0" applyFont="1" applyFill="1" applyBorder="1" applyAlignment="1">
      <alignment horizontal="center" vertical="center" wrapText="1"/>
    </xf>
    <xf numFmtId="164" fontId="48" fillId="8" borderId="10" xfId="0" applyFont="1" applyFill="1" applyBorder="1" applyAlignment="1">
      <alignment horizontal="center" vertical="center" wrapText="1"/>
    </xf>
    <xf numFmtId="0" fontId="56" fillId="12" borderId="11" xfId="4" applyNumberFormat="1" applyFont="1" applyFill="1" applyBorder="1" applyAlignment="1">
      <alignment horizontal="center" vertical="center" wrapText="1"/>
    </xf>
    <xf numFmtId="0" fontId="56" fillId="12" borderId="10" xfId="4" applyNumberFormat="1" applyFont="1" applyFill="1" applyBorder="1" applyAlignment="1">
      <alignment horizontal="center" vertical="center" wrapText="1"/>
    </xf>
    <xf numFmtId="0" fontId="56" fillId="12" borderId="0" xfId="4" applyNumberFormat="1" applyFont="1" applyFill="1" applyAlignment="1">
      <alignment horizontal="center" vertical="center" wrapText="1"/>
    </xf>
    <xf numFmtId="0" fontId="56" fillId="12" borderId="6" xfId="4" applyNumberFormat="1" applyFont="1" applyFill="1" applyBorder="1" applyAlignment="1">
      <alignment horizontal="center" vertical="center" wrapText="1"/>
    </xf>
    <xf numFmtId="0" fontId="56" fillId="12" borderId="5" xfId="4" applyNumberFormat="1" applyFont="1" applyFill="1" applyBorder="1" applyAlignment="1">
      <alignment horizontal="center" vertical="center" wrapText="1"/>
    </xf>
    <xf numFmtId="0" fontId="56" fillId="12" borderId="8" xfId="4" applyNumberFormat="1" applyFont="1" applyFill="1" applyBorder="1" applyAlignment="1">
      <alignment horizontal="center" vertical="center" wrapText="1"/>
    </xf>
    <xf numFmtId="164" fontId="6" fillId="0" borderId="0" xfId="0" applyFont="1" applyFill="1"/>
  </cellXfs>
  <cellStyles count="9">
    <cellStyle name="Euro" xfId="1" xr:uid="{00000000-0005-0000-0000-000000000000}"/>
    <cellStyle name="Hyperlink" xfId="4" builtinId="8" customBuiltin="1"/>
    <cellStyle name="Hyperlink 2" xfId="6" xr:uid="{00000000-0005-0000-0000-000002000000}"/>
    <cellStyle name="Normal" xfId="0" builtinId="0"/>
    <cellStyle name="Normal 2" xfId="5" xr:uid="{00000000-0005-0000-0000-000004000000}"/>
    <cellStyle name="Normal 3" xfId="7" xr:uid="{00000000-0005-0000-0000-000005000000}"/>
    <cellStyle name="Normal 4" xfId="8" xr:uid="{00000000-0005-0000-0000-000006000000}"/>
    <cellStyle name="Normal_00250r0P802-15_WG-Sep00 Meeting Objectives and Agenda" xfId="2" xr:uid="{00000000-0005-0000-0000-000007000000}"/>
    <cellStyle name="Normal_00250r0P802-15_WG-Sep00 Meeting Objectives and Agenda1" xfId="3" xr:uid="{00000000-0005-0000-0000-000008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948A54"/>
      <color rgb="FF66CCFF"/>
      <color rgb="FFCC00FF"/>
      <color rgb="FFFFCC99"/>
      <color rgb="FFFFFF99"/>
      <color rgb="FFFFABAB"/>
      <color rgb="FF969696"/>
      <color rgb="FF66FFFF"/>
      <color rgb="FF9636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2" Type="http://schemas.openxmlformats.org/officeDocument/2006/relationships/image" Target="../media/image12.tmp"/><Relationship Id="rId1" Type="http://schemas.openxmlformats.org/officeDocument/2006/relationships/image" Target="../media/image11.jpg"/></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3</xdr:row>
      <xdr:rowOff>19051</xdr:rowOff>
    </xdr:from>
    <xdr:to>
      <xdr:col>8</xdr:col>
      <xdr:colOff>19050</xdr:colOff>
      <xdr:row>36</xdr:row>
      <xdr:rowOff>167987</xdr:rowOff>
    </xdr:to>
    <xdr:pic>
      <xdr:nvPicPr>
        <xdr:cNvPr id="8" name="Picture 7">
          <a:extLst>
            <a:ext uri="{FF2B5EF4-FFF2-40B4-BE49-F238E27FC236}">
              <a16:creationId xmlns:a16="http://schemas.microsoft.com/office/drawing/2014/main" id="{33665653-227A-4DCB-9457-890A867C42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8150" y="558801"/>
          <a:ext cx="6972300" cy="5387686"/>
        </a:xfrm>
        <a:prstGeom prst="rect">
          <a:avLst/>
        </a:prstGeom>
      </xdr:spPr>
    </xdr:pic>
    <xdr:clientData/>
  </xdr:twoCellAnchor>
  <xdr:twoCellAnchor editAs="oneCell">
    <xdr:from>
      <xdr:col>1</xdr:col>
      <xdr:colOff>127000</xdr:colOff>
      <xdr:row>36</xdr:row>
      <xdr:rowOff>119050</xdr:rowOff>
    </xdr:from>
    <xdr:to>
      <xdr:col>7</xdr:col>
      <xdr:colOff>323850</xdr:colOff>
      <xdr:row>60</xdr:row>
      <xdr:rowOff>108210</xdr:rowOff>
    </xdr:to>
    <xdr:pic>
      <xdr:nvPicPr>
        <xdr:cNvPr id="3" name="Picture 2">
          <a:extLst>
            <a:ext uri="{FF2B5EF4-FFF2-40B4-BE49-F238E27FC236}">
              <a16:creationId xmlns:a16="http://schemas.microsoft.com/office/drawing/2014/main" id="{47780E41-3DC2-8BE3-CF0A-C13B4FC8929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52450" y="5897550"/>
          <a:ext cx="6737350" cy="515171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7" Type="http://schemas.openxmlformats.org/officeDocument/2006/relationships/printerSettings" Target="../printerSettings/printerSettings2.bin"/><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hyperlink" Target="https://mentor.ieee.org/myproject/Public/mytools/mob/slideset.pdf" TargetMode="External"/><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ieeesa.webex.com/ieeesa/j.php?MTID=md95547eaa9c5f7ff2af6eabb9e78b1c8" TargetMode="External"/><Relationship Id="rId13" Type="http://schemas.openxmlformats.org/officeDocument/2006/relationships/hyperlink" Target="https://ieeesa.webex.com/ieeesa/j.php?MTID=meb15d1019b9475ebb454cf2f46147de4" TargetMode="External"/><Relationship Id="rId18" Type="http://schemas.openxmlformats.org/officeDocument/2006/relationships/hyperlink" Target="https://ieeesa.webex.com/ieeesa/j.php?MTID=m077b9725fcf2dbe44c37fbf440e67f30" TargetMode="External"/><Relationship Id="rId3" Type="http://schemas.openxmlformats.org/officeDocument/2006/relationships/hyperlink" Target="https://ieeesa.webex.com/ieeesa/j.php?MTID=meb15d1019b9475ebb454cf2f46147de4" TargetMode="External"/><Relationship Id="rId7" Type="http://schemas.openxmlformats.org/officeDocument/2006/relationships/hyperlink" Target="https://www.ieee802.org/802tele_calendar.html" TargetMode="External"/><Relationship Id="rId12" Type="http://schemas.openxmlformats.org/officeDocument/2006/relationships/hyperlink" Target="https://ieeesa.webex.com/ieeesa/j.php?MTID=md95547eaa9c5f7ff2af6eabb9e78b1c8" TargetMode="External"/><Relationship Id="rId17" Type="http://schemas.openxmlformats.org/officeDocument/2006/relationships/hyperlink" Target="https://ieeesa.webex.com/ieeesa/j.php?MTID=meb15d1019b9475ebb454cf2f46147de4" TargetMode="External"/><Relationship Id="rId2" Type="http://schemas.openxmlformats.org/officeDocument/2006/relationships/hyperlink" Target="https://ieeesa.webex.com/ieeesa/j.php?MTID=md95547eaa9c5f7ff2af6eabb9e78b1c8" TargetMode="External"/><Relationship Id="rId16" Type="http://schemas.openxmlformats.org/officeDocument/2006/relationships/hyperlink" Target="https://ieeesa.webex.com/ieeesa/j.php?MTID=md95547eaa9c5f7ff2af6eabb9e78b1c8" TargetMode="External"/><Relationship Id="rId20" Type="http://schemas.openxmlformats.org/officeDocument/2006/relationships/printerSettings" Target="../printerSettings/printerSettings6.bin"/><Relationship Id="rId1" Type="http://schemas.openxmlformats.org/officeDocument/2006/relationships/hyperlink" Target="https://ieeesa.webex.com/ieeesa/j.php?MTID=meb15d1019b9475ebb454cf2f46147de4" TargetMode="External"/><Relationship Id="rId6" Type="http://schemas.openxmlformats.org/officeDocument/2006/relationships/hyperlink" Target="https://www.ieee802.org/802tele_calendar.html" TargetMode="External"/><Relationship Id="rId11" Type="http://schemas.openxmlformats.org/officeDocument/2006/relationships/hyperlink" Target="https://ieeesa.webex.com/ieeesa/j.php?MTID=m8b81879aa5655ba095d577c39a1e0885" TargetMode="External"/><Relationship Id="rId5" Type="http://schemas.openxmlformats.org/officeDocument/2006/relationships/hyperlink" Target="https://ieeesa.webex.com/ieeesa/j.php?MTID=m8b81879aa5655ba095d577c39a1e0885" TargetMode="External"/><Relationship Id="rId15" Type="http://schemas.openxmlformats.org/officeDocument/2006/relationships/hyperlink" Target="https://ieeesa.webex.com/ieeesa/j.php?MTID=m8b81879aa5655ba095d577c39a1e0885" TargetMode="External"/><Relationship Id="rId10" Type="http://schemas.openxmlformats.org/officeDocument/2006/relationships/hyperlink" Target="https://ieeesa.webex.com/ieeesa/j.php?MTID=m077b9725fcf2dbe44c37fbf440e67f30" TargetMode="External"/><Relationship Id="rId19" Type="http://schemas.openxmlformats.org/officeDocument/2006/relationships/hyperlink" Target="https://ieeesa.webex.com/ieeesa/j.php?MTID=m8b81879aa5655ba095d577c39a1e0885" TargetMode="External"/><Relationship Id="rId4" Type="http://schemas.openxmlformats.org/officeDocument/2006/relationships/hyperlink" Target="https://ieeesa.webex.com/ieeesa/j.php?MTID=m077b9725fcf2dbe44c37fbf440e67f30" TargetMode="External"/><Relationship Id="rId9" Type="http://schemas.openxmlformats.org/officeDocument/2006/relationships/hyperlink" Target="https://ieeesa.webex.com/ieeesa/j.php?MTID=meb15d1019b9475ebb454cf2f46147de4" TargetMode="External"/><Relationship Id="rId14" Type="http://schemas.openxmlformats.org/officeDocument/2006/relationships/hyperlink" Target="https://ieeesa.webex.com/ieeesa/j.php?MTID=m077b9725fcf2dbe44c37fbf440e67f3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A100" zoomScale="130" zoomScaleNormal="130" workbookViewId="0">
      <selection activeCell="I14" sqref="I14"/>
    </sheetView>
  </sheetViews>
  <sheetFormatPr defaultColWidth="8.75" defaultRowHeight="15" x14ac:dyDescent="0.25"/>
  <sheetData/>
  <phoneticPr fontId="0" type="noConversion"/>
  <pageMargins left="0.75" right="0.75" top="1" bottom="1" header="0.5" footer="0.5"/>
  <pageSetup orientation="landscape" horizontalDpi="0" verticalDpi="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9"/>
  <sheetViews>
    <sheetView zoomScaleNormal="100" workbookViewId="0">
      <selection activeCell="A2" sqref="A2:G2"/>
    </sheetView>
  </sheetViews>
  <sheetFormatPr defaultColWidth="10.6640625" defaultRowHeight="15" x14ac:dyDescent="0.25"/>
  <cols>
    <col min="1" max="7" width="15.58203125" customWidth="1"/>
    <col min="8" max="9" width="5.58203125" customWidth="1"/>
  </cols>
  <sheetData>
    <row r="1" spans="1:9" s="7" customFormat="1" ht="15" customHeight="1" x14ac:dyDescent="0.3">
      <c r="A1" s="185" t="s">
        <v>293</v>
      </c>
      <c r="B1" s="186"/>
      <c r="C1" s="186"/>
      <c r="D1" s="186"/>
      <c r="E1" s="186"/>
      <c r="F1" s="186"/>
      <c r="G1" s="187"/>
      <c r="I1" s="9"/>
    </row>
    <row r="2" spans="1:9" s="7" customFormat="1" ht="15" customHeight="1" thickBot="1" x14ac:dyDescent="0.35">
      <c r="A2" s="188" t="s">
        <v>34</v>
      </c>
      <c r="B2" s="189"/>
      <c r="C2" s="189"/>
      <c r="D2" s="189"/>
      <c r="E2" s="189"/>
      <c r="F2" s="189"/>
      <c r="G2" s="190"/>
      <c r="I2" s="10"/>
    </row>
    <row r="3" spans="1:9" ht="15" customHeight="1" x14ac:dyDescent="0.25"/>
    <row r="4" spans="1:9" s="35" customFormat="1" ht="15" customHeight="1" x14ac:dyDescent="0.25">
      <c r="A4" s="191" t="s">
        <v>124</v>
      </c>
      <c r="B4" s="192"/>
      <c r="C4" s="192"/>
      <c r="D4" s="192"/>
      <c r="E4" s="192"/>
      <c r="F4" s="192"/>
      <c r="G4" s="193"/>
    </row>
    <row r="5" spans="1:9" s="35" customFormat="1" ht="15" customHeight="1" x14ac:dyDescent="0.25">
      <c r="A5" s="194"/>
      <c r="B5" s="195"/>
      <c r="C5" s="195"/>
      <c r="D5" s="195"/>
      <c r="E5" s="195"/>
      <c r="F5" s="195"/>
      <c r="G5" s="196"/>
    </row>
    <row r="6" spans="1:9" s="35" customFormat="1" ht="15" customHeight="1" x14ac:dyDescent="0.25">
      <c r="A6" s="194"/>
      <c r="B6" s="195"/>
      <c r="C6" s="195"/>
      <c r="D6" s="195"/>
      <c r="E6" s="195"/>
      <c r="F6" s="195"/>
      <c r="G6" s="196"/>
    </row>
    <row r="7" spans="1:9" s="35" customFormat="1" ht="15" customHeight="1" x14ac:dyDescent="0.25">
      <c r="A7" s="194"/>
      <c r="B7" s="195"/>
      <c r="C7" s="195"/>
      <c r="D7" s="195"/>
      <c r="E7" s="195"/>
      <c r="F7" s="195"/>
      <c r="G7" s="196"/>
    </row>
    <row r="8" spans="1:9" ht="15" customHeight="1" x14ac:dyDescent="0.25">
      <c r="A8" s="197"/>
      <c r="B8" s="198"/>
      <c r="C8" s="198"/>
      <c r="D8" s="198"/>
      <c r="E8" s="198"/>
      <c r="F8" s="198"/>
      <c r="G8" s="199"/>
    </row>
    <row r="9" spans="1:9" x14ac:dyDescent="0.25">
      <c r="A9" s="42" t="s">
        <v>42</v>
      </c>
      <c r="B9" s="72" t="s">
        <v>35</v>
      </c>
    </row>
  </sheetData>
  <mergeCells count="3">
    <mergeCell ref="A1:G1"/>
    <mergeCell ref="A2:G2"/>
    <mergeCell ref="A4:G8"/>
  </mergeCells>
  <hyperlinks>
    <hyperlink ref="B9" r:id="rId1" xr:uid="{00000000-0004-0000-0100-000000000000}"/>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69"/>
  <sheetViews>
    <sheetView workbookViewId="0">
      <selection activeCell="J37" sqref="J37"/>
    </sheetView>
  </sheetViews>
  <sheetFormatPr defaultRowHeight="15" x14ac:dyDescent="0.25"/>
  <cols>
    <col min="1" max="1" width="5.58203125" style="40" customWidth="1"/>
    <col min="2" max="2" width="35.58203125" customWidth="1"/>
    <col min="3" max="3" width="12" customWidth="1"/>
    <col min="4" max="4" width="12.25" customWidth="1"/>
    <col min="8" max="9" width="5.58203125" customWidth="1"/>
  </cols>
  <sheetData>
    <row r="1" spans="1:9" s="7" customFormat="1" ht="15" customHeight="1" x14ac:dyDescent="0.3">
      <c r="A1" s="185" t="str">
        <f>Registration!A1</f>
        <v>154th IEEE 802.15 WSN Session</v>
      </c>
      <c r="B1" s="186"/>
      <c r="C1" s="186"/>
      <c r="D1" s="186"/>
      <c r="E1" s="186"/>
      <c r="F1" s="186"/>
      <c r="G1" s="187"/>
      <c r="I1" s="9"/>
    </row>
    <row r="2" spans="1:9" s="7" customFormat="1" ht="15" customHeight="1" thickBot="1" x14ac:dyDescent="0.35">
      <c r="A2" s="200" t="s">
        <v>275</v>
      </c>
      <c r="B2" s="201"/>
      <c r="C2" s="201"/>
      <c r="D2" s="201"/>
      <c r="E2" s="201"/>
      <c r="F2" s="201"/>
      <c r="G2" s="202"/>
      <c r="I2" s="10"/>
    </row>
    <row r="3" spans="1:9" x14ac:dyDescent="0.25">
      <c r="A3" s="38"/>
      <c r="B3" s="35"/>
      <c r="C3" s="35"/>
      <c r="D3" s="34"/>
      <c r="E3" s="34"/>
      <c r="F3" s="34"/>
      <c r="G3" s="34"/>
    </row>
    <row r="4" spans="1:9" x14ac:dyDescent="0.25">
      <c r="A4" s="38"/>
      <c r="B4" s="35"/>
      <c r="C4" s="35"/>
      <c r="D4" s="34"/>
      <c r="E4" s="34"/>
      <c r="F4" s="34"/>
      <c r="G4" s="34"/>
    </row>
    <row r="5" spans="1:9" x14ac:dyDescent="0.25">
      <c r="A5" s="38"/>
      <c r="B5" s="35"/>
      <c r="C5" s="35"/>
      <c r="D5" s="34"/>
      <c r="E5" s="34"/>
      <c r="F5" s="34"/>
      <c r="G5" s="34"/>
    </row>
    <row r="6" spans="1:9" x14ac:dyDescent="0.25">
      <c r="A6" s="38"/>
      <c r="B6" s="35"/>
      <c r="C6" s="35"/>
      <c r="D6" s="35"/>
      <c r="E6" s="34"/>
      <c r="F6" s="34"/>
      <c r="G6" s="34"/>
    </row>
    <row r="7" spans="1:9" x14ac:dyDescent="0.25">
      <c r="A7" s="38"/>
      <c r="B7" s="35"/>
      <c r="C7" s="35"/>
      <c r="D7" s="34"/>
      <c r="E7" s="34"/>
      <c r="F7" s="34"/>
      <c r="G7" s="34"/>
    </row>
    <row r="8" spans="1:9" x14ac:dyDescent="0.25">
      <c r="A8" s="38"/>
      <c r="B8" s="35"/>
      <c r="C8" s="35"/>
      <c r="D8" s="34"/>
      <c r="E8" s="34"/>
      <c r="F8" s="34"/>
      <c r="G8" s="34"/>
    </row>
    <row r="9" spans="1:9" x14ac:dyDescent="0.25">
      <c r="A9" s="38"/>
      <c r="B9" s="36"/>
      <c r="C9" s="51"/>
      <c r="D9" s="34"/>
      <c r="E9" s="34"/>
      <c r="F9" s="34"/>
      <c r="G9" s="34"/>
    </row>
    <row r="10" spans="1:9" x14ac:dyDescent="0.25">
      <c r="A10" s="38"/>
      <c r="B10" s="36"/>
      <c r="C10" s="51"/>
      <c r="D10" s="34"/>
      <c r="E10" s="34"/>
      <c r="F10" s="34"/>
      <c r="G10" s="34"/>
    </row>
    <row r="11" spans="1:9" x14ac:dyDescent="0.25">
      <c r="A11" s="38"/>
      <c r="B11" s="36"/>
      <c r="C11" s="51"/>
      <c r="D11" s="34"/>
      <c r="E11" s="34"/>
      <c r="F11" s="34"/>
      <c r="G11" s="34"/>
    </row>
    <row r="12" spans="1:9" x14ac:dyDescent="0.25">
      <c r="A12" s="38"/>
      <c r="B12" s="36"/>
      <c r="C12" s="51"/>
      <c r="D12" s="34"/>
      <c r="E12" s="34"/>
      <c r="F12" s="34"/>
      <c r="G12" s="34"/>
    </row>
    <row r="13" spans="1:9" x14ac:dyDescent="0.25">
      <c r="A13" s="38"/>
      <c r="B13" s="36"/>
      <c r="C13" s="51"/>
      <c r="D13" s="34"/>
      <c r="E13" s="34"/>
      <c r="F13" s="34"/>
      <c r="G13" s="34"/>
    </row>
    <row r="14" spans="1:9" x14ac:dyDescent="0.25">
      <c r="A14" s="39"/>
      <c r="B14" s="36"/>
      <c r="C14" s="51"/>
      <c r="D14" s="34"/>
      <c r="E14" s="34"/>
      <c r="F14" s="34"/>
      <c r="G14" s="34"/>
    </row>
    <row r="15" spans="1:9" x14ac:dyDescent="0.25">
      <c r="A15" s="39"/>
      <c r="B15" s="36"/>
      <c r="C15" s="51"/>
      <c r="D15" s="34"/>
      <c r="E15" s="34"/>
      <c r="F15" s="34"/>
      <c r="G15" s="34"/>
    </row>
    <row r="16" spans="1:9" x14ac:dyDescent="0.25">
      <c r="A16" s="38"/>
      <c r="B16" s="36"/>
      <c r="C16" s="51"/>
      <c r="D16" s="34"/>
      <c r="E16" s="34"/>
      <c r="F16" s="34"/>
      <c r="G16" s="34"/>
    </row>
    <row r="17" spans="1:7" x14ac:dyDescent="0.25">
      <c r="A17" s="38"/>
      <c r="B17" s="35"/>
      <c r="C17" s="35"/>
      <c r="D17" s="34"/>
      <c r="E17" s="34"/>
      <c r="F17" s="34"/>
      <c r="G17" s="34"/>
    </row>
    <row r="18" spans="1:7" x14ac:dyDescent="0.25">
      <c r="A18" s="38"/>
      <c r="B18" s="35"/>
      <c r="C18" s="35"/>
      <c r="D18" s="34"/>
      <c r="E18" s="34"/>
      <c r="F18" s="34"/>
      <c r="G18" s="34"/>
    </row>
    <row r="19" spans="1:7" x14ac:dyDescent="0.25">
      <c r="A19" s="39"/>
      <c r="B19" s="35"/>
      <c r="C19" s="35"/>
      <c r="D19" s="34"/>
      <c r="E19" s="34"/>
      <c r="F19" s="34"/>
      <c r="G19" s="34"/>
    </row>
    <row r="20" spans="1:7" x14ac:dyDescent="0.25">
      <c r="A20" s="39"/>
      <c r="B20" s="35"/>
      <c r="C20" s="35"/>
      <c r="D20" s="34"/>
      <c r="E20" s="34"/>
      <c r="F20" s="34"/>
      <c r="G20" s="34"/>
    </row>
    <row r="21" spans="1:7" x14ac:dyDescent="0.25">
      <c r="A21" s="39"/>
      <c r="B21" s="35"/>
      <c r="C21" s="35"/>
      <c r="D21" s="34"/>
      <c r="E21" s="34"/>
      <c r="F21" s="34"/>
      <c r="G21" s="34"/>
    </row>
    <row r="22" spans="1:7" x14ac:dyDescent="0.25">
      <c r="A22" s="39"/>
      <c r="B22" s="35"/>
      <c r="C22" s="35"/>
      <c r="D22" s="34"/>
      <c r="E22" s="34"/>
      <c r="F22" s="34"/>
      <c r="G22" s="34"/>
    </row>
    <row r="23" spans="1:7" x14ac:dyDescent="0.25">
      <c r="A23" s="39"/>
      <c r="B23" s="35"/>
      <c r="C23" s="35"/>
      <c r="D23" s="34"/>
      <c r="E23" s="34"/>
      <c r="F23" s="34"/>
      <c r="G23" s="34"/>
    </row>
    <row r="24" spans="1:7" x14ac:dyDescent="0.25">
      <c r="A24" s="39"/>
      <c r="B24" s="35"/>
      <c r="C24" s="35"/>
      <c r="D24" s="34"/>
      <c r="E24" s="34"/>
      <c r="F24" s="34"/>
      <c r="G24" s="34"/>
    </row>
    <row r="25" spans="1:7" x14ac:dyDescent="0.25">
      <c r="A25" s="39"/>
      <c r="B25" s="35"/>
      <c r="C25" s="35"/>
      <c r="D25" s="34"/>
      <c r="E25" s="34"/>
      <c r="F25" s="34"/>
      <c r="G25" s="34"/>
    </row>
    <row r="26" spans="1:7" x14ac:dyDescent="0.25">
      <c r="A26" s="39"/>
      <c r="B26" s="35"/>
      <c r="C26" s="35"/>
      <c r="D26" s="34"/>
      <c r="E26" s="34"/>
      <c r="F26" s="34"/>
      <c r="G26" s="34"/>
    </row>
    <row r="27" spans="1:7" x14ac:dyDescent="0.25">
      <c r="A27" s="39"/>
      <c r="B27" s="35"/>
      <c r="C27" s="35"/>
      <c r="D27" s="34"/>
      <c r="E27" s="34"/>
      <c r="F27" s="34"/>
      <c r="G27" s="34"/>
    </row>
    <row r="28" spans="1:7" x14ac:dyDescent="0.25">
      <c r="A28" s="39"/>
      <c r="B28" s="35"/>
      <c r="C28" s="35"/>
      <c r="D28" s="34"/>
      <c r="E28" s="34"/>
      <c r="F28" s="34"/>
      <c r="G28" s="34"/>
    </row>
    <row r="29" spans="1:7" x14ac:dyDescent="0.25">
      <c r="A29" s="39"/>
      <c r="B29" s="35"/>
      <c r="C29" s="35"/>
      <c r="D29" s="34"/>
      <c r="E29" s="34"/>
      <c r="F29" s="34"/>
      <c r="G29" s="34"/>
    </row>
    <row r="30" spans="1:7" x14ac:dyDescent="0.25">
      <c r="A30" s="38"/>
      <c r="B30" s="35"/>
      <c r="C30" s="35"/>
      <c r="D30" s="34"/>
      <c r="E30" s="34"/>
      <c r="F30" s="34"/>
      <c r="G30" s="34"/>
    </row>
    <row r="31" spans="1:7" x14ac:dyDescent="0.25">
      <c r="A31" s="39"/>
      <c r="B31" s="35"/>
      <c r="C31" s="35"/>
      <c r="D31" s="34"/>
      <c r="E31" s="34"/>
      <c r="F31" s="34"/>
      <c r="G31" s="34"/>
    </row>
    <row r="32" spans="1:7" x14ac:dyDescent="0.25">
      <c r="A32" s="38"/>
      <c r="B32" s="35"/>
      <c r="C32" s="35"/>
      <c r="D32" s="34"/>
      <c r="E32" s="34"/>
      <c r="F32" s="34"/>
      <c r="G32" s="34"/>
    </row>
    <row r="33" spans="1:7" x14ac:dyDescent="0.25">
      <c r="A33" s="38"/>
      <c r="B33" s="35"/>
      <c r="C33" s="35"/>
      <c r="D33" s="34"/>
      <c r="E33" s="34"/>
      <c r="F33" s="34"/>
      <c r="G33" s="34"/>
    </row>
    <row r="34" spans="1:7" x14ac:dyDescent="0.25">
      <c r="A34" s="38"/>
      <c r="B34" s="35"/>
      <c r="C34" s="35"/>
      <c r="D34" s="34"/>
      <c r="E34" s="34"/>
      <c r="F34" s="34"/>
      <c r="G34" s="34"/>
    </row>
    <row r="35" spans="1:7" x14ac:dyDescent="0.25">
      <c r="A35" s="38"/>
      <c r="B35" s="37"/>
      <c r="C35" s="35"/>
      <c r="D35" s="35"/>
      <c r="E35" s="34"/>
      <c r="F35" s="34"/>
      <c r="G35" s="34"/>
    </row>
    <row r="36" spans="1:7" x14ac:dyDescent="0.25">
      <c r="A36" s="38"/>
      <c r="B36" s="37"/>
      <c r="C36" s="44"/>
      <c r="D36" s="44"/>
      <c r="E36" s="34"/>
      <c r="F36" s="34"/>
      <c r="G36" s="34"/>
    </row>
    <row r="37" spans="1:7" x14ac:dyDescent="0.25">
      <c r="A37" s="38"/>
      <c r="B37" s="57"/>
      <c r="C37" s="44"/>
      <c r="D37" s="44"/>
      <c r="E37" s="34"/>
      <c r="F37" s="34"/>
      <c r="G37" s="34"/>
    </row>
    <row r="38" spans="1:7" x14ac:dyDescent="0.25">
      <c r="A38" s="38"/>
      <c r="B38" s="57"/>
      <c r="C38" s="44"/>
      <c r="D38" s="44"/>
      <c r="E38" s="34"/>
      <c r="F38" s="34"/>
      <c r="G38" s="34"/>
    </row>
    <row r="39" spans="1:7" x14ac:dyDescent="0.25">
      <c r="A39" s="38"/>
      <c r="B39" s="57"/>
      <c r="C39" s="44"/>
      <c r="D39" s="44"/>
      <c r="E39" s="34"/>
      <c r="F39" s="34"/>
      <c r="G39" s="34"/>
    </row>
    <row r="40" spans="1:7" x14ac:dyDescent="0.25">
      <c r="A40" s="38"/>
      <c r="B40" s="56"/>
      <c r="C40" s="44"/>
      <c r="D40" s="44"/>
      <c r="E40" s="34"/>
      <c r="F40" s="34"/>
      <c r="G40" s="34"/>
    </row>
    <row r="41" spans="1:7" x14ac:dyDescent="0.25">
      <c r="A41" s="38"/>
      <c r="B41" s="35"/>
      <c r="C41" s="35"/>
      <c r="D41" s="34"/>
      <c r="E41" s="34"/>
      <c r="F41" s="34"/>
      <c r="G41" s="34"/>
    </row>
    <row r="42" spans="1:7" x14ac:dyDescent="0.25">
      <c r="A42" s="38"/>
      <c r="B42" s="35"/>
      <c r="C42" s="34"/>
      <c r="D42" s="34"/>
      <c r="E42" s="34"/>
      <c r="F42" s="34"/>
      <c r="G42" s="34"/>
    </row>
    <row r="43" spans="1:7" ht="17.399999999999999" x14ac:dyDescent="0.3">
      <c r="B43" s="29"/>
    </row>
    <row r="44" spans="1:7" ht="20.399999999999999" x14ac:dyDescent="0.35">
      <c r="A44" s="41"/>
      <c r="C44" s="31"/>
    </row>
    <row r="45" spans="1:7" ht="17.399999999999999" x14ac:dyDescent="0.3">
      <c r="B45" s="29"/>
    </row>
    <row r="46" spans="1:7" ht="17.399999999999999" x14ac:dyDescent="0.3">
      <c r="B46" s="29"/>
      <c r="C46" s="30"/>
    </row>
    <row r="47" spans="1:7" ht="17.399999999999999" x14ac:dyDescent="0.3">
      <c r="B47" s="29"/>
      <c r="C47" s="30"/>
    </row>
    <row r="48" spans="1:7" ht="17.399999999999999" x14ac:dyDescent="0.3">
      <c r="B48" s="29"/>
      <c r="C48" s="30"/>
    </row>
    <row r="49" spans="2:3" ht="17.399999999999999" x14ac:dyDescent="0.3">
      <c r="B49" s="29"/>
      <c r="C49" s="30"/>
    </row>
    <row r="50" spans="2:3" ht="17.399999999999999" x14ac:dyDescent="0.3">
      <c r="C50" s="30"/>
    </row>
    <row r="51" spans="2:3" ht="17.399999999999999" x14ac:dyDescent="0.3">
      <c r="B51" s="29"/>
      <c r="C51" s="30"/>
    </row>
    <row r="52" spans="2:3" ht="17.399999999999999" x14ac:dyDescent="0.3">
      <c r="B52" s="29"/>
      <c r="C52" s="30"/>
    </row>
    <row r="53" spans="2:3" ht="17.399999999999999" x14ac:dyDescent="0.3">
      <c r="C53" s="30"/>
    </row>
    <row r="54" spans="2:3" ht="17.399999999999999" x14ac:dyDescent="0.3">
      <c r="B54" s="29"/>
      <c r="C54" s="31"/>
    </row>
    <row r="55" spans="2:3" ht="17.399999999999999" x14ac:dyDescent="0.3">
      <c r="B55" s="29"/>
      <c r="C55" s="30"/>
    </row>
    <row r="56" spans="2:3" ht="17.399999999999999" x14ac:dyDescent="0.3">
      <c r="C56" s="30"/>
    </row>
    <row r="57" spans="2:3" ht="17.399999999999999" x14ac:dyDescent="0.3">
      <c r="B57" s="29"/>
      <c r="C57" s="30"/>
    </row>
    <row r="58" spans="2:3" ht="17.399999999999999" x14ac:dyDescent="0.3">
      <c r="C58" s="30"/>
    </row>
    <row r="59" spans="2:3" ht="17.399999999999999" x14ac:dyDescent="0.3">
      <c r="B59" s="29"/>
      <c r="C59" s="30"/>
    </row>
    <row r="60" spans="2:3" ht="17.399999999999999" x14ac:dyDescent="0.3">
      <c r="C60" s="30"/>
    </row>
    <row r="61" spans="2:3" ht="17.399999999999999" x14ac:dyDescent="0.3">
      <c r="B61" s="29"/>
      <c r="C61" s="30"/>
    </row>
    <row r="62" spans="2:3" ht="17.399999999999999" x14ac:dyDescent="0.3">
      <c r="B62" s="29"/>
      <c r="C62" s="30"/>
    </row>
    <row r="63" spans="2:3" ht="17.399999999999999" x14ac:dyDescent="0.3">
      <c r="C63" s="30"/>
    </row>
    <row r="64" spans="2:3" ht="17.399999999999999" x14ac:dyDescent="0.3">
      <c r="B64" s="29"/>
      <c r="C64" s="30"/>
    </row>
    <row r="65" spans="2:3" ht="17.399999999999999" x14ac:dyDescent="0.3">
      <c r="C65" s="30"/>
    </row>
    <row r="66" spans="2:3" ht="17.399999999999999" x14ac:dyDescent="0.3">
      <c r="B66" s="29"/>
      <c r="C66" s="30"/>
    </row>
    <row r="67" spans="2:3" ht="17.399999999999999" x14ac:dyDescent="0.3">
      <c r="C67" s="30"/>
    </row>
    <row r="68" spans="2:3" ht="17.399999999999999" x14ac:dyDescent="0.3">
      <c r="C68" s="30"/>
    </row>
    <row r="69" spans="2:3" ht="17.399999999999999" x14ac:dyDescent="0.3">
      <c r="C69" s="30"/>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75"/>
  <sheetViews>
    <sheetView zoomScaleNormal="100" workbookViewId="0">
      <pane xSplit="1" ySplit="3" topLeftCell="B4" activePane="bottomRight" state="frozen"/>
      <selection pane="topRight" activeCell="B1" sqref="B1"/>
      <selection pane="bottomLeft" activeCell="A4" sqref="A4"/>
      <selection pane="bottomRight" activeCell="C47" sqref="C47"/>
    </sheetView>
  </sheetViews>
  <sheetFormatPr defaultColWidth="10.6640625" defaultRowHeight="15" x14ac:dyDescent="0.25"/>
  <cols>
    <col min="1" max="1" width="5.58203125" style="40" customWidth="1"/>
    <col min="2" max="2" width="50.58203125" style="77" customWidth="1"/>
    <col min="3" max="3" width="12" style="77" customWidth="1"/>
    <col min="4" max="4" width="12.25" customWidth="1"/>
    <col min="7" max="7" width="5.58203125" customWidth="1"/>
    <col min="8" max="8" width="6.58203125" customWidth="1"/>
  </cols>
  <sheetData>
    <row r="1" spans="1:8" s="7" customFormat="1" ht="15" customHeight="1" x14ac:dyDescent="0.3">
      <c r="A1" s="185" t="str">
        <f>Registration!A1</f>
        <v>154th IEEE 802.15 WSN Session</v>
      </c>
      <c r="B1" s="186"/>
      <c r="C1" s="186"/>
      <c r="D1" s="186"/>
      <c r="E1" s="186"/>
      <c r="F1" s="187"/>
      <c r="H1" s="9"/>
    </row>
    <row r="2" spans="1:8" s="7" customFormat="1" ht="15" customHeight="1" thickBot="1" x14ac:dyDescent="0.35">
      <c r="A2" s="203" t="s">
        <v>162</v>
      </c>
      <c r="B2" s="204"/>
      <c r="C2" s="205">
        <v>45669</v>
      </c>
      <c r="D2" s="205"/>
      <c r="E2" s="205"/>
      <c r="F2" s="206"/>
      <c r="H2" s="10"/>
    </row>
    <row r="3" spans="1:8" s="34" customFormat="1" ht="15" customHeight="1" thickBot="1" x14ac:dyDescent="0.3">
      <c r="A3" s="74" t="s">
        <v>40</v>
      </c>
      <c r="B3" s="76" t="s">
        <v>41</v>
      </c>
      <c r="C3" s="76" t="s">
        <v>44</v>
      </c>
      <c r="D3" s="49"/>
      <c r="E3" s="49"/>
      <c r="F3" s="50"/>
    </row>
    <row r="4" spans="1:8" s="34" customFormat="1" ht="15" customHeight="1" x14ac:dyDescent="0.25">
      <c r="A4" s="38">
        <v>1</v>
      </c>
      <c r="B4" s="44" t="s">
        <v>118</v>
      </c>
      <c r="C4" s="44" t="s">
        <v>28</v>
      </c>
    </row>
    <row r="5" spans="1:8" s="34" customFormat="1" ht="85.05" customHeight="1" x14ac:dyDescent="0.25">
      <c r="A5" s="38">
        <v>2</v>
      </c>
      <c r="B5" s="75" t="s">
        <v>146</v>
      </c>
      <c r="C5" s="44" t="s">
        <v>28</v>
      </c>
    </row>
    <row r="6" spans="1:8" s="34" customFormat="1" ht="15" customHeight="1" x14ac:dyDescent="0.25">
      <c r="A6" s="38">
        <v>3</v>
      </c>
      <c r="B6" s="75" t="s">
        <v>172</v>
      </c>
      <c r="C6" s="44" t="s">
        <v>28</v>
      </c>
    </row>
    <row r="7" spans="1:8" s="34" customFormat="1" ht="30" customHeight="1" x14ac:dyDescent="0.25">
      <c r="A7" s="38">
        <v>4</v>
      </c>
      <c r="B7" s="75" t="s">
        <v>183</v>
      </c>
      <c r="C7" s="44" t="s">
        <v>28</v>
      </c>
      <c r="D7" s="35"/>
    </row>
    <row r="8" spans="1:8" s="34" customFormat="1" ht="15" customHeight="1" x14ac:dyDescent="0.25">
      <c r="A8" s="38">
        <v>5</v>
      </c>
      <c r="B8" s="44" t="s">
        <v>149</v>
      </c>
      <c r="C8" s="44" t="s">
        <v>28</v>
      </c>
    </row>
    <row r="9" spans="1:8" s="34" customFormat="1" ht="15" customHeight="1" x14ac:dyDescent="0.25">
      <c r="A9" s="38"/>
      <c r="B9" s="36" t="s">
        <v>232</v>
      </c>
      <c r="C9" s="79" t="str">
        <f>_xlfn.CONCAT("2pm to 3:00pm on ",TEXT(('AC Opening'!$C$2),"DDD., MMM. DD, YYYY"))</f>
        <v>2pm to 3:00pm on Sun., Jan. 12, 2025</v>
      </c>
    </row>
    <row r="10" spans="1:8" s="34" customFormat="1" ht="15" customHeight="1" x14ac:dyDescent="0.25">
      <c r="A10" s="38"/>
      <c r="B10" s="36" t="s">
        <v>102</v>
      </c>
      <c r="C10" s="79" t="str">
        <f>_xlfn.CONCAT("4pm to 5:30pm on ",TEXT(('AC Opening'!$C$2),"DDD., MMM. DD, YYYY"))</f>
        <v>4pm to 5:30pm on Sun., Jan. 12, 2025</v>
      </c>
    </row>
    <row r="11" spans="1:8" s="34" customFormat="1" ht="15" customHeight="1" x14ac:dyDescent="0.25">
      <c r="A11" s="38"/>
      <c r="B11" s="36" t="s">
        <v>147</v>
      </c>
      <c r="C11" s="79" t="str">
        <f>_xlfn.CONCAT("5:30pm to 6:30pm on ",TEXT(('AC Opening'!$C$2),"DDD., MMM. DD, YYYY"))</f>
        <v>5:30pm to 6:30pm on Sun., Jan. 12, 2025</v>
      </c>
    </row>
    <row r="12" spans="1:8" s="34" customFormat="1" ht="15" customHeight="1" x14ac:dyDescent="0.25">
      <c r="A12" s="38"/>
      <c r="B12" s="36" t="s">
        <v>167</v>
      </c>
      <c r="C12" s="79" t="s">
        <v>180</v>
      </c>
    </row>
    <row r="13" spans="1:8" s="34" customFormat="1" ht="15" customHeight="1" x14ac:dyDescent="0.25">
      <c r="A13" s="38"/>
      <c r="B13" s="36" t="s">
        <v>166</v>
      </c>
      <c r="C13" s="79" t="str">
        <f>_xlfn.CONCAT("8:00am to 9:00am on ",TEXT(('AC Opening'!$C$2)+1,"DDD., MMM. DD, YYYY"))</f>
        <v>8:00am to 9:00am on Mon., Jan. 13, 2025</v>
      </c>
    </row>
    <row r="14" spans="1:8" s="34" customFormat="1" ht="15" customHeight="1" x14ac:dyDescent="0.25">
      <c r="A14" s="38"/>
      <c r="B14" s="36" t="s">
        <v>99</v>
      </c>
      <c r="C14" s="79" t="str">
        <f>_xlfn.CONCAT("10:30am to 12:30pm on ",TEXT(('AC Opening'!$C$2)+1,"DDD., MMM. DD, YYYY"))</f>
        <v>10:30am to 12:30pm on Mon., Jan. 13, 2025</v>
      </c>
    </row>
    <row r="15" spans="1:8" s="34" customFormat="1" ht="15" customHeight="1" x14ac:dyDescent="0.25">
      <c r="A15" s="38"/>
      <c r="B15" s="36" t="s">
        <v>148</v>
      </c>
      <c r="C15" s="79" t="str">
        <f>_xlfn.CONCAT("7:00am to 8:00am on ",TEXT(('AC Opening'!$C$2)+3,"DDD., MMM. DD, YYYY"))</f>
        <v>7:00am to 8:00am on Wed., Jan. 15, 2025</v>
      </c>
    </row>
    <row r="16" spans="1:8" s="34" customFormat="1" ht="15" customHeight="1" x14ac:dyDescent="0.25">
      <c r="A16" s="39"/>
      <c r="B16" s="36" t="s">
        <v>100</v>
      </c>
      <c r="C16" s="79" t="str">
        <f>_xlfn.CONCAT("9:00am to 10:00am on ",TEXT(('AC Opening'!$C$2)+3,"DDD., MMM. DD, YYYY"))</f>
        <v>9:00am to 10:00am on Wed., Jan. 15, 2025</v>
      </c>
    </row>
    <row r="17" spans="1:7" s="34" customFormat="1" ht="15" customHeight="1" x14ac:dyDescent="0.25">
      <c r="A17" s="39"/>
      <c r="B17" s="36" t="s">
        <v>175</v>
      </c>
      <c r="C17" s="79" t="str">
        <f>_xlfn.CONCAT("10:30am to 12:30pm on ",TEXT(('AC Opening'!$C$2)+3,"DDD., MMM. DD, YYYY"))</f>
        <v>10:30am to 12:30pm on Wed., Jan. 15, 2025</v>
      </c>
    </row>
    <row r="18" spans="1:7" s="34" customFormat="1" ht="15" customHeight="1" x14ac:dyDescent="0.25">
      <c r="A18" s="39"/>
      <c r="B18" s="36" t="s">
        <v>101</v>
      </c>
      <c r="C18" s="79" t="str">
        <f>_xlfn.CONCAT("4:00pm to 6:00pm on ",TEXT(('AC Opening'!$C$2)+4,"DDD., MMM. DD, YYYY"))</f>
        <v>4:00pm to 6:00pm on Thu., Jan. 16, 2025</v>
      </c>
    </row>
    <row r="19" spans="1:7" s="34" customFormat="1" ht="15" customHeight="1" x14ac:dyDescent="0.25">
      <c r="A19" s="39"/>
      <c r="B19" s="36" t="s">
        <v>168</v>
      </c>
      <c r="C19" s="79" t="s">
        <v>180</v>
      </c>
    </row>
    <row r="20" spans="1:7" s="34" customFormat="1" ht="15" customHeight="1" x14ac:dyDescent="0.25">
      <c r="A20" s="38">
        <v>6</v>
      </c>
      <c r="B20" s="44" t="s">
        <v>119</v>
      </c>
      <c r="C20" s="44" t="s">
        <v>28</v>
      </c>
    </row>
    <row r="21" spans="1:7" s="34" customFormat="1" ht="15" customHeight="1" x14ac:dyDescent="0.25">
      <c r="A21" s="39"/>
      <c r="B21" s="44" t="s">
        <v>258</v>
      </c>
      <c r="C21" s="44" t="s">
        <v>19</v>
      </c>
      <c r="E21" s="44"/>
      <c r="F21" s="44"/>
    </row>
    <row r="22" spans="1:7" s="34" customFormat="1" ht="15" customHeight="1" x14ac:dyDescent="0.25">
      <c r="A22" s="39"/>
      <c r="B22" s="44" t="s">
        <v>18</v>
      </c>
      <c r="C22" s="44" t="s">
        <v>19</v>
      </c>
      <c r="E22" s="44"/>
      <c r="F22" s="44"/>
    </row>
    <row r="23" spans="1:7" s="34" customFormat="1" ht="15" customHeight="1" x14ac:dyDescent="0.25">
      <c r="A23" s="39"/>
      <c r="B23" s="44" t="s">
        <v>217</v>
      </c>
      <c r="C23" s="44" t="s">
        <v>19</v>
      </c>
      <c r="E23" s="44"/>
      <c r="F23" s="44"/>
    </row>
    <row r="24" spans="1:7" s="34" customFormat="1" ht="15" customHeight="1" x14ac:dyDescent="0.25">
      <c r="A24" s="39"/>
      <c r="B24" s="44" t="s">
        <v>208</v>
      </c>
      <c r="C24" s="44" t="s">
        <v>19</v>
      </c>
      <c r="E24" s="44"/>
      <c r="F24" s="44"/>
    </row>
    <row r="25" spans="1:7" s="34" customFormat="1" ht="15" customHeight="1" x14ac:dyDescent="0.25">
      <c r="A25" s="39"/>
      <c r="B25" s="44" t="s">
        <v>163</v>
      </c>
      <c r="C25" s="44" t="s">
        <v>20</v>
      </c>
      <c r="E25" s="44"/>
      <c r="F25" s="44"/>
      <c r="G25" s="35"/>
    </row>
    <row r="26" spans="1:7" s="34" customFormat="1" ht="15" customHeight="1" x14ac:dyDescent="0.25">
      <c r="A26" s="39"/>
      <c r="B26" s="44" t="s">
        <v>186</v>
      </c>
      <c r="C26" s="44" t="s">
        <v>20</v>
      </c>
    </row>
    <row r="27" spans="1:7" s="34" customFormat="1" ht="15" customHeight="1" x14ac:dyDescent="0.25">
      <c r="A27" s="39"/>
      <c r="B27" s="44" t="s">
        <v>240</v>
      </c>
      <c r="C27" s="44" t="s">
        <v>20</v>
      </c>
    </row>
    <row r="28" spans="1:7" s="34" customFormat="1" ht="15" customHeight="1" x14ac:dyDescent="0.25">
      <c r="A28" s="39"/>
      <c r="B28" s="44" t="s">
        <v>239</v>
      </c>
      <c r="C28" s="44" t="s">
        <v>20</v>
      </c>
    </row>
    <row r="29" spans="1:7" s="34" customFormat="1" ht="15" customHeight="1" x14ac:dyDescent="0.25">
      <c r="A29" s="39"/>
      <c r="B29" s="44" t="s">
        <v>255</v>
      </c>
      <c r="C29" s="44" t="s">
        <v>28</v>
      </c>
    </row>
    <row r="30" spans="1:7" s="34" customFormat="1" ht="15" customHeight="1" x14ac:dyDescent="0.25">
      <c r="A30" s="39"/>
      <c r="B30" s="44" t="s">
        <v>199</v>
      </c>
      <c r="C30" s="44" t="s">
        <v>28</v>
      </c>
    </row>
    <row r="31" spans="1:7" s="34" customFormat="1" ht="15" customHeight="1" x14ac:dyDescent="0.25">
      <c r="A31" s="39"/>
      <c r="B31" s="44" t="s">
        <v>173</v>
      </c>
      <c r="C31" s="44" t="s">
        <v>28</v>
      </c>
    </row>
    <row r="32" spans="1:7" s="34" customFormat="1" ht="15" customHeight="1" x14ac:dyDescent="0.25">
      <c r="A32" s="39"/>
      <c r="B32" s="44" t="s">
        <v>130</v>
      </c>
      <c r="C32" s="44" t="s">
        <v>117</v>
      </c>
    </row>
    <row r="33" spans="1:6" s="34" customFormat="1" ht="15" customHeight="1" x14ac:dyDescent="0.25">
      <c r="A33" s="39"/>
      <c r="B33" s="44" t="s">
        <v>131</v>
      </c>
      <c r="C33" s="44" t="s">
        <v>22</v>
      </c>
    </row>
    <row r="34" spans="1:6" s="34" customFormat="1" ht="15" customHeight="1" x14ac:dyDescent="0.25">
      <c r="A34" s="39"/>
      <c r="B34" s="44" t="s">
        <v>132</v>
      </c>
      <c r="C34" s="44" t="s">
        <v>23</v>
      </c>
      <c r="F34" s="35"/>
    </row>
    <row r="35" spans="1:6" s="34" customFormat="1" ht="15" customHeight="1" x14ac:dyDescent="0.25">
      <c r="A35" s="39"/>
      <c r="B35" s="44" t="s">
        <v>254</v>
      </c>
      <c r="C35" s="44" t="s">
        <v>23</v>
      </c>
      <c r="F35" s="35"/>
    </row>
    <row r="36" spans="1:6" s="34" customFormat="1" ht="15" customHeight="1" x14ac:dyDescent="0.25">
      <c r="A36" s="39"/>
      <c r="B36" s="44" t="s">
        <v>273</v>
      </c>
      <c r="C36" s="44" t="s">
        <v>24</v>
      </c>
    </row>
    <row r="37" spans="1:6" s="34" customFormat="1" ht="15" customHeight="1" x14ac:dyDescent="0.25">
      <c r="A37" s="38"/>
      <c r="B37" s="44" t="s">
        <v>257</v>
      </c>
      <c r="C37" s="44" t="s">
        <v>28</v>
      </c>
    </row>
    <row r="38" spans="1:6" s="34" customFormat="1" ht="15" customHeight="1" x14ac:dyDescent="0.25">
      <c r="A38" s="39"/>
      <c r="B38" s="44" t="s">
        <v>256</v>
      </c>
      <c r="C38" s="44" t="s">
        <v>21</v>
      </c>
    </row>
    <row r="39" spans="1:6" s="34" customFormat="1" ht="15" customHeight="1" x14ac:dyDescent="0.25">
      <c r="A39" s="39"/>
      <c r="B39" s="44" t="s">
        <v>271</v>
      </c>
      <c r="C39" s="44" t="s">
        <v>191</v>
      </c>
    </row>
    <row r="40" spans="1:6" s="34" customFormat="1" ht="15" customHeight="1" x14ac:dyDescent="0.25">
      <c r="A40" s="38">
        <v>7</v>
      </c>
      <c r="B40" s="44" t="s">
        <v>272</v>
      </c>
      <c r="C40" s="44" t="s">
        <v>28</v>
      </c>
    </row>
    <row r="41" spans="1:6" s="34" customFormat="1" ht="15" customHeight="1" x14ac:dyDescent="0.25">
      <c r="A41" s="38">
        <v>8</v>
      </c>
      <c r="B41" s="44" t="s">
        <v>29</v>
      </c>
      <c r="C41" s="44" t="s">
        <v>28</v>
      </c>
    </row>
    <row r="42" spans="1:6" s="34" customFormat="1" ht="15" customHeight="1" x14ac:dyDescent="0.25">
      <c r="A42" s="38"/>
      <c r="B42" s="37"/>
      <c r="C42" s="44" t="s">
        <v>28</v>
      </c>
      <c r="D42" s="44"/>
    </row>
    <row r="43" spans="1:6" s="34" customFormat="1" ht="15" customHeight="1" x14ac:dyDescent="0.25">
      <c r="A43" s="38"/>
      <c r="B43" s="58"/>
      <c r="C43" s="44" t="s">
        <v>28</v>
      </c>
      <c r="D43" s="44"/>
    </row>
    <row r="44" spans="1:6" s="34" customFormat="1" ht="15" customHeight="1" x14ac:dyDescent="0.25">
      <c r="A44" s="38"/>
      <c r="B44" s="58"/>
      <c r="C44" s="44" t="s">
        <v>28</v>
      </c>
      <c r="D44" s="44"/>
    </row>
    <row r="45" spans="1:6" s="34" customFormat="1" ht="15" customHeight="1" x14ac:dyDescent="0.25">
      <c r="A45" s="38"/>
      <c r="B45" s="58"/>
      <c r="C45" s="44"/>
      <c r="D45" s="44"/>
    </row>
    <row r="46" spans="1:6" s="34" customFormat="1" ht="79.95" customHeight="1" x14ac:dyDescent="0.25">
      <c r="A46" s="38"/>
      <c r="B46" s="75" t="s">
        <v>181</v>
      </c>
      <c r="C46" s="44" t="s">
        <v>156</v>
      </c>
      <c r="D46" s="44"/>
    </row>
    <row r="47" spans="1:6" s="34" customFormat="1" ht="15" customHeight="1" x14ac:dyDescent="0.25">
      <c r="A47" s="38">
        <v>9</v>
      </c>
      <c r="B47" s="44" t="s">
        <v>134</v>
      </c>
      <c r="C47" s="44" t="s">
        <v>28</v>
      </c>
    </row>
    <row r="48" spans="1:6" s="34" customFormat="1" ht="15" customHeight="1" x14ac:dyDescent="0.25">
      <c r="A48" s="38"/>
      <c r="B48" s="44"/>
      <c r="C48" s="80"/>
    </row>
    <row r="49" spans="1:3" x14ac:dyDescent="0.25">
      <c r="B49" s="73"/>
    </row>
    <row r="50" spans="1:3" ht="20.399999999999999" x14ac:dyDescent="0.35">
      <c r="A50" s="41"/>
      <c r="C50" s="81"/>
    </row>
    <row r="51" spans="1:3" ht="17.399999999999999" x14ac:dyDescent="0.3">
      <c r="B51" s="78"/>
    </row>
    <row r="52" spans="1:3" ht="17.399999999999999" x14ac:dyDescent="0.3">
      <c r="B52" s="78"/>
      <c r="C52" s="82"/>
    </row>
    <row r="53" spans="1:3" ht="17.399999999999999" x14ac:dyDescent="0.3">
      <c r="B53" s="78"/>
      <c r="C53" s="82"/>
    </row>
    <row r="54" spans="1:3" ht="17.399999999999999" x14ac:dyDescent="0.3">
      <c r="B54" s="78"/>
      <c r="C54" s="82"/>
    </row>
    <row r="55" spans="1:3" ht="17.399999999999999" x14ac:dyDescent="0.3">
      <c r="B55" s="78"/>
      <c r="C55" s="82"/>
    </row>
    <row r="56" spans="1:3" ht="17.399999999999999" x14ac:dyDescent="0.3">
      <c r="C56" s="82"/>
    </row>
    <row r="57" spans="1:3" ht="17.399999999999999" x14ac:dyDescent="0.3">
      <c r="B57" s="78"/>
      <c r="C57" s="82"/>
    </row>
    <row r="58" spans="1:3" ht="17.399999999999999" x14ac:dyDescent="0.3">
      <c r="B58" s="78"/>
      <c r="C58" s="82"/>
    </row>
    <row r="59" spans="1:3" ht="17.399999999999999" x14ac:dyDescent="0.3">
      <c r="C59" s="82"/>
    </row>
    <row r="60" spans="1:3" ht="17.399999999999999" x14ac:dyDescent="0.3">
      <c r="B60" s="78"/>
      <c r="C60" s="81"/>
    </row>
    <row r="61" spans="1:3" ht="17.399999999999999" x14ac:dyDescent="0.3">
      <c r="B61" s="78"/>
      <c r="C61" s="82"/>
    </row>
    <row r="62" spans="1:3" ht="17.399999999999999" x14ac:dyDescent="0.3">
      <c r="C62" s="82"/>
    </row>
    <row r="63" spans="1:3" ht="17.399999999999999" x14ac:dyDescent="0.3">
      <c r="B63" s="78"/>
      <c r="C63" s="82"/>
    </row>
    <row r="64" spans="1:3" ht="17.399999999999999" x14ac:dyDescent="0.3">
      <c r="C64" s="82"/>
    </row>
    <row r="65" spans="2:3" ht="17.399999999999999" x14ac:dyDescent="0.3">
      <c r="B65" s="78"/>
      <c r="C65" s="82"/>
    </row>
    <row r="66" spans="2:3" ht="17.399999999999999" x14ac:dyDescent="0.3">
      <c r="C66" s="82"/>
    </row>
    <row r="67" spans="2:3" ht="17.399999999999999" x14ac:dyDescent="0.3">
      <c r="B67" s="78"/>
      <c r="C67" s="82"/>
    </row>
    <row r="68" spans="2:3" ht="17.399999999999999" x14ac:dyDescent="0.3">
      <c r="B68" s="78"/>
      <c r="C68" s="82"/>
    </row>
    <row r="69" spans="2:3" ht="17.399999999999999" x14ac:dyDescent="0.3">
      <c r="C69" s="82"/>
    </row>
    <row r="70" spans="2:3" ht="17.399999999999999" x14ac:dyDescent="0.3">
      <c r="B70" s="78"/>
      <c r="C70" s="82"/>
    </row>
    <row r="71" spans="2:3" ht="17.399999999999999" x14ac:dyDescent="0.3">
      <c r="C71" s="82"/>
    </row>
    <row r="72" spans="2:3" ht="17.399999999999999" x14ac:dyDescent="0.3">
      <c r="B72" s="78"/>
      <c r="C72" s="82"/>
    </row>
    <row r="73" spans="2:3" ht="17.399999999999999" x14ac:dyDescent="0.3">
      <c r="C73" s="82"/>
    </row>
    <row r="74" spans="2:3" ht="17.399999999999999" x14ac:dyDescent="0.3">
      <c r="C74" s="82"/>
    </row>
    <row r="75" spans="2:3" ht="17.399999999999999" x14ac:dyDescent="0.3">
      <c r="C75" s="82"/>
    </row>
  </sheetData>
  <mergeCells count="3">
    <mergeCell ref="A1:F1"/>
    <mergeCell ref="A2:B2"/>
    <mergeCell ref="C2:F2"/>
  </mergeCells>
  <pageMargins left="0.7" right="0.7" top="0.75" bottom="0.75" header="0.3" footer="0.3"/>
  <pageSetup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U104"/>
  <sheetViews>
    <sheetView workbookViewId="0">
      <pane xSplit="2" ySplit="3" topLeftCell="C4" activePane="bottomRight" state="frozen"/>
      <selection pane="topRight" activeCell="C1" sqref="C1"/>
      <selection pane="bottomLeft" activeCell="A4" sqref="A4"/>
      <selection pane="bottomRight" activeCell="C22" sqref="C22"/>
    </sheetView>
  </sheetViews>
  <sheetFormatPr defaultColWidth="9.4140625" defaultRowHeight="13.2" x14ac:dyDescent="0.25"/>
  <cols>
    <col min="1" max="1" width="5.58203125" style="18" customWidth="1"/>
    <col min="2" max="2" width="3.58203125" style="14" customWidth="1"/>
    <col min="3" max="3" width="75.58203125" style="15" customWidth="1"/>
    <col min="4" max="4" width="11.58203125" style="14" customWidth="1"/>
    <col min="5" max="5" width="3.1640625" style="142" customWidth="1"/>
    <col min="6" max="6" width="8.75" style="141"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12" s="7" customFormat="1" ht="15" customHeight="1" x14ac:dyDescent="0.3">
      <c r="A1" s="185" t="str">
        <f>Registration!A1</f>
        <v>154th IEEE 802.15 WSN Session</v>
      </c>
      <c r="B1" s="186"/>
      <c r="C1" s="186"/>
      <c r="D1" s="186"/>
      <c r="E1" s="186"/>
      <c r="F1" s="187"/>
      <c r="H1" s="6"/>
      <c r="I1" s="6"/>
      <c r="J1" s="6"/>
      <c r="K1" s="6"/>
      <c r="L1" s="6"/>
    </row>
    <row r="2" spans="1:12" s="7" customFormat="1" ht="15" customHeight="1" thickBot="1" x14ac:dyDescent="0.35">
      <c r="A2" s="212" t="str">
        <f>_xlfn.CONCAT("Agenda for WG15 Opening Plenary - ",TEXT(('AC Opening'!C2)+1,"DDDD, MMMM DD, YYYY"))</f>
        <v>Agenda for WG15 Opening Plenary - Monday, January 13, 2025</v>
      </c>
      <c r="B2" s="213"/>
      <c r="C2" s="213"/>
      <c r="D2" s="213"/>
      <c r="E2" s="213"/>
      <c r="F2" s="214"/>
      <c r="H2" s="6"/>
      <c r="I2" s="6"/>
      <c r="J2" s="6"/>
      <c r="K2" s="6"/>
      <c r="L2" s="6"/>
    </row>
    <row r="3" spans="1:12" ht="25.05" customHeight="1" thickBot="1" x14ac:dyDescent="0.3">
      <c r="A3" s="46" t="s">
        <v>40</v>
      </c>
      <c r="B3" s="47" t="s">
        <v>43</v>
      </c>
      <c r="C3" s="48" t="s">
        <v>41</v>
      </c>
      <c r="D3" s="47" t="s">
        <v>44</v>
      </c>
      <c r="E3" s="210" t="s">
        <v>137</v>
      </c>
      <c r="F3" s="211"/>
      <c r="G3" s="45"/>
      <c r="H3" s="6"/>
      <c r="I3" s="6"/>
      <c r="J3" s="6"/>
      <c r="K3" s="6"/>
      <c r="L3" s="6"/>
    </row>
    <row r="4" spans="1:12" s="6" customFormat="1" ht="15" customHeight="1" x14ac:dyDescent="0.25">
      <c r="A4" s="150"/>
      <c r="B4" s="8"/>
      <c r="C4" s="21" t="s">
        <v>0</v>
      </c>
      <c r="D4" s="2" t="s">
        <v>28</v>
      </c>
      <c r="E4" s="143"/>
      <c r="F4" s="145">
        <f>TIME(10,30,0)</f>
        <v>0.4375</v>
      </c>
    </row>
    <row r="5" spans="1:12" s="6" customFormat="1" ht="15" customHeight="1" x14ac:dyDescent="0.25">
      <c r="A5" s="4">
        <v>1</v>
      </c>
      <c r="B5" s="8"/>
      <c r="C5" s="2" t="s">
        <v>16</v>
      </c>
      <c r="D5" s="207" t="s">
        <v>244</v>
      </c>
      <c r="E5" s="208">
        <v>5</v>
      </c>
      <c r="F5" s="209">
        <f>F4+TIME(0,E4,0)</f>
        <v>0.4375</v>
      </c>
    </row>
    <row r="6" spans="1:12" s="6" customFormat="1" ht="30" customHeight="1" x14ac:dyDescent="0.25">
      <c r="A6" s="4">
        <v>1.1000000000000001</v>
      </c>
      <c r="B6" s="8" t="s">
        <v>4</v>
      </c>
      <c r="C6" s="70" t="s">
        <v>151</v>
      </c>
      <c r="D6" s="207"/>
      <c r="E6" s="208"/>
      <c r="F6" s="209"/>
    </row>
    <row r="7" spans="1:12" s="6" customFormat="1" ht="45" customHeight="1" x14ac:dyDescent="0.25">
      <c r="A7" s="4" t="s">
        <v>12</v>
      </c>
      <c r="B7" s="8" t="s">
        <v>4</v>
      </c>
      <c r="C7" s="71" t="s">
        <v>150</v>
      </c>
      <c r="D7" s="207"/>
      <c r="E7" s="208"/>
      <c r="F7" s="209"/>
    </row>
    <row r="8" spans="1:12" s="6" customFormat="1" ht="15" customHeight="1" x14ac:dyDescent="0.25">
      <c r="A8" s="4" t="s">
        <v>13</v>
      </c>
      <c r="B8" s="8" t="s">
        <v>4</v>
      </c>
      <c r="C8" s="22" t="s">
        <v>177</v>
      </c>
      <c r="D8" s="207"/>
      <c r="E8" s="208"/>
      <c r="F8" s="209"/>
    </row>
    <row r="9" spans="1:12" s="6" customFormat="1" ht="15" customHeight="1" x14ac:dyDescent="0.25">
      <c r="A9" s="4" t="s">
        <v>14</v>
      </c>
      <c r="B9" s="8" t="s">
        <v>4</v>
      </c>
      <c r="C9" s="27" t="s">
        <v>129</v>
      </c>
      <c r="D9" s="207"/>
      <c r="E9" s="208"/>
      <c r="F9" s="209"/>
    </row>
    <row r="10" spans="1:12" s="6" customFormat="1" ht="30" customHeight="1" x14ac:dyDescent="0.25">
      <c r="A10" s="4" t="s">
        <v>32</v>
      </c>
      <c r="B10" s="8" t="s">
        <v>4</v>
      </c>
      <c r="C10" s="26" t="s">
        <v>171</v>
      </c>
      <c r="D10" s="207"/>
      <c r="E10" s="208"/>
      <c r="F10" s="209"/>
    </row>
    <row r="11" spans="1:12" s="6" customFormat="1" ht="15" customHeight="1" x14ac:dyDescent="0.25">
      <c r="A11" s="4" t="s">
        <v>45</v>
      </c>
      <c r="B11" s="8" t="s">
        <v>4</v>
      </c>
      <c r="C11" s="26" t="s">
        <v>120</v>
      </c>
      <c r="D11" s="207"/>
      <c r="E11" s="208"/>
      <c r="F11" s="209"/>
    </row>
    <row r="12" spans="1:12" s="6" customFormat="1" ht="15" customHeight="1" x14ac:dyDescent="0.25">
      <c r="A12" s="4" t="s">
        <v>103</v>
      </c>
      <c r="B12" s="8" t="s">
        <v>4</v>
      </c>
      <c r="C12" s="28"/>
      <c r="D12" s="2"/>
      <c r="E12" s="143">
        <v>0</v>
      </c>
      <c r="F12" s="145">
        <f>F5+TIME(0,E5,0)</f>
        <v>0.44097222222222221</v>
      </c>
    </row>
    <row r="13" spans="1:12" s="6" customFormat="1" ht="15" customHeight="1" x14ac:dyDescent="0.25">
      <c r="A13" s="4" t="s">
        <v>188</v>
      </c>
      <c r="B13" s="8" t="s">
        <v>4</v>
      </c>
      <c r="C13" s="28"/>
      <c r="D13" s="2"/>
      <c r="E13" s="143">
        <v>0</v>
      </c>
      <c r="F13" s="145">
        <f>F12+TIME(0,E12,0)</f>
        <v>0.44097222222222221</v>
      </c>
    </row>
    <row r="14" spans="1:12" s="6" customFormat="1" ht="15" customHeight="1" x14ac:dyDescent="0.25">
      <c r="A14" s="4">
        <v>1.2</v>
      </c>
      <c r="B14" s="8" t="s">
        <v>3</v>
      </c>
      <c r="C14" s="25" t="s">
        <v>15</v>
      </c>
      <c r="D14" s="2" t="s">
        <v>28</v>
      </c>
      <c r="E14" s="143">
        <v>1</v>
      </c>
      <c r="F14" s="145">
        <f>F13+TIME(0,E13,0)</f>
        <v>0.44097222222222221</v>
      </c>
    </row>
    <row r="15" spans="1:12" s="6" customFormat="1" ht="30" customHeight="1" x14ac:dyDescent="0.25">
      <c r="A15" s="4">
        <v>1.3</v>
      </c>
      <c r="B15" s="8" t="s">
        <v>4</v>
      </c>
      <c r="C15" s="32" t="s">
        <v>152</v>
      </c>
      <c r="D15" s="207" t="s">
        <v>28</v>
      </c>
      <c r="E15" s="208">
        <v>6</v>
      </c>
      <c r="F15" s="209">
        <f>F14+TIME(0,E14,0)</f>
        <v>0.44166666666666665</v>
      </c>
    </row>
    <row r="16" spans="1:12" s="6" customFormat="1" ht="30" customHeight="1" x14ac:dyDescent="0.25">
      <c r="A16" s="4">
        <v>1.4</v>
      </c>
      <c r="B16" s="8" t="s">
        <v>4</v>
      </c>
      <c r="C16" s="32" t="s">
        <v>153</v>
      </c>
      <c r="D16" s="207"/>
      <c r="E16" s="208"/>
      <c r="F16" s="209"/>
    </row>
    <row r="17" spans="1:255" s="6" customFormat="1" ht="45" customHeight="1" x14ac:dyDescent="0.25">
      <c r="A17" s="4" t="s">
        <v>105</v>
      </c>
      <c r="B17" s="8" t="s">
        <v>4</v>
      </c>
      <c r="C17" s="32" t="s">
        <v>154</v>
      </c>
      <c r="D17" s="207"/>
      <c r="E17" s="208"/>
      <c r="F17" s="209"/>
    </row>
    <row r="18" spans="1:255" s="6" customFormat="1" ht="15" customHeight="1" x14ac:dyDescent="0.25">
      <c r="A18" s="4" t="s">
        <v>106</v>
      </c>
      <c r="B18" s="8" t="s">
        <v>2</v>
      </c>
      <c r="C18" s="25" t="s">
        <v>303</v>
      </c>
      <c r="D18" s="2" t="s">
        <v>28</v>
      </c>
      <c r="E18" s="143">
        <v>1</v>
      </c>
      <c r="F18" s="145">
        <f>F15+TIME(0,E15,0)</f>
        <v>0.4458333333333333</v>
      </c>
    </row>
    <row r="19" spans="1:255" s="6" customFormat="1" ht="15" customHeight="1" x14ac:dyDescent="0.25">
      <c r="A19" s="4" t="s">
        <v>107</v>
      </c>
      <c r="B19" s="8" t="s">
        <v>2</v>
      </c>
      <c r="C19" s="405" t="s">
        <v>305</v>
      </c>
      <c r="D19" s="2" t="s">
        <v>28</v>
      </c>
      <c r="E19" s="143">
        <v>1</v>
      </c>
      <c r="F19" s="145">
        <f>F18+TIME(0,E18,0)</f>
        <v>0.44652777777777775</v>
      </c>
    </row>
    <row r="20" spans="1:255" customFormat="1" ht="15" customHeight="1" x14ac:dyDescent="0.25">
      <c r="A20" s="2">
        <v>1.8</v>
      </c>
      <c r="B20" s="2" t="s">
        <v>4</v>
      </c>
      <c r="C20" s="52" t="s">
        <v>184</v>
      </c>
      <c r="D20" s="2" t="s">
        <v>28</v>
      </c>
      <c r="E20" s="143">
        <v>1</v>
      </c>
      <c r="F20" s="145">
        <f>F19+TIME(0,E19,0)</f>
        <v>0.44722222222222219</v>
      </c>
    </row>
    <row r="21" spans="1:255" s="6" customFormat="1" ht="15" customHeight="1" x14ac:dyDescent="0.25">
      <c r="A21" s="2"/>
      <c r="B21" s="8"/>
      <c r="D21" s="2"/>
      <c r="E21" s="143"/>
      <c r="F21" s="145">
        <f t="shared" ref="F21:F33" si="0">F20+TIME(0,E20,0)</f>
        <v>0.44791666666666663</v>
      </c>
    </row>
    <row r="22" spans="1:255" s="6" customFormat="1" ht="15" customHeight="1" x14ac:dyDescent="0.25">
      <c r="A22" s="4">
        <v>2</v>
      </c>
      <c r="B22" s="8"/>
      <c r="C22" s="25" t="s">
        <v>10</v>
      </c>
      <c r="D22" s="2" t="s">
        <v>28</v>
      </c>
      <c r="E22" s="143"/>
      <c r="F22" s="145">
        <f t="shared" si="0"/>
        <v>0.44791666666666663</v>
      </c>
    </row>
    <row r="23" spans="1:255" s="8" customFormat="1" ht="15" customHeight="1" x14ac:dyDescent="0.25">
      <c r="A23" s="4">
        <v>2.1</v>
      </c>
      <c r="B23" s="8" t="s">
        <v>4</v>
      </c>
      <c r="C23" s="184" t="s">
        <v>302</v>
      </c>
      <c r="D23" s="2" t="s">
        <v>28</v>
      </c>
      <c r="E23" s="143">
        <v>1</v>
      </c>
      <c r="F23" s="145">
        <f t="shared" si="0"/>
        <v>0.44791666666666663</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6" customFormat="1" ht="15" customHeight="1" x14ac:dyDescent="0.25">
      <c r="A24" s="4">
        <v>2.2000000000000002</v>
      </c>
      <c r="B24" s="1" t="s">
        <v>4</v>
      </c>
      <c r="C24" s="183" t="s">
        <v>176</v>
      </c>
      <c r="D24" s="2" t="s">
        <v>19</v>
      </c>
      <c r="E24" s="143">
        <v>5</v>
      </c>
      <c r="F24" s="145">
        <f t="shared" si="0"/>
        <v>0.44861111111111107</v>
      </c>
    </row>
    <row r="25" spans="1:255" s="17" customFormat="1" ht="15" customHeight="1" x14ac:dyDescent="0.25">
      <c r="A25" s="4">
        <v>2.2999999999999998</v>
      </c>
      <c r="B25" s="1" t="s">
        <v>4</v>
      </c>
      <c r="C25" s="183" t="s">
        <v>200</v>
      </c>
      <c r="D25" s="2" t="s">
        <v>28</v>
      </c>
      <c r="E25" s="143">
        <v>1</v>
      </c>
      <c r="F25" s="145">
        <f t="shared" si="0"/>
        <v>0.45208333333333328</v>
      </c>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row>
    <row r="26" spans="1:255" ht="15" customHeight="1" x14ac:dyDescent="0.25">
      <c r="A26" s="4">
        <v>2.4</v>
      </c>
      <c r="B26" s="1" t="s">
        <v>4</v>
      </c>
      <c r="C26" s="182" t="s">
        <v>231</v>
      </c>
      <c r="D26" s="2" t="s">
        <v>28</v>
      </c>
      <c r="E26" s="143">
        <v>1</v>
      </c>
      <c r="F26" s="145">
        <f t="shared" si="0"/>
        <v>0.45277777777777772</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A27" s="4" t="s">
        <v>187</v>
      </c>
      <c r="B27" s="1" t="s">
        <v>4</v>
      </c>
      <c r="C27" s="83" t="str">
        <f>'AC Opening'!B6</f>
        <v>WG ADMIN ITEMS - N/A</v>
      </c>
      <c r="D27" s="2" t="s">
        <v>28</v>
      </c>
      <c r="E27" s="143">
        <v>0</v>
      </c>
      <c r="F27" s="145">
        <f t="shared" si="0"/>
        <v>0.45347222222222217</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4" t="s">
        <v>104</v>
      </c>
      <c r="B28" s="1" t="s">
        <v>4</v>
      </c>
      <c r="C28" s="83" t="s">
        <v>304</v>
      </c>
      <c r="D28" s="2" t="s">
        <v>28</v>
      </c>
      <c r="E28" s="143">
        <v>3</v>
      </c>
      <c r="F28" s="145">
        <f t="shared" si="0"/>
        <v>0.45347222222222217</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4" t="s">
        <v>189</v>
      </c>
      <c r="B29" s="1" t="s">
        <v>4</v>
      </c>
      <c r="C29" s="83"/>
      <c r="D29" s="2"/>
      <c r="E29" s="143">
        <v>0</v>
      </c>
      <c r="F29" s="145">
        <f t="shared" si="0"/>
        <v>0.45555555555555549</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25">
      <c r="A30" s="4" t="s">
        <v>221</v>
      </c>
      <c r="B30" s="2" t="s">
        <v>4</v>
      </c>
      <c r="C30" s="83"/>
      <c r="D30" s="2"/>
      <c r="E30" s="143">
        <v>0</v>
      </c>
      <c r="F30" s="145">
        <f t="shared" si="0"/>
        <v>0.45555555555555549</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25">
      <c r="A31" s="4" t="s">
        <v>222</v>
      </c>
      <c r="B31" s="2" t="s">
        <v>2</v>
      </c>
      <c r="C31" s="83" t="s">
        <v>276</v>
      </c>
      <c r="D31" s="2"/>
      <c r="E31" s="143">
        <v>5</v>
      </c>
      <c r="F31" s="145">
        <f t="shared" si="0"/>
        <v>0.45555555555555549</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25">
      <c r="A32" s="4"/>
      <c r="C32" s="33"/>
      <c r="D32" s="2"/>
      <c r="E32" s="143"/>
      <c r="F32" s="145">
        <f t="shared" si="0"/>
        <v>0.4590277777777777</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25">
      <c r="A33" s="4">
        <v>3</v>
      </c>
      <c r="B33" s="2"/>
      <c r="C33" s="2" t="s">
        <v>109</v>
      </c>
      <c r="D33" s="2" t="s">
        <v>28</v>
      </c>
      <c r="E33" s="143"/>
      <c r="F33" s="145">
        <f t="shared" si="0"/>
        <v>0.4590277777777777</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25">
      <c r="A34" s="4" t="s">
        <v>37</v>
      </c>
      <c r="B34" s="2" t="s">
        <v>4</v>
      </c>
      <c r="C34" s="1" t="s">
        <v>299</v>
      </c>
      <c r="D34" s="207" t="s">
        <v>28</v>
      </c>
      <c r="E34" s="208">
        <v>3</v>
      </c>
      <c r="F34" s="209">
        <f>F33+TIME(0,E33,0)</f>
        <v>0.4590277777777777</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customFormat="1" ht="30" customHeight="1" x14ac:dyDescent="0.25">
      <c r="A35" s="4" t="s">
        <v>110</v>
      </c>
      <c r="B35" s="2" t="s">
        <v>4</v>
      </c>
      <c r="C35" s="28" t="s">
        <v>300</v>
      </c>
      <c r="D35" s="207"/>
      <c r="E35" s="208"/>
      <c r="F35" s="209"/>
      <c r="G35" s="28"/>
    </row>
    <row r="36" spans="1:255" customFormat="1" ht="15" customHeight="1" x14ac:dyDescent="0.25">
      <c r="A36" s="4" t="s">
        <v>111</v>
      </c>
      <c r="B36" s="2" t="s">
        <v>4</v>
      </c>
      <c r="C36" s="26" t="str">
        <f>_xlfn.CONCAT("The 802 Wireless Chairs Adv. Committee will be held 4pm to 5:30pm on Sun. March 9, 2025")</f>
        <v>The 802 Wireless Chairs Adv. Committee will be held 4pm to 5:30pm on Sun. March 9, 2025</v>
      </c>
      <c r="D36" s="207"/>
      <c r="E36" s="208"/>
      <c r="F36" s="209"/>
      <c r="I36" s="26"/>
    </row>
    <row r="37" spans="1:255" customFormat="1" ht="15" customHeight="1" x14ac:dyDescent="0.25">
      <c r="A37" s="4" t="s">
        <v>112</v>
      </c>
      <c r="B37" s="2" t="s">
        <v>4</v>
      </c>
      <c r="C37" s="26" t="str">
        <f>_xlfn.CONCAT("The 802.15 AC will be held ","5:30 to 6:30pm on Sun. March 9, 2025")</f>
        <v>The 802.15 AC will be held 5:30 to 6:30pm on Sun. March 9, 2025</v>
      </c>
      <c r="D37" s="207"/>
      <c r="E37" s="208"/>
      <c r="F37" s="209"/>
    </row>
    <row r="38" spans="1:255" customFormat="1" ht="60" customHeight="1" x14ac:dyDescent="0.25">
      <c r="A38" s="4" t="s">
        <v>113</v>
      </c>
      <c r="B38" s="2" t="s">
        <v>4</v>
      </c>
      <c r="C38" s="178" t="s">
        <v>235</v>
      </c>
      <c r="D38" s="207"/>
      <c r="E38" s="208"/>
      <c r="F38" s="209"/>
    </row>
    <row r="39" spans="1:255" customFormat="1" ht="139.94999999999999" customHeight="1" x14ac:dyDescent="0.25">
      <c r="A39" s="4" t="s">
        <v>114</v>
      </c>
      <c r="B39" s="2" t="s">
        <v>4</v>
      </c>
      <c r="C39" s="28" t="s">
        <v>179</v>
      </c>
      <c r="D39" s="207"/>
      <c r="E39" s="208"/>
      <c r="F39" s="209"/>
    </row>
    <row r="40" spans="1:255" ht="15" customHeight="1" x14ac:dyDescent="0.25">
      <c r="A40" s="4" t="s">
        <v>38</v>
      </c>
      <c r="B40" s="2" t="s">
        <v>4</v>
      </c>
      <c r="C40" s="1" t="s">
        <v>185</v>
      </c>
      <c r="D40" s="2" t="s">
        <v>244</v>
      </c>
      <c r="E40" s="143">
        <v>2</v>
      </c>
      <c r="F40" s="145">
        <f>F34+TIME(0,E34,0)</f>
        <v>0.46111111111111103</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25">
      <c r="A41" s="4"/>
      <c r="B41" s="2"/>
      <c r="C41" s="55"/>
      <c r="D41" s="2"/>
      <c r="E41" s="143"/>
      <c r="F41" s="145">
        <f>F40+TIME(0,E40,0)</f>
        <v>0.46249999999999991</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25">
      <c r="A42" s="4">
        <v>4</v>
      </c>
      <c r="B42" s="2"/>
      <c r="C42" s="2" t="s">
        <v>121</v>
      </c>
      <c r="D42" s="2" t="s">
        <v>28</v>
      </c>
      <c r="E42" s="143"/>
      <c r="F42" s="145">
        <f t="shared" ref="F42:F70" si="1">F41+TIME(0,E41,0)</f>
        <v>0.46249999999999991</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25">
      <c r="A43" s="4" t="s">
        <v>190</v>
      </c>
      <c r="B43" s="2" t="s">
        <v>3</v>
      </c>
      <c r="C43" s="2" t="str">
        <f>'AC Opening'!B21</f>
        <v>TG 4ab NG UWB Amendment</v>
      </c>
      <c r="D43" s="2" t="str">
        <f>'AC Opening'!C21</f>
        <v>Rolfe</v>
      </c>
      <c r="E43" s="143">
        <v>2</v>
      </c>
      <c r="F43" s="145">
        <f t="shared" si="1"/>
        <v>0.46249999999999991</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25">
      <c r="A44" s="4">
        <v>4.2</v>
      </c>
      <c r="B44" s="2" t="s">
        <v>3</v>
      </c>
      <c r="C44" s="2" t="str">
        <f>'AC Opening'!B22</f>
        <v>SC WNG</v>
      </c>
      <c r="D44" s="2" t="str">
        <f>'AC Opening'!C22</f>
        <v>Rolfe</v>
      </c>
      <c r="E44" s="143">
        <v>2</v>
      </c>
      <c r="F44" s="145">
        <f t="shared" si="1"/>
        <v>0.4638888888888888</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25">
      <c r="A45" s="4">
        <v>4.3</v>
      </c>
      <c r="B45" s="2" t="s">
        <v>3</v>
      </c>
      <c r="C45" s="2" t="str">
        <f>'AC Opening'!B23</f>
        <v>IG Access</v>
      </c>
      <c r="D45" s="2" t="str">
        <f>'AC Opening'!C23</f>
        <v>Rolfe</v>
      </c>
      <c r="E45" s="143">
        <v>2</v>
      </c>
      <c r="F45" s="145">
        <f t="shared" si="1"/>
        <v>0.46527777777777768</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25">
      <c r="A46" s="4">
        <v>4.4000000000000004</v>
      </c>
      <c r="B46" s="2" t="s">
        <v>3</v>
      </c>
      <c r="C46" s="2" t="str">
        <f>'AC Opening'!B24</f>
        <v>Joint .15/.11 Mtg.</v>
      </c>
      <c r="D46" s="2" t="str">
        <f>'AC Opening'!C24</f>
        <v>Rolfe</v>
      </c>
      <c r="E46" s="143">
        <v>2</v>
      </c>
      <c r="F46" s="145">
        <f t="shared" si="1"/>
        <v>0.46666666666666656</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25">
      <c r="A47" s="4">
        <v>4.5</v>
      </c>
      <c r="B47" s="2" t="s">
        <v>3</v>
      </c>
      <c r="C47" s="2" t="str">
        <f>'AC Opening'!B25</f>
        <v>TG 4ac Privacy Amendment</v>
      </c>
      <c r="D47" s="2" t="str">
        <f>'AC Opening'!C25</f>
        <v>Kivinen</v>
      </c>
      <c r="E47" s="143">
        <v>2</v>
      </c>
      <c r="F47" s="145">
        <f t="shared" si="1"/>
        <v>0.46805555555555545</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25">
      <c r="A48" s="4">
        <v>4.5999999999999996</v>
      </c>
      <c r="B48" s="2" t="s">
        <v>3</v>
      </c>
      <c r="C48" s="2" t="str">
        <f>'AC Opening'!B26</f>
        <v>SC IETF - update at WG15 Mid-Week</v>
      </c>
      <c r="D48" s="2" t="str">
        <f>'AC Opening'!C26</f>
        <v>Kivinen</v>
      </c>
      <c r="E48" s="143">
        <v>0</v>
      </c>
      <c r="F48" s="145">
        <f t="shared" si="1"/>
        <v>0.46944444444444433</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25">
      <c r="A49" s="4">
        <v>4.7</v>
      </c>
      <c r="B49" s="2" t="s">
        <v>3</v>
      </c>
      <c r="C49" s="2" t="str">
        <f>'AC Opening'!B27</f>
        <v>TG 4ae Ascon Cryptographic Algorithms Amendment</v>
      </c>
      <c r="D49" s="2" t="str">
        <f>'AC Opening'!C27</f>
        <v>Kivinen</v>
      </c>
      <c r="E49" s="143">
        <v>2</v>
      </c>
      <c r="F49" s="145">
        <f t="shared" si="1"/>
        <v>0.46944444444444433</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25">
      <c r="A50" s="4" t="s">
        <v>233</v>
      </c>
      <c r="B50" s="2" t="s">
        <v>3</v>
      </c>
      <c r="C50" s="2" t="str">
        <f>'AC Opening'!B28</f>
        <v>TG 9a EDHOC KMP Amendment</v>
      </c>
      <c r="D50" s="2" t="str">
        <f>'AC Opening'!C28</f>
        <v>Kivinen</v>
      </c>
      <c r="E50" s="143">
        <v>2</v>
      </c>
      <c r="F50" s="145">
        <f t="shared" si="1"/>
        <v>0.47083333333333321</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25">
      <c r="A51" s="4">
        <v>4.9000000000000004</v>
      </c>
      <c r="B51" s="2" t="s">
        <v>3</v>
      </c>
      <c r="C51" s="2" t="str">
        <f>'AC Opening'!B29</f>
        <v>TG 4ad NG SUN PHYs Amendment</v>
      </c>
      <c r="D51" s="2" t="str">
        <f>'AC Opening'!C29</f>
        <v>Beecher</v>
      </c>
      <c r="E51" s="143">
        <v>2</v>
      </c>
      <c r="F51" s="145">
        <f t="shared" si="1"/>
        <v>0.4722222222222221</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25">
      <c r="A52" s="4" t="s">
        <v>169</v>
      </c>
      <c r="B52" s="2" t="s">
        <v>3</v>
      </c>
      <c r="C52" s="2" t="str">
        <f>'AC Opening'!B30</f>
        <v>Joint .15/.1 Mtg.</v>
      </c>
      <c r="D52" s="2" t="str">
        <f>'AC Opening'!C30</f>
        <v>Beecher</v>
      </c>
      <c r="E52" s="143">
        <v>0</v>
      </c>
      <c r="F52" s="145">
        <f t="shared" si="1"/>
        <v>0.47361111111111098</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25">
      <c r="A53" s="4">
        <v>4.1100000000000003</v>
      </c>
      <c r="B53" s="2" t="s">
        <v>3</v>
      </c>
      <c r="C53" s="2" t="str">
        <f>'AC Opening'!B31</f>
        <v>SC MAINT/RULES</v>
      </c>
      <c r="D53" s="2" t="str">
        <f>'AC Opening'!C31</f>
        <v>Beecher</v>
      </c>
      <c r="E53" s="143">
        <v>2</v>
      </c>
      <c r="F53" s="145">
        <f t="shared" si="1"/>
        <v>0.47361111111111098</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25">
      <c r="A54" s="4">
        <v>4.12</v>
      </c>
      <c r="B54" s="2" t="s">
        <v>3</v>
      </c>
      <c r="C54" s="2" t="str">
        <f>'AC Opening'!B32</f>
        <v>TG 4me Revision to 2020</v>
      </c>
      <c r="D54" s="2" t="str">
        <f>'AC Opening'!C32</f>
        <v>Stuebing</v>
      </c>
      <c r="E54" s="143">
        <v>0</v>
      </c>
      <c r="F54" s="145">
        <f t="shared" si="1"/>
        <v>0.47499999999999987</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row>
    <row r="55" spans="1:255" ht="15" customHeight="1" x14ac:dyDescent="0.25">
      <c r="A55" s="4" t="s">
        <v>170</v>
      </c>
      <c r="B55" s="2" t="s">
        <v>3</v>
      </c>
      <c r="C55" s="2" t="str">
        <f>'AC Opening'!B33</f>
        <v>TG 6ma BAN/VAN Revision</v>
      </c>
      <c r="D55" s="2" t="str">
        <f>'AC Opening'!C33</f>
        <v>Kohno</v>
      </c>
      <c r="E55" s="143">
        <v>2</v>
      </c>
      <c r="F55" s="145">
        <f t="shared" si="1"/>
        <v>0.47499999999999987</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25">
      <c r="A56" s="4">
        <v>4.1399999999999997</v>
      </c>
      <c r="B56" s="2" t="s">
        <v>3</v>
      </c>
      <c r="C56" s="2" t="str">
        <f>'AC Opening'!B34</f>
        <v>TG 7a OCC Amendment</v>
      </c>
      <c r="D56" s="2" t="str">
        <f>'AC Opening'!C34</f>
        <v>Jang</v>
      </c>
      <c r="E56" s="143">
        <v>0</v>
      </c>
      <c r="F56" s="145">
        <f t="shared" si="1"/>
        <v>0.47638888888888875</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25">
      <c r="A57" s="4" t="s">
        <v>192</v>
      </c>
      <c r="B57" s="2" t="s">
        <v>3</v>
      </c>
      <c r="C57" s="2" t="str">
        <f>'AC Opening'!B35</f>
        <v>IG NG OWC</v>
      </c>
      <c r="D57" s="2" t="str">
        <f>'AC Opening'!C35</f>
        <v>Jang</v>
      </c>
      <c r="E57" s="143">
        <v>0</v>
      </c>
      <c r="F57" s="145">
        <f t="shared" si="1"/>
        <v>0.47638888888888875</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25">
      <c r="A58" s="4" t="s">
        <v>201</v>
      </c>
      <c r="B58" s="2" t="s">
        <v>3</v>
      </c>
      <c r="C58" s="2" t="str">
        <f>'AC Opening'!B36</f>
        <v>TG 14 IR UWB AHN New Standard - IN HIBERNATION</v>
      </c>
      <c r="D58" s="2" t="str">
        <f>'AC Opening'!C36</f>
        <v>Powell</v>
      </c>
      <c r="E58" s="143">
        <v>0</v>
      </c>
      <c r="F58" s="145">
        <f t="shared" si="1"/>
        <v>0.47638888888888875</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25">
      <c r="A59" s="4" t="s">
        <v>205</v>
      </c>
      <c r="B59" s="2" t="s">
        <v>3</v>
      </c>
      <c r="C59" s="2" t="str">
        <f>'AC Opening'!B37</f>
        <v>TG 15 NB AHN New Standard - IN HIBERNATION</v>
      </c>
      <c r="D59" s="2" t="str">
        <f>'AC Opening'!C37</f>
        <v>Beecher</v>
      </c>
      <c r="E59" s="143">
        <v>0</v>
      </c>
      <c r="F59" s="145">
        <f t="shared" si="1"/>
        <v>0.47638888888888875</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row>
    <row r="60" spans="1:255" ht="15" customHeight="1" x14ac:dyDescent="0.25">
      <c r="A60" s="4" t="s">
        <v>206</v>
      </c>
      <c r="B60" s="2" t="s">
        <v>3</v>
      </c>
      <c r="C60" s="2" t="str">
        <f>'AC Opening'!B38</f>
        <v>TG 16t Lic NB Amendment</v>
      </c>
      <c r="D60" s="2" t="str">
        <f>'AC Opening'!C38</f>
        <v>Godfrey</v>
      </c>
      <c r="E60" s="143">
        <v>0</v>
      </c>
      <c r="F60" s="145">
        <f t="shared" si="1"/>
        <v>0.47638888888888875</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row>
    <row r="61" spans="1:255" ht="15" customHeight="1" x14ac:dyDescent="0.25">
      <c r="A61" s="4" t="s">
        <v>234</v>
      </c>
      <c r="B61" s="2" t="s">
        <v>3</v>
      </c>
      <c r="C61" s="2" t="str">
        <f>'AC Opening'!B39</f>
        <v>SC THz</v>
      </c>
      <c r="D61" s="2" t="str">
        <f>'AC Opening'!C39</f>
        <v>Kurner</v>
      </c>
      <c r="E61" s="143">
        <v>2</v>
      </c>
      <c r="F61" s="145">
        <f t="shared" si="1"/>
        <v>0.47638888888888875</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row>
    <row r="62" spans="1:255" ht="15" customHeight="1" x14ac:dyDescent="0.25">
      <c r="A62" s="4"/>
      <c r="B62" s="2"/>
      <c r="C62" s="12"/>
      <c r="D62" s="2"/>
      <c r="E62" s="143"/>
      <c r="F62" s="145">
        <f t="shared" si="1"/>
        <v>0.47777777777777763</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row>
    <row r="63" spans="1:255" ht="15" customHeight="1" x14ac:dyDescent="0.25">
      <c r="A63" s="4" t="s">
        <v>36</v>
      </c>
      <c r="B63" s="2"/>
      <c r="C63" s="1" t="s">
        <v>8</v>
      </c>
      <c r="D63" s="2" t="s">
        <v>28</v>
      </c>
      <c r="E63" s="143">
        <v>1</v>
      </c>
      <c r="F63" s="145">
        <f t="shared" si="1"/>
        <v>0.47777777777777763</v>
      </c>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c r="DL63" s="11"/>
      <c r="DM63" s="11"/>
      <c r="DN63" s="11"/>
      <c r="DO63" s="11"/>
      <c r="DP63" s="11"/>
      <c r="DQ63" s="11"/>
      <c r="DR63" s="11"/>
      <c r="DS63" s="11"/>
      <c r="DT63" s="11"/>
      <c r="DU63" s="11"/>
      <c r="DV63" s="11"/>
      <c r="DW63" s="11"/>
      <c r="DX63" s="11"/>
      <c r="DY63" s="11"/>
      <c r="DZ63" s="11"/>
      <c r="EA63" s="11"/>
      <c r="EB63" s="11"/>
      <c r="EC63" s="11"/>
      <c r="ED63" s="11"/>
      <c r="EE63" s="11"/>
      <c r="EF63" s="11"/>
      <c r="EG63" s="11"/>
      <c r="EH63" s="11"/>
      <c r="EI63" s="11"/>
      <c r="EJ63" s="11"/>
      <c r="EK63" s="11"/>
      <c r="EL63" s="11"/>
      <c r="EM63" s="11"/>
      <c r="EN63" s="11"/>
      <c r="EO63" s="11"/>
      <c r="EP63" s="11"/>
      <c r="EQ63" s="11"/>
      <c r="ER63" s="11"/>
      <c r="ES63" s="11"/>
      <c r="ET63" s="11"/>
      <c r="EU63" s="11"/>
      <c r="EV63" s="11"/>
      <c r="EW63" s="11"/>
      <c r="EX63" s="11"/>
      <c r="EY63" s="11"/>
      <c r="EZ63" s="11"/>
      <c r="FA63" s="11"/>
      <c r="FB63" s="11"/>
      <c r="FC63" s="11"/>
      <c r="FD63" s="11"/>
      <c r="FE63" s="11"/>
      <c r="FF63" s="11"/>
      <c r="FG63" s="11"/>
      <c r="FH63" s="11"/>
      <c r="FI63" s="11"/>
      <c r="FJ63" s="11"/>
      <c r="FK63" s="11"/>
      <c r="FL63" s="11"/>
      <c r="FM63" s="11"/>
      <c r="FN63" s="11"/>
      <c r="FO63" s="11"/>
      <c r="FP63" s="11"/>
      <c r="FQ63" s="11"/>
      <c r="FR63" s="11"/>
      <c r="FS63" s="11"/>
      <c r="FT63" s="11"/>
      <c r="FU63" s="11"/>
      <c r="FV63" s="11"/>
      <c r="FW63" s="11"/>
      <c r="FX63" s="11"/>
      <c r="FY63" s="11"/>
      <c r="FZ63" s="11"/>
      <c r="GA63" s="11"/>
      <c r="GB63" s="11"/>
      <c r="GC63" s="11"/>
      <c r="GD63" s="11"/>
      <c r="GE63" s="11"/>
      <c r="GF63" s="11"/>
      <c r="GG63" s="11"/>
      <c r="GH63" s="11"/>
      <c r="GI63" s="11"/>
      <c r="GJ63" s="11"/>
      <c r="GK63" s="11"/>
      <c r="GL63" s="11"/>
      <c r="GM63" s="11"/>
      <c r="GN63" s="11"/>
      <c r="GO63" s="11"/>
      <c r="GP63" s="11"/>
      <c r="GQ63" s="11"/>
      <c r="GR63" s="11"/>
      <c r="GS63" s="11"/>
      <c r="GT63" s="11"/>
      <c r="GU63" s="11"/>
      <c r="GV63" s="11"/>
      <c r="GW63" s="11"/>
      <c r="GX63" s="11"/>
      <c r="GY63" s="11"/>
      <c r="GZ63" s="11"/>
      <c r="HA63" s="11"/>
      <c r="HB63" s="11"/>
      <c r="HC63" s="11"/>
      <c r="HD63" s="11"/>
      <c r="HE63" s="11"/>
      <c r="HF63" s="11"/>
      <c r="HG63" s="11"/>
      <c r="HH63" s="11"/>
      <c r="HI63" s="11"/>
      <c r="HJ63" s="11"/>
      <c r="HK63" s="11"/>
      <c r="HL63" s="11"/>
      <c r="HM63" s="11"/>
      <c r="HN63" s="11"/>
      <c r="HO63" s="11"/>
      <c r="HP63" s="11"/>
      <c r="HQ63" s="11"/>
      <c r="HR63" s="11"/>
      <c r="HS63" s="11"/>
      <c r="HT63" s="11"/>
      <c r="HU63" s="11"/>
      <c r="HV63" s="11"/>
      <c r="HW63" s="11"/>
      <c r="HX63" s="11"/>
      <c r="HY63" s="11"/>
      <c r="HZ63" s="11"/>
      <c r="IA63" s="11"/>
      <c r="IB63" s="11"/>
      <c r="IC63" s="11"/>
      <c r="ID63" s="11"/>
      <c r="IE63" s="11"/>
      <c r="IF63" s="11"/>
      <c r="IG63" s="11"/>
      <c r="IH63" s="11"/>
      <c r="II63" s="11"/>
      <c r="IJ63" s="11"/>
      <c r="IK63" s="11"/>
      <c r="IL63" s="11"/>
      <c r="IM63" s="11"/>
      <c r="IN63" s="11"/>
      <c r="IO63" s="11"/>
      <c r="IP63" s="11"/>
      <c r="IQ63" s="11"/>
      <c r="IR63" s="11"/>
      <c r="IS63" s="11"/>
      <c r="IT63" s="11"/>
      <c r="IU63" s="11"/>
    </row>
    <row r="64" spans="1:255" ht="15" customHeight="1" x14ac:dyDescent="0.25">
      <c r="A64" s="4"/>
      <c r="B64" s="2"/>
      <c r="C64" s="32" t="s">
        <v>247</v>
      </c>
      <c r="D64" s="2" t="s">
        <v>244</v>
      </c>
      <c r="E64" s="143">
        <v>2</v>
      </c>
      <c r="F64" s="145">
        <f>F63+TIME(0,E63,0)</f>
        <v>0.47847222222222208</v>
      </c>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row>
    <row r="65" spans="1:255" ht="30" customHeight="1" x14ac:dyDescent="0.25">
      <c r="A65" s="4"/>
      <c r="B65" s="2"/>
      <c r="C65" s="20" t="s">
        <v>246</v>
      </c>
      <c r="D65" s="21" t="s">
        <v>245</v>
      </c>
      <c r="E65" s="143">
        <v>10</v>
      </c>
      <c r="F65" s="145">
        <f>F64+TIME(0,E64,0)</f>
        <v>0.47986111111111096</v>
      </c>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row>
    <row r="66" spans="1:255" ht="15" customHeight="1" x14ac:dyDescent="0.25">
      <c r="A66" s="4"/>
      <c r="B66" s="2"/>
      <c r="D66" s="2"/>
      <c r="E66" s="143"/>
      <c r="F66" s="145"/>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row>
    <row r="67" spans="1:255" customFormat="1" ht="15" x14ac:dyDescent="0.25">
      <c r="A67" s="19">
        <v>6</v>
      </c>
      <c r="B67" s="2"/>
      <c r="C67" s="20" t="s">
        <v>142</v>
      </c>
      <c r="D67" s="2" t="s">
        <v>28</v>
      </c>
      <c r="E67" s="143">
        <v>1</v>
      </c>
      <c r="F67" s="145">
        <f>F65+TIME(0,E65,0)</f>
        <v>0.48680555555555538</v>
      </c>
    </row>
    <row r="68" spans="1:255" ht="15" customHeight="1" x14ac:dyDescent="0.25">
      <c r="A68" s="4"/>
      <c r="B68" s="2"/>
      <c r="C68" s="32"/>
      <c r="D68" s="2"/>
      <c r="E68" s="143"/>
      <c r="F68" s="145">
        <f>F67+TIME(0,E67,0)</f>
        <v>0.48749999999999982</v>
      </c>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row>
    <row r="69" spans="1:255" ht="15" customHeight="1" x14ac:dyDescent="0.25">
      <c r="A69" s="4" t="s">
        <v>39</v>
      </c>
      <c r="B69" s="2"/>
      <c r="C69" s="2" t="s">
        <v>11</v>
      </c>
      <c r="D69" s="2" t="s">
        <v>28</v>
      </c>
      <c r="E69" s="143">
        <v>1</v>
      </c>
      <c r="F69" s="145">
        <f t="shared" si="1"/>
        <v>0.48749999999999982</v>
      </c>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row>
    <row r="70" spans="1:255" ht="15" customHeight="1" x14ac:dyDescent="0.25">
      <c r="A70" s="4"/>
      <c r="B70" s="2"/>
      <c r="C70" s="2"/>
      <c r="D70" s="2"/>
      <c r="E70" s="143"/>
      <c r="F70" s="145">
        <f t="shared" si="1"/>
        <v>0.48819444444444426</v>
      </c>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row>
    <row r="71" spans="1:255" ht="15" customHeight="1" x14ac:dyDescent="0.25">
      <c r="A71" s="4"/>
      <c r="B71" s="2"/>
      <c r="C71" s="2"/>
      <c r="D71" s="2"/>
      <c r="E71" s="139"/>
      <c r="F71" s="145"/>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row>
    <row r="72" spans="1:255" ht="15" customHeight="1" x14ac:dyDescent="0.25">
      <c r="A72" s="4"/>
      <c r="B72" s="2" t="s">
        <v>5</v>
      </c>
      <c r="C72" s="13" t="s">
        <v>6</v>
      </c>
      <c r="D72" s="2"/>
      <c r="E72" s="139" t="s">
        <v>5</v>
      </c>
      <c r="F72" s="145"/>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c r="CO72" s="17"/>
      <c r="CP72" s="17"/>
      <c r="CQ72" s="17"/>
      <c r="CR72" s="17"/>
      <c r="CS72" s="17"/>
      <c r="CT72" s="17"/>
      <c r="CU72" s="17"/>
      <c r="CV72" s="17"/>
      <c r="CW72" s="17"/>
      <c r="CX72" s="17"/>
      <c r="CY72" s="17"/>
      <c r="CZ72" s="17"/>
      <c r="DA72" s="17"/>
      <c r="DB72" s="17"/>
      <c r="DC72" s="17"/>
      <c r="DD72" s="17"/>
      <c r="DE72" s="17"/>
      <c r="DF72" s="17"/>
      <c r="DG72" s="17"/>
      <c r="DH72" s="17"/>
      <c r="DI72" s="17"/>
      <c r="DJ72" s="17"/>
      <c r="DK72" s="17"/>
      <c r="DL72" s="17"/>
      <c r="DM72" s="17"/>
      <c r="DN72" s="17"/>
      <c r="DO72" s="17"/>
      <c r="DP72" s="17"/>
      <c r="DQ72" s="17"/>
      <c r="DR72" s="17"/>
      <c r="DS72" s="17"/>
      <c r="DT72" s="17"/>
      <c r="DU72" s="17"/>
      <c r="DV72" s="17"/>
      <c r="DW72" s="17"/>
      <c r="DX72" s="17"/>
      <c r="DY72" s="17"/>
      <c r="DZ72" s="17"/>
      <c r="EA72" s="17"/>
      <c r="EB72" s="17"/>
      <c r="EC72" s="17"/>
      <c r="ED72" s="17"/>
      <c r="EE72" s="17"/>
      <c r="EF72" s="17"/>
      <c r="EG72" s="17"/>
      <c r="EH72" s="17"/>
      <c r="EI72" s="17"/>
      <c r="EJ72" s="17"/>
      <c r="EK72" s="17"/>
      <c r="EL72" s="17"/>
      <c r="EM72" s="17"/>
      <c r="EN72" s="17"/>
      <c r="EO72" s="17"/>
      <c r="EP72" s="17"/>
      <c r="EQ72" s="17"/>
      <c r="ER72" s="17"/>
      <c r="ES72" s="17"/>
      <c r="ET72" s="17"/>
      <c r="EU72" s="17"/>
      <c r="EV72" s="17"/>
      <c r="EW72" s="17"/>
      <c r="EX72" s="17"/>
      <c r="EY72" s="17"/>
      <c r="EZ72" s="17"/>
      <c r="FA72" s="17"/>
      <c r="FB72" s="17"/>
      <c r="FC72" s="17"/>
      <c r="FD72" s="17"/>
      <c r="FE72" s="17"/>
      <c r="FF72" s="17"/>
      <c r="FG72" s="17"/>
      <c r="FH72" s="17"/>
      <c r="FI72" s="17"/>
      <c r="FJ72" s="17"/>
      <c r="FK72" s="17"/>
      <c r="FL72" s="17"/>
      <c r="FM72" s="17"/>
      <c r="FN72" s="17"/>
      <c r="FO72" s="17"/>
      <c r="FP72" s="17"/>
      <c r="FQ72" s="17"/>
      <c r="FR72" s="17"/>
      <c r="FS72" s="17"/>
      <c r="FT72" s="17"/>
      <c r="FU72" s="17"/>
      <c r="FV72" s="17"/>
      <c r="FW72" s="17"/>
      <c r="FX72" s="17"/>
      <c r="FY72" s="17"/>
      <c r="FZ72" s="17"/>
      <c r="GA72" s="17"/>
      <c r="GB72" s="17"/>
      <c r="GC72" s="17"/>
      <c r="GD72" s="17"/>
      <c r="GE72" s="17"/>
      <c r="GF72" s="17"/>
      <c r="GG72" s="17"/>
      <c r="GH72" s="17"/>
      <c r="GI72" s="17"/>
      <c r="GJ72" s="17"/>
      <c r="GK72" s="17"/>
      <c r="GL72" s="17"/>
      <c r="GM72" s="17"/>
      <c r="GN72" s="17"/>
      <c r="GO72" s="17"/>
      <c r="GP72" s="17"/>
      <c r="GQ72" s="17"/>
      <c r="GR72" s="17"/>
      <c r="GS72" s="17"/>
      <c r="GT72" s="17"/>
      <c r="GU72" s="17"/>
      <c r="GV72" s="17"/>
      <c r="GW72" s="17"/>
      <c r="GX72" s="17"/>
      <c r="GY72" s="17"/>
      <c r="GZ72" s="17"/>
      <c r="HA72" s="17"/>
      <c r="HB72" s="17"/>
      <c r="HC72" s="17"/>
      <c r="HD72" s="17"/>
      <c r="HE72" s="17"/>
      <c r="HF72" s="17"/>
      <c r="HG72" s="17"/>
      <c r="HH72" s="17"/>
      <c r="HI72" s="17"/>
      <c r="HJ72" s="17"/>
      <c r="HK72" s="17"/>
      <c r="HL72" s="17"/>
      <c r="HM72" s="17"/>
      <c r="HN72" s="17"/>
      <c r="HO72" s="17"/>
      <c r="HP72" s="17"/>
      <c r="HQ72" s="17"/>
      <c r="HR72" s="17"/>
      <c r="HS72" s="17"/>
      <c r="HT72" s="17"/>
      <c r="HU72" s="17"/>
      <c r="HV72" s="17"/>
      <c r="HW72" s="17"/>
      <c r="HX72" s="17"/>
      <c r="HY72" s="17"/>
      <c r="HZ72" s="17"/>
      <c r="IA72" s="17"/>
      <c r="IB72" s="17"/>
      <c r="IC72" s="17"/>
      <c r="ID72" s="17"/>
      <c r="IE72" s="17"/>
      <c r="IF72" s="17"/>
      <c r="IG72" s="17"/>
      <c r="IH72" s="17"/>
      <c r="II72" s="17"/>
      <c r="IJ72" s="17"/>
      <c r="IK72" s="17"/>
      <c r="IL72" s="17"/>
      <c r="IM72" s="17"/>
      <c r="IN72" s="17"/>
      <c r="IO72" s="17"/>
      <c r="IP72" s="17"/>
      <c r="IQ72" s="17"/>
      <c r="IR72" s="17"/>
      <c r="IS72" s="17"/>
      <c r="IT72" s="17"/>
      <c r="IU72" s="17"/>
    </row>
    <row r="73" spans="1:255" ht="15" customHeight="1" x14ac:dyDescent="0.25">
      <c r="A73" s="19"/>
      <c r="B73" s="2"/>
      <c r="C73" s="5" t="s">
        <v>9</v>
      </c>
      <c r="D73" s="2"/>
      <c r="E73" s="139"/>
      <c r="F73" s="139"/>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c r="CV73" s="17"/>
      <c r="CW73" s="17"/>
      <c r="CX73" s="17"/>
      <c r="CY73" s="17"/>
      <c r="CZ73" s="17"/>
      <c r="DA73" s="17"/>
      <c r="DB73" s="17"/>
      <c r="DC73" s="17"/>
      <c r="DD73" s="17"/>
      <c r="DE73" s="17"/>
      <c r="DF73" s="17"/>
      <c r="DG73" s="17"/>
      <c r="DH73" s="17"/>
      <c r="DI73" s="17"/>
      <c r="DJ73" s="17"/>
      <c r="DK73" s="17"/>
      <c r="DL73" s="17"/>
      <c r="DM73" s="17"/>
      <c r="DN73" s="17"/>
      <c r="DO73" s="17"/>
      <c r="DP73" s="17"/>
      <c r="DQ73" s="17"/>
      <c r="DR73" s="17"/>
      <c r="DS73" s="17"/>
      <c r="DT73" s="17"/>
      <c r="DU73" s="17"/>
      <c r="DV73" s="17"/>
      <c r="DW73" s="17"/>
      <c r="DX73" s="17"/>
      <c r="DY73" s="17"/>
      <c r="DZ73" s="17"/>
      <c r="EA73" s="17"/>
      <c r="EB73" s="17"/>
      <c r="EC73" s="17"/>
      <c r="ED73" s="17"/>
      <c r="EE73" s="17"/>
      <c r="EF73" s="17"/>
      <c r="EG73" s="17"/>
      <c r="EH73" s="17"/>
      <c r="EI73" s="17"/>
      <c r="EJ73" s="17"/>
      <c r="EK73" s="17"/>
      <c r="EL73" s="17"/>
      <c r="EM73" s="17"/>
      <c r="EN73" s="17"/>
      <c r="EO73" s="17"/>
      <c r="EP73" s="17"/>
      <c r="EQ73" s="17"/>
      <c r="ER73" s="17"/>
      <c r="ES73" s="17"/>
      <c r="ET73" s="17"/>
      <c r="EU73" s="17"/>
      <c r="EV73" s="17"/>
      <c r="EW73" s="17"/>
      <c r="EX73" s="17"/>
      <c r="EY73" s="17"/>
      <c r="EZ73" s="17"/>
      <c r="FA73" s="17"/>
      <c r="FB73" s="17"/>
      <c r="FC73" s="17"/>
      <c r="FD73" s="17"/>
      <c r="FE73" s="17"/>
      <c r="FF73" s="17"/>
      <c r="FG73" s="17"/>
      <c r="FH73" s="17"/>
      <c r="FI73" s="17"/>
      <c r="FJ73" s="17"/>
      <c r="FK73" s="17"/>
      <c r="FL73" s="17"/>
      <c r="FM73" s="17"/>
      <c r="FN73" s="17"/>
      <c r="FO73" s="17"/>
      <c r="FP73" s="17"/>
      <c r="FQ73" s="17"/>
      <c r="FR73" s="17"/>
      <c r="FS73" s="17"/>
      <c r="FT73" s="17"/>
      <c r="FU73" s="17"/>
      <c r="FV73" s="17"/>
      <c r="FW73" s="17"/>
      <c r="FX73" s="17"/>
      <c r="FY73" s="17"/>
      <c r="FZ73" s="17"/>
      <c r="GA73" s="17"/>
      <c r="GB73" s="17"/>
      <c r="GC73" s="17"/>
      <c r="GD73" s="17"/>
      <c r="GE73" s="17"/>
      <c r="GF73" s="17"/>
      <c r="GG73" s="17"/>
      <c r="GH73" s="17"/>
      <c r="GI73" s="17"/>
      <c r="GJ73" s="17"/>
      <c r="GK73" s="17"/>
      <c r="GL73" s="17"/>
      <c r="GM73" s="17"/>
      <c r="GN73" s="17"/>
      <c r="GO73" s="17"/>
      <c r="GP73" s="17"/>
      <c r="GQ73" s="17"/>
      <c r="GR73" s="17"/>
      <c r="GS73" s="17"/>
      <c r="GT73" s="17"/>
      <c r="GU73" s="17"/>
      <c r="GV73" s="17"/>
      <c r="GW73" s="17"/>
      <c r="GX73" s="17"/>
      <c r="GY73" s="17"/>
      <c r="GZ73" s="17"/>
      <c r="HA73" s="17"/>
      <c r="HB73" s="17"/>
      <c r="HC73" s="17"/>
      <c r="HD73" s="17"/>
      <c r="HE73" s="17"/>
      <c r="HF73" s="17"/>
      <c r="HG73" s="17"/>
      <c r="HH73" s="17"/>
      <c r="HI73" s="17"/>
      <c r="HJ73" s="17"/>
      <c r="HK73" s="17"/>
      <c r="HL73" s="17"/>
      <c r="HM73" s="17"/>
      <c r="HN73" s="17"/>
      <c r="HO73" s="17"/>
      <c r="HP73" s="17"/>
      <c r="HQ73" s="17"/>
      <c r="HR73" s="17"/>
      <c r="HS73" s="17"/>
      <c r="HT73" s="17"/>
      <c r="HU73" s="17"/>
      <c r="HV73" s="17"/>
      <c r="HW73" s="17"/>
      <c r="HX73" s="17"/>
      <c r="HY73" s="17"/>
      <c r="HZ73" s="17"/>
      <c r="IA73" s="17"/>
      <c r="IB73" s="17"/>
      <c r="IC73" s="17"/>
      <c r="ID73" s="17"/>
      <c r="IE73" s="17"/>
      <c r="IF73" s="17"/>
      <c r="IG73" s="17"/>
      <c r="IH73" s="17"/>
      <c r="II73" s="17"/>
      <c r="IJ73" s="17"/>
      <c r="IK73" s="17"/>
      <c r="IL73" s="17"/>
      <c r="IM73" s="17"/>
      <c r="IN73" s="17"/>
      <c r="IO73" s="17"/>
      <c r="IP73" s="17"/>
      <c r="IQ73" s="17"/>
      <c r="IR73" s="17"/>
      <c r="IS73" s="17"/>
      <c r="IT73" s="17"/>
      <c r="IU73" s="17"/>
    </row>
    <row r="74" spans="1:255" ht="15.6" x14ac:dyDescent="0.25">
      <c r="A74" s="19" t="s">
        <v>5</v>
      </c>
      <c r="B74" s="2"/>
      <c r="C74" s="13" t="s">
        <v>1</v>
      </c>
      <c r="D74" s="2"/>
      <c r="E74" s="139"/>
      <c r="F74" s="145"/>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17"/>
      <c r="FG74" s="17"/>
      <c r="FH74" s="17"/>
      <c r="FI74" s="17"/>
      <c r="FJ74" s="17"/>
      <c r="FK74" s="17"/>
      <c r="FL74" s="17"/>
      <c r="FM74" s="17"/>
      <c r="FN74" s="17"/>
      <c r="FO74" s="17"/>
      <c r="FP74" s="17"/>
      <c r="FQ74" s="17"/>
      <c r="FR74" s="17"/>
      <c r="FS74" s="17"/>
      <c r="FT74" s="17"/>
      <c r="FU74" s="17"/>
      <c r="FV74" s="17"/>
      <c r="FW74" s="17"/>
      <c r="FX74" s="17"/>
      <c r="FY74" s="17"/>
      <c r="FZ74" s="17"/>
      <c r="GA74" s="17"/>
      <c r="GB74" s="17"/>
      <c r="GC74" s="17"/>
      <c r="GD74" s="17"/>
      <c r="GE74" s="17"/>
      <c r="GF74" s="17"/>
      <c r="GG74" s="17"/>
      <c r="GH74" s="17"/>
      <c r="GI74" s="17"/>
      <c r="GJ74" s="17"/>
      <c r="GK74" s="17"/>
      <c r="GL74" s="17"/>
      <c r="GM74" s="17"/>
      <c r="GN74" s="17"/>
      <c r="GO74" s="17"/>
      <c r="GP74" s="17"/>
      <c r="GQ74" s="17"/>
      <c r="GR74" s="17"/>
      <c r="GS74" s="17"/>
      <c r="GT74" s="17"/>
      <c r="GU74" s="17"/>
      <c r="GV74" s="17"/>
      <c r="GW74" s="17"/>
      <c r="GX74" s="17"/>
      <c r="GY74" s="17"/>
      <c r="GZ74" s="17"/>
      <c r="HA74" s="17"/>
      <c r="HB74" s="17"/>
      <c r="HC74" s="17"/>
      <c r="HD74" s="17"/>
      <c r="HE74" s="17"/>
      <c r="HF74" s="17"/>
      <c r="HG74" s="17"/>
      <c r="HH74" s="17"/>
      <c r="HI74" s="17"/>
      <c r="HJ74" s="17"/>
      <c r="HK74" s="17"/>
      <c r="HL74" s="17"/>
      <c r="HM74" s="17"/>
      <c r="HN74" s="17"/>
      <c r="HO74" s="17"/>
      <c r="HP74" s="17"/>
      <c r="HQ74" s="17"/>
      <c r="HR74" s="17"/>
      <c r="HS74" s="17"/>
      <c r="HT74" s="17"/>
      <c r="HU74" s="17"/>
      <c r="HV74" s="17"/>
      <c r="HW74" s="17"/>
      <c r="HX74" s="17"/>
      <c r="HY74" s="17"/>
      <c r="HZ74" s="17"/>
      <c r="IA74" s="17"/>
      <c r="IB74" s="17"/>
      <c r="IC74" s="17"/>
      <c r="ID74" s="17"/>
      <c r="IE74" s="17"/>
      <c r="IF74" s="17"/>
      <c r="IG74" s="17"/>
      <c r="IH74" s="17"/>
      <c r="II74" s="17"/>
      <c r="IJ74" s="17"/>
      <c r="IK74" s="17"/>
      <c r="IL74" s="17"/>
      <c r="IM74" s="17"/>
      <c r="IN74" s="17"/>
      <c r="IO74" s="17"/>
      <c r="IP74" s="17"/>
      <c r="IQ74" s="17"/>
      <c r="IR74" s="17"/>
      <c r="IS74" s="17"/>
      <c r="IT74" s="17"/>
      <c r="IU74" s="17"/>
    </row>
    <row r="75" spans="1:255" x14ac:dyDescent="0.25">
      <c r="A75" s="19"/>
      <c r="C75" s="14"/>
      <c r="E75" s="141"/>
    </row>
    <row r="76" spans="1:255" x14ac:dyDescent="0.25">
      <c r="C76" s="14"/>
      <c r="E76" s="141"/>
    </row>
    <row r="77" spans="1:255" x14ac:dyDescent="0.25">
      <c r="C77" s="14"/>
      <c r="E77" s="141"/>
    </row>
    <row r="78" spans="1:255" x14ac:dyDescent="0.25">
      <c r="C78" s="14"/>
      <c r="E78" s="141"/>
    </row>
    <row r="79" spans="1:255" x14ac:dyDescent="0.25">
      <c r="C79" s="14"/>
      <c r="E79" s="141"/>
    </row>
    <row r="80" spans="1:255" x14ac:dyDescent="0.25">
      <c r="C80" s="14"/>
      <c r="E80" s="141"/>
    </row>
    <row r="81" spans="1:5" x14ac:dyDescent="0.25">
      <c r="C81" s="14"/>
      <c r="E81" s="141"/>
    </row>
    <row r="82" spans="1:5" x14ac:dyDescent="0.25">
      <c r="C82" s="14"/>
      <c r="E82" s="141"/>
    </row>
    <row r="83" spans="1:5" x14ac:dyDescent="0.25">
      <c r="A83" s="14"/>
      <c r="C83" s="14"/>
      <c r="E83" s="141"/>
    </row>
    <row r="84" spans="1:5" x14ac:dyDescent="0.25">
      <c r="A84" s="14"/>
    </row>
    <row r="85" spans="1:5" x14ac:dyDescent="0.25">
      <c r="A85" s="14"/>
    </row>
    <row r="86" spans="1:5" x14ac:dyDescent="0.25">
      <c r="A86" s="14"/>
    </row>
    <row r="87" spans="1:5" x14ac:dyDescent="0.25">
      <c r="A87" s="14"/>
    </row>
    <row r="98" spans="1:5" ht="16.5" customHeight="1" x14ac:dyDescent="0.25">
      <c r="A98" s="14"/>
    </row>
    <row r="99" spans="1:5" ht="16.5" customHeight="1" x14ac:dyDescent="0.25">
      <c r="A99" s="14"/>
      <c r="C99" s="14"/>
      <c r="E99" s="141"/>
    </row>
    <row r="100" spans="1:5" ht="16.5" customHeight="1" x14ac:dyDescent="0.25">
      <c r="A100" s="14"/>
      <c r="C100" s="14"/>
      <c r="E100" s="141"/>
    </row>
    <row r="101" spans="1:5" ht="16.5" customHeight="1" x14ac:dyDescent="0.25">
      <c r="A101" s="14"/>
      <c r="C101" s="14"/>
      <c r="E101" s="141"/>
    </row>
    <row r="102" spans="1:5" ht="16.5" customHeight="1" x14ac:dyDescent="0.25">
      <c r="A102" s="14"/>
      <c r="C102" s="14"/>
      <c r="E102" s="141"/>
    </row>
    <row r="103" spans="1:5" x14ac:dyDescent="0.25">
      <c r="A103" s="14"/>
      <c r="C103" s="14"/>
      <c r="E103" s="141"/>
    </row>
    <row r="104" spans="1:5" x14ac:dyDescent="0.25">
      <c r="A104" s="14"/>
    </row>
  </sheetData>
  <mergeCells count="12">
    <mergeCell ref="E3:F3"/>
    <mergeCell ref="A1:F1"/>
    <mergeCell ref="A2:F2"/>
    <mergeCell ref="D5:D11"/>
    <mergeCell ref="E5:E11"/>
    <mergeCell ref="F5:F11"/>
    <mergeCell ref="D15:D17"/>
    <mergeCell ref="E15:E17"/>
    <mergeCell ref="F15:F17"/>
    <mergeCell ref="D34:D39"/>
    <mergeCell ref="E34:E39"/>
    <mergeCell ref="F34:F39"/>
  </mergeCells>
  <hyperlinks>
    <hyperlink ref="C16" r:id="rId1" display="IEEE PATENT POLICY--CALL FOR LOAs" xr:uid="{00000000-0004-0000-0400-000000000000}"/>
    <hyperlink ref="C17" r:id="rId2" display="IEEE PATENT POLICY--CALL FOR LOAs" xr:uid="{00000000-0004-0000-0400-000001000000}"/>
    <hyperlink ref="C15" r:id="rId3" display="https://mentor.ieee.org/myproject/Public/mytools/mob/slideset.pdf" xr:uid="{00000000-0004-0000-0400-000002000000}"/>
    <hyperlink ref="C7" r:id="rId4" display="https://grouper.ieee.org/groups/802/15/pub/Meeting_Plan.html" xr:uid="{00000000-0004-0000-0400-000003000000}"/>
    <hyperlink ref="C6" r:id="rId5" display="http://grouper.ieee.org/groups/802/15/calendar.html" xr:uid="{00000000-0004-0000-0400-000004000000}"/>
    <hyperlink ref="C64" r:id="rId6" display="https://mentor.ieee.org/myproject/Public/mytools/mob/slideset.pdf" xr:uid="{446605E7-EF9E-4259-9F9F-5E91601300B1}"/>
  </hyperlinks>
  <pageMargins left="0.7" right="0.7" top="0.75" bottom="0.75" header="0.3" footer="0.3"/>
  <pageSetup orientation="portrait" horizontalDpi="300" verticalDpi="300"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61"/>
  <sheetViews>
    <sheetView zoomScaleNormal="100" workbookViewId="0">
      <pane xSplit="1" ySplit="3" topLeftCell="B28" activePane="bottomRight" state="frozen"/>
      <selection pane="topRight" activeCell="B1" sqref="B1"/>
      <selection pane="bottomLeft" activeCell="A4" sqref="A4"/>
      <selection pane="bottomRight" activeCell="D5" sqref="D5"/>
    </sheetView>
  </sheetViews>
  <sheetFormatPr defaultColWidth="10.6640625" defaultRowHeight="15" x14ac:dyDescent="0.25"/>
  <cols>
    <col min="1" max="1" width="5.58203125" style="40" customWidth="1"/>
    <col min="2" max="2" width="50.58203125" style="77" customWidth="1"/>
    <col min="3" max="3" width="12" style="77" customWidth="1"/>
    <col min="4" max="4" width="20.58203125" style="77" customWidth="1"/>
    <col min="5" max="5" width="3.1640625" customWidth="1"/>
    <col min="6" max="6" width="8.75" customWidth="1"/>
    <col min="7" max="7" width="5.58203125" customWidth="1"/>
    <col min="8" max="8" width="6.58203125" customWidth="1"/>
  </cols>
  <sheetData>
    <row r="1" spans="1:8" s="7" customFormat="1" ht="15" customHeight="1" x14ac:dyDescent="0.3">
      <c r="A1" s="185" t="str">
        <f>Registration!A1</f>
        <v>154th IEEE 802.15 WSN Session</v>
      </c>
      <c r="B1" s="186"/>
      <c r="C1" s="186"/>
      <c r="D1" s="186"/>
      <c r="E1" s="186"/>
      <c r="F1" s="187"/>
      <c r="H1" s="9"/>
    </row>
    <row r="2" spans="1:8" s="7" customFormat="1" ht="15" customHeight="1" thickBot="1" x14ac:dyDescent="0.35">
      <c r="A2" s="200" t="str">
        <f>_xlfn.CONCAT("Agenda for WG15 AC Mtg. - ",TEXT(('AC Opening'!C2)+3,"DDDD, MMMM DD, YYYY"))</f>
        <v>Agenda for WG15 AC Mtg. - Wednesday, January 15, 2025</v>
      </c>
      <c r="B2" s="201"/>
      <c r="C2" s="201"/>
      <c r="D2" s="201"/>
      <c r="E2" s="201"/>
      <c r="F2" s="202"/>
      <c r="H2" s="10"/>
    </row>
    <row r="3" spans="1:8" s="34" customFormat="1" ht="15" customHeight="1" thickBot="1" x14ac:dyDescent="0.3">
      <c r="A3" s="74" t="s">
        <v>40</v>
      </c>
      <c r="B3" s="76" t="s">
        <v>41</v>
      </c>
      <c r="C3" s="76" t="s">
        <v>44</v>
      </c>
      <c r="D3" s="76" t="s">
        <v>138</v>
      </c>
      <c r="E3" s="49"/>
      <c r="F3" s="50"/>
    </row>
    <row r="4" spans="1:8" s="34" customFormat="1" ht="15" customHeight="1" x14ac:dyDescent="0.25">
      <c r="A4" s="38">
        <f>'AC Opening'!A4</f>
        <v>1</v>
      </c>
      <c r="B4" s="44" t="str">
        <f>'AC Opening'!B4</f>
        <v>Attendance requirements for Mtg.</v>
      </c>
      <c r="C4" s="44" t="str">
        <f>'AC Opening'!C4</f>
        <v>Beecher</v>
      </c>
      <c r="D4" s="80"/>
      <c r="G4" s="54"/>
    </row>
    <row r="5" spans="1:8" s="34" customFormat="1" ht="85.05" customHeight="1" x14ac:dyDescent="0.25">
      <c r="A5" s="38">
        <f>'AC Opening'!A5</f>
        <v>2</v>
      </c>
      <c r="B5" s="58" t="str">
        <f>'AC Opening'!B5</f>
        <v>Chair Reminders:
    - Show Patent Policy, Antitrust, Copyright,
      Ethics/Conduct, and Bylaws opening slides
      and ask patent claim question
    - Remind participants they must register and pay
      registation fee for meeting</v>
      </c>
      <c r="C5" s="44" t="s">
        <v>28</v>
      </c>
      <c r="D5" s="80"/>
    </row>
    <row r="6" spans="1:8" s="34" customFormat="1" ht="15" customHeight="1" x14ac:dyDescent="0.25">
      <c r="A6" s="38">
        <f>'AC Opening'!A6</f>
        <v>3</v>
      </c>
      <c r="B6" s="75" t="str">
        <f>'AC Opening'!B6</f>
        <v>WG ADMIN ITEMS - N/A</v>
      </c>
      <c r="C6" s="44" t="str">
        <f>'AC Opening'!C6</f>
        <v>Beecher</v>
      </c>
      <c r="D6" s="80"/>
    </row>
    <row r="7" spans="1:8" s="34" customFormat="1" ht="30" customHeight="1" x14ac:dyDescent="0.25">
      <c r="A7" s="38">
        <f>'AC Opening'!A7</f>
        <v>4</v>
      </c>
      <c r="B7" s="75" t="str">
        <f>'AC Opening'!B7</f>
        <v>Update on NesCom and RevCom and Dates
    - See SASB Dates TAB(s)</v>
      </c>
      <c r="C7" s="44" t="str">
        <f>'AC Opening'!C7</f>
        <v>Beecher</v>
      </c>
      <c r="D7" s="44"/>
    </row>
    <row r="8" spans="1:8" s="34" customFormat="1" ht="15" customHeight="1" x14ac:dyDescent="0.25">
      <c r="A8" s="38">
        <f>'AC Opening'!A8</f>
        <v>5</v>
      </c>
      <c r="B8" s="44" t="s">
        <v>144</v>
      </c>
      <c r="C8" s="44" t="str">
        <f>'AC Opening'!C8</f>
        <v>Beecher</v>
      </c>
      <c r="D8" s="44"/>
    </row>
    <row r="9" spans="1:8" s="34" customFormat="1" ht="15" customHeight="1" x14ac:dyDescent="0.25">
      <c r="A9" s="38">
        <f>'AC Opening'!A20</f>
        <v>6</v>
      </c>
      <c r="B9" s="44" t="s">
        <v>140</v>
      </c>
      <c r="C9" s="44" t="str">
        <f>'AC Opening'!C8</f>
        <v>Beecher</v>
      </c>
      <c r="D9" s="80"/>
    </row>
    <row r="10" spans="1:8" s="34" customFormat="1" ht="49.95" customHeight="1" x14ac:dyDescent="0.25">
      <c r="A10" s="39"/>
      <c r="B10" s="44" t="str">
        <f>'AC Opening'!B21</f>
        <v>TG 4ab NG UWB Amendment</v>
      </c>
      <c r="C10" s="44" t="str">
        <f>'AC Opening'!C21</f>
        <v>Rolfe</v>
      </c>
      <c r="D10" s="75" t="s">
        <v>108</v>
      </c>
    </row>
    <row r="11" spans="1:8" s="34" customFormat="1" ht="49.95" customHeight="1" x14ac:dyDescent="0.25">
      <c r="A11" s="38"/>
      <c r="B11" s="44" t="str">
        <f>'AC Opening'!B22</f>
        <v>SC WNG</v>
      </c>
      <c r="C11" s="44" t="str">
        <f>'AC Opening'!C22</f>
        <v>Rolfe</v>
      </c>
      <c r="D11" s="75" t="s">
        <v>108</v>
      </c>
    </row>
    <row r="12" spans="1:8" s="34" customFormat="1" ht="49.95" customHeight="1" x14ac:dyDescent="0.25">
      <c r="A12" s="38"/>
      <c r="B12" s="44" t="str">
        <f>'AC Opening'!B23</f>
        <v>IG Access</v>
      </c>
      <c r="C12" s="44" t="str">
        <f>'AC Opening'!C23</f>
        <v>Rolfe</v>
      </c>
      <c r="D12" s="75" t="s">
        <v>108</v>
      </c>
    </row>
    <row r="13" spans="1:8" s="34" customFormat="1" ht="49.95" customHeight="1" x14ac:dyDescent="0.25">
      <c r="A13" s="38"/>
      <c r="B13" s="44" t="str">
        <f>'AC Opening'!B24</f>
        <v>Joint .15/.11 Mtg.</v>
      </c>
      <c r="C13" s="44" t="str">
        <f>'AC Opening'!C24</f>
        <v>Rolfe</v>
      </c>
      <c r="D13" s="75" t="s">
        <v>108</v>
      </c>
    </row>
    <row r="14" spans="1:8" s="34" customFormat="1" ht="49.95" customHeight="1" x14ac:dyDescent="0.25">
      <c r="A14" s="39"/>
      <c r="B14" s="44" t="str">
        <f>'AC Opening'!B25</f>
        <v>TG 4ac Privacy Amendment</v>
      </c>
      <c r="C14" s="44" t="str">
        <f>'AC Opening'!C25</f>
        <v>Kivinen</v>
      </c>
      <c r="D14" s="75" t="s">
        <v>108</v>
      </c>
    </row>
    <row r="15" spans="1:8" s="34" customFormat="1" ht="49.95" customHeight="1" x14ac:dyDescent="0.25">
      <c r="A15" s="39"/>
      <c r="B15" s="44" t="str">
        <f>'AC Opening'!B26</f>
        <v>SC IETF - update at WG15 Mid-Week</v>
      </c>
      <c r="C15" s="44" t="str">
        <f>'AC Opening'!C26</f>
        <v>Kivinen</v>
      </c>
      <c r="D15" s="75" t="s">
        <v>108</v>
      </c>
    </row>
    <row r="16" spans="1:8" s="34" customFormat="1" ht="49.95" customHeight="1" x14ac:dyDescent="0.25">
      <c r="A16" s="39"/>
      <c r="B16" s="44" t="str">
        <f>'AC Opening'!B27</f>
        <v>TG 4ae Ascon Cryptographic Algorithms Amendment</v>
      </c>
      <c r="C16" s="44" t="str">
        <f>'AC Opening'!C27</f>
        <v>Kivinen</v>
      </c>
      <c r="D16" s="75" t="s">
        <v>108</v>
      </c>
    </row>
    <row r="17" spans="1:4" s="34" customFormat="1" ht="49.95" customHeight="1" x14ac:dyDescent="0.25">
      <c r="A17" s="39"/>
      <c r="B17" s="44" t="str">
        <f>'AC Opening'!B28</f>
        <v>TG 9a EDHOC KMP Amendment</v>
      </c>
      <c r="C17" s="44" t="str">
        <f>'AC Opening'!C28</f>
        <v>Kivinen</v>
      </c>
      <c r="D17" s="75" t="s">
        <v>108</v>
      </c>
    </row>
    <row r="18" spans="1:4" s="34" customFormat="1" ht="49.95" customHeight="1" x14ac:dyDescent="0.25">
      <c r="A18" s="39"/>
      <c r="B18" s="44" t="str">
        <f>'AC Opening'!B29</f>
        <v>TG 4ad NG SUN PHYs Amendment</v>
      </c>
      <c r="C18" s="44" t="str">
        <f>'AC Opening'!C29</f>
        <v>Beecher</v>
      </c>
      <c r="D18" s="75" t="s">
        <v>108</v>
      </c>
    </row>
    <row r="19" spans="1:4" s="34" customFormat="1" ht="49.95" customHeight="1" x14ac:dyDescent="0.25">
      <c r="A19" s="39"/>
      <c r="B19" s="44" t="str">
        <f>'AC Opening'!B30</f>
        <v>Joint .15/.1 Mtg.</v>
      </c>
      <c r="C19" s="44" t="str">
        <f>'AC Opening'!C30</f>
        <v>Beecher</v>
      </c>
      <c r="D19" s="75" t="s">
        <v>108</v>
      </c>
    </row>
    <row r="20" spans="1:4" s="34" customFormat="1" ht="49.95" customHeight="1" x14ac:dyDescent="0.25">
      <c r="A20" s="39"/>
      <c r="B20" s="44" t="str">
        <f>'AC Opening'!B31</f>
        <v>SC MAINT/RULES</v>
      </c>
      <c r="C20" s="44" t="str">
        <f>'AC Opening'!C31</f>
        <v>Beecher</v>
      </c>
      <c r="D20" s="75" t="s">
        <v>108</v>
      </c>
    </row>
    <row r="21" spans="1:4" s="34" customFormat="1" ht="49.95" customHeight="1" x14ac:dyDescent="0.25">
      <c r="A21" s="39"/>
      <c r="B21" s="44" t="str">
        <f>'AC Opening'!B32</f>
        <v>TG 4me Revision to 2020</v>
      </c>
      <c r="C21" s="44" t="str">
        <f>'AC Opening'!C32</f>
        <v>Stuebing</v>
      </c>
      <c r="D21" s="75" t="s">
        <v>108</v>
      </c>
    </row>
    <row r="22" spans="1:4" s="34" customFormat="1" ht="49.95" customHeight="1" x14ac:dyDescent="0.25">
      <c r="A22" s="39"/>
      <c r="B22" s="44" t="str">
        <f>'AC Opening'!B33</f>
        <v>TG 6ma BAN/VAN Revision</v>
      </c>
      <c r="C22" s="44" t="str">
        <f>'AC Opening'!C33</f>
        <v>Kohno</v>
      </c>
      <c r="D22" s="75" t="s">
        <v>108</v>
      </c>
    </row>
    <row r="23" spans="1:4" s="34" customFormat="1" ht="49.95" customHeight="1" x14ac:dyDescent="0.25">
      <c r="A23" s="39"/>
      <c r="B23" s="44" t="str">
        <f>'AC Opening'!B34</f>
        <v>TG 7a OCC Amendment</v>
      </c>
      <c r="C23" s="44" t="str">
        <f>'AC Opening'!C34</f>
        <v>Jang</v>
      </c>
      <c r="D23" s="75" t="s">
        <v>108</v>
      </c>
    </row>
    <row r="24" spans="1:4" s="34" customFormat="1" ht="49.95" customHeight="1" x14ac:dyDescent="0.25">
      <c r="A24" s="39"/>
      <c r="B24" s="44" t="str">
        <f>'AC Opening'!B35</f>
        <v>IG NG OWC</v>
      </c>
      <c r="C24" s="44" t="str">
        <f>'AC Opening'!C35</f>
        <v>Jang</v>
      </c>
      <c r="D24" s="75" t="s">
        <v>108</v>
      </c>
    </row>
    <row r="25" spans="1:4" s="34" customFormat="1" ht="49.95" customHeight="1" x14ac:dyDescent="0.25">
      <c r="A25" s="38"/>
      <c r="B25" s="44" t="str">
        <f>'AC Opening'!B36</f>
        <v>TG 14 IR UWB AHN New Standard - IN HIBERNATION</v>
      </c>
      <c r="C25" s="44" t="str">
        <f>'AC Opening'!C36</f>
        <v>Powell</v>
      </c>
      <c r="D25" s="75" t="s">
        <v>108</v>
      </c>
    </row>
    <row r="26" spans="1:4" s="34" customFormat="1" ht="49.95" customHeight="1" x14ac:dyDescent="0.25">
      <c r="A26" s="39"/>
      <c r="B26" s="44" t="str">
        <f>'AC Opening'!B37</f>
        <v>TG 15 NB AHN New Standard - IN HIBERNATION</v>
      </c>
      <c r="C26" s="44" t="str">
        <f>'AC Opening'!C37</f>
        <v>Beecher</v>
      </c>
      <c r="D26" s="75" t="s">
        <v>108</v>
      </c>
    </row>
    <row r="27" spans="1:4" s="34" customFormat="1" ht="49.95" customHeight="1" x14ac:dyDescent="0.25">
      <c r="A27" s="39"/>
      <c r="B27" s="44" t="str">
        <f>'AC Opening'!B38</f>
        <v>TG 16t Lic NB Amendment</v>
      </c>
      <c r="C27" s="44" t="str">
        <f>'AC Opening'!C38</f>
        <v>Godfrey</v>
      </c>
      <c r="D27" s="75" t="s">
        <v>108</v>
      </c>
    </row>
    <row r="28" spans="1:4" s="34" customFormat="1" ht="49.95" customHeight="1" x14ac:dyDescent="0.25">
      <c r="A28" s="39"/>
      <c r="B28" s="44" t="str">
        <f>'AC Opening'!B39</f>
        <v>SC THz</v>
      </c>
      <c r="C28" s="44" t="str">
        <f>'AC Opening'!C39</f>
        <v>Kurner</v>
      </c>
      <c r="D28" s="75" t="s">
        <v>108</v>
      </c>
    </row>
    <row r="29" spans="1:4" s="34" customFormat="1" ht="15" customHeight="1" x14ac:dyDescent="0.25">
      <c r="A29" s="38">
        <v>6</v>
      </c>
      <c r="B29" s="44" t="str">
        <f>'AC Opening'!B40</f>
        <v>Plans for Jan. Mtg.</v>
      </c>
      <c r="C29" s="44" t="str">
        <f>'AC Opening'!C40</f>
        <v>Beecher</v>
      </c>
      <c r="D29" s="80"/>
    </row>
    <row r="30" spans="1:4" s="34" customFormat="1" ht="15" customHeight="1" x14ac:dyDescent="0.25">
      <c r="A30" s="38">
        <v>7</v>
      </c>
      <c r="B30" s="44" t="str">
        <f>'AC Opening'!B41</f>
        <v xml:space="preserve">AoB: </v>
      </c>
      <c r="C30" s="44" t="str">
        <f>'AC Opening'!C41</f>
        <v>Beecher</v>
      </c>
      <c r="D30" s="80"/>
    </row>
    <row r="31" spans="1:4" s="34" customFormat="1" ht="15" customHeight="1" x14ac:dyDescent="0.25">
      <c r="A31" s="38"/>
      <c r="B31" s="37">
        <f>'AC Opening'!B42</f>
        <v>0</v>
      </c>
      <c r="C31" s="44" t="str">
        <f>'AC Opening'!C42</f>
        <v>Beecher</v>
      </c>
      <c r="D31" s="80"/>
    </row>
    <row r="32" spans="1:4" x14ac:dyDescent="0.25">
      <c r="B32" s="37">
        <f>'AC Opening'!B43</f>
        <v>0</v>
      </c>
      <c r="C32" s="44" t="str">
        <f>'AC Opening'!C43</f>
        <v>Beecher</v>
      </c>
    </row>
    <row r="33" spans="1:3" ht="15" customHeight="1" x14ac:dyDescent="0.25">
      <c r="B33" s="37">
        <f>'AC Opening'!B44</f>
        <v>0</v>
      </c>
      <c r="C33" s="44" t="str">
        <f>'AC Opening'!C44</f>
        <v>Beecher</v>
      </c>
    </row>
    <row r="34" spans="1:3" ht="15" customHeight="1" x14ac:dyDescent="0.25">
      <c r="B34" s="37">
        <f>'AC Opening'!B45</f>
        <v>0</v>
      </c>
      <c r="C34" s="44">
        <f>'AC Opening'!C45</f>
        <v>0</v>
      </c>
    </row>
    <row r="35" spans="1:3" ht="79.95" customHeight="1" x14ac:dyDescent="0.25">
      <c r="B35" s="73" t="str">
        <f>'AC Opening'!B46</f>
        <v xml:space="preserve">    Motions @ EOW
        - …
        - …
        - …
        - …
        - …</v>
      </c>
      <c r="C35" s="44" t="str">
        <f>'AC Opening'!C46</f>
        <v>All</v>
      </c>
    </row>
    <row r="36" spans="1:3" ht="15" customHeight="1" x14ac:dyDescent="0.25">
      <c r="A36" s="38">
        <v>8</v>
      </c>
      <c r="B36" s="44" t="s">
        <v>157</v>
      </c>
      <c r="C36" s="44" t="str">
        <f>'AC Opening'!C47</f>
        <v>Beecher</v>
      </c>
    </row>
    <row r="37" spans="1:3" x14ac:dyDescent="0.25">
      <c r="B37" s="44"/>
      <c r="C37" s="44"/>
    </row>
    <row r="38" spans="1:3" x14ac:dyDescent="0.25">
      <c r="B38" s="44"/>
      <c r="C38" s="44"/>
    </row>
    <row r="39" spans="1:3" ht="17.399999999999999" x14ac:dyDescent="0.3">
      <c r="B39" s="78"/>
      <c r="C39" s="82"/>
    </row>
    <row r="40" spans="1:3" ht="17.399999999999999" x14ac:dyDescent="0.3">
      <c r="B40" s="78"/>
      <c r="C40" s="82"/>
    </row>
    <row r="41" spans="1:3" ht="17.399999999999999" x14ac:dyDescent="0.3">
      <c r="B41" s="78"/>
      <c r="C41" s="82"/>
    </row>
    <row r="42" spans="1:3" ht="17.399999999999999" x14ac:dyDescent="0.3">
      <c r="C42" s="82"/>
    </row>
    <row r="43" spans="1:3" ht="17.399999999999999" x14ac:dyDescent="0.3">
      <c r="B43" s="78"/>
      <c r="C43" s="82"/>
    </row>
    <row r="44" spans="1:3" ht="17.399999999999999" x14ac:dyDescent="0.3">
      <c r="B44" s="78"/>
      <c r="C44" s="82"/>
    </row>
    <row r="45" spans="1:3" ht="17.399999999999999" x14ac:dyDescent="0.3">
      <c r="C45" s="82"/>
    </row>
    <row r="46" spans="1:3" ht="17.399999999999999" x14ac:dyDescent="0.3">
      <c r="B46" s="78"/>
      <c r="C46" s="81"/>
    </row>
    <row r="47" spans="1:3" ht="17.399999999999999" x14ac:dyDescent="0.3">
      <c r="B47" s="78"/>
      <c r="C47" s="82"/>
    </row>
    <row r="48" spans="1:3" ht="17.399999999999999" x14ac:dyDescent="0.3">
      <c r="C48" s="82"/>
    </row>
    <row r="49" spans="2:3" ht="17.399999999999999" x14ac:dyDescent="0.3">
      <c r="B49" s="78"/>
      <c r="C49" s="82"/>
    </row>
    <row r="50" spans="2:3" ht="17.399999999999999" x14ac:dyDescent="0.3">
      <c r="C50" s="82"/>
    </row>
    <row r="51" spans="2:3" ht="17.399999999999999" x14ac:dyDescent="0.3">
      <c r="B51" s="78"/>
      <c r="C51" s="82"/>
    </row>
    <row r="52" spans="2:3" ht="17.399999999999999" x14ac:dyDescent="0.3">
      <c r="C52" s="82"/>
    </row>
    <row r="53" spans="2:3" ht="17.399999999999999" x14ac:dyDescent="0.3">
      <c r="B53" s="78"/>
      <c r="C53" s="82"/>
    </row>
    <row r="54" spans="2:3" ht="17.399999999999999" x14ac:dyDescent="0.3">
      <c r="B54" s="78"/>
      <c r="C54" s="82"/>
    </row>
    <row r="55" spans="2:3" ht="17.399999999999999" x14ac:dyDescent="0.3">
      <c r="C55" s="82"/>
    </row>
    <row r="56" spans="2:3" ht="17.399999999999999" x14ac:dyDescent="0.3">
      <c r="B56" s="78"/>
      <c r="C56" s="82"/>
    </row>
    <row r="57" spans="2:3" ht="17.399999999999999" x14ac:dyDescent="0.3">
      <c r="C57" s="82"/>
    </row>
    <row r="58" spans="2:3" ht="17.399999999999999" x14ac:dyDescent="0.3">
      <c r="B58" s="78"/>
      <c r="C58" s="82"/>
    </row>
    <row r="59" spans="2:3" ht="17.399999999999999" x14ac:dyDescent="0.3">
      <c r="C59" s="82"/>
    </row>
    <row r="60" spans="2:3" ht="17.399999999999999" x14ac:dyDescent="0.3">
      <c r="C60" s="82"/>
    </row>
    <row r="61" spans="2:3" ht="17.399999999999999" x14ac:dyDescent="0.3">
      <c r="C61" s="82"/>
    </row>
  </sheetData>
  <mergeCells count="2">
    <mergeCell ref="A1:F1"/>
    <mergeCell ref="A2:F2"/>
  </mergeCells>
  <pageMargins left="0.7" right="0.7" top="0.75" bottom="0.75" header="0.3" footer="0.3"/>
  <pageSetup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U92"/>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2" x14ac:dyDescent="0.25"/>
  <cols>
    <col min="1" max="1" width="5.58203125" style="18" customWidth="1"/>
    <col min="2" max="2" width="3.58203125" style="14" customWidth="1"/>
    <col min="3" max="3" width="75.58203125" style="15" customWidth="1"/>
    <col min="4" max="4" width="11.58203125" style="14" customWidth="1"/>
    <col min="5" max="5" width="3.1640625" style="142" customWidth="1"/>
    <col min="6" max="6" width="8.75" style="141"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255" s="7" customFormat="1" ht="15" customHeight="1" x14ac:dyDescent="0.3">
      <c r="A1" s="185" t="str">
        <f>Registration!A1</f>
        <v>154th IEEE 802.15 WSN Session</v>
      </c>
      <c r="B1" s="186"/>
      <c r="C1" s="186"/>
      <c r="D1" s="186"/>
      <c r="E1" s="186"/>
      <c r="F1" s="187"/>
      <c r="H1" s="9"/>
    </row>
    <row r="2" spans="1:255" s="7" customFormat="1" ht="15" customHeight="1" thickBot="1" x14ac:dyDescent="0.35">
      <c r="A2" s="212" t="str">
        <f>_xlfn.CONCAT("Agenda for WG15 Mid-Week Plenary - ",TEXT(('AC Opening'!C2)+3,"DDDD, MMMM DD, YYYY"))</f>
        <v>Agenda for WG15 Mid-Week Plenary - Wednesday, January 15, 2025</v>
      </c>
      <c r="B2" s="213"/>
      <c r="C2" s="213"/>
      <c r="D2" s="213"/>
      <c r="E2" s="213"/>
      <c r="F2" s="214"/>
      <c r="H2" s="10"/>
    </row>
    <row r="3" spans="1:255" ht="25.05" customHeight="1" thickBot="1" x14ac:dyDescent="0.3">
      <c r="A3" s="46" t="s">
        <v>40</v>
      </c>
      <c r="B3" s="47" t="s">
        <v>43</v>
      </c>
      <c r="C3" s="48" t="s">
        <v>41</v>
      </c>
      <c r="D3" s="47" t="s">
        <v>44</v>
      </c>
      <c r="E3" s="210" t="s">
        <v>137</v>
      </c>
      <c r="F3" s="211"/>
      <c r="G3" s="45"/>
    </row>
    <row r="4" spans="1:255" s="6" customFormat="1" ht="15" customHeight="1" x14ac:dyDescent="0.25">
      <c r="A4" s="21"/>
      <c r="B4" s="8"/>
      <c r="C4" s="21" t="str">
        <f>'WG Opening'!C4</f>
        <v>MEETING CALLED TO ORDER</v>
      </c>
      <c r="D4" s="2" t="str">
        <f>'WG Opening'!D4</f>
        <v>Beecher</v>
      </c>
      <c r="E4" s="143"/>
      <c r="F4" s="145">
        <f>TIME(9,0,0)</f>
        <v>0.375</v>
      </c>
    </row>
    <row r="5" spans="1:255" s="6" customFormat="1" ht="15" customHeight="1" x14ac:dyDescent="0.25">
      <c r="A5" s="21">
        <f>'WG Opening'!A5</f>
        <v>1</v>
      </c>
      <c r="B5" s="21"/>
      <c r="C5" s="21" t="str">
        <f>'WG Opening'!C5</f>
        <v>ANNOUNCEMENTS (Don’t forget to announce your name and affiliation before you speak)</v>
      </c>
      <c r="D5" s="207" t="str">
        <f>'WG Opening'!D5</f>
        <v>Krieger</v>
      </c>
      <c r="E5" s="208">
        <v>5</v>
      </c>
      <c r="F5" s="209">
        <f>F4+TIME(0,E4,0)</f>
        <v>0.375</v>
      </c>
    </row>
    <row r="6" spans="1:255" s="6" customFormat="1" ht="30" customHeight="1" x14ac:dyDescent="0.25">
      <c r="A6" s="21">
        <f>'WG Opening'!A6</f>
        <v>1.1000000000000001</v>
      </c>
      <c r="B6" s="21" t="str">
        <f>'WG Opening'!B6</f>
        <v>II</v>
      </c>
      <c r="C6" s="70" t="s">
        <v>151</v>
      </c>
      <c r="D6" s="207"/>
      <c r="E6" s="208"/>
      <c r="F6" s="209"/>
    </row>
    <row r="7" spans="1:255" s="6" customFormat="1" ht="45" customHeight="1" x14ac:dyDescent="0.25">
      <c r="A7" s="21" t="str">
        <f>'WG Opening'!A7</f>
        <v>1.1a</v>
      </c>
      <c r="B7" s="21" t="str">
        <f>'WG Opening'!B7</f>
        <v>II</v>
      </c>
      <c r="C7" s="71" t="s">
        <v>150</v>
      </c>
      <c r="D7" s="207"/>
      <c r="E7" s="208"/>
      <c r="F7" s="209"/>
    </row>
    <row r="8" spans="1:255" s="6" customFormat="1" ht="15" customHeight="1" x14ac:dyDescent="0.25">
      <c r="A8" s="21" t="str">
        <f>'WG Opening'!A8</f>
        <v>1.1b</v>
      </c>
      <c r="B8" s="21" t="str">
        <f>'WG Opening'!B8</f>
        <v>II</v>
      </c>
      <c r="C8" s="53" t="str">
        <f>'WG Opening'!C8</f>
        <v>This Mtg. is being held Mixed-Mode as per the vote in the 802 LMSC</v>
      </c>
      <c r="D8" s="207"/>
      <c r="E8" s="208"/>
      <c r="F8" s="209"/>
    </row>
    <row r="9" spans="1:255" s="6" customFormat="1" ht="15" customHeight="1" x14ac:dyDescent="0.25">
      <c r="A9" s="21" t="str">
        <f>'WG Opening'!A9</f>
        <v>1.1c</v>
      </c>
      <c r="B9" s="21" t="str">
        <f>'WG Opening'!B9</f>
        <v>II</v>
      </c>
      <c r="C9" s="53" t="str">
        <f>'WG Opening'!C9</f>
        <v>DirectVoteLive (DVL) for Closing Plenary [rem: highly recomm. to use one email for all 802 items]</v>
      </c>
      <c r="D9" s="207"/>
      <c r="E9" s="208"/>
      <c r="F9" s="209"/>
    </row>
    <row r="10" spans="1:255" s="6" customFormat="1" ht="30" customHeight="1" x14ac:dyDescent="0.25">
      <c r="A10" s="21" t="str">
        <f>'WG Opening'!A10</f>
        <v>1.1d</v>
      </c>
      <c r="B10" s="21" t="str">
        <f>'WG Opening'!B10</f>
        <v>II</v>
      </c>
      <c r="C10" s="53" t="str">
        <f>'WG Opening'!C10</f>
        <v>All motions for WG closing are due to WG Chair (Clint Powell), and WG Vice-Chair (Phil Beecher) immediately after the close of your last mtg.</v>
      </c>
      <c r="D10" s="207"/>
      <c r="E10" s="208"/>
      <c r="F10" s="209"/>
    </row>
    <row r="11" spans="1:255" s="6" customFormat="1" ht="15" customHeight="1" x14ac:dyDescent="0.25">
      <c r="A11" s="21" t="str">
        <f>'WG Opening'!A11</f>
        <v>1.1e</v>
      </c>
      <c r="B11" s="21" t="str">
        <f>'WG Opening'!B11</f>
        <v>II</v>
      </c>
      <c r="C11" s="53" t="str">
        <f>'WG Opening'!C11</f>
        <v>Mixed-Mode Meeting Ground Rules &amp; 75% Criteria</v>
      </c>
      <c r="D11" s="207"/>
      <c r="E11" s="208"/>
      <c r="F11" s="209"/>
    </row>
    <row r="12" spans="1:255" s="6" customFormat="1" ht="15" customHeight="1" x14ac:dyDescent="0.25">
      <c r="A12" s="21" t="str">
        <f>'WG Opening'!A12</f>
        <v>1.1f</v>
      </c>
      <c r="B12" s="21" t="str">
        <f>'WG Opening'!B12</f>
        <v>II</v>
      </c>
      <c r="C12" s="53">
        <f>'WG Opening'!C12</f>
        <v>0</v>
      </c>
      <c r="D12" s="127">
        <f>'WG Opening'!D12</f>
        <v>0</v>
      </c>
      <c r="E12" s="143">
        <v>0</v>
      </c>
      <c r="F12" s="145">
        <f>F5+TIME(0,E5,0)</f>
        <v>0.37847222222222221</v>
      </c>
    </row>
    <row r="13" spans="1:255" s="6" customFormat="1" ht="15" customHeight="1" x14ac:dyDescent="0.25">
      <c r="A13" s="21" t="str">
        <f>'WG Opening'!A13</f>
        <v>1.1g</v>
      </c>
      <c r="B13" s="21" t="str">
        <f>'WG Opening'!B13</f>
        <v>II</v>
      </c>
      <c r="C13" s="53">
        <f>'WG Opening'!C13</f>
        <v>0</v>
      </c>
      <c r="D13" s="127">
        <f>'WG Opening'!D13</f>
        <v>0</v>
      </c>
      <c r="E13" s="143">
        <f>'WG Opening'!E13</f>
        <v>0</v>
      </c>
      <c r="F13" s="145">
        <f t="shared" ref="F13:F19" si="0">F12+TIME(0,E12,0)</f>
        <v>0.37847222222222221</v>
      </c>
    </row>
    <row r="14" spans="1:255" s="6" customFormat="1" ht="15" customHeight="1" x14ac:dyDescent="0.25">
      <c r="A14" s="4"/>
      <c r="B14" s="8"/>
      <c r="D14" s="2"/>
      <c r="E14" s="143"/>
      <c r="F14" s="145">
        <f t="shared" si="0"/>
        <v>0.37847222222222221</v>
      </c>
    </row>
    <row r="15" spans="1:255" s="6" customFormat="1" ht="15" customHeight="1" x14ac:dyDescent="0.25">
      <c r="A15" s="4">
        <v>2</v>
      </c>
      <c r="B15" s="8"/>
      <c r="C15" s="2" t="str">
        <f>'WG Opening'!C22</f>
        <v>GENERAL AND ADMINISTRATIVE</v>
      </c>
      <c r="D15" s="2" t="str">
        <f>'WG Opening'!D26</f>
        <v>Beecher</v>
      </c>
      <c r="E15" s="143"/>
      <c r="F15" s="145">
        <f t="shared" si="0"/>
        <v>0.37847222222222221</v>
      </c>
    </row>
    <row r="16" spans="1:255" ht="15" customHeight="1" x14ac:dyDescent="0.25">
      <c r="A16" s="4" t="s">
        <v>98</v>
      </c>
      <c r="B16" s="1" t="s">
        <v>4</v>
      </c>
      <c r="C16" s="83" t="str">
        <f>'WG Opening'!C27</f>
        <v>WG ADMIN ITEMS - N/A</v>
      </c>
      <c r="D16" s="2" t="str">
        <f>'WG Opening'!D27</f>
        <v>Beecher</v>
      </c>
      <c r="E16" s="143">
        <v>0</v>
      </c>
      <c r="F16" s="145">
        <f t="shared" si="0"/>
        <v>0.37847222222222221</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25">
      <c r="A17" s="14"/>
      <c r="C17" s="33"/>
      <c r="D17" s="2"/>
      <c r="E17" s="143">
        <v>0</v>
      </c>
      <c r="F17" s="145">
        <f t="shared" si="0"/>
        <v>0.37847222222222221</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ht="15" customHeight="1" x14ac:dyDescent="0.25">
      <c r="A18" s="2">
        <f>'WG Opening'!A33</f>
        <v>3</v>
      </c>
      <c r="B18" s="2"/>
      <c r="C18" s="2" t="str">
        <f>'WG Opening'!C33</f>
        <v>FUTURE MTGS AND POLLS</v>
      </c>
      <c r="D18" s="2" t="str">
        <f>'WG Opening'!D33</f>
        <v>Beecher</v>
      </c>
      <c r="E18" s="143"/>
      <c r="F18" s="145">
        <f t="shared" si="0"/>
        <v>0.37847222222222221</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ht="15" customHeight="1" x14ac:dyDescent="0.25">
      <c r="A19" s="2" t="str">
        <f>'WG Opening'!A34</f>
        <v>3.1</v>
      </c>
      <c r="B19" s="2" t="str">
        <f>'WG Opening'!B34</f>
        <v>II</v>
      </c>
      <c r="C19" s="1" t="str">
        <f>'WG Opening'!C34</f>
        <v>MARCH 2025 802 WIRELESS PLENARY MIXED MODE MTG. - PLAN OF RECORD AND MTG INFO</v>
      </c>
      <c r="D19" s="207" t="str">
        <f>'WG Opening'!D34</f>
        <v>Beecher</v>
      </c>
      <c r="E19" s="208">
        <v>5</v>
      </c>
      <c r="F19" s="209">
        <f t="shared" si="0"/>
        <v>0.37847222222222221</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customFormat="1" ht="30" customHeight="1" x14ac:dyDescent="0.25">
      <c r="A20" s="2" t="str">
        <f>'WG Opening'!A35</f>
        <v>3.1a</v>
      </c>
      <c r="B20" s="2" t="str">
        <f>'WG Opening'!B35</f>
        <v>II</v>
      </c>
      <c r="C20" s="28" t="str">
        <f>'WG Opening'!C35</f>
        <v>802.15 WG will hold its session March 9-13, 2024, with the in-person part being held at the Hilton Atlanta, Atlanta, GA.</v>
      </c>
      <c r="D20" s="207"/>
      <c r="E20" s="208"/>
      <c r="F20" s="209"/>
    </row>
    <row r="21" spans="1:255" customFormat="1" ht="15" customHeight="1" x14ac:dyDescent="0.25">
      <c r="A21" s="2" t="str">
        <f>'WG Opening'!A36</f>
        <v>3.1b</v>
      </c>
      <c r="B21" s="2" t="str">
        <f>'WG Opening'!B36</f>
        <v>II</v>
      </c>
      <c r="C21" s="26" t="str">
        <f>'WG Opening'!C36</f>
        <v>The 802 Wireless Chairs Adv. Committee will be held 4pm to 5:30pm on Sun. March 9, 2025</v>
      </c>
      <c r="D21" s="207"/>
      <c r="E21" s="208"/>
      <c r="F21" s="209"/>
    </row>
    <row r="22" spans="1:255" customFormat="1" ht="15" customHeight="1" x14ac:dyDescent="0.25">
      <c r="A22" s="2" t="str">
        <f>'WG Opening'!A37</f>
        <v>3.1c</v>
      </c>
      <c r="B22" s="2" t="str">
        <f>'WG Opening'!B37</f>
        <v>II</v>
      </c>
      <c r="C22" s="26" t="str">
        <f>'WG Opening'!C37</f>
        <v>The 802.15 AC will be held 5:30 to 6:30pm on Sun. March 9, 2025</v>
      </c>
      <c r="D22" s="207"/>
      <c r="E22" s="208"/>
      <c r="F22" s="209"/>
    </row>
    <row r="23" spans="1:255" customFormat="1" ht="60" customHeight="1" x14ac:dyDescent="0.25">
      <c r="A23" s="2" t="str">
        <f>'WG Opening'!A38</f>
        <v>3.1d</v>
      </c>
      <c r="B23" s="2" t="str">
        <f>'WG Opening'!B38</f>
        <v>II</v>
      </c>
      <c r="C23" s="28" t="str">
        <f>'WG Opening'!C38</f>
        <v>802 (in-person) Mtg. Registration Fees &amp; Deadlines have been set at $600 until Friday, September 20th, 2024, $800 through Friday, November 1st, 2024, and $1000 after Friday, November 1st, 2024 
Additional In Hotel Stay Discount of $300
Student Rate $100</v>
      </c>
      <c r="D23" s="207"/>
      <c r="E23" s="208"/>
      <c r="F23" s="209"/>
    </row>
    <row r="24" spans="1:255" customFormat="1" ht="139.94999999999999" customHeight="1" x14ac:dyDescent="0.25">
      <c r="A24" s="2" t="str">
        <f>'WG Opening'!A39</f>
        <v>3.1e</v>
      </c>
      <c r="B24" s="2" t="str">
        <f>'WG Opening'!B39</f>
        <v>II</v>
      </c>
      <c r="C24" s="28" t="str">
        <f>'WG Opening'!C39</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4" s="207"/>
      <c r="E24" s="208"/>
      <c r="F24" s="209"/>
    </row>
    <row r="25" spans="1:255" ht="15" customHeight="1" x14ac:dyDescent="0.25">
      <c r="A25" s="2" t="str">
        <f>'WG Opening'!A40</f>
        <v>3.2</v>
      </c>
      <c r="B25" s="52" t="str">
        <f>'WG Opening'!B40</f>
        <v>II</v>
      </c>
      <c r="C25" s="52" t="str">
        <f>'WG Opening'!C40</f>
        <v>POLLS - In person and ePolls</v>
      </c>
      <c r="D25" s="1" t="str">
        <f>'WG Opening'!D40</f>
        <v>Krieger</v>
      </c>
      <c r="E25" s="143">
        <v>0</v>
      </c>
      <c r="F25" s="145">
        <f>F19+TIME(0,E19,0)</f>
        <v>0.38194444444444442</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25">
      <c r="E26" s="143"/>
      <c r="F26" s="145">
        <f>F25+TIME(0,E25,0)</f>
        <v>0.38194444444444442</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A27" s="2">
        <f>'WG Opening'!A42</f>
        <v>4</v>
      </c>
      <c r="B27" s="8"/>
      <c r="C27" s="2" t="s">
        <v>122</v>
      </c>
      <c r="D27" s="2" t="str">
        <f>'WG Opening'!D42</f>
        <v>Beecher</v>
      </c>
      <c r="E27" s="143"/>
      <c r="F27" s="145">
        <f t="shared" ref="F27:F57" si="1">F26+TIME(0,E26,0)</f>
        <v>0.38194444444444442</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2" t="str">
        <f>'WG Opening'!A43</f>
        <v>4.1</v>
      </c>
      <c r="B28" s="8" t="str">
        <f>'WG Opening'!B43</f>
        <v>DT</v>
      </c>
      <c r="C28" s="8" t="str">
        <f>'WG Opening'!C43</f>
        <v>TG 4ab NG UWB Amendment</v>
      </c>
      <c r="D28" s="2" t="str">
        <f>'WG Opening'!D43</f>
        <v>Rolfe</v>
      </c>
      <c r="E28" s="143">
        <v>2</v>
      </c>
      <c r="F28" s="145">
        <f t="shared" si="1"/>
        <v>0.38194444444444442</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2">
        <f>'WG Opening'!A44</f>
        <v>4.2</v>
      </c>
      <c r="B29" s="8" t="str">
        <f>'WG Opening'!B44</f>
        <v>DT</v>
      </c>
      <c r="C29" s="8" t="str">
        <f>'WG Opening'!C44</f>
        <v>SC WNG</v>
      </c>
      <c r="D29" s="2" t="str">
        <f>'WG Opening'!D44</f>
        <v>Rolfe</v>
      </c>
      <c r="E29" s="143">
        <v>0</v>
      </c>
      <c r="F29" s="145">
        <f t="shared" si="1"/>
        <v>0.3833333333333333</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25">
      <c r="A30" s="2">
        <f>'WG Opening'!A45</f>
        <v>4.3</v>
      </c>
      <c r="B30" s="8" t="str">
        <f>'WG Opening'!B45</f>
        <v>DT</v>
      </c>
      <c r="C30" s="8" t="str">
        <f>'WG Opening'!C45</f>
        <v>IG Access</v>
      </c>
      <c r="D30" s="2" t="str">
        <f>'WG Opening'!D45</f>
        <v>Rolfe</v>
      </c>
      <c r="E30" s="143">
        <v>2</v>
      </c>
      <c r="F30" s="145">
        <f t="shared" si="1"/>
        <v>0.3833333333333333</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25">
      <c r="A31" s="2">
        <f>'WG Opening'!A46</f>
        <v>4.4000000000000004</v>
      </c>
      <c r="B31" s="8" t="str">
        <f>'WG Opening'!B46</f>
        <v>DT</v>
      </c>
      <c r="C31" s="8" t="str">
        <f>'WG Opening'!C46</f>
        <v>Joint .15/.11 Mtg.</v>
      </c>
      <c r="D31" s="2" t="str">
        <f>'WG Opening'!D46</f>
        <v>Rolfe</v>
      </c>
      <c r="E31" s="143">
        <v>0</v>
      </c>
      <c r="F31" s="145">
        <f t="shared" si="1"/>
        <v>0.38472222222222219</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25">
      <c r="A32" s="2">
        <f>'WG Opening'!A47</f>
        <v>4.5</v>
      </c>
      <c r="B32" s="8" t="str">
        <f>'WG Opening'!B47</f>
        <v>DT</v>
      </c>
      <c r="C32" s="8" t="str">
        <f>'WG Opening'!C47</f>
        <v>TG 4ac Privacy Amendment</v>
      </c>
      <c r="D32" s="2" t="str">
        <f>'WG Opening'!D47</f>
        <v>Kivinen</v>
      </c>
      <c r="E32" s="143">
        <v>2</v>
      </c>
      <c r="F32" s="145">
        <f t="shared" si="1"/>
        <v>0.38472222222222219</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25">
      <c r="A33" s="2">
        <f>'WG Opening'!A48</f>
        <v>4.5999999999999996</v>
      </c>
      <c r="B33" s="8" t="str">
        <f>'WG Opening'!B48</f>
        <v>DT</v>
      </c>
      <c r="C33" s="8" t="str">
        <f>'WG Opening'!C48</f>
        <v>SC IETF - update at WG15 Mid-Week</v>
      </c>
      <c r="D33" s="2" t="str">
        <f>'WG Opening'!D48</f>
        <v>Kivinen</v>
      </c>
      <c r="E33" s="143">
        <v>10</v>
      </c>
      <c r="F33" s="145">
        <f t="shared" si="1"/>
        <v>0.38611111111111107</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25">
      <c r="A34" s="2">
        <f>'WG Opening'!A49</f>
        <v>4.7</v>
      </c>
      <c r="B34" s="8" t="str">
        <f>'WG Opening'!B49</f>
        <v>DT</v>
      </c>
      <c r="C34" s="8" t="str">
        <f>'WG Opening'!C49</f>
        <v>TG 4ae Ascon Cryptographic Algorithms Amendment</v>
      </c>
      <c r="D34" s="2" t="str">
        <f>'WG Opening'!D49</f>
        <v>Kivinen</v>
      </c>
      <c r="E34" s="143">
        <v>2</v>
      </c>
      <c r="F34" s="145">
        <f t="shared" si="1"/>
        <v>0.39305555555555549</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25">
      <c r="A35" s="2">
        <v>4.8</v>
      </c>
      <c r="B35" s="8" t="str">
        <f>'WG Opening'!B50</f>
        <v>DT</v>
      </c>
      <c r="C35" s="8" t="str">
        <f>'WG Opening'!C50</f>
        <v>TG 9a EDHOC KMP Amendment</v>
      </c>
      <c r="D35" s="2" t="str">
        <f>'WG Opening'!D50</f>
        <v>Kivinen</v>
      </c>
      <c r="E35" s="143">
        <v>2</v>
      </c>
      <c r="F35" s="145">
        <f t="shared" si="1"/>
        <v>0.39444444444444438</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25">
      <c r="A36" s="2">
        <f>'WG Opening'!A51</f>
        <v>4.9000000000000004</v>
      </c>
      <c r="B36" s="8" t="str">
        <f>'WG Opening'!B51</f>
        <v>DT</v>
      </c>
      <c r="C36" s="8" t="str">
        <f>'WG Opening'!C51</f>
        <v>TG 4ad NG SUN PHYs Amendment</v>
      </c>
      <c r="D36" s="2" t="str">
        <f>'WG Opening'!D51</f>
        <v>Beecher</v>
      </c>
      <c r="E36" s="143">
        <v>2</v>
      </c>
      <c r="F36" s="145">
        <f t="shared" si="1"/>
        <v>0.39583333333333326</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25">
      <c r="A37" s="2" t="str">
        <f>'WG Opening'!A52</f>
        <v>4.10</v>
      </c>
      <c r="B37" s="8" t="str">
        <f>'WG Opening'!B52</f>
        <v>DT</v>
      </c>
      <c r="C37" s="8" t="str">
        <f>'WG Opening'!C52</f>
        <v>Joint .15/.1 Mtg.</v>
      </c>
      <c r="D37" s="2" t="str">
        <f>'WG Opening'!D52</f>
        <v>Beecher</v>
      </c>
      <c r="E37" s="143">
        <v>0</v>
      </c>
      <c r="F37" s="145">
        <f t="shared" si="1"/>
        <v>0.39722222222222214</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25">
      <c r="A38" s="2">
        <f>'WG Opening'!A53</f>
        <v>4.1100000000000003</v>
      </c>
      <c r="B38" s="8" t="str">
        <f>'WG Opening'!B53</f>
        <v>DT</v>
      </c>
      <c r="C38" s="8" t="str">
        <f>'WG Opening'!C53</f>
        <v>SC MAINT/RULES</v>
      </c>
      <c r="D38" s="2" t="str">
        <f>'WG Opening'!D53</f>
        <v>Beecher</v>
      </c>
      <c r="E38" s="143">
        <v>2</v>
      </c>
      <c r="F38" s="145">
        <f t="shared" si="1"/>
        <v>0.39722222222222214</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25">
      <c r="A39" s="2">
        <f>'WG Opening'!A54</f>
        <v>4.12</v>
      </c>
      <c r="B39" s="8" t="str">
        <f>'WG Opening'!B54</f>
        <v>DT</v>
      </c>
      <c r="C39" s="8" t="str">
        <f>'WG Opening'!C54</f>
        <v>TG 4me Revision to 2020</v>
      </c>
      <c r="D39" s="2" t="str">
        <f>'WG Opening'!D54</f>
        <v>Stuebing</v>
      </c>
      <c r="E39" s="143">
        <v>0</v>
      </c>
      <c r="F39" s="145">
        <f t="shared" si="1"/>
        <v>0.39861111111111103</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25">
      <c r="A40" s="2" t="str">
        <f>'WG Opening'!A55</f>
        <v>4.13</v>
      </c>
      <c r="B40" s="8" t="str">
        <f>'WG Opening'!B55</f>
        <v>DT</v>
      </c>
      <c r="C40" s="8" t="str">
        <f>'WG Opening'!C55</f>
        <v>TG 6ma BAN/VAN Revision</v>
      </c>
      <c r="D40" s="2" t="str">
        <f>'WG Opening'!D55</f>
        <v>Kohno</v>
      </c>
      <c r="E40" s="143">
        <v>2</v>
      </c>
      <c r="F40" s="145">
        <f t="shared" si="1"/>
        <v>0.39861111111111103</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25">
      <c r="A41" s="2">
        <f>'WG Opening'!A56</f>
        <v>4.1399999999999997</v>
      </c>
      <c r="B41" s="8" t="str">
        <f>'WG Opening'!B56</f>
        <v>DT</v>
      </c>
      <c r="C41" s="8" t="str">
        <f>'WG Opening'!C56</f>
        <v>TG 7a OCC Amendment</v>
      </c>
      <c r="D41" s="2" t="str">
        <f>'WG Opening'!D56</f>
        <v>Jang</v>
      </c>
      <c r="E41" s="143">
        <v>0</v>
      </c>
      <c r="F41" s="145">
        <f t="shared" si="1"/>
        <v>0.39999999999999991</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25">
      <c r="A42" s="2" t="str">
        <f>'WG Opening'!A57</f>
        <v>4.15</v>
      </c>
      <c r="B42" s="8" t="str">
        <f>'WG Opening'!B57</f>
        <v>DT</v>
      </c>
      <c r="C42" s="8" t="str">
        <f>'WG Opening'!C57</f>
        <v>IG NG OWC</v>
      </c>
      <c r="D42" s="2" t="str">
        <f>'WG Opening'!D57</f>
        <v>Jang</v>
      </c>
      <c r="E42" s="143">
        <v>0</v>
      </c>
      <c r="F42" s="145">
        <f t="shared" si="1"/>
        <v>0.39999999999999991</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25">
      <c r="A43" s="2" t="str">
        <f>'WG Opening'!A58</f>
        <v>4.16</v>
      </c>
      <c r="B43" s="8" t="str">
        <f>'WG Opening'!B58</f>
        <v>DT</v>
      </c>
      <c r="C43" s="8" t="str">
        <f>'WG Opening'!C58</f>
        <v>TG 14 IR UWB AHN New Standard - IN HIBERNATION</v>
      </c>
      <c r="D43" s="2" t="str">
        <f>'WG Opening'!D58</f>
        <v>Powell</v>
      </c>
      <c r="E43" s="143">
        <v>0</v>
      </c>
      <c r="F43" s="145">
        <f t="shared" si="1"/>
        <v>0.39999999999999991</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25">
      <c r="A44" s="2" t="str">
        <f>'WG Opening'!A59</f>
        <v>4.17</v>
      </c>
      <c r="B44" s="8" t="str">
        <f>'WG Opening'!B59</f>
        <v>DT</v>
      </c>
      <c r="C44" s="8" t="str">
        <f>'WG Opening'!C59</f>
        <v>TG 15 NB AHN New Standard - IN HIBERNATION</v>
      </c>
      <c r="D44" s="2" t="str">
        <f>'WG Opening'!D59</f>
        <v>Beecher</v>
      </c>
      <c r="E44" s="143">
        <v>0</v>
      </c>
      <c r="F44" s="145">
        <f t="shared" si="1"/>
        <v>0.39999999999999991</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25">
      <c r="A45" s="2" t="str">
        <f>'WG Opening'!A60</f>
        <v>4.18</v>
      </c>
      <c r="B45" s="8" t="str">
        <f>'WG Opening'!B60</f>
        <v>DT</v>
      </c>
      <c r="C45" s="8" t="str">
        <f>'WG Opening'!C60</f>
        <v>TG 16t Lic NB Amendment</v>
      </c>
      <c r="D45" s="2" t="str">
        <f>'WG Opening'!D60</f>
        <v>Godfrey</v>
      </c>
      <c r="E45" s="143">
        <v>0</v>
      </c>
      <c r="F45" s="145">
        <f t="shared" si="1"/>
        <v>0.39999999999999991</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25">
      <c r="A46" s="2">
        <v>4.1900000000000004</v>
      </c>
      <c r="B46" s="8" t="str">
        <f>'WG Opening'!B61</f>
        <v>DT</v>
      </c>
      <c r="C46" s="8" t="str">
        <f>'WG Opening'!C61</f>
        <v>SC THz</v>
      </c>
      <c r="D46" s="2" t="str">
        <f>'WG Opening'!D61</f>
        <v>Kurner</v>
      </c>
      <c r="E46" s="143">
        <v>2</v>
      </c>
      <c r="F46" s="145">
        <f t="shared" si="1"/>
        <v>0.39999999999999991</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s="22" customFormat="1" ht="15" customHeight="1" x14ac:dyDescent="0.25">
      <c r="A47" s="147" t="s">
        <v>204</v>
      </c>
      <c r="B47" s="2" t="s">
        <v>3</v>
      </c>
      <c r="C47" s="23" t="s">
        <v>25</v>
      </c>
      <c r="D47" s="23" t="s">
        <v>141</v>
      </c>
      <c r="E47" s="144">
        <v>10</v>
      </c>
      <c r="F47" s="145">
        <f t="shared" si="1"/>
        <v>0.4013888888888888</v>
      </c>
      <c r="G47" s="77"/>
      <c r="H47" s="64"/>
      <c r="I47" s="64"/>
      <c r="J47" s="2"/>
    </row>
    <row r="48" spans="1:255" customFormat="1" ht="15" customHeight="1" x14ac:dyDescent="0.25">
      <c r="A48" s="2">
        <v>4.21</v>
      </c>
      <c r="B48" s="2" t="s">
        <v>3</v>
      </c>
      <c r="C48" s="23"/>
      <c r="D48" s="23"/>
      <c r="E48" s="144">
        <v>0</v>
      </c>
      <c r="F48" s="145">
        <f t="shared" si="1"/>
        <v>0.40833333333333321</v>
      </c>
      <c r="G48" s="77"/>
      <c r="H48" s="64"/>
      <c r="I48" s="64"/>
      <c r="J48" s="2"/>
    </row>
    <row r="49" spans="1:255" customFormat="1" ht="15" customHeight="1" x14ac:dyDescent="0.25">
      <c r="A49" s="2">
        <v>4.22</v>
      </c>
      <c r="B49" s="2" t="s">
        <v>3</v>
      </c>
      <c r="C49" s="23"/>
      <c r="D49" s="23"/>
      <c r="E49" s="144">
        <v>0</v>
      </c>
      <c r="F49" s="145">
        <f t="shared" si="1"/>
        <v>0.40833333333333321</v>
      </c>
      <c r="G49" s="77"/>
      <c r="H49" s="64"/>
      <c r="I49" s="64"/>
      <c r="J49" s="2"/>
    </row>
    <row r="50" spans="1:255" customFormat="1" ht="15" customHeight="1" x14ac:dyDescent="0.25">
      <c r="A50" s="2">
        <v>4.2300000000000004</v>
      </c>
      <c r="B50" s="2" t="s">
        <v>3</v>
      </c>
      <c r="C50" s="23"/>
      <c r="D50" s="23"/>
      <c r="E50" s="144">
        <v>0</v>
      </c>
      <c r="F50" s="145">
        <f t="shared" si="1"/>
        <v>0.40833333333333321</v>
      </c>
      <c r="G50" s="77"/>
      <c r="H50" s="64"/>
      <c r="I50" s="64"/>
      <c r="J50" s="2"/>
    </row>
    <row r="51" spans="1:255" ht="15" customHeight="1" x14ac:dyDescent="0.25">
      <c r="A51" s="4"/>
      <c r="B51" s="2"/>
      <c r="C51" s="12"/>
      <c r="D51" s="2"/>
      <c r="E51" s="143">
        <v>0</v>
      </c>
      <c r="F51" s="145">
        <f t="shared" si="1"/>
        <v>0.40833333333333321</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25">
      <c r="A52" s="2" t="str">
        <f>'WG Opening'!A63</f>
        <v>5</v>
      </c>
      <c r="B52" s="2"/>
      <c r="C52" s="2" t="str">
        <f>'WG Opening'!C63</f>
        <v>NEW BUSINESS</v>
      </c>
      <c r="D52" s="2" t="str">
        <f>'WG Opening'!D63</f>
        <v>Beecher</v>
      </c>
      <c r="E52" s="143">
        <v>1</v>
      </c>
      <c r="F52" s="145">
        <f t="shared" si="1"/>
        <v>0.40833333333333321</v>
      </c>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c r="HM52" s="11"/>
      <c r="HN52" s="11"/>
      <c r="HO52" s="11"/>
      <c r="HP52" s="11"/>
      <c r="HQ52" s="11"/>
      <c r="HR52" s="11"/>
      <c r="HS52" s="11"/>
      <c r="HT52" s="11"/>
      <c r="HU52" s="11"/>
      <c r="HV52" s="11"/>
      <c r="HW52" s="11"/>
      <c r="HX52" s="11"/>
      <c r="HY52" s="11"/>
      <c r="HZ52" s="11"/>
      <c r="IA52" s="11"/>
      <c r="IB52" s="11"/>
      <c r="IC52" s="11"/>
      <c r="ID52" s="11"/>
      <c r="IE52" s="11"/>
      <c r="IF52" s="11"/>
      <c r="IG52" s="11"/>
      <c r="IH52" s="11"/>
      <c r="II52" s="11"/>
      <c r="IJ52" s="11"/>
      <c r="IK52" s="11"/>
      <c r="IL52" s="11"/>
      <c r="IM52" s="11"/>
      <c r="IN52" s="11"/>
      <c r="IO52" s="11"/>
      <c r="IP52" s="11"/>
      <c r="IQ52" s="11"/>
      <c r="IR52" s="11"/>
      <c r="IS52" s="11"/>
      <c r="IT52" s="11"/>
      <c r="IU52" s="11"/>
    </row>
    <row r="53" spans="1:255" ht="15" customHeight="1" x14ac:dyDescent="0.25">
      <c r="A53" s="19"/>
      <c r="B53" s="2"/>
      <c r="C53" s="20"/>
      <c r="D53" s="2"/>
      <c r="E53" s="143"/>
      <c r="F53" s="145">
        <f t="shared" si="1"/>
        <v>0.40902777777777766</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customFormat="1" ht="15" x14ac:dyDescent="0.25">
      <c r="A54" s="2">
        <f>'WG Opening'!A67</f>
        <v>6</v>
      </c>
      <c r="B54" s="2"/>
      <c r="C54" s="2" t="str">
        <f>'WG Opening'!C67</f>
        <v>AOB</v>
      </c>
      <c r="D54" s="2" t="str">
        <f>'WG Opening'!D67</f>
        <v>Beecher</v>
      </c>
      <c r="E54" s="143">
        <v>1</v>
      </c>
      <c r="F54" s="145">
        <f t="shared" si="1"/>
        <v>0.40902777777777766</v>
      </c>
    </row>
    <row r="55" spans="1:255" customFormat="1" ht="15" x14ac:dyDescent="0.25">
      <c r="A55" s="4"/>
      <c r="B55" s="2"/>
      <c r="C55" s="28"/>
      <c r="D55" s="2"/>
      <c r="E55" s="143"/>
      <c r="F55" s="145">
        <f t="shared" si="1"/>
        <v>0.4097222222222221</v>
      </c>
    </row>
    <row r="56" spans="1:255" ht="15" customHeight="1" x14ac:dyDescent="0.25">
      <c r="A56" s="2" t="str">
        <f>'WG Opening'!A69</f>
        <v>7</v>
      </c>
      <c r="B56" s="2"/>
      <c r="C56" s="1" t="s">
        <v>194</v>
      </c>
      <c r="D56" s="2" t="str">
        <f>'WG Opening'!D69</f>
        <v>Beecher</v>
      </c>
      <c r="E56" s="143">
        <v>1</v>
      </c>
      <c r="F56" s="145">
        <f t="shared" si="1"/>
        <v>0.4097222222222221</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25">
      <c r="A57" s="4"/>
      <c r="B57" s="2"/>
      <c r="C57" s="2"/>
      <c r="D57" s="2"/>
      <c r="E57" s="139"/>
      <c r="F57" s="145">
        <f t="shared" si="1"/>
        <v>0.41041666666666654</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25">
      <c r="A58" s="4"/>
      <c r="B58" s="2"/>
      <c r="C58" s="2"/>
      <c r="D58" s="2"/>
      <c r="E58" s="139"/>
      <c r="F58" s="145"/>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25">
      <c r="A59" s="19"/>
      <c r="B59" s="2" t="s">
        <v>5</v>
      </c>
      <c r="C59" s="5" t="str">
        <f>'WG Opening'!C72</f>
        <v>ME - Motion, External        MI - Motion, Internal</v>
      </c>
      <c r="D59" s="2"/>
      <c r="E59" s="139" t="s">
        <v>5</v>
      </c>
      <c r="F59" s="145"/>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row>
    <row r="60" spans="1:255" ht="15" customHeight="1" x14ac:dyDescent="0.25">
      <c r="A60" s="19" t="s">
        <v>5</v>
      </c>
      <c r="B60" s="2"/>
      <c r="C60" s="5" t="str">
        <f>'WG Opening'!C73</f>
        <v>DT - Discussion Topic         II - Information Item</v>
      </c>
      <c r="D60" s="2"/>
      <c r="E60" s="139"/>
      <c r="F60" s="139"/>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row>
    <row r="61" spans="1:255" ht="15.6" x14ac:dyDescent="0.25">
      <c r="A61" s="19"/>
      <c r="B61" s="2"/>
      <c r="C61" s="5" t="str">
        <f>'WG Opening'!C74</f>
        <v>Category  (* = consent agenda)</v>
      </c>
      <c r="D61" s="2"/>
      <c r="E61" s="139"/>
      <c r="F61" s="145"/>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row>
    <row r="62" spans="1:255" ht="15.6" x14ac:dyDescent="0.25">
      <c r="A62" s="24"/>
      <c r="B62" s="2"/>
      <c r="C62" s="13"/>
      <c r="D62" s="2"/>
      <c r="E62" s="139"/>
      <c r="F62" s="145"/>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c r="HJ62" s="17"/>
      <c r="HK62" s="17"/>
      <c r="HL62" s="17"/>
      <c r="HM62" s="17"/>
      <c r="HN62" s="17"/>
      <c r="HO62" s="17"/>
      <c r="HP62" s="17"/>
      <c r="HQ62" s="17"/>
      <c r="HR62" s="17"/>
      <c r="HS62" s="17"/>
      <c r="HT62" s="17"/>
      <c r="HU62" s="17"/>
      <c r="HV62" s="17"/>
      <c r="HW62" s="17"/>
      <c r="HX62" s="17"/>
      <c r="HY62" s="17"/>
      <c r="HZ62" s="17"/>
      <c r="IA62" s="17"/>
      <c r="IB62" s="17"/>
      <c r="IC62" s="17"/>
      <c r="ID62" s="17"/>
      <c r="IE62" s="17"/>
      <c r="IF62" s="17"/>
      <c r="IG62" s="17"/>
      <c r="IH62" s="17"/>
      <c r="II62" s="17"/>
      <c r="IJ62" s="17"/>
      <c r="IK62" s="17"/>
      <c r="IL62" s="17"/>
      <c r="IM62" s="17"/>
      <c r="IN62" s="17"/>
      <c r="IO62" s="17"/>
      <c r="IP62" s="17"/>
      <c r="IQ62" s="17"/>
      <c r="IR62" s="17"/>
      <c r="IS62" s="17"/>
      <c r="IT62" s="17"/>
      <c r="IU62" s="17"/>
    </row>
    <row r="63" spans="1:255" x14ac:dyDescent="0.25">
      <c r="C63" s="14"/>
      <c r="E63" s="141"/>
    </row>
    <row r="64" spans="1:255" x14ac:dyDescent="0.25">
      <c r="C64" s="14"/>
      <c r="E64" s="141"/>
    </row>
    <row r="65" spans="1:5" x14ac:dyDescent="0.25">
      <c r="C65" s="14"/>
      <c r="E65" s="141"/>
    </row>
    <row r="66" spans="1:5" x14ac:dyDescent="0.25">
      <c r="C66" s="14"/>
      <c r="E66" s="141"/>
    </row>
    <row r="67" spans="1:5" x14ac:dyDescent="0.25">
      <c r="C67" s="14"/>
      <c r="E67" s="141"/>
    </row>
    <row r="68" spans="1:5" x14ac:dyDescent="0.25">
      <c r="C68" s="14"/>
      <c r="E68" s="141"/>
    </row>
    <row r="69" spans="1:5" x14ac:dyDescent="0.25">
      <c r="C69" s="14"/>
      <c r="E69" s="141"/>
    </row>
    <row r="70" spans="1:5" x14ac:dyDescent="0.25">
      <c r="C70" s="14"/>
      <c r="E70" s="141"/>
    </row>
    <row r="71" spans="1:5" x14ac:dyDescent="0.25">
      <c r="A71" s="14"/>
      <c r="C71" s="14"/>
      <c r="E71" s="141"/>
    </row>
    <row r="72" spans="1:5" x14ac:dyDescent="0.25">
      <c r="A72" s="14"/>
      <c r="C72" s="14"/>
      <c r="E72" s="141"/>
    </row>
    <row r="73" spans="1:5" x14ac:dyDescent="0.25">
      <c r="A73" s="14"/>
    </row>
    <row r="74" spans="1:5" x14ac:dyDescent="0.25">
      <c r="A74" s="14"/>
    </row>
    <row r="75" spans="1:5" x14ac:dyDescent="0.25">
      <c r="A75" s="14"/>
    </row>
    <row r="86" spans="1:5" x14ac:dyDescent="0.25">
      <c r="A86" s="14"/>
    </row>
    <row r="87" spans="1:5" ht="16.5" customHeight="1" x14ac:dyDescent="0.25">
      <c r="A87" s="14"/>
    </row>
    <row r="88" spans="1:5" ht="16.5" customHeight="1" x14ac:dyDescent="0.25">
      <c r="A88" s="14"/>
      <c r="C88" s="14"/>
      <c r="E88" s="141"/>
    </row>
    <row r="89" spans="1:5" ht="16.5" customHeight="1" x14ac:dyDescent="0.25">
      <c r="A89" s="14"/>
      <c r="C89" s="14"/>
      <c r="E89" s="141"/>
    </row>
    <row r="90" spans="1:5" ht="16.5" customHeight="1" x14ac:dyDescent="0.25">
      <c r="A90" s="14"/>
      <c r="C90" s="14"/>
      <c r="E90" s="141"/>
    </row>
    <row r="91" spans="1:5" ht="16.5" customHeight="1" x14ac:dyDescent="0.25">
      <c r="A91" s="14"/>
      <c r="C91" s="14"/>
      <c r="E91" s="141"/>
    </row>
    <row r="92" spans="1:5" x14ac:dyDescent="0.25">
      <c r="A92" s="14"/>
      <c r="C92" s="14"/>
      <c r="E92" s="141"/>
    </row>
  </sheetData>
  <mergeCells count="9">
    <mergeCell ref="D19:D24"/>
    <mergeCell ref="E19:E24"/>
    <mergeCell ref="F19:F24"/>
    <mergeCell ref="A1:F1"/>
    <mergeCell ref="A2:F2"/>
    <mergeCell ref="E3:F3"/>
    <mergeCell ref="D5:D11"/>
    <mergeCell ref="E5:E11"/>
    <mergeCell ref="F5:F11"/>
  </mergeCells>
  <hyperlinks>
    <hyperlink ref="C7" r:id="rId1" display="https://grouper.ieee.org/groups/802/15/pub/Meeting_Plan.html" xr:uid="{00000000-0004-0000-0600-000000000000}"/>
    <hyperlink ref="C6" r:id="rId2" display="http://grouper.ieee.org/groups/802/15/calendar.html" xr:uid="{00000000-0004-0000-0600-000001000000}"/>
  </hyperlinks>
  <pageMargins left="0.7" right="0.7" top="0.75" bottom="0.75" header="0.3" footer="0.3"/>
  <pageSetup orientation="portrait" horizontalDpi="300" verticalDpi="300" r:id="rId3"/>
  <ignoredErrors>
    <ignoredError sqref="A51 A16:A17 A26 A55 A53"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V87"/>
  <sheetViews>
    <sheetView zoomScaleNormal="100" workbookViewId="0">
      <pane xSplit="2" ySplit="3" topLeftCell="C4" activePane="bottomRight" state="frozen"/>
      <selection pane="topRight" activeCell="C1" sqref="C1"/>
      <selection pane="bottomLeft" activeCell="A4" sqref="A4"/>
      <selection pane="bottomRight" activeCell="E61" sqref="E61"/>
    </sheetView>
  </sheetViews>
  <sheetFormatPr defaultColWidth="9.4140625" defaultRowHeight="13.2" x14ac:dyDescent="0.25"/>
  <cols>
    <col min="1" max="1" width="5.58203125" style="18" customWidth="1"/>
    <col min="2" max="2" width="3.58203125" style="14" customWidth="1"/>
    <col min="3" max="3" width="62.83203125" style="15" customWidth="1"/>
    <col min="4" max="4" width="11.58203125" style="14" customWidth="1"/>
    <col min="5" max="5" width="3.1640625" style="142" customWidth="1"/>
    <col min="6" max="6" width="8.75" style="141" customWidth="1"/>
    <col min="7" max="7" width="11.08203125" style="14" customWidth="1"/>
    <col min="8" max="8" width="7.83203125" style="16" customWidth="1"/>
    <col min="9" max="9" width="8.58203125" style="16" customWidth="1"/>
    <col min="10" max="10" width="50.58203125" style="66" customWidth="1"/>
    <col min="11" max="11" width="50.58203125" style="14" customWidth="1"/>
    <col min="12" max="256" width="9.4140625" style="14"/>
    <col min="257" max="257" width="6.25" style="14" customWidth="1"/>
    <col min="258" max="258" width="4.75" style="14" customWidth="1"/>
    <col min="259" max="259" width="55.83203125" style="14" customWidth="1"/>
    <col min="260" max="260" width="2.75" style="14" customWidth="1"/>
    <col min="261" max="261" width="14.75" style="14" customWidth="1"/>
    <col min="262" max="262" width="3.25" style="14" customWidth="1"/>
    <col min="263" max="263" width="8.1640625" style="14" customWidth="1"/>
    <col min="264" max="264" width="4.1640625" style="14" customWidth="1"/>
    <col min="265" max="512" width="9.4140625" style="14"/>
    <col min="513" max="513" width="6.25" style="14" customWidth="1"/>
    <col min="514" max="514" width="4.75" style="14" customWidth="1"/>
    <col min="515" max="515" width="55.83203125" style="14" customWidth="1"/>
    <col min="516" max="516" width="2.75" style="14" customWidth="1"/>
    <col min="517" max="517" width="14.75" style="14" customWidth="1"/>
    <col min="518" max="518" width="3.25" style="14" customWidth="1"/>
    <col min="519" max="519" width="8.1640625" style="14" customWidth="1"/>
    <col min="520" max="520" width="4.1640625" style="14" customWidth="1"/>
    <col min="521" max="768" width="9.4140625" style="14"/>
    <col min="769" max="769" width="6.25" style="14" customWidth="1"/>
    <col min="770" max="770" width="4.75" style="14" customWidth="1"/>
    <col min="771" max="771" width="55.83203125" style="14" customWidth="1"/>
    <col min="772" max="772" width="2.75" style="14" customWidth="1"/>
    <col min="773" max="773" width="14.75" style="14" customWidth="1"/>
    <col min="774" max="774" width="3.25" style="14" customWidth="1"/>
    <col min="775" max="775" width="8.1640625" style="14" customWidth="1"/>
    <col min="776" max="776" width="4.1640625" style="14" customWidth="1"/>
    <col min="777" max="1024" width="9.4140625" style="14"/>
    <col min="1025" max="1025" width="6.25" style="14" customWidth="1"/>
    <col min="1026" max="1026" width="4.75" style="14" customWidth="1"/>
    <col min="1027" max="1027" width="55.83203125" style="14" customWidth="1"/>
    <col min="1028" max="1028" width="2.75" style="14" customWidth="1"/>
    <col min="1029" max="1029" width="14.75" style="14" customWidth="1"/>
    <col min="1030" max="1030" width="3.25" style="14" customWidth="1"/>
    <col min="1031" max="1031" width="8.1640625" style="14" customWidth="1"/>
    <col min="1032" max="1032" width="4.1640625" style="14" customWidth="1"/>
    <col min="1033" max="1280" width="9.4140625" style="14"/>
    <col min="1281" max="1281" width="6.25" style="14" customWidth="1"/>
    <col min="1282" max="1282" width="4.75" style="14" customWidth="1"/>
    <col min="1283" max="1283" width="55.83203125" style="14" customWidth="1"/>
    <col min="1284" max="1284" width="2.75" style="14" customWidth="1"/>
    <col min="1285" max="1285" width="14.75" style="14" customWidth="1"/>
    <col min="1286" max="1286" width="3.25" style="14" customWidth="1"/>
    <col min="1287" max="1287" width="8.1640625" style="14" customWidth="1"/>
    <col min="1288" max="1288" width="4.1640625" style="14" customWidth="1"/>
    <col min="1289" max="1536" width="9.4140625" style="14"/>
    <col min="1537" max="1537" width="6.25" style="14" customWidth="1"/>
    <col min="1538" max="1538" width="4.75" style="14" customWidth="1"/>
    <col min="1539" max="1539" width="55.83203125" style="14" customWidth="1"/>
    <col min="1540" max="1540" width="2.75" style="14" customWidth="1"/>
    <col min="1541" max="1541" width="14.75" style="14" customWidth="1"/>
    <col min="1542" max="1542" width="3.25" style="14" customWidth="1"/>
    <col min="1543" max="1543" width="8.1640625" style="14" customWidth="1"/>
    <col min="1544" max="1544" width="4.1640625" style="14" customWidth="1"/>
    <col min="1545" max="1792" width="9.4140625" style="14"/>
    <col min="1793" max="1793" width="6.25" style="14" customWidth="1"/>
    <col min="1794" max="1794" width="4.75" style="14" customWidth="1"/>
    <col min="1795" max="1795" width="55.83203125" style="14" customWidth="1"/>
    <col min="1796" max="1796" width="2.75" style="14" customWidth="1"/>
    <col min="1797" max="1797" width="14.75" style="14" customWidth="1"/>
    <col min="1798" max="1798" width="3.25" style="14" customWidth="1"/>
    <col min="1799" max="1799" width="8.1640625" style="14" customWidth="1"/>
    <col min="1800" max="1800" width="4.1640625" style="14" customWidth="1"/>
    <col min="1801" max="2048" width="9.4140625" style="14"/>
    <col min="2049" max="2049" width="6.25" style="14" customWidth="1"/>
    <col min="2050" max="2050" width="4.75" style="14" customWidth="1"/>
    <col min="2051" max="2051" width="55.83203125" style="14" customWidth="1"/>
    <col min="2052" max="2052" width="2.75" style="14" customWidth="1"/>
    <col min="2053" max="2053" width="14.75" style="14" customWidth="1"/>
    <col min="2054" max="2054" width="3.25" style="14" customWidth="1"/>
    <col min="2055" max="2055" width="8.1640625" style="14" customWidth="1"/>
    <col min="2056" max="2056" width="4.1640625" style="14" customWidth="1"/>
    <col min="2057" max="2304" width="9.4140625" style="14"/>
    <col min="2305" max="2305" width="6.25" style="14" customWidth="1"/>
    <col min="2306" max="2306" width="4.75" style="14" customWidth="1"/>
    <col min="2307" max="2307" width="55.83203125" style="14" customWidth="1"/>
    <col min="2308" max="2308" width="2.75" style="14" customWidth="1"/>
    <col min="2309" max="2309" width="14.75" style="14" customWidth="1"/>
    <col min="2310" max="2310" width="3.25" style="14" customWidth="1"/>
    <col min="2311" max="2311" width="8.1640625" style="14" customWidth="1"/>
    <col min="2312" max="2312" width="4.1640625" style="14" customWidth="1"/>
    <col min="2313" max="2560" width="9.4140625" style="14"/>
    <col min="2561" max="2561" width="6.25" style="14" customWidth="1"/>
    <col min="2562" max="2562" width="4.75" style="14" customWidth="1"/>
    <col min="2563" max="2563" width="55.83203125" style="14" customWidth="1"/>
    <col min="2564" max="2564" width="2.75" style="14" customWidth="1"/>
    <col min="2565" max="2565" width="14.75" style="14" customWidth="1"/>
    <col min="2566" max="2566" width="3.25" style="14" customWidth="1"/>
    <col min="2567" max="2567" width="8.1640625" style="14" customWidth="1"/>
    <col min="2568" max="2568" width="4.1640625" style="14" customWidth="1"/>
    <col min="2569" max="2816" width="9.4140625" style="14"/>
    <col min="2817" max="2817" width="6.25" style="14" customWidth="1"/>
    <col min="2818" max="2818" width="4.75" style="14" customWidth="1"/>
    <col min="2819" max="2819" width="55.83203125" style="14" customWidth="1"/>
    <col min="2820" max="2820" width="2.75" style="14" customWidth="1"/>
    <col min="2821" max="2821" width="14.75" style="14" customWidth="1"/>
    <col min="2822" max="2822" width="3.25" style="14" customWidth="1"/>
    <col min="2823" max="2823" width="8.1640625" style="14" customWidth="1"/>
    <col min="2824" max="2824" width="4.1640625" style="14" customWidth="1"/>
    <col min="2825" max="3072" width="9.4140625" style="14"/>
    <col min="3073" max="3073" width="6.25" style="14" customWidth="1"/>
    <col min="3074" max="3074" width="4.75" style="14" customWidth="1"/>
    <col min="3075" max="3075" width="55.83203125" style="14" customWidth="1"/>
    <col min="3076" max="3076" width="2.75" style="14" customWidth="1"/>
    <col min="3077" max="3077" width="14.75" style="14" customWidth="1"/>
    <col min="3078" max="3078" width="3.25" style="14" customWidth="1"/>
    <col min="3079" max="3079" width="8.1640625" style="14" customWidth="1"/>
    <col min="3080" max="3080" width="4.1640625" style="14" customWidth="1"/>
    <col min="3081" max="3328" width="9.4140625" style="14"/>
    <col min="3329" max="3329" width="6.25" style="14" customWidth="1"/>
    <col min="3330" max="3330" width="4.75" style="14" customWidth="1"/>
    <col min="3331" max="3331" width="55.83203125" style="14" customWidth="1"/>
    <col min="3332" max="3332" width="2.75" style="14" customWidth="1"/>
    <col min="3333" max="3333" width="14.75" style="14" customWidth="1"/>
    <col min="3334" max="3334" width="3.25" style="14" customWidth="1"/>
    <col min="3335" max="3335" width="8.1640625" style="14" customWidth="1"/>
    <col min="3336" max="3336" width="4.1640625" style="14" customWidth="1"/>
    <col min="3337" max="3584" width="9.4140625" style="14"/>
    <col min="3585" max="3585" width="6.25" style="14" customWidth="1"/>
    <col min="3586" max="3586" width="4.75" style="14" customWidth="1"/>
    <col min="3587" max="3587" width="55.83203125" style="14" customWidth="1"/>
    <col min="3588" max="3588" width="2.75" style="14" customWidth="1"/>
    <col min="3589" max="3589" width="14.75" style="14" customWidth="1"/>
    <col min="3590" max="3590" width="3.25" style="14" customWidth="1"/>
    <col min="3591" max="3591" width="8.1640625" style="14" customWidth="1"/>
    <col min="3592" max="3592" width="4.1640625" style="14" customWidth="1"/>
    <col min="3593" max="3840" width="9.4140625" style="14"/>
    <col min="3841" max="3841" width="6.25" style="14" customWidth="1"/>
    <col min="3842" max="3842" width="4.75" style="14" customWidth="1"/>
    <col min="3843" max="3843" width="55.83203125" style="14" customWidth="1"/>
    <col min="3844" max="3844" width="2.75" style="14" customWidth="1"/>
    <col min="3845" max="3845" width="14.75" style="14" customWidth="1"/>
    <col min="3846" max="3846" width="3.25" style="14" customWidth="1"/>
    <col min="3847" max="3847" width="8.1640625" style="14" customWidth="1"/>
    <col min="3848" max="3848" width="4.1640625" style="14" customWidth="1"/>
    <col min="3849" max="4096" width="9.4140625" style="14"/>
    <col min="4097" max="4097" width="6.25" style="14" customWidth="1"/>
    <col min="4098" max="4098" width="4.75" style="14" customWidth="1"/>
    <col min="4099" max="4099" width="55.83203125" style="14" customWidth="1"/>
    <col min="4100" max="4100" width="2.75" style="14" customWidth="1"/>
    <col min="4101" max="4101" width="14.75" style="14" customWidth="1"/>
    <col min="4102" max="4102" width="3.25" style="14" customWidth="1"/>
    <col min="4103" max="4103" width="8.1640625" style="14" customWidth="1"/>
    <col min="4104" max="4104" width="4.1640625" style="14" customWidth="1"/>
    <col min="4105" max="4352" width="9.4140625" style="14"/>
    <col min="4353" max="4353" width="6.25" style="14" customWidth="1"/>
    <col min="4354" max="4354" width="4.75" style="14" customWidth="1"/>
    <col min="4355" max="4355" width="55.83203125" style="14" customWidth="1"/>
    <col min="4356" max="4356" width="2.75" style="14" customWidth="1"/>
    <col min="4357" max="4357" width="14.75" style="14" customWidth="1"/>
    <col min="4358" max="4358" width="3.25" style="14" customWidth="1"/>
    <col min="4359" max="4359" width="8.1640625" style="14" customWidth="1"/>
    <col min="4360" max="4360" width="4.1640625" style="14" customWidth="1"/>
    <col min="4361" max="4608" width="9.4140625" style="14"/>
    <col min="4609" max="4609" width="6.25" style="14" customWidth="1"/>
    <col min="4610" max="4610" width="4.75" style="14" customWidth="1"/>
    <col min="4611" max="4611" width="55.83203125" style="14" customWidth="1"/>
    <col min="4612" max="4612" width="2.75" style="14" customWidth="1"/>
    <col min="4613" max="4613" width="14.75" style="14" customWidth="1"/>
    <col min="4614" max="4614" width="3.25" style="14" customWidth="1"/>
    <col min="4615" max="4615" width="8.1640625" style="14" customWidth="1"/>
    <col min="4616" max="4616" width="4.1640625" style="14" customWidth="1"/>
    <col min="4617" max="4864" width="9.4140625" style="14"/>
    <col min="4865" max="4865" width="6.25" style="14" customWidth="1"/>
    <col min="4866" max="4866" width="4.75" style="14" customWidth="1"/>
    <col min="4867" max="4867" width="55.83203125" style="14" customWidth="1"/>
    <col min="4868" max="4868" width="2.75" style="14" customWidth="1"/>
    <col min="4869" max="4869" width="14.75" style="14" customWidth="1"/>
    <col min="4870" max="4870" width="3.25" style="14" customWidth="1"/>
    <col min="4871" max="4871" width="8.1640625" style="14" customWidth="1"/>
    <col min="4872" max="4872" width="4.1640625" style="14" customWidth="1"/>
    <col min="4873" max="5120" width="9.4140625" style="14"/>
    <col min="5121" max="5121" width="6.25" style="14" customWidth="1"/>
    <col min="5122" max="5122" width="4.75" style="14" customWidth="1"/>
    <col min="5123" max="5123" width="55.83203125" style="14" customWidth="1"/>
    <col min="5124" max="5124" width="2.75" style="14" customWidth="1"/>
    <col min="5125" max="5125" width="14.75" style="14" customWidth="1"/>
    <col min="5126" max="5126" width="3.25" style="14" customWidth="1"/>
    <col min="5127" max="5127" width="8.1640625" style="14" customWidth="1"/>
    <col min="5128" max="5128" width="4.1640625" style="14" customWidth="1"/>
    <col min="5129" max="5376" width="9.4140625" style="14"/>
    <col min="5377" max="5377" width="6.25" style="14" customWidth="1"/>
    <col min="5378" max="5378" width="4.75" style="14" customWidth="1"/>
    <col min="5379" max="5379" width="55.83203125" style="14" customWidth="1"/>
    <col min="5380" max="5380" width="2.75" style="14" customWidth="1"/>
    <col min="5381" max="5381" width="14.75" style="14" customWidth="1"/>
    <col min="5382" max="5382" width="3.25" style="14" customWidth="1"/>
    <col min="5383" max="5383" width="8.1640625" style="14" customWidth="1"/>
    <col min="5384" max="5384" width="4.1640625" style="14" customWidth="1"/>
    <col min="5385" max="5632" width="9.4140625" style="14"/>
    <col min="5633" max="5633" width="6.25" style="14" customWidth="1"/>
    <col min="5634" max="5634" width="4.75" style="14" customWidth="1"/>
    <col min="5635" max="5635" width="55.83203125" style="14" customWidth="1"/>
    <col min="5636" max="5636" width="2.75" style="14" customWidth="1"/>
    <col min="5637" max="5637" width="14.75" style="14" customWidth="1"/>
    <col min="5638" max="5638" width="3.25" style="14" customWidth="1"/>
    <col min="5639" max="5639" width="8.1640625" style="14" customWidth="1"/>
    <col min="5640" max="5640" width="4.1640625" style="14" customWidth="1"/>
    <col min="5641" max="5888" width="9.4140625" style="14"/>
    <col min="5889" max="5889" width="6.25" style="14" customWidth="1"/>
    <col min="5890" max="5890" width="4.75" style="14" customWidth="1"/>
    <col min="5891" max="5891" width="55.83203125" style="14" customWidth="1"/>
    <col min="5892" max="5892" width="2.75" style="14" customWidth="1"/>
    <col min="5893" max="5893" width="14.75" style="14" customWidth="1"/>
    <col min="5894" max="5894" width="3.25" style="14" customWidth="1"/>
    <col min="5895" max="5895" width="8.1640625" style="14" customWidth="1"/>
    <col min="5896" max="5896" width="4.1640625" style="14" customWidth="1"/>
    <col min="5897" max="6144" width="9.4140625" style="14"/>
    <col min="6145" max="6145" width="6.25" style="14" customWidth="1"/>
    <col min="6146" max="6146" width="4.75" style="14" customWidth="1"/>
    <col min="6147" max="6147" width="55.83203125" style="14" customWidth="1"/>
    <col min="6148" max="6148" width="2.75" style="14" customWidth="1"/>
    <col min="6149" max="6149" width="14.75" style="14" customWidth="1"/>
    <col min="6150" max="6150" width="3.25" style="14" customWidth="1"/>
    <col min="6151" max="6151" width="8.1640625" style="14" customWidth="1"/>
    <col min="6152" max="6152" width="4.1640625" style="14" customWidth="1"/>
    <col min="6153" max="6400" width="9.4140625" style="14"/>
    <col min="6401" max="6401" width="6.25" style="14" customWidth="1"/>
    <col min="6402" max="6402" width="4.75" style="14" customWidth="1"/>
    <col min="6403" max="6403" width="55.83203125" style="14" customWidth="1"/>
    <col min="6404" max="6404" width="2.75" style="14" customWidth="1"/>
    <col min="6405" max="6405" width="14.75" style="14" customWidth="1"/>
    <col min="6406" max="6406" width="3.25" style="14" customWidth="1"/>
    <col min="6407" max="6407" width="8.1640625" style="14" customWidth="1"/>
    <col min="6408" max="6408" width="4.1640625" style="14" customWidth="1"/>
    <col min="6409" max="6656" width="9.4140625" style="14"/>
    <col min="6657" max="6657" width="6.25" style="14" customWidth="1"/>
    <col min="6658" max="6658" width="4.75" style="14" customWidth="1"/>
    <col min="6659" max="6659" width="55.83203125" style="14" customWidth="1"/>
    <col min="6660" max="6660" width="2.75" style="14" customWidth="1"/>
    <col min="6661" max="6661" width="14.75" style="14" customWidth="1"/>
    <col min="6662" max="6662" width="3.25" style="14" customWidth="1"/>
    <col min="6663" max="6663" width="8.1640625" style="14" customWidth="1"/>
    <col min="6664" max="6664" width="4.1640625" style="14" customWidth="1"/>
    <col min="6665" max="6912" width="9.4140625" style="14"/>
    <col min="6913" max="6913" width="6.25" style="14" customWidth="1"/>
    <col min="6914" max="6914" width="4.75" style="14" customWidth="1"/>
    <col min="6915" max="6915" width="55.83203125" style="14" customWidth="1"/>
    <col min="6916" max="6916" width="2.75" style="14" customWidth="1"/>
    <col min="6917" max="6917" width="14.75" style="14" customWidth="1"/>
    <col min="6918" max="6918" width="3.25" style="14" customWidth="1"/>
    <col min="6919" max="6919" width="8.1640625" style="14" customWidth="1"/>
    <col min="6920" max="6920" width="4.1640625" style="14" customWidth="1"/>
    <col min="6921" max="7168" width="9.4140625" style="14"/>
    <col min="7169" max="7169" width="6.25" style="14" customWidth="1"/>
    <col min="7170" max="7170" width="4.75" style="14" customWidth="1"/>
    <col min="7171" max="7171" width="55.83203125" style="14" customWidth="1"/>
    <col min="7172" max="7172" width="2.75" style="14" customWidth="1"/>
    <col min="7173" max="7173" width="14.75" style="14" customWidth="1"/>
    <col min="7174" max="7174" width="3.25" style="14" customWidth="1"/>
    <col min="7175" max="7175" width="8.1640625" style="14" customWidth="1"/>
    <col min="7176" max="7176" width="4.1640625" style="14" customWidth="1"/>
    <col min="7177" max="7424" width="9.4140625" style="14"/>
    <col min="7425" max="7425" width="6.25" style="14" customWidth="1"/>
    <col min="7426" max="7426" width="4.75" style="14" customWidth="1"/>
    <col min="7427" max="7427" width="55.83203125" style="14" customWidth="1"/>
    <col min="7428" max="7428" width="2.75" style="14" customWidth="1"/>
    <col min="7429" max="7429" width="14.75" style="14" customWidth="1"/>
    <col min="7430" max="7430" width="3.25" style="14" customWidth="1"/>
    <col min="7431" max="7431" width="8.1640625" style="14" customWidth="1"/>
    <col min="7432" max="7432" width="4.1640625" style="14" customWidth="1"/>
    <col min="7433" max="7680" width="9.4140625" style="14"/>
    <col min="7681" max="7681" width="6.25" style="14" customWidth="1"/>
    <col min="7682" max="7682" width="4.75" style="14" customWidth="1"/>
    <col min="7683" max="7683" width="55.83203125" style="14" customWidth="1"/>
    <col min="7684" max="7684" width="2.75" style="14" customWidth="1"/>
    <col min="7685" max="7685" width="14.75" style="14" customWidth="1"/>
    <col min="7686" max="7686" width="3.25" style="14" customWidth="1"/>
    <col min="7687" max="7687" width="8.1640625" style="14" customWidth="1"/>
    <col min="7688" max="7688" width="4.1640625" style="14" customWidth="1"/>
    <col min="7689" max="7936" width="9.4140625" style="14"/>
    <col min="7937" max="7937" width="6.25" style="14" customWidth="1"/>
    <col min="7938" max="7938" width="4.75" style="14" customWidth="1"/>
    <col min="7939" max="7939" width="55.83203125" style="14" customWidth="1"/>
    <col min="7940" max="7940" width="2.75" style="14" customWidth="1"/>
    <col min="7941" max="7941" width="14.75" style="14" customWidth="1"/>
    <col min="7942" max="7942" width="3.25" style="14" customWidth="1"/>
    <col min="7943" max="7943" width="8.1640625" style="14" customWidth="1"/>
    <col min="7944" max="7944" width="4.1640625" style="14" customWidth="1"/>
    <col min="7945" max="8192" width="9.4140625" style="14"/>
    <col min="8193" max="8193" width="6.25" style="14" customWidth="1"/>
    <col min="8194" max="8194" width="4.75" style="14" customWidth="1"/>
    <col min="8195" max="8195" width="55.83203125" style="14" customWidth="1"/>
    <col min="8196" max="8196" width="2.75" style="14" customWidth="1"/>
    <col min="8197" max="8197" width="14.75" style="14" customWidth="1"/>
    <col min="8198" max="8198" width="3.25" style="14" customWidth="1"/>
    <col min="8199" max="8199" width="8.1640625" style="14" customWidth="1"/>
    <col min="8200" max="8200" width="4.1640625" style="14" customWidth="1"/>
    <col min="8201" max="8448" width="9.4140625" style="14"/>
    <col min="8449" max="8449" width="6.25" style="14" customWidth="1"/>
    <col min="8450" max="8450" width="4.75" style="14" customWidth="1"/>
    <col min="8451" max="8451" width="55.83203125" style="14" customWidth="1"/>
    <col min="8452" max="8452" width="2.75" style="14" customWidth="1"/>
    <col min="8453" max="8453" width="14.75" style="14" customWidth="1"/>
    <col min="8454" max="8454" width="3.25" style="14" customWidth="1"/>
    <col min="8455" max="8455" width="8.1640625" style="14" customWidth="1"/>
    <col min="8456" max="8456" width="4.1640625" style="14" customWidth="1"/>
    <col min="8457" max="8704" width="9.4140625" style="14"/>
    <col min="8705" max="8705" width="6.25" style="14" customWidth="1"/>
    <col min="8706" max="8706" width="4.75" style="14" customWidth="1"/>
    <col min="8707" max="8707" width="55.83203125" style="14" customWidth="1"/>
    <col min="8708" max="8708" width="2.75" style="14" customWidth="1"/>
    <col min="8709" max="8709" width="14.75" style="14" customWidth="1"/>
    <col min="8710" max="8710" width="3.25" style="14" customWidth="1"/>
    <col min="8711" max="8711" width="8.1640625" style="14" customWidth="1"/>
    <col min="8712" max="8712" width="4.1640625" style="14" customWidth="1"/>
    <col min="8713" max="8960" width="9.4140625" style="14"/>
    <col min="8961" max="8961" width="6.25" style="14" customWidth="1"/>
    <col min="8962" max="8962" width="4.75" style="14" customWidth="1"/>
    <col min="8963" max="8963" width="55.83203125" style="14" customWidth="1"/>
    <col min="8964" max="8964" width="2.75" style="14" customWidth="1"/>
    <col min="8965" max="8965" width="14.75" style="14" customWidth="1"/>
    <col min="8966" max="8966" width="3.25" style="14" customWidth="1"/>
    <col min="8967" max="8967" width="8.1640625" style="14" customWidth="1"/>
    <col min="8968" max="8968" width="4.1640625" style="14" customWidth="1"/>
    <col min="8969" max="9216" width="9.4140625" style="14"/>
    <col min="9217" max="9217" width="6.25" style="14" customWidth="1"/>
    <col min="9218" max="9218" width="4.75" style="14" customWidth="1"/>
    <col min="9219" max="9219" width="55.83203125" style="14" customWidth="1"/>
    <col min="9220" max="9220" width="2.75" style="14" customWidth="1"/>
    <col min="9221" max="9221" width="14.75" style="14" customWidth="1"/>
    <col min="9222" max="9222" width="3.25" style="14" customWidth="1"/>
    <col min="9223" max="9223" width="8.1640625" style="14" customWidth="1"/>
    <col min="9224" max="9224" width="4.1640625" style="14" customWidth="1"/>
    <col min="9225" max="9472" width="9.4140625" style="14"/>
    <col min="9473" max="9473" width="6.25" style="14" customWidth="1"/>
    <col min="9474" max="9474" width="4.75" style="14" customWidth="1"/>
    <col min="9475" max="9475" width="55.83203125" style="14" customWidth="1"/>
    <col min="9476" max="9476" width="2.75" style="14" customWidth="1"/>
    <col min="9477" max="9477" width="14.75" style="14" customWidth="1"/>
    <col min="9478" max="9478" width="3.25" style="14" customWidth="1"/>
    <col min="9479" max="9479" width="8.1640625" style="14" customWidth="1"/>
    <col min="9480" max="9480" width="4.1640625" style="14" customWidth="1"/>
    <col min="9481" max="9728" width="9.4140625" style="14"/>
    <col min="9729" max="9729" width="6.25" style="14" customWidth="1"/>
    <col min="9730" max="9730" width="4.75" style="14" customWidth="1"/>
    <col min="9731" max="9731" width="55.83203125" style="14" customWidth="1"/>
    <col min="9732" max="9732" width="2.75" style="14" customWidth="1"/>
    <col min="9733" max="9733" width="14.75" style="14" customWidth="1"/>
    <col min="9734" max="9734" width="3.25" style="14" customWidth="1"/>
    <col min="9735" max="9735" width="8.1640625" style="14" customWidth="1"/>
    <col min="9736" max="9736" width="4.1640625" style="14" customWidth="1"/>
    <col min="9737" max="9984" width="9.4140625" style="14"/>
    <col min="9985" max="9985" width="6.25" style="14" customWidth="1"/>
    <col min="9986" max="9986" width="4.75" style="14" customWidth="1"/>
    <col min="9987" max="9987" width="55.83203125" style="14" customWidth="1"/>
    <col min="9988" max="9988" width="2.75" style="14" customWidth="1"/>
    <col min="9989" max="9989" width="14.75" style="14" customWidth="1"/>
    <col min="9990" max="9990" width="3.25" style="14" customWidth="1"/>
    <col min="9991" max="9991" width="8.1640625" style="14" customWidth="1"/>
    <col min="9992" max="9992" width="4.1640625" style="14" customWidth="1"/>
    <col min="9993" max="10240" width="9.4140625" style="14"/>
    <col min="10241" max="10241" width="6.25" style="14" customWidth="1"/>
    <col min="10242" max="10242" width="4.75" style="14" customWidth="1"/>
    <col min="10243" max="10243" width="55.83203125" style="14" customWidth="1"/>
    <col min="10244" max="10244" width="2.75" style="14" customWidth="1"/>
    <col min="10245" max="10245" width="14.75" style="14" customWidth="1"/>
    <col min="10246" max="10246" width="3.25" style="14" customWidth="1"/>
    <col min="10247" max="10247" width="8.1640625" style="14" customWidth="1"/>
    <col min="10248" max="10248" width="4.1640625" style="14" customWidth="1"/>
    <col min="10249" max="10496" width="9.4140625" style="14"/>
    <col min="10497" max="10497" width="6.25" style="14" customWidth="1"/>
    <col min="10498" max="10498" width="4.75" style="14" customWidth="1"/>
    <col min="10499" max="10499" width="55.83203125" style="14" customWidth="1"/>
    <col min="10500" max="10500" width="2.75" style="14" customWidth="1"/>
    <col min="10501" max="10501" width="14.75" style="14" customWidth="1"/>
    <col min="10502" max="10502" width="3.25" style="14" customWidth="1"/>
    <col min="10503" max="10503" width="8.1640625" style="14" customWidth="1"/>
    <col min="10504" max="10504" width="4.1640625" style="14" customWidth="1"/>
    <col min="10505" max="10752" width="9.4140625" style="14"/>
    <col min="10753" max="10753" width="6.25" style="14" customWidth="1"/>
    <col min="10754" max="10754" width="4.75" style="14" customWidth="1"/>
    <col min="10755" max="10755" width="55.83203125" style="14" customWidth="1"/>
    <col min="10756" max="10756" width="2.75" style="14" customWidth="1"/>
    <col min="10757" max="10757" width="14.75" style="14" customWidth="1"/>
    <col min="10758" max="10758" width="3.25" style="14" customWidth="1"/>
    <col min="10759" max="10759" width="8.1640625" style="14" customWidth="1"/>
    <col min="10760" max="10760" width="4.1640625" style="14" customWidth="1"/>
    <col min="10761" max="11008" width="9.4140625" style="14"/>
    <col min="11009" max="11009" width="6.25" style="14" customWidth="1"/>
    <col min="11010" max="11010" width="4.75" style="14" customWidth="1"/>
    <col min="11011" max="11011" width="55.83203125" style="14" customWidth="1"/>
    <col min="11012" max="11012" width="2.75" style="14" customWidth="1"/>
    <col min="11013" max="11013" width="14.75" style="14" customWidth="1"/>
    <col min="11014" max="11014" width="3.25" style="14" customWidth="1"/>
    <col min="11015" max="11015" width="8.1640625" style="14" customWidth="1"/>
    <col min="11016" max="11016" width="4.1640625" style="14" customWidth="1"/>
    <col min="11017" max="11264" width="9.4140625" style="14"/>
    <col min="11265" max="11265" width="6.25" style="14" customWidth="1"/>
    <col min="11266" max="11266" width="4.75" style="14" customWidth="1"/>
    <col min="11267" max="11267" width="55.83203125" style="14" customWidth="1"/>
    <col min="11268" max="11268" width="2.75" style="14" customWidth="1"/>
    <col min="11269" max="11269" width="14.75" style="14" customWidth="1"/>
    <col min="11270" max="11270" width="3.25" style="14" customWidth="1"/>
    <col min="11271" max="11271" width="8.1640625" style="14" customWidth="1"/>
    <col min="11272" max="11272" width="4.1640625" style="14" customWidth="1"/>
    <col min="11273" max="11520" width="9.4140625" style="14"/>
    <col min="11521" max="11521" width="6.25" style="14" customWidth="1"/>
    <col min="11522" max="11522" width="4.75" style="14" customWidth="1"/>
    <col min="11523" max="11523" width="55.83203125" style="14" customWidth="1"/>
    <col min="11524" max="11524" width="2.75" style="14" customWidth="1"/>
    <col min="11525" max="11525" width="14.75" style="14" customWidth="1"/>
    <col min="11526" max="11526" width="3.25" style="14" customWidth="1"/>
    <col min="11527" max="11527" width="8.1640625" style="14" customWidth="1"/>
    <col min="11528" max="11528" width="4.1640625" style="14" customWidth="1"/>
    <col min="11529" max="11776" width="9.4140625" style="14"/>
    <col min="11777" max="11777" width="6.25" style="14" customWidth="1"/>
    <col min="11778" max="11778" width="4.75" style="14" customWidth="1"/>
    <col min="11779" max="11779" width="55.83203125" style="14" customWidth="1"/>
    <col min="11780" max="11780" width="2.75" style="14" customWidth="1"/>
    <col min="11781" max="11781" width="14.75" style="14" customWidth="1"/>
    <col min="11782" max="11782" width="3.25" style="14" customWidth="1"/>
    <col min="11783" max="11783" width="8.1640625" style="14" customWidth="1"/>
    <col min="11784" max="11784" width="4.1640625" style="14" customWidth="1"/>
    <col min="11785" max="12032" width="9.4140625" style="14"/>
    <col min="12033" max="12033" width="6.25" style="14" customWidth="1"/>
    <col min="12034" max="12034" width="4.75" style="14" customWidth="1"/>
    <col min="12035" max="12035" width="55.83203125" style="14" customWidth="1"/>
    <col min="12036" max="12036" width="2.75" style="14" customWidth="1"/>
    <col min="12037" max="12037" width="14.75" style="14" customWidth="1"/>
    <col min="12038" max="12038" width="3.25" style="14" customWidth="1"/>
    <col min="12039" max="12039" width="8.1640625" style="14" customWidth="1"/>
    <col min="12040" max="12040" width="4.1640625" style="14" customWidth="1"/>
    <col min="12041" max="12288" width="9.4140625" style="14"/>
    <col min="12289" max="12289" width="6.25" style="14" customWidth="1"/>
    <col min="12290" max="12290" width="4.75" style="14" customWidth="1"/>
    <col min="12291" max="12291" width="55.83203125" style="14" customWidth="1"/>
    <col min="12292" max="12292" width="2.75" style="14" customWidth="1"/>
    <col min="12293" max="12293" width="14.75" style="14" customWidth="1"/>
    <col min="12294" max="12294" width="3.25" style="14" customWidth="1"/>
    <col min="12295" max="12295" width="8.1640625" style="14" customWidth="1"/>
    <col min="12296" max="12296" width="4.1640625" style="14" customWidth="1"/>
    <col min="12297" max="12544" width="9.4140625" style="14"/>
    <col min="12545" max="12545" width="6.25" style="14" customWidth="1"/>
    <col min="12546" max="12546" width="4.75" style="14" customWidth="1"/>
    <col min="12547" max="12547" width="55.83203125" style="14" customWidth="1"/>
    <col min="12548" max="12548" width="2.75" style="14" customWidth="1"/>
    <col min="12549" max="12549" width="14.75" style="14" customWidth="1"/>
    <col min="12550" max="12550" width="3.25" style="14" customWidth="1"/>
    <col min="12551" max="12551" width="8.1640625" style="14" customWidth="1"/>
    <col min="12552" max="12552" width="4.1640625" style="14" customWidth="1"/>
    <col min="12553" max="12800" width="9.4140625" style="14"/>
    <col min="12801" max="12801" width="6.25" style="14" customWidth="1"/>
    <col min="12802" max="12802" width="4.75" style="14" customWidth="1"/>
    <col min="12803" max="12803" width="55.83203125" style="14" customWidth="1"/>
    <col min="12804" max="12804" width="2.75" style="14" customWidth="1"/>
    <col min="12805" max="12805" width="14.75" style="14" customWidth="1"/>
    <col min="12806" max="12806" width="3.25" style="14" customWidth="1"/>
    <col min="12807" max="12807" width="8.1640625" style="14" customWidth="1"/>
    <col min="12808" max="12808" width="4.1640625" style="14" customWidth="1"/>
    <col min="12809" max="13056" width="9.4140625" style="14"/>
    <col min="13057" max="13057" width="6.25" style="14" customWidth="1"/>
    <col min="13058" max="13058" width="4.75" style="14" customWidth="1"/>
    <col min="13059" max="13059" width="55.83203125" style="14" customWidth="1"/>
    <col min="13060" max="13060" width="2.75" style="14" customWidth="1"/>
    <col min="13061" max="13061" width="14.75" style="14" customWidth="1"/>
    <col min="13062" max="13062" width="3.25" style="14" customWidth="1"/>
    <col min="13063" max="13063" width="8.1640625" style="14" customWidth="1"/>
    <col min="13064" max="13064" width="4.1640625" style="14" customWidth="1"/>
    <col min="13065" max="13312" width="9.4140625" style="14"/>
    <col min="13313" max="13313" width="6.25" style="14" customWidth="1"/>
    <col min="13314" max="13314" width="4.75" style="14" customWidth="1"/>
    <col min="13315" max="13315" width="55.83203125" style="14" customWidth="1"/>
    <col min="13316" max="13316" width="2.75" style="14" customWidth="1"/>
    <col min="13317" max="13317" width="14.75" style="14" customWidth="1"/>
    <col min="13318" max="13318" width="3.25" style="14" customWidth="1"/>
    <col min="13319" max="13319" width="8.1640625" style="14" customWidth="1"/>
    <col min="13320" max="13320" width="4.1640625" style="14" customWidth="1"/>
    <col min="13321" max="13568" width="9.4140625" style="14"/>
    <col min="13569" max="13569" width="6.25" style="14" customWidth="1"/>
    <col min="13570" max="13570" width="4.75" style="14" customWidth="1"/>
    <col min="13571" max="13571" width="55.83203125" style="14" customWidth="1"/>
    <col min="13572" max="13572" width="2.75" style="14" customWidth="1"/>
    <col min="13573" max="13573" width="14.75" style="14" customWidth="1"/>
    <col min="13574" max="13574" width="3.25" style="14" customWidth="1"/>
    <col min="13575" max="13575" width="8.1640625" style="14" customWidth="1"/>
    <col min="13576" max="13576" width="4.1640625" style="14" customWidth="1"/>
    <col min="13577" max="13824" width="9.4140625" style="14"/>
    <col min="13825" max="13825" width="6.25" style="14" customWidth="1"/>
    <col min="13826" max="13826" width="4.75" style="14" customWidth="1"/>
    <col min="13827" max="13827" width="55.83203125" style="14" customWidth="1"/>
    <col min="13828" max="13828" width="2.75" style="14" customWidth="1"/>
    <col min="13829" max="13829" width="14.75" style="14" customWidth="1"/>
    <col min="13830" max="13830" width="3.25" style="14" customWidth="1"/>
    <col min="13831" max="13831" width="8.1640625" style="14" customWidth="1"/>
    <col min="13832" max="13832" width="4.1640625" style="14" customWidth="1"/>
    <col min="13833" max="14080" width="9.4140625" style="14"/>
    <col min="14081" max="14081" width="6.25" style="14" customWidth="1"/>
    <col min="14082" max="14082" width="4.75" style="14" customWidth="1"/>
    <col min="14083" max="14083" width="55.83203125" style="14" customWidth="1"/>
    <col min="14084" max="14084" width="2.75" style="14" customWidth="1"/>
    <col min="14085" max="14085" width="14.75" style="14" customWidth="1"/>
    <col min="14086" max="14086" width="3.25" style="14" customWidth="1"/>
    <col min="14087" max="14087" width="8.1640625" style="14" customWidth="1"/>
    <col min="14088" max="14088" width="4.1640625" style="14" customWidth="1"/>
    <col min="14089" max="14336" width="9.4140625" style="14"/>
    <col min="14337" max="14337" width="6.25" style="14" customWidth="1"/>
    <col min="14338" max="14338" width="4.75" style="14" customWidth="1"/>
    <col min="14339" max="14339" width="55.83203125" style="14" customWidth="1"/>
    <col min="14340" max="14340" width="2.75" style="14" customWidth="1"/>
    <col min="14341" max="14341" width="14.75" style="14" customWidth="1"/>
    <col min="14342" max="14342" width="3.25" style="14" customWidth="1"/>
    <col min="14343" max="14343" width="8.1640625" style="14" customWidth="1"/>
    <col min="14344" max="14344" width="4.1640625" style="14" customWidth="1"/>
    <col min="14345" max="14592" width="9.4140625" style="14"/>
    <col min="14593" max="14593" width="6.25" style="14" customWidth="1"/>
    <col min="14594" max="14594" width="4.75" style="14" customWidth="1"/>
    <col min="14595" max="14595" width="55.83203125" style="14" customWidth="1"/>
    <col min="14596" max="14596" width="2.75" style="14" customWidth="1"/>
    <col min="14597" max="14597" width="14.75" style="14" customWidth="1"/>
    <col min="14598" max="14598" width="3.25" style="14" customWidth="1"/>
    <col min="14599" max="14599" width="8.1640625" style="14" customWidth="1"/>
    <col min="14600" max="14600" width="4.1640625" style="14" customWidth="1"/>
    <col min="14601" max="14848" width="9.4140625" style="14"/>
    <col min="14849" max="14849" width="6.25" style="14" customWidth="1"/>
    <col min="14850" max="14850" width="4.75" style="14" customWidth="1"/>
    <col min="14851" max="14851" width="55.83203125" style="14" customWidth="1"/>
    <col min="14852" max="14852" width="2.75" style="14" customWidth="1"/>
    <col min="14853" max="14853" width="14.75" style="14" customWidth="1"/>
    <col min="14854" max="14854" width="3.25" style="14" customWidth="1"/>
    <col min="14855" max="14855" width="8.1640625" style="14" customWidth="1"/>
    <col min="14856" max="14856" width="4.1640625" style="14" customWidth="1"/>
    <col min="14857" max="15104" width="9.4140625" style="14"/>
    <col min="15105" max="15105" width="6.25" style="14" customWidth="1"/>
    <col min="15106" max="15106" width="4.75" style="14" customWidth="1"/>
    <col min="15107" max="15107" width="55.83203125" style="14" customWidth="1"/>
    <col min="15108" max="15108" width="2.75" style="14" customWidth="1"/>
    <col min="15109" max="15109" width="14.75" style="14" customWidth="1"/>
    <col min="15110" max="15110" width="3.25" style="14" customWidth="1"/>
    <col min="15111" max="15111" width="8.1640625" style="14" customWidth="1"/>
    <col min="15112" max="15112" width="4.1640625" style="14" customWidth="1"/>
    <col min="15113" max="15360" width="9.4140625" style="14"/>
    <col min="15361" max="15361" width="6.25" style="14" customWidth="1"/>
    <col min="15362" max="15362" width="4.75" style="14" customWidth="1"/>
    <col min="15363" max="15363" width="55.83203125" style="14" customWidth="1"/>
    <col min="15364" max="15364" width="2.75" style="14" customWidth="1"/>
    <col min="15365" max="15365" width="14.75" style="14" customWidth="1"/>
    <col min="15366" max="15366" width="3.25" style="14" customWidth="1"/>
    <col min="15367" max="15367" width="8.1640625" style="14" customWidth="1"/>
    <col min="15368" max="15368" width="4.1640625" style="14" customWidth="1"/>
    <col min="15369" max="15616" width="9.4140625" style="14"/>
    <col min="15617" max="15617" width="6.25" style="14" customWidth="1"/>
    <col min="15618" max="15618" width="4.75" style="14" customWidth="1"/>
    <col min="15619" max="15619" width="55.83203125" style="14" customWidth="1"/>
    <col min="15620" max="15620" width="2.75" style="14" customWidth="1"/>
    <col min="15621" max="15621" width="14.75" style="14" customWidth="1"/>
    <col min="15622" max="15622" width="3.25" style="14" customWidth="1"/>
    <col min="15623" max="15623" width="8.1640625" style="14" customWidth="1"/>
    <col min="15624" max="15624" width="4.1640625" style="14" customWidth="1"/>
    <col min="15625" max="15872" width="9.4140625" style="14"/>
    <col min="15873" max="15873" width="6.25" style="14" customWidth="1"/>
    <col min="15874" max="15874" width="4.75" style="14" customWidth="1"/>
    <col min="15875" max="15875" width="55.83203125" style="14" customWidth="1"/>
    <col min="15876" max="15876" width="2.75" style="14" customWidth="1"/>
    <col min="15877" max="15877" width="14.75" style="14" customWidth="1"/>
    <col min="15878" max="15878" width="3.25" style="14" customWidth="1"/>
    <col min="15879" max="15879" width="8.1640625" style="14" customWidth="1"/>
    <col min="15880" max="15880" width="4.1640625" style="14" customWidth="1"/>
    <col min="15881" max="16128" width="9.4140625" style="14"/>
    <col min="16129" max="16129" width="6.25" style="14" customWidth="1"/>
    <col min="16130" max="16130" width="4.75" style="14" customWidth="1"/>
    <col min="16131" max="16131" width="55.83203125" style="14" customWidth="1"/>
    <col min="16132" max="16132" width="2.75" style="14" customWidth="1"/>
    <col min="16133" max="16133" width="14.75" style="14" customWidth="1"/>
    <col min="16134" max="16134" width="3.25" style="14" customWidth="1"/>
    <col min="16135" max="16135" width="8.1640625" style="14" customWidth="1"/>
    <col min="16136" max="16136" width="4.1640625" style="14" customWidth="1"/>
    <col min="16137" max="16384" width="9.4140625" style="14"/>
  </cols>
  <sheetData>
    <row r="1" spans="1:256" s="7" customFormat="1" ht="15" customHeight="1" x14ac:dyDescent="0.3">
      <c r="A1" s="185" t="str">
        <f>Registration!A1</f>
        <v>154th IEEE 802.15 WSN Session</v>
      </c>
      <c r="B1" s="186"/>
      <c r="C1" s="186"/>
      <c r="D1" s="186"/>
      <c r="E1" s="186"/>
      <c r="F1" s="187"/>
      <c r="G1" s="84"/>
      <c r="H1" s="60"/>
      <c r="I1" s="60"/>
      <c r="J1" s="65"/>
    </row>
    <row r="2" spans="1:256" s="7" customFormat="1" ht="15" customHeight="1" thickBot="1" x14ac:dyDescent="0.35">
      <c r="A2" s="212" t="str">
        <f>_xlfn.CONCAT("Agenda for WG15 Closing Plenary - ",TEXT(('AC Opening'!C2)+4,"DDDD, MMMM DD, YYYY"))</f>
        <v>Agenda for WG15 Closing Plenary - Thursday, January 16, 2025</v>
      </c>
      <c r="B2" s="213"/>
      <c r="C2" s="213"/>
      <c r="D2" s="213"/>
      <c r="E2" s="213"/>
      <c r="F2" s="214"/>
      <c r="G2" s="84"/>
      <c r="H2" s="59"/>
      <c r="I2" s="59"/>
      <c r="J2" s="65"/>
    </row>
    <row r="3" spans="1:256" ht="25.05" customHeight="1" thickBot="1" x14ac:dyDescent="0.3">
      <c r="A3" s="46" t="s">
        <v>40</v>
      </c>
      <c r="B3" s="47" t="s">
        <v>43</v>
      </c>
      <c r="C3" s="48" t="s">
        <v>41</v>
      </c>
      <c r="D3" s="47" t="s">
        <v>44</v>
      </c>
      <c r="E3" s="210" t="s">
        <v>137</v>
      </c>
      <c r="F3" s="211"/>
      <c r="G3" s="66"/>
    </row>
    <row r="4" spans="1:256" customFormat="1" ht="15" customHeight="1" x14ac:dyDescent="0.25">
      <c r="A4" s="21"/>
      <c r="B4" s="21"/>
      <c r="C4" s="21" t="str">
        <f>'WG Opening'!C4</f>
        <v>MEETING CALLED TO ORDER</v>
      </c>
      <c r="D4" s="2" t="str">
        <f>'WG Opening'!D4</f>
        <v>Beecher</v>
      </c>
      <c r="E4" s="140"/>
      <c r="F4" s="146">
        <f>TIME(16,0,0)</f>
        <v>0.66666666666666663</v>
      </c>
      <c r="G4" s="77"/>
      <c r="H4" s="61"/>
      <c r="I4" s="61"/>
      <c r="J4" s="67"/>
    </row>
    <row r="5" spans="1:256" s="6" customFormat="1" ht="30" customHeight="1" x14ac:dyDescent="0.25">
      <c r="A5" s="21">
        <f>'WG Opening'!A5</f>
        <v>1</v>
      </c>
      <c r="B5" s="21"/>
      <c r="C5" s="21" t="str">
        <f>'WG Opening'!C5</f>
        <v>ANNOUNCEMENTS (Don’t forget to announce your name and affiliation before you speak)</v>
      </c>
      <c r="D5" s="207" t="str">
        <f>'WG Opening'!D5</f>
        <v>Krieger</v>
      </c>
      <c r="E5" s="225">
        <v>5</v>
      </c>
      <c r="F5" s="209">
        <f>F4+TIME(0,E4,0)</f>
        <v>0.66666666666666663</v>
      </c>
      <c r="G5" s="85"/>
      <c r="H5" s="62"/>
      <c r="I5" s="62"/>
      <c r="J5" s="68"/>
    </row>
    <row r="6" spans="1:256" s="6" customFormat="1" ht="30" customHeight="1" x14ac:dyDescent="0.25">
      <c r="A6" s="21">
        <f>'WG Opening'!A6</f>
        <v>1.1000000000000001</v>
      </c>
      <c r="B6" s="21" t="str">
        <f>'WG Opening'!B6</f>
        <v>II</v>
      </c>
      <c r="C6" s="70" t="s">
        <v>151</v>
      </c>
      <c r="D6" s="207"/>
      <c r="E6" s="225"/>
      <c r="F6" s="209"/>
      <c r="G6" s="85"/>
      <c r="H6" s="62"/>
      <c r="I6" s="62"/>
      <c r="J6" s="68"/>
    </row>
    <row r="7" spans="1:256" s="6" customFormat="1" ht="45" customHeight="1" x14ac:dyDescent="0.25">
      <c r="A7" s="21" t="str">
        <f>'WG Opening'!A7</f>
        <v>1.1a</v>
      </c>
      <c r="B7" s="21" t="str">
        <f>'WG Opening'!B7</f>
        <v>II</v>
      </c>
      <c r="C7" s="71" t="s">
        <v>150</v>
      </c>
      <c r="D7" s="207"/>
      <c r="E7" s="225"/>
      <c r="F7" s="209"/>
      <c r="G7" s="85"/>
      <c r="H7" s="62"/>
      <c r="I7" s="62"/>
      <c r="J7" s="68"/>
    </row>
    <row r="8" spans="1:256" s="6" customFormat="1" ht="15" customHeight="1" x14ac:dyDescent="0.25">
      <c r="A8" s="21" t="str">
        <f>'WG Opening'!A8</f>
        <v>1.1b</v>
      </c>
      <c r="B8" s="21" t="str">
        <f>'WG Opening'!B8</f>
        <v>II</v>
      </c>
      <c r="C8" s="53" t="str">
        <f>'WG Opening'!C8</f>
        <v>This Mtg. is being held Mixed-Mode as per the vote in the 802 LMSC</v>
      </c>
      <c r="D8" s="207"/>
      <c r="E8" s="225"/>
      <c r="F8" s="209"/>
      <c r="G8" s="85"/>
      <c r="H8" s="62"/>
      <c r="I8" s="62"/>
      <c r="J8" s="68"/>
    </row>
    <row r="9" spans="1:256" s="6" customFormat="1" ht="30" customHeight="1" x14ac:dyDescent="0.25">
      <c r="A9" s="21" t="str">
        <f>'WG Opening'!A9</f>
        <v>1.1c</v>
      </c>
      <c r="B9" s="21" t="str">
        <f>'WG Opening'!B9</f>
        <v>II</v>
      </c>
      <c r="C9" s="53" t="str">
        <f>'WG Opening'!C9</f>
        <v>DirectVoteLive (DVL) for Closing Plenary [rem: highly recomm. to use one email for all 802 items]</v>
      </c>
      <c r="D9" s="207"/>
      <c r="E9" s="225"/>
      <c r="F9" s="209"/>
      <c r="G9" s="85"/>
      <c r="H9" s="62"/>
      <c r="I9" s="62"/>
      <c r="J9" s="68"/>
    </row>
    <row r="10" spans="1:256" s="6" customFormat="1" ht="30" customHeight="1" x14ac:dyDescent="0.25">
      <c r="A10" s="21" t="str">
        <f>'WG Opening'!A10</f>
        <v>1.1d</v>
      </c>
      <c r="B10" s="21" t="str">
        <f>'WG Opening'!B10</f>
        <v>II</v>
      </c>
      <c r="C10" s="53" t="str">
        <f>'WG Opening'!C10</f>
        <v>All motions for WG closing are due to WG Chair (Clint Powell), and WG Vice-Chair (Phil Beecher) immediately after the close of your last mtg.</v>
      </c>
      <c r="D10" s="207"/>
      <c r="E10" s="225"/>
      <c r="F10" s="209"/>
      <c r="G10" s="85"/>
      <c r="H10" s="62"/>
      <c r="I10" s="62"/>
      <c r="J10" s="68"/>
    </row>
    <row r="11" spans="1:256" s="6" customFormat="1" ht="15" customHeight="1" x14ac:dyDescent="0.25">
      <c r="A11" s="21" t="str">
        <f>'WG Opening'!A11</f>
        <v>1.1e</v>
      </c>
      <c r="B11" s="21" t="str">
        <f>'WG Opening'!B11</f>
        <v>II</v>
      </c>
      <c r="C11" s="53" t="str">
        <f>'WG Opening'!C11</f>
        <v>Mixed-Mode Meeting Ground Rules &amp; 75% Criteria</v>
      </c>
      <c r="D11" s="207"/>
      <c r="E11" s="225"/>
      <c r="F11" s="209"/>
      <c r="G11" s="85"/>
      <c r="H11" s="62"/>
      <c r="I11" s="62"/>
      <c r="J11" s="68"/>
    </row>
    <row r="12" spans="1:256" s="6" customFormat="1" ht="15" customHeight="1" x14ac:dyDescent="0.25">
      <c r="A12" s="21" t="str">
        <f>'WG Opening'!A12</f>
        <v>1.1f</v>
      </c>
      <c r="B12" s="21" t="str">
        <f>'WG Opening'!B12</f>
        <v>II</v>
      </c>
      <c r="C12" s="53">
        <f>'WG Opening'!C12</f>
        <v>0</v>
      </c>
      <c r="D12" s="21">
        <f>'WG Opening'!D12</f>
        <v>0</v>
      </c>
      <c r="E12" s="139">
        <f>'WG Opening'!E12</f>
        <v>0</v>
      </c>
      <c r="F12" s="145">
        <f>F5+TIME(0,E5,0)</f>
        <v>0.67013888888888884</v>
      </c>
      <c r="G12" s="85"/>
      <c r="H12" s="62"/>
      <c r="I12" s="62"/>
      <c r="J12" s="68"/>
    </row>
    <row r="13" spans="1:256" s="6" customFormat="1" ht="15" customHeight="1" x14ac:dyDescent="0.25">
      <c r="A13" s="21" t="str">
        <f>'WG Opening'!A13</f>
        <v>1.1g</v>
      </c>
      <c r="B13" s="21" t="str">
        <f>'WG Opening'!B13</f>
        <v>II</v>
      </c>
      <c r="C13" s="53">
        <f>'WG Opening'!C13</f>
        <v>0</v>
      </c>
      <c r="D13" s="21">
        <f>'WG Opening'!D13</f>
        <v>0</v>
      </c>
      <c r="E13" s="139">
        <f>'WG Opening'!E13</f>
        <v>0</v>
      </c>
      <c r="F13" s="145">
        <f t="shared" ref="F13:F19" si="0">F12+TIME(0,E12,0)</f>
        <v>0.67013888888888884</v>
      </c>
      <c r="G13" s="85"/>
      <c r="H13" s="62"/>
      <c r="I13" s="62"/>
      <c r="J13" s="68"/>
    </row>
    <row r="14" spans="1:256" customFormat="1" ht="15" customHeight="1" x14ac:dyDescent="0.25">
      <c r="A14" s="2"/>
      <c r="B14" s="2"/>
      <c r="C14" s="27"/>
      <c r="D14" s="2"/>
      <c r="E14" s="140"/>
      <c r="F14" s="145">
        <f t="shared" si="0"/>
        <v>0.67013888888888884</v>
      </c>
      <c r="G14" s="77"/>
      <c r="H14" s="61"/>
      <c r="I14" s="61"/>
      <c r="J14" s="67"/>
    </row>
    <row r="15" spans="1:256" s="6" customFormat="1" ht="15" customHeight="1" x14ac:dyDescent="0.25">
      <c r="A15" s="25">
        <f>'WG Opening'!A22</f>
        <v>2</v>
      </c>
      <c r="B15" s="25"/>
      <c r="C15" s="25" t="str">
        <f>'WG Opening'!C22</f>
        <v>GENERAL AND ADMINISTRATIVE</v>
      </c>
      <c r="D15" s="2" t="str">
        <f>'WG Opening'!D26</f>
        <v>Beecher</v>
      </c>
      <c r="E15" s="139"/>
      <c r="F15" s="145">
        <f t="shared" si="0"/>
        <v>0.67013888888888884</v>
      </c>
      <c r="G15" s="85"/>
      <c r="H15" s="62"/>
      <c r="I15" s="62"/>
      <c r="J15" s="68"/>
    </row>
    <row r="16" spans="1:256" ht="15" customHeight="1" x14ac:dyDescent="0.25">
      <c r="A16" s="25">
        <f>'WG Opening'!A23</f>
        <v>2.1</v>
      </c>
      <c r="B16" s="25" t="str">
        <f>'WG Opening'!B23</f>
        <v>II</v>
      </c>
      <c r="C16" s="83" t="str">
        <f>'WG Opening'!C27</f>
        <v>WG ADMIN ITEMS - N/A</v>
      </c>
      <c r="D16" s="2" t="str">
        <f>'WG Opening'!D27</f>
        <v>Beecher</v>
      </c>
      <c r="E16" s="139">
        <v>0</v>
      </c>
      <c r="F16" s="145">
        <f t="shared" si="0"/>
        <v>0.67013888888888884</v>
      </c>
      <c r="G16" s="85"/>
      <c r="H16" s="62"/>
      <c r="I16" s="62"/>
      <c r="J16" s="68"/>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customFormat="1" ht="15" customHeight="1" x14ac:dyDescent="0.25">
      <c r="A17" s="2"/>
      <c r="B17" s="2"/>
      <c r="C17" s="27"/>
      <c r="D17" s="2"/>
      <c r="E17" s="140"/>
      <c r="F17" s="145">
        <f t="shared" si="0"/>
        <v>0.67013888888888884</v>
      </c>
      <c r="G17" s="77"/>
      <c r="H17" s="61"/>
      <c r="I17" s="61"/>
      <c r="J17" s="67"/>
    </row>
    <row r="18" spans="1:256" ht="15" customHeight="1" x14ac:dyDescent="0.25">
      <c r="A18" s="2">
        <f>'WG Opening'!A33</f>
        <v>3</v>
      </c>
      <c r="B18" s="2"/>
      <c r="C18" s="2" t="str">
        <f>'WG Opening'!C33</f>
        <v>FUTURE MTGS AND POLLS</v>
      </c>
      <c r="D18" s="2" t="str">
        <f>'WG Opening'!D33</f>
        <v>Beecher</v>
      </c>
      <c r="E18" s="140"/>
      <c r="F18" s="145">
        <f t="shared" si="0"/>
        <v>0.67013888888888884</v>
      </c>
      <c r="G18" s="85"/>
      <c r="H18" s="62"/>
      <c r="I18" s="62"/>
      <c r="J18" s="68"/>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customFormat="1" ht="15" customHeight="1" x14ac:dyDescent="0.25">
      <c r="A19" s="2" t="str">
        <f>'WG Opening'!A34</f>
        <v>3.1</v>
      </c>
      <c r="B19" s="2" t="str">
        <f>'WG Opening'!B34</f>
        <v>II</v>
      </c>
      <c r="C19" s="1" t="str">
        <f>'WG Mid-Week'!C19</f>
        <v>MARCH 2025 802 WIRELESS PLENARY MIXED MODE MTG. - PLAN OF RECORD AND MTG INFO</v>
      </c>
      <c r="D19" s="207" t="str">
        <f>'WG Opening'!D34</f>
        <v>Beecher</v>
      </c>
      <c r="E19" s="226">
        <v>5</v>
      </c>
      <c r="F19" s="209">
        <f t="shared" si="0"/>
        <v>0.67013888888888884</v>
      </c>
      <c r="G19" s="77"/>
      <c r="H19" s="61"/>
      <c r="I19" s="61"/>
      <c r="J19" s="67"/>
    </row>
    <row r="20" spans="1:256" customFormat="1" ht="30" customHeight="1" x14ac:dyDescent="0.25">
      <c r="A20" s="2" t="str">
        <f>'WG Opening'!A35</f>
        <v>3.1a</v>
      </c>
      <c r="B20" s="2" t="str">
        <f>'WG Opening'!B35</f>
        <v>II</v>
      </c>
      <c r="C20" s="28" t="str">
        <f>'WG Mid-Week'!C20</f>
        <v>802.15 WG will hold its session March 9-13, 2024, with the in-person part being held at the Hilton Atlanta, Atlanta, GA.</v>
      </c>
      <c r="D20" s="207"/>
      <c r="E20" s="226"/>
      <c r="F20" s="209"/>
      <c r="G20" s="77"/>
      <c r="H20" s="61"/>
      <c r="I20" s="61"/>
      <c r="J20" s="67"/>
    </row>
    <row r="21" spans="1:256" customFormat="1" ht="30" customHeight="1" x14ac:dyDescent="0.25">
      <c r="A21" s="2" t="str">
        <f>'WG Opening'!A36</f>
        <v>3.1b</v>
      </c>
      <c r="B21" s="2" t="str">
        <f>'WG Opening'!B36</f>
        <v>II</v>
      </c>
      <c r="C21" s="26" t="str">
        <f>'WG Mid-Week'!C21</f>
        <v>The 802 Wireless Chairs Adv. Committee will be held 4pm to 5:30pm on Sun. March 9, 2025</v>
      </c>
      <c r="D21" s="207"/>
      <c r="E21" s="226"/>
      <c r="F21" s="209"/>
      <c r="G21" s="77"/>
      <c r="H21" s="61"/>
      <c r="I21" s="61"/>
      <c r="J21" s="67"/>
    </row>
    <row r="22" spans="1:256" customFormat="1" ht="15" customHeight="1" x14ac:dyDescent="0.25">
      <c r="A22" s="2" t="str">
        <f>'WG Opening'!A37</f>
        <v>3.1c</v>
      </c>
      <c r="B22" s="2" t="str">
        <f>'WG Opening'!B37</f>
        <v>II</v>
      </c>
      <c r="C22" s="26" t="str">
        <f>'WG Mid-Week'!C22</f>
        <v>The 802.15 AC will be held 5:30 to 6:30pm on Sun. March 9, 2025</v>
      </c>
      <c r="D22" s="207"/>
      <c r="E22" s="226"/>
      <c r="F22" s="209"/>
      <c r="G22" s="77"/>
      <c r="H22" s="61"/>
      <c r="I22" s="61"/>
      <c r="J22" s="67"/>
    </row>
    <row r="23" spans="1:256" customFormat="1" ht="64.95" customHeight="1" x14ac:dyDescent="0.25">
      <c r="A23" s="2" t="str">
        <f>'WG Opening'!A38</f>
        <v>3.1d</v>
      </c>
      <c r="B23" s="2" t="str">
        <f>'WG Opening'!B38</f>
        <v>II</v>
      </c>
      <c r="C23" s="28" t="str">
        <f>'WG Mid-Week'!C23</f>
        <v>802 (in-person) Mtg. Registration Fees &amp; Deadlines have been set at $600 until Friday, September 20th, 2024, $800 through Friday, November 1st, 2024, and $1000 after Friday, November 1st, 2024 
Additional In Hotel Stay Discount of $300
Student Rate $100</v>
      </c>
      <c r="D23" s="207"/>
      <c r="E23" s="226"/>
      <c r="F23" s="209"/>
      <c r="G23" s="77"/>
      <c r="H23" s="61"/>
      <c r="I23" s="61"/>
      <c r="J23" s="67"/>
    </row>
    <row r="24" spans="1:256" customFormat="1" ht="160.05000000000001" customHeight="1" thickBot="1" x14ac:dyDescent="0.3">
      <c r="A24" s="2" t="str">
        <f>'WG Opening'!A39</f>
        <v>3.1e</v>
      </c>
      <c r="B24" s="2" t="str">
        <f>'WG Opening'!B39</f>
        <v>II</v>
      </c>
      <c r="C24" s="28" t="str">
        <f>'WG Mid-Week'!C24</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4" s="207"/>
      <c r="E24" s="226"/>
      <c r="F24" s="209"/>
      <c r="G24" s="77"/>
      <c r="H24" s="61"/>
      <c r="I24" s="61"/>
      <c r="J24" s="67"/>
    </row>
    <row r="25" spans="1:256" ht="15" customHeight="1" x14ac:dyDescent="0.25">
      <c r="A25" s="2" t="str">
        <f>'WG Opening'!A40</f>
        <v>3.2</v>
      </c>
      <c r="B25" s="2" t="str">
        <f>'WG Opening'!B40</f>
        <v>II</v>
      </c>
      <c r="C25" s="52" t="str">
        <f>'WG Opening'!C40</f>
        <v>POLLS - In person and ePolls</v>
      </c>
      <c r="D25" s="2" t="str">
        <f>'WG Opening'!D40</f>
        <v>Krieger</v>
      </c>
      <c r="E25" s="139">
        <v>3</v>
      </c>
      <c r="F25" s="145">
        <f>F19+TIME(0,E19,0)</f>
        <v>0.67361111111111105</v>
      </c>
      <c r="G25" s="85"/>
      <c r="H25" s="220" t="s">
        <v>210</v>
      </c>
      <c r="I25" s="221"/>
      <c r="J25" s="222"/>
      <c r="K25" s="215" t="s">
        <v>211</v>
      </c>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row>
    <row r="26" spans="1:256" ht="15" customHeight="1" x14ac:dyDescent="0.25">
      <c r="A26" s="4"/>
      <c r="B26" s="2"/>
      <c r="C26" s="55"/>
      <c r="D26" s="2"/>
      <c r="E26" s="139"/>
      <c r="F26" s="145">
        <f>F25+TIME(0,E25,0)</f>
        <v>0.67569444444444438</v>
      </c>
      <c r="G26" s="85"/>
      <c r="H26" s="223" t="s">
        <v>164</v>
      </c>
      <c r="I26" s="227" t="s">
        <v>196</v>
      </c>
      <c r="J26" s="218" t="s">
        <v>209</v>
      </c>
      <c r="K26" s="21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row>
    <row r="27" spans="1:256" ht="15" customHeight="1" thickBot="1" x14ac:dyDescent="0.3">
      <c r="A27" s="2">
        <f>'WG Opening'!A42</f>
        <v>4</v>
      </c>
      <c r="B27" s="4"/>
      <c r="C27" s="2" t="s">
        <v>123</v>
      </c>
      <c r="D27" s="2" t="str">
        <f>'WG Opening'!D42</f>
        <v>Beecher</v>
      </c>
      <c r="E27" s="139"/>
      <c r="F27" s="145">
        <f t="shared" ref="F27:F57" si="1">F26+TIME(0,E26,0)</f>
        <v>0.67569444444444438</v>
      </c>
      <c r="G27" s="85"/>
      <c r="H27" s="224"/>
      <c r="I27" s="219"/>
      <c r="J27" s="219"/>
      <c r="K27" s="217"/>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row>
    <row r="28" spans="1:256" customFormat="1" ht="15" customHeight="1" x14ac:dyDescent="0.25">
      <c r="A28" s="2" t="str">
        <f>'WG Opening'!A43</f>
        <v>4.1</v>
      </c>
      <c r="B28" s="4" t="str">
        <f>'WG Opening'!B43</f>
        <v>DT</v>
      </c>
      <c r="C28" s="8" t="str">
        <f>'WG Opening'!C43</f>
        <v>TG 4ab NG UWB Amendment</v>
      </c>
      <c r="D28" s="2" t="str">
        <f>'WG Opening'!D43</f>
        <v>Rolfe</v>
      </c>
      <c r="E28" s="139">
        <v>6</v>
      </c>
      <c r="F28" s="145">
        <f t="shared" si="1"/>
        <v>0.67569444444444438</v>
      </c>
      <c r="G28" s="84" t="str">
        <f>LEFT(C28,11)</f>
        <v>TG 4ab NG U</v>
      </c>
      <c r="H28" s="179">
        <v>8</v>
      </c>
      <c r="I28" s="179" t="s">
        <v>292</v>
      </c>
      <c r="J28" s="2" t="s">
        <v>224</v>
      </c>
      <c r="K28" s="2" t="s">
        <v>281</v>
      </c>
    </row>
    <row r="29" spans="1:256" customFormat="1" ht="15" customHeight="1" x14ac:dyDescent="0.25">
      <c r="A29" s="2">
        <f>'WG Opening'!A44</f>
        <v>4.2</v>
      </c>
      <c r="B29" s="4" t="str">
        <f>'WG Opening'!B44</f>
        <v>DT</v>
      </c>
      <c r="C29" s="8" t="str">
        <f>'WG Opening'!C44</f>
        <v>SC WNG</v>
      </c>
      <c r="D29" s="2" t="str">
        <f>'WG Opening'!D44</f>
        <v>Rolfe</v>
      </c>
      <c r="E29" s="139">
        <v>4</v>
      </c>
      <c r="F29" s="145">
        <f t="shared" si="1"/>
        <v>0.67986111111111103</v>
      </c>
      <c r="G29" s="84" t="str">
        <f t="shared" ref="G29:G46" si="2">LEFT(C29,11)</f>
        <v>SC WNG</v>
      </c>
      <c r="H29" s="179">
        <v>0</v>
      </c>
      <c r="I29" s="181"/>
      <c r="J29" s="2"/>
      <c r="K29" s="2" t="s">
        <v>262</v>
      </c>
    </row>
    <row r="30" spans="1:256" customFormat="1" ht="15" customHeight="1" x14ac:dyDescent="0.25">
      <c r="A30" s="2">
        <f>'WG Opening'!A45</f>
        <v>4.3</v>
      </c>
      <c r="B30" s="4" t="str">
        <f>'WG Opening'!B45</f>
        <v>DT</v>
      </c>
      <c r="C30" s="8" t="str">
        <f>'WG Opening'!C45</f>
        <v>IG Access</v>
      </c>
      <c r="D30" s="2" t="str">
        <f>'WG Opening'!D45</f>
        <v>Rolfe</v>
      </c>
      <c r="E30" s="139">
        <v>4</v>
      </c>
      <c r="F30" s="145">
        <f t="shared" si="1"/>
        <v>0.6826388888888888</v>
      </c>
      <c r="G30" s="84" t="str">
        <f t="shared" si="2"/>
        <v>IG Access</v>
      </c>
      <c r="H30" s="179">
        <v>1</v>
      </c>
      <c r="I30" s="181"/>
      <c r="J30" s="2" t="s">
        <v>225</v>
      </c>
      <c r="K30" s="2" t="s">
        <v>262</v>
      </c>
    </row>
    <row r="31" spans="1:256" customFormat="1" ht="15" customHeight="1" x14ac:dyDescent="0.25">
      <c r="A31" s="2">
        <f>'WG Opening'!A46</f>
        <v>4.4000000000000004</v>
      </c>
      <c r="B31" s="4" t="str">
        <f>'WG Opening'!B46</f>
        <v>DT</v>
      </c>
      <c r="C31" s="8" t="str">
        <f>'WG Opening'!C46</f>
        <v>Joint .15/.11 Mtg.</v>
      </c>
      <c r="D31" s="2" t="str">
        <f>'WG Opening'!D46</f>
        <v>Rolfe</v>
      </c>
      <c r="E31" s="139">
        <v>4</v>
      </c>
      <c r="F31" s="145">
        <f t="shared" si="1"/>
        <v>0.68541666666666656</v>
      </c>
      <c r="G31" s="84" t="str">
        <f t="shared" si="2"/>
        <v>Joint .15/.</v>
      </c>
      <c r="H31" s="179">
        <v>0</v>
      </c>
      <c r="I31" s="179" t="s">
        <v>262</v>
      </c>
      <c r="J31" s="2"/>
      <c r="K31" s="2" t="s">
        <v>262</v>
      </c>
    </row>
    <row r="32" spans="1:256" customFormat="1" ht="15" customHeight="1" x14ac:dyDescent="0.25">
      <c r="A32" s="2">
        <f>'WG Opening'!A47</f>
        <v>4.5</v>
      </c>
      <c r="B32" s="4" t="str">
        <f>'WG Opening'!B47</f>
        <v>DT</v>
      </c>
      <c r="C32" s="8" t="str">
        <f>'WG Opening'!C47</f>
        <v>TG 4ac Privacy Amendment</v>
      </c>
      <c r="D32" s="2" t="str">
        <f>'WG Opening'!D47</f>
        <v>Kivinen</v>
      </c>
      <c r="E32" s="139">
        <v>6</v>
      </c>
      <c r="F32" s="145">
        <f t="shared" si="1"/>
        <v>0.68819444444444433</v>
      </c>
      <c r="G32" s="84" t="str">
        <f t="shared" si="2"/>
        <v>TG 4ac Priv</v>
      </c>
      <c r="H32" s="179">
        <v>2</v>
      </c>
      <c r="I32" s="179" t="s">
        <v>277</v>
      </c>
      <c r="J32" s="2" t="s">
        <v>298</v>
      </c>
      <c r="K32" s="2" t="s">
        <v>262</v>
      </c>
    </row>
    <row r="33" spans="1:256" customFormat="1" ht="15" customHeight="1" x14ac:dyDescent="0.25">
      <c r="A33" s="2">
        <f>'WG Opening'!A48</f>
        <v>4.5999999999999996</v>
      </c>
      <c r="B33" s="4" t="str">
        <f>'WG Opening'!B48</f>
        <v>DT</v>
      </c>
      <c r="C33" s="8" t="str">
        <f>'WG Opening'!C48</f>
        <v>SC IETF - update at WG15 Mid-Week</v>
      </c>
      <c r="D33" s="2" t="str">
        <f>'WG Opening'!D48</f>
        <v>Kivinen</v>
      </c>
      <c r="E33" s="139">
        <v>0</v>
      </c>
      <c r="F33" s="145">
        <f t="shared" si="1"/>
        <v>0.69236111111111098</v>
      </c>
      <c r="G33" s="84" t="str">
        <f t="shared" si="2"/>
        <v>SC IETF - u</v>
      </c>
      <c r="H33" s="179">
        <v>0</v>
      </c>
      <c r="I33" s="179" t="s">
        <v>279</v>
      </c>
      <c r="J33" s="2" t="s">
        <v>193</v>
      </c>
      <c r="K33" s="2" t="s">
        <v>262</v>
      </c>
    </row>
    <row r="34" spans="1:256" customFormat="1" ht="15" customHeight="1" x14ac:dyDescent="0.25">
      <c r="A34" s="2">
        <f>'WG Opening'!A49</f>
        <v>4.7</v>
      </c>
      <c r="B34" s="4" t="str">
        <f>'WG Opening'!B49</f>
        <v>DT</v>
      </c>
      <c r="C34" s="8" t="str">
        <f>'WG Opening'!C49</f>
        <v>TG 4ae Ascon Cryptographic Algorithms Amendment</v>
      </c>
      <c r="D34" s="2" t="str">
        <f>'WG Opening'!D49</f>
        <v>Kivinen</v>
      </c>
      <c r="E34" s="139">
        <v>2</v>
      </c>
      <c r="F34" s="145">
        <f t="shared" si="1"/>
        <v>0.69236111111111098</v>
      </c>
      <c r="G34" s="84" t="str">
        <f t="shared" si="2"/>
        <v>TG 4ae Asco</v>
      </c>
      <c r="H34" s="179">
        <v>2</v>
      </c>
      <c r="I34" s="179" t="s">
        <v>278</v>
      </c>
      <c r="J34" s="2"/>
      <c r="K34" s="2" t="s">
        <v>262</v>
      </c>
    </row>
    <row r="35" spans="1:256" customFormat="1" ht="15" customHeight="1" x14ac:dyDescent="0.25">
      <c r="A35" s="2" t="str">
        <f>'WG Opening'!A50</f>
        <v>4.8</v>
      </c>
      <c r="B35" s="4" t="str">
        <f>'WG Opening'!B50</f>
        <v>DT</v>
      </c>
      <c r="C35" s="8" t="str">
        <f>'WG Opening'!C50</f>
        <v>TG 9a EDHOC KMP Amendment</v>
      </c>
      <c r="D35" s="2" t="str">
        <f>'WG Opening'!D50</f>
        <v>Kivinen</v>
      </c>
      <c r="E35" s="139">
        <v>2</v>
      </c>
      <c r="F35" s="145">
        <f t="shared" si="1"/>
        <v>0.69374999999999987</v>
      </c>
      <c r="G35" s="84" t="str">
        <f t="shared" si="2"/>
        <v>TG 9a EDHOC</v>
      </c>
      <c r="H35" s="179">
        <v>2</v>
      </c>
      <c r="I35" s="179" t="s">
        <v>280</v>
      </c>
      <c r="J35" s="2"/>
      <c r="K35" s="2" t="s">
        <v>262</v>
      </c>
    </row>
    <row r="36" spans="1:256" customFormat="1" ht="15" customHeight="1" x14ac:dyDescent="0.25">
      <c r="A36" s="2">
        <f>'WG Opening'!A51</f>
        <v>4.9000000000000004</v>
      </c>
      <c r="B36" s="4" t="str">
        <f>'WG Opening'!B51</f>
        <v>DT</v>
      </c>
      <c r="C36" s="8" t="str">
        <f>'WG Opening'!C51</f>
        <v>TG 4ad NG SUN PHYs Amendment</v>
      </c>
      <c r="D36" s="2" t="str">
        <f>'WG Opening'!D51</f>
        <v>Beecher</v>
      </c>
      <c r="E36" s="139">
        <v>2</v>
      </c>
      <c r="F36" s="145">
        <f t="shared" si="1"/>
        <v>0.69513888888888875</v>
      </c>
      <c r="G36" s="84" t="str">
        <f t="shared" si="2"/>
        <v>TG 4ad NG S</v>
      </c>
      <c r="H36" s="179">
        <v>5</v>
      </c>
      <c r="I36" s="179" t="s">
        <v>282</v>
      </c>
      <c r="J36" s="2" t="s">
        <v>263</v>
      </c>
      <c r="K36" s="2" t="s">
        <v>264</v>
      </c>
    </row>
    <row r="37" spans="1:256" customFormat="1" ht="15" customHeight="1" x14ac:dyDescent="0.25">
      <c r="A37" s="2" t="str">
        <f>'WG Opening'!A52</f>
        <v>4.10</v>
      </c>
      <c r="B37" s="4" t="str">
        <f>'WG Opening'!B52</f>
        <v>DT</v>
      </c>
      <c r="C37" s="8" t="str">
        <f>'WG Opening'!C52</f>
        <v>Joint .15/.1 Mtg.</v>
      </c>
      <c r="D37" s="2" t="str">
        <f>'WG Opening'!D52</f>
        <v>Beecher</v>
      </c>
      <c r="E37" s="139">
        <v>0</v>
      </c>
      <c r="F37" s="145">
        <f t="shared" si="1"/>
        <v>0.69652777777777763</v>
      </c>
      <c r="G37" s="84" t="str">
        <f t="shared" si="2"/>
        <v>Joint .15/.</v>
      </c>
      <c r="H37" s="179">
        <v>0</v>
      </c>
      <c r="I37" s="179" t="s">
        <v>262</v>
      </c>
      <c r="J37" s="2" t="s">
        <v>263</v>
      </c>
      <c r="K37" s="2" t="s">
        <v>262</v>
      </c>
    </row>
    <row r="38" spans="1:256" customFormat="1" ht="15" customHeight="1" x14ac:dyDescent="0.25">
      <c r="A38" s="2">
        <f>'WG Opening'!A53</f>
        <v>4.1100000000000003</v>
      </c>
      <c r="B38" s="4" t="str">
        <f>'WG Opening'!B53</f>
        <v>DT</v>
      </c>
      <c r="C38" s="8" t="str">
        <f>'WG Opening'!C53</f>
        <v>SC MAINT/RULES</v>
      </c>
      <c r="D38" s="2" t="str">
        <f>'WG Opening'!D53</f>
        <v>Beecher</v>
      </c>
      <c r="E38" s="139">
        <v>6</v>
      </c>
      <c r="F38" s="145">
        <f t="shared" si="1"/>
        <v>0.69652777777777763</v>
      </c>
      <c r="G38" s="84" t="str">
        <f t="shared" si="2"/>
        <v>SC MAINT/RU</v>
      </c>
      <c r="H38" s="179">
        <v>2</v>
      </c>
      <c r="I38" s="179" t="s">
        <v>283</v>
      </c>
      <c r="J38" s="2"/>
      <c r="K38" s="2" t="s">
        <v>262</v>
      </c>
    </row>
    <row r="39" spans="1:256" ht="15" customHeight="1" x14ac:dyDescent="0.25">
      <c r="A39" s="2">
        <f>'WG Opening'!A54</f>
        <v>4.12</v>
      </c>
      <c r="B39" s="4" t="str">
        <f>'WG Opening'!B54</f>
        <v>DT</v>
      </c>
      <c r="C39" s="8" t="str">
        <f>'WG Opening'!C54</f>
        <v>TG 4me Revision to 2020</v>
      </c>
      <c r="D39" s="2" t="str">
        <f>'WG Opening'!D54</f>
        <v>Stuebing</v>
      </c>
      <c r="E39" s="139">
        <v>6</v>
      </c>
      <c r="F39" s="145">
        <f t="shared" si="1"/>
        <v>0.70069444444444429</v>
      </c>
      <c r="G39" s="84" t="str">
        <f t="shared" si="2"/>
        <v>TG 4me Revi</v>
      </c>
      <c r="H39" s="179">
        <v>0</v>
      </c>
      <c r="I39" s="179" t="s">
        <v>262</v>
      </c>
      <c r="J39" s="2"/>
      <c r="K39" s="2" t="s">
        <v>265</v>
      </c>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row>
    <row r="40" spans="1:256" ht="15" customHeight="1" x14ac:dyDescent="0.25">
      <c r="A40" s="2" t="str">
        <f>'WG Opening'!A55</f>
        <v>4.13</v>
      </c>
      <c r="B40" s="4" t="str">
        <f>'WG Opening'!B55</f>
        <v>DT</v>
      </c>
      <c r="C40" s="8" t="str">
        <f>'WG Opening'!C55</f>
        <v>TG 6ma BAN/VAN Revision</v>
      </c>
      <c r="D40" s="2" t="str">
        <f>'WG Opening'!D55</f>
        <v>Kohno</v>
      </c>
      <c r="E40" s="139">
        <v>6</v>
      </c>
      <c r="F40" s="145">
        <f t="shared" si="1"/>
        <v>0.70486111111111094</v>
      </c>
      <c r="G40" s="84" t="str">
        <f t="shared" si="2"/>
        <v>TG 6ma BAN/</v>
      </c>
      <c r="H40" s="179">
        <v>4</v>
      </c>
      <c r="I40" s="179" t="s">
        <v>285</v>
      </c>
      <c r="J40" s="2" t="s">
        <v>288</v>
      </c>
      <c r="K40" s="2" t="s">
        <v>266</v>
      </c>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row>
    <row r="41" spans="1:256" customFormat="1" ht="15" customHeight="1" x14ac:dyDescent="0.25">
      <c r="A41" s="2">
        <f>'WG Opening'!A56</f>
        <v>4.1399999999999997</v>
      </c>
      <c r="B41" s="4" t="str">
        <f>'WG Opening'!B56</f>
        <v>DT</v>
      </c>
      <c r="C41" s="8" t="str">
        <f>'WG Opening'!C56</f>
        <v>TG 7a OCC Amendment</v>
      </c>
      <c r="D41" s="2" t="str">
        <f>'WG Opening'!D56</f>
        <v>Jang</v>
      </c>
      <c r="E41" s="139">
        <v>0</v>
      </c>
      <c r="F41" s="145">
        <f t="shared" si="1"/>
        <v>0.70902777777777759</v>
      </c>
      <c r="G41" s="84" t="str">
        <f t="shared" si="2"/>
        <v>TG 7a OCC A</v>
      </c>
      <c r="H41" s="179">
        <v>1</v>
      </c>
      <c r="I41" s="179" t="s">
        <v>286</v>
      </c>
      <c r="J41" s="2" t="s">
        <v>284</v>
      </c>
      <c r="K41" s="2" t="s">
        <v>262</v>
      </c>
    </row>
    <row r="42" spans="1:256" customFormat="1" ht="15" customHeight="1" x14ac:dyDescent="0.25">
      <c r="A42" s="2" t="str">
        <f>'WG Opening'!A57</f>
        <v>4.15</v>
      </c>
      <c r="B42" s="4" t="str">
        <f>'WG Opening'!B57</f>
        <v>DT</v>
      </c>
      <c r="C42" s="8" t="str">
        <f>'WG Opening'!C57</f>
        <v>IG NG OWC</v>
      </c>
      <c r="D42" s="2" t="str">
        <f>'WG Opening'!D57</f>
        <v>Jang</v>
      </c>
      <c r="E42" s="139">
        <v>0</v>
      </c>
      <c r="F42" s="145">
        <f t="shared" si="1"/>
        <v>0.70902777777777759</v>
      </c>
      <c r="G42" s="84" t="str">
        <f t="shared" si="2"/>
        <v>IG NG OWC</v>
      </c>
      <c r="H42" s="179">
        <v>0</v>
      </c>
      <c r="I42" s="179" t="s">
        <v>287</v>
      </c>
      <c r="J42" s="2"/>
      <c r="K42" s="2" t="s">
        <v>262</v>
      </c>
    </row>
    <row r="43" spans="1:256" customFormat="1" ht="15" customHeight="1" x14ac:dyDescent="0.25">
      <c r="A43" s="2" t="str">
        <f>'WG Opening'!A58</f>
        <v>4.16</v>
      </c>
      <c r="B43" s="4" t="str">
        <f>'WG Opening'!B58</f>
        <v>DT</v>
      </c>
      <c r="C43" s="8" t="str">
        <f>'WG Opening'!C58</f>
        <v>TG 14 IR UWB AHN New Standard - IN HIBERNATION</v>
      </c>
      <c r="D43" s="2" t="str">
        <f>'WG Opening'!D58</f>
        <v>Powell</v>
      </c>
      <c r="E43" s="139">
        <v>0</v>
      </c>
      <c r="F43" s="145">
        <f t="shared" si="1"/>
        <v>0.70902777777777759</v>
      </c>
      <c r="G43" s="84" t="str">
        <f t="shared" si="2"/>
        <v>TG 14 IR UW</v>
      </c>
      <c r="H43" s="179">
        <v>0</v>
      </c>
      <c r="I43" s="179" t="s">
        <v>262</v>
      </c>
      <c r="J43" s="2"/>
      <c r="K43" s="2" t="s">
        <v>262</v>
      </c>
    </row>
    <row r="44" spans="1:256" s="22" customFormat="1" ht="15" customHeight="1" x14ac:dyDescent="0.25">
      <c r="A44" s="2" t="str">
        <f>'WG Opening'!A59</f>
        <v>4.17</v>
      </c>
      <c r="B44" s="4" t="str">
        <f>'WG Opening'!B59</f>
        <v>DT</v>
      </c>
      <c r="C44" s="8" t="str">
        <f>'WG Opening'!C59</f>
        <v>TG 15 NB AHN New Standard - IN HIBERNATION</v>
      </c>
      <c r="D44" s="2" t="str">
        <f>'WG Opening'!D59</f>
        <v>Beecher</v>
      </c>
      <c r="E44" s="139">
        <v>0</v>
      </c>
      <c r="F44" s="145">
        <f t="shared" si="1"/>
        <v>0.70902777777777759</v>
      </c>
      <c r="G44" s="84" t="str">
        <f t="shared" si="2"/>
        <v>TG 15 NB AH</v>
      </c>
      <c r="H44" s="179">
        <v>0</v>
      </c>
      <c r="I44" s="179" t="s">
        <v>262</v>
      </c>
      <c r="J44" s="2"/>
      <c r="K44" s="2" t="s">
        <v>262</v>
      </c>
    </row>
    <row r="45" spans="1:256" s="22" customFormat="1" ht="15" customHeight="1" x14ac:dyDescent="0.25">
      <c r="A45" s="2" t="str">
        <f>'WG Opening'!A60</f>
        <v>4.18</v>
      </c>
      <c r="B45" s="4" t="str">
        <f>'WG Opening'!B60</f>
        <v>DT</v>
      </c>
      <c r="C45" s="8" t="str">
        <f>'WG Opening'!C60</f>
        <v>TG 16t Lic NB Amendment</v>
      </c>
      <c r="D45" s="2" t="str">
        <f>'WG Opening'!D60</f>
        <v>Godfrey</v>
      </c>
      <c r="E45" s="139">
        <v>0</v>
      </c>
      <c r="F45" s="145">
        <f t="shared" si="1"/>
        <v>0.70902777777777759</v>
      </c>
      <c r="G45" s="84" t="str">
        <f t="shared" si="2"/>
        <v xml:space="preserve">TG 16t Lic </v>
      </c>
      <c r="H45" s="179">
        <v>0</v>
      </c>
      <c r="I45" s="179" t="s">
        <v>289</v>
      </c>
      <c r="J45" s="2" t="s">
        <v>267</v>
      </c>
      <c r="K45" s="2" t="s">
        <v>268</v>
      </c>
    </row>
    <row r="46" spans="1:256" s="22" customFormat="1" ht="15" customHeight="1" x14ac:dyDescent="0.25">
      <c r="A46" s="2" t="str">
        <f>'WG Opening'!A61</f>
        <v>4.19</v>
      </c>
      <c r="B46" s="4" t="str">
        <f>'WG Opening'!B61</f>
        <v>DT</v>
      </c>
      <c r="C46" s="8" t="str">
        <f>'WG Opening'!C61</f>
        <v>SC THz</v>
      </c>
      <c r="D46" s="2" t="str">
        <f>'WG Opening'!D61</f>
        <v>Kurner</v>
      </c>
      <c r="E46" s="139">
        <v>4</v>
      </c>
      <c r="F46" s="145">
        <f t="shared" si="1"/>
        <v>0.70902777777777759</v>
      </c>
      <c r="G46" s="84" t="str">
        <f t="shared" si="2"/>
        <v>SC THz</v>
      </c>
      <c r="H46" s="180">
        <v>3</v>
      </c>
      <c r="I46" s="180" t="s">
        <v>290</v>
      </c>
      <c r="J46" s="2" t="s">
        <v>291</v>
      </c>
      <c r="K46" s="84"/>
    </row>
    <row r="47" spans="1:256" s="22" customFormat="1" ht="15" customHeight="1" x14ac:dyDescent="0.25">
      <c r="A47" s="2">
        <v>4.1900000000000004</v>
      </c>
      <c r="B47" s="4" t="s">
        <v>3</v>
      </c>
      <c r="C47" s="23" t="s">
        <v>30</v>
      </c>
      <c r="D47" s="23" t="s">
        <v>21</v>
      </c>
      <c r="E47" s="144">
        <v>3</v>
      </c>
      <c r="F47" s="145">
        <f t="shared" si="1"/>
        <v>0.71180555555555536</v>
      </c>
      <c r="G47" s="77"/>
      <c r="H47" s="64"/>
      <c r="I47" s="64"/>
      <c r="J47" s="2"/>
    </row>
    <row r="48" spans="1:256" customFormat="1" ht="15" customHeight="1" x14ac:dyDescent="0.25">
      <c r="A48" s="147" t="s">
        <v>204</v>
      </c>
      <c r="B48" s="4" t="s">
        <v>3</v>
      </c>
      <c r="C48" s="23" t="s">
        <v>26</v>
      </c>
      <c r="D48" s="23" t="s">
        <v>19</v>
      </c>
      <c r="E48" s="144">
        <v>3</v>
      </c>
      <c r="F48" s="145">
        <f t="shared" si="1"/>
        <v>0.71388888888888868</v>
      </c>
      <c r="G48" s="77"/>
      <c r="H48" s="64"/>
      <c r="I48" s="64"/>
      <c r="J48" s="2" t="s">
        <v>269</v>
      </c>
    </row>
    <row r="49" spans="1:256" customFormat="1" ht="15" customHeight="1" x14ac:dyDescent="0.25">
      <c r="A49" s="2">
        <v>4.21</v>
      </c>
      <c r="B49" s="4" t="s">
        <v>3</v>
      </c>
      <c r="C49" s="23" t="s">
        <v>27</v>
      </c>
      <c r="D49" s="23" t="s">
        <v>155</v>
      </c>
      <c r="E49" s="144">
        <v>3</v>
      </c>
      <c r="F49" s="145">
        <f t="shared" si="1"/>
        <v>0.71597222222222201</v>
      </c>
      <c r="G49" s="77"/>
      <c r="H49" s="64"/>
      <c r="I49" s="64"/>
      <c r="J49" s="2"/>
    </row>
    <row r="50" spans="1:256" customFormat="1" ht="15" customHeight="1" x14ac:dyDescent="0.25">
      <c r="A50" s="2">
        <v>4.22</v>
      </c>
      <c r="B50" s="4" t="s">
        <v>3</v>
      </c>
      <c r="C50" s="23"/>
      <c r="D50" s="23"/>
      <c r="E50" s="144"/>
      <c r="F50" s="145">
        <f t="shared" si="1"/>
        <v>0.71805555555555534</v>
      </c>
      <c r="G50" s="77"/>
      <c r="H50" s="64"/>
      <c r="I50" s="64"/>
      <c r="J50" s="2"/>
    </row>
    <row r="51" spans="1:256" customFormat="1" ht="15" customHeight="1" x14ac:dyDescent="0.25">
      <c r="A51" s="4"/>
      <c r="B51" s="8"/>
      <c r="D51" s="2"/>
      <c r="E51" s="140"/>
      <c r="F51" s="145">
        <f t="shared" si="1"/>
        <v>0.71805555555555534</v>
      </c>
      <c r="G51" s="14"/>
      <c r="H51" s="64"/>
      <c r="I51" s="64"/>
      <c r="J51" s="2"/>
    </row>
    <row r="52" spans="1:256" customFormat="1" ht="15" customHeight="1" x14ac:dyDescent="0.25">
      <c r="A52" s="2" t="str">
        <f>'WG Opening'!A63</f>
        <v>5</v>
      </c>
      <c r="B52" s="2"/>
      <c r="C52" s="2" t="str">
        <f>'WG Opening'!C63</f>
        <v>NEW BUSINESS</v>
      </c>
      <c r="D52" s="2" t="str">
        <f>'WG Opening'!D63</f>
        <v>Beecher</v>
      </c>
      <c r="E52" s="140">
        <v>1</v>
      </c>
      <c r="F52" s="145">
        <f t="shared" si="1"/>
        <v>0.71805555555555534</v>
      </c>
      <c r="G52" s="77"/>
      <c r="H52" s="61"/>
      <c r="I52" s="61"/>
      <c r="J52" s="67"/>
    </row>
    <row r="53" spans="1:256" customFormat="1" ht="15" customHeight="1" x14ac:dyDescent="0.25">
      <c r="B53" s="2"/>
      <c r="C53" s="20"/>
      <c r="D53" s="2"/>
      <c r="E53" s="140"/>
      <c r="F53" s="145">
        <f t="shared" si="1"/>
        <v>0.71874999999999978</v>
      </c>
      <c r="G53" s="77"/>
      <c r="H53" s="61"/>
      <c r="I53" s="61"/>
      <c r="J53" s="67"/>
    </row>
    <row r="54" spans="1:256" customFormat="1" ht="15" customHeight="1" x14ac:dyDescent="0.25">
      <c r="A54" s="2">
        <f>'WG Opening'!A67</f>
        <v>6</v>
      </c>
      <c r="B54" s="2"/>
      <c r="C54" s="2" t="str">
        <f>'WG Opening'!C67</f>
        <v>AOB</v>
      </c>
      <c r="D54" s="2" t="str">
        <f>'WG Opening'!D67</f>
        <v>Beecher</v>
      </c>
      <c r="E54" s="140">
        <v>1</v>
      </c>
      <c r="F54" s="145">
        <f t="shared" si="1"/>
        <v>0.71874999999999978</v>
      </c>
      <c r="G54" s="77"/>
      <c r="H54" s="61"/>
      <c r="I54" s="61"/>
      <c r="J54" s="67"/>
    </row>
    <row r="55" spans="1:256" customFormat="1" ht="15" x14ac:dyDescent="0.25">
      <c r="A55" s="4"/>
      <c r="B55" s="2"/>
      <c r="C55" s="28"/>
      <c r="D55" s="2"/>
      <c r="E55" s="140"/>
      <c r="F55" s="145">
        <f t="shared" si="1"/>
        <v>0.71944444444444422</v>
      </c>
      <c r="G55" s="77"/>
      <c r="H55" s="61"/>
      <c r="I55" s="61"/>
      <c r="J55" s="67"/>
    </row>
    <row r="56" spans="1:256" customFormat="1" ht="15" x14ac:dyDescent="0.25">
      <c r="A56" s="2" t="str">
        <f>'WG Opening'!A69</f>
        <v>7</v>
      </c>
      <c r="B56" s="2"/>
      <c r="C56" s="2" t="s">
        <v>7</v>
      </c>
      <c r="D56" s="2" t="str">
        <f>'WG Opening'!D69</f>
        <v>Beecher</v>
      </c>
      <c r="E56" s="140">
        <v>1</v>
      </c>
      <c r="F56" s="145">
        <f t="shared" si="1"/>
        <v>0.71944444444444422</v>
      </c>
      <c r="G56" s="77"/>
      <c r="H56" s="61"/>
      <c r="I56" s="61"/>
      <c r="J56" s="67"/>
    </row>
    <row r="57" spans="1:256" customFormat="1" ht="15" x14ac:dyDescent="0.25">
      <c r="A57" s="4"/>
      <c r="B57" s="2"/>
      <c r="C57" s="20"/>
      <c r="D57" s="20"/>
      <c r="E57" s="140"/>
      <c r="F57" s="145">
        <f t="shared" si="1"/>
        <v>0.72013888888888866</v>
      </c>
      <c r="G57" s="77"/>
      <c r="H57" s="61"/>
      <c r="I57" s="61"/>
      <c r="J57" s="67"/>
    </row>
    <row r="58" spans="1:256" customFormat="1" ht="15" x14ac:dyDescent="0.25">
      <c r="A58" s="3"/>
      <c r="B58" s="2"/>
      <c r="C58" s="1"/>
      <c r="D58" s="1"/>
      <c r="E58" s="140"/>
      <c r="F58" s="146"/>
      <c r="G58" s="77"/>
      <c r="H58" s="61"/>
      <c r="I58" s="61"/>
      <c r="J58" s="67"/>
    </row>
    <row r="59" spans="1:256" customFormat="1" ht="15" x14ac:dyDescent="0.25">
      <c r="A59" s="19"/>
      <c r="B59" s="2" t="s">
        <v>5</v>
      </c>
      <c r="C59" s="13" t="str">
        <f>'WG Opening'!C72</f>
        <v>ME - Motion, External        MI - Motion, Internal</v>
      </c>
      <c r="D59" s="2"/>
      <c r="E59" s="139" t="s">
        <v>5</v>
      </c>
      <c r="F59" s="145"/>
      <c r="G59" s="77"/>
      <c r="H59" s="61"/>
      <c r="I59" s="61"/>
      <c r="J59" s="67"/>
    </row>
    <row r="60" spans="1:256" ht="15" customHeight="1" x14ac:dyDescent="0.25">
      <c r="A60" s="19" t="s">
        <v>5</v>
      </c>
      <c r="B60" s="2"/>
      <c r="C60" s="13" t="str">
        <f>'WG Opening'!C73</f>
        <v>DT - Discussion Topic         II - Information Item</v>
      </c>
      <c r="D60" s="2"/>
      <c r="E60" s="139"/>
      <c r="F60" s="139"/>
      <c r="G60" s="17"/>
      <c r="H60" s="63"/>
      <c r="I60" s="63"/>
      <c r="J60" s="69"/>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c r="IV60" s="17"/>
    </row>
    <row r="61" spans="1:256" ht="15" customHeight="1" x14ac:dyDescent="0.25">
      <c r="A61" s="19"/>
      <c r="B61" s="2"/>
      <c r="C61" s="13" t="str">
        <f>'WG Opening'!C74</f>
        <v>Category  (* = consent agenda)</v>
      </c>
      <c r="D61" s="2"/>
      <c r="E61" s="139"/>
      <c r="F61" s="145"/>
      <c r="G61" s="17"/>
      <c r="H61" s="63"/>
      <c r="I61" s="63"/>
      <c r="J61" s="69"/>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c r="IV61" s="17"/>
    </row>
    <row r="62" spans="1:256" ht="15.6" x14ac:dyDescent="0.25">
      <c r="G62" s="17"/>
      <c r="H62" s="63"/>
      <c r="I62" s="63"/>
      <c r="J62" s="69"/>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c r="HJ62" s="17"/>
      <c r="HK62" s="17"/>
      <c r="HL62" s="17"/>
      <c r="HM62" s="17"/>
      <c r="HN62" s="17"/>
      <c r="HO62" s="17"/>
      <c r="HP62" s="17"/>
      <c r="HQ62" s="17"/>
      <c r="HR62" s="17"/>
      <c r="HS62" s="17"/>
      <c r="HT62" s="17"/>
      <c r="HU62" s="17"/>
      <c r="HV62" s="17"/>
      <c r="HW62" s="17"/>
      <c r="HX62" s="17"/>
      <c r="HY62" s="17"/>
      <c r="HZ62" s="17"/>
      <c r="IA62" s="17"/>
      <c r="IB62" s="17"/>
      <c r="IC62" s="17"/>
      <c r="ID62" s="17"/>
      <c r="IE62" s="17"/>
      <c r="IF62" s="17"/>
      <c r="IG62" s="17"/>
      <c r="IH62" s="17"/>
      <c r="II62" s="17"/>
      <c r="IJ62" s="17"/>
      <c r="IK62" s="17"/>
      <c r="IL62" s="17"/>
      <c r="IM62" s="17"/>
      <c r="IN62" s="17"/>
      <c r="IO62" s="17"/>
      <c r="IP62" s="17"/>
      <c r="IQ62" s="17"/>
      <c r="IR62" s="17"/>
      <c r="IS62" s="17"/>
      <c r="IT62" s="17"/>
      <c r="IU62" s="17"/>
      <c r="IV62" s="17"/>
    </row>
    <row r="63" spans="1:256" x14ac:dyDescent="0.25">
      <c r="C63" s="14" t="s">
        <v>226</v>
      </c>
      <c r="E63" s="141"/>
    </row>
    <row r="64" spans="1:256" x14ac:dyDescent="0.25">
      <c r="C64" s="14"/>
      <c r="E64" s="141"/>
    </row>
    <row r="65" spans="1:5" x14ac:dyDescent="0.25">
      <c r="C65" s="14"/>
      <c r="E65" s="141"/>
    </row>
    <row r="66" spans="1:5" x14ac:dyDescent="0.25">
      <c r="A66" s="14"/>
      <c r="C66" s="14"/>
      <c r="E66" s="141"/>
    </row>
    <row r="67" spans="1:5" x14ac:dyDescent="0.25">
      <c r="A67" s="14"/>
      <c r="C67" s="14"/>
      <c r="E67" s="141"/>
    </row>
    <row r="68" spans="1:5" x14ac:dyDescent="0.25">
      <c r="A68" s="14"/>
    </row>
    <row r="69" spans="1:5" x14ac:dyDescent="0.25">
      <c r="A69" s="14"/>
    </row>
    <row r="70" spans="1:5" x14ac:dyDescent="0.25">
      <c r="A70" s="14"/>
    </row>
    <row r="81" spans="1:5" x14ac:dyDescent="0.25">
      <c r="A81" s="14"/>
    </row>
    <row r="82" spans="1:5" ht="16.5" customHeight="1" x14ac:dyDescent="0.25">
      <c r="A82" s="14"/>
    </row>
    <row r="83" spans="1:5" ht="16.5" customHeight="1" x14ac:dyDescent="0.25">
      <c r="A83" s="14"/>
      <c r="C83" s="14"/>
      <c r="E83" s="141"/>
    </row>
    <row r="84" spans="1:5" ht="16.5" customHeight="1" x14ac:dyDescent="0.25">
      <c r="A84" s="14"/>
      <c r="C84" s="14"/>
      <c r="E84" s="141"/>
    </row>
    <row r="85" spans="1:5" ht="16.5" customHeight="1" x14ac:dyDescent="0.25">
      <c r="A85" s="14"/>
      <c r="C85" s="14"/>
      <c r="E85" s="141"/>
    </row>
    <row r="86" spans="1:5" ht="16.5" customHeight="1" x14ac:dyDescent="0.25">
      <c r="A86" s="14"/>
      <c r="C86" s="14"/>
      <c r="E86" s="141"/>
    </row>
    <row r="87" spans="1:5" x14ac:dyDescent="0.25">
      <c r="A87" s="14"/>
      <c r="C87" s="14"/>
      <c r="E87" s="141"/>
    </row>
  </sheetData>
  <mergeCells count="14">
    <mergeCell ref="K25:K27"/>
    <mergeCell ref="J26:J27"/>
    <mergeCell ref="H25:J25"/>
    <mergeCell ref="E3:F3"/>
    <mergeCell ref="A1:F1"/>
    <mergeCell ref="A2:F2"/>
    <mergeCell ref="H26:H27"/>
    <mergeCell ref="D5:D11"/>
    <mergeCell ref="E5:E11"/>
    <mergeCell ref="F5:F11"/>
    <mergeCell ref="D19:D24"/>
    <mergeCell ref="E19:E24"/>
    <mergeCell ref="F19:F24"/>
    <mergeCell ref="I26:I27"/>
  </mergeCells>
  <hyperlinks>
    <hyperlink ref="C7" r:id="rId1" display="https://grouper.ieee.org/groups/802/15/pub/Meeting_Plan.html" xr:uid="{00000000-0004-0000-0700-000000000000}"/>
    <hyperlink ref="C6" r:id="rId2" display="http://grouper.ieee.org/groups/802/15/calendar.html" xr:uid="{00000000-0004-0000-0700-000001000000}"/>
  </hyperlinks>
  <pageMargins left="0.7" right="0.7" top="0.75" bottom="0.75" header="0.3" footer="0.3"/>
  <pageSetup orientation="portrait" horizontalDpi="300" verticalDpi="300" r:id="rId3"/>
  <ignoredErrors>
    <ignoredError sqref="A14 A1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H74"/>
  <sheetViews>
    <sheetView tabSelected="1" zoomScale="80" zoomScaleNormal="80" workbookViewId="0">
      <pane xSplit="1" ySplit="8" topLeftCell="B9" activePane="bottomRight" state="frozen"/>
      <selection pane="topRight" activeCell="F1" sqref="F1"/>
      <selection pane="bottomLeft" activeCell="A9" sqref="A9"/>
      <selection pane="bottomRight" activeCell="A2" sqref="A2:A4"/>
    </sheetView>
  </sheetViews>
  <sheetFormatPr defaultColWidth="7.83203125" defaultRowHeight="13.2" x14ac:dyDescent="0.25"/>
  <cols>
    <col min="1" max="1" width="11.83203125" style="1" customWidth="1"/>
    <col min="2" max="3" width="4.5" style="1" customWidth="1"/>
    <col min="4" max="23" width="6.58203125" style="1" customWidth="1"/>
    <col min="24" max="29" width="3.1640625" style="1" customWidth="1"/>
    <col min="30" max="248" width="7.83203125" style="1"/>
    <col min="249" max="249" width="0.33203125" style="1" customWidth="1"/>
    <col min="250" max="250" width="9.75" style="1" customWidth="1"/>
    <col min="251" max="251" width="0.33203125" style="1" customWidth="1"/>
    <col min="252" max="252" width="7" style="1" customWidth="1"/>
    <col min="253" max="253" width="5" style="1" customWidth="1"/>
    <col min="254" max="254" width="0.33203125" style="1" customWidth="1"/>
    <col min="255" max="259" width="4.83203125" style="1" customWidth="1"/>
    <col min="260" max="260" width="0.33203125" style="1" customWidth="1"/>
    <col min="261" max="265" width="4.83203125" style="1" customWidth="1"/>
    <col min="266" max="266" width="0.33203125" style="1" customWidth="1"/>
    <col min="267" max="271" width="4.83203125" style="1" customWidth="1"/>
    <col min="272" max="272" width="0.33203125" style="1" customWidth="1"/>
    <col min="273" max="277" width="4.83203125" style="1" customWidth="1"/>
    <col min="278" max="278" width="0.33203125" style="1" customWidth="1"/>
    <col min="279" max="281" width="4" style="1" customWidth="1"/>
    <col min="282" max="282" width="0.33203125" style="1" customWidth="1"/>
    <col min="283" max="504" width="7.83203125" style="1"/>
    <col min="505" max="505" width="0.33203125" style="1" customWidth="1"/>
    <col min="506" max="506" width="9.75" style="1" customWidth="1"/>
    <col min="507" max="507" width="0.33203125" style="1" customWidth="1"/>
    <col min="508" max="508" width="7" style="1" customWidth="1"/>
    <col min="509" max="509" width="5" style="1" customWidth="1"/>
    <col min="510" max="510" width="0.33203125" style="1" customWidth="1"/>
    <col min="511" max="515" width="4.83203125" style="1" customWidth="1"/>
    <col min="516" max="516" width="0.33203125" style="1" customWidth="1"/>
    <col min="517" max="521" width="4.83203125" style="1" customWidth="1"/>
    <col min="522" max="522" width="0.33203125" style="1" customWidth="1"/>
    <col min="523" max="527" width="4.83203125" style="1" customWidth="1"/>
    <col min="528" max="528" width="0.33203125" style="1" customWidth="1"/>
    <col min="529" max="533" width="4.83203125" style="1" customWidth="1"/>
    <col min="534" max="534" width="0.33203125" style="1" customWidth="1"/>
    <col min="535" max="537" width="4" style="1" customWidth="1"/>
    <col min="538" max="538" width="0.33203125" style="1" customWidth="1"/>
    <col min="539" max="760" width="7.83203125" style="1"/>
    <col min="761" max="761" width="0.33203125" style="1" customWidth="1"/>
    <col min="762" max="762" width="9.75" style="1" customWidth="1"/>
    <col min="763" max="763" width="0.33203125" style="1" customWidth="1"/>
    <col min="764" max="764" width="7" style="1" customWidth="1"/>
    <col min="765" max="765" width="5" style="1" customWidth="1"/>
    <col min="766" max="766" width="0.33203125" style="1" customWidth="1"/>
    <col min="767" max="771" width="4.83203125" style="1" customWidth="1"/>
    <col min="772" max="772" width="0.33203125" style="1" customWidth="1"/>
    <col min="773" max="777" width="4.83203125" style="1" customWidth="1"/>
    <col min="778" max="778" width="0.33203125" style="1" customWidth="1"/>
    <col min="779" max="783" width="4.83203125" style="1" customWidth="1"/>
    <col min="784" max="784" width="0.33203125" style="1" customWidth="1"/>
    <col min="785" max="789" width="4.83203125" style="1" customWidth="1"/>
    <col min="790" max="790" width="0.33203125" style="1" customWidth="1"/>
    <col min="791" max="793" width="4" style="1" customWidth="1"/>
    <col min="794" max="794" width="0.33203125" style="1" customWidth="1"/>
    <col min="795" max="1016" width="7.83203125" style="1"/>
    <col min="1017" max="1017" width="0.33203125" style="1" customWidth="1"/>
    <col min="1018" max="1018" width="9.75" style="1" customWidth="1"/>
    <col min="1019" max="1019" width="0.33203125" style="1" customWidth="1"/>
    <col min="1020" max="1020" width="7" style="1" customWidth="1"/>
    <col min="1021" max="1021" width="5" style="1" customWidth="1"/>
    <col min="1022" max="1022" width="0.33203125" style="1" customWidth="1"/>
    <col min="1023" max="1027" width="4.83203125" style="1" customWidth="1"/>
    <col min="1028" max="1028" width="0.33203125" style="1" customWidth="1"/>
    <col min="1029" max="1033" width="4.83203125" style="1" customWidth="1"/>
    <col min="1034" max="1034" width="0.33203125" style="1" customWidth="1"/>
    <col min="1035" max="1039" width="4.83203125" style="1" customWidth="1"/>
    <col min="1040" max="1040" width="0.33203125" style="1" customWidth="1"/>
    <col min="1041" max="1045" width="4.83203125" style="1" customWidth="1"/>
    <col min="1046" max="1046" width="0.33203125" style="1" customWidth="1"/>
    <col min="1047" max="1049" width="4" style="1" customWidth="1"/>
    <col min="1050" max="1050" width="0.33203125" style="1" customWidth="1"/>
    <col min="1051" max="1272" width="7.83203125" style="1"/>
    <col min="1273" max="1273" width="0.33203125" style="1" customWidth="1"/>
    <col min="1274" max="1274" width="9.75" style="1" customWidth="1"/>
    <col min="1275" max="1275" width="0.33203125" style="1" customWidth="1"/>
    <col min="1276" max="1276" width="7" style="1" customWidth="1"/>
    <col min="1277" max="1277" width="5" style="1" customWidth="1"/>
    <col min="1278" max="1278" width="0.33203125" style="1" customWidth="1"/>
    <col min="1279" max="1283" width="4.83203125" style="1" customWidth="1"/>
    <col min="1284" max="1284" width="0.33203125" style="1" customWidth="1"/>
    <col min="1285" max="1289" width="4.83203125" style="1" customWidth="1"/>
    <col min="1290" max="1290" width="0.33203125" style="1" customWidth="1"/>
    <col min="1291" max="1295" width="4.83203125" style="1" customWidth="1"/>
    <col min="1296" max="1296" width="0.33203125" style="1" customWidth="1"/>
    <col min="1297" max="1301" width="4.83203125" style="1" customWidth="1"/>
    <col min="1302" max="1302" width="0.33203125" style="1" customWidth="1"/>
    <col min="1303" max="1305" width="4" style="1" customWidth="1"/>
    <col min="1306" max="1306" width="0.33203125" style="1" customWidth="1"/>
    <col min="1307" max="1528" width="7.83203125" style="1"/>
    <col min="1529" max="1529" width="0.33203125" style="1" customWidth="1"/>
    <col min="1530" max="1530" width="9.75" style="1" customWidth="1"/>
    <col min="1531" max="1531" width="0.33203125" style="1" customWidth="1"/>
    <col min="1532" max="1532" width="7" style="1" customWidth="1"/>
    <col min="1533" max="1533" width="5" style="1" customWidth="1"/>
    <col min="1534" max="1534" width="0.33203125" style="1" customWidth="1"/>
    <col min="1535" max="1539" width="4.83203125" style="1" customWidth="1"/>
    <col min="1540" max="1540" width="0.33203125" style="1" customWidth="1"/>
    <col min="1541" max="1545" width="4.83203125" style="1" customWidth="1"/>
    <col min="1546" max="1546" width="0.33203125" style="1" customWidth="1"/>
    <col min="1547" max="1551" width="4.83203125" style="1" customWidth="1"/>
    <col min="1552" max="1552" width="0.33203125" style="1" customWidth="1"/>
    <col min="1553" max="1557" width="4.83203125" style="1" customWidth="1"/>
    <col min="1558" max="1558" width="0.33203125" style="1" customWidth="1"/>
    <col min="1559" max="1561" width="4" style="1" customWidth="1"/>
    <col min="1562" max="1562" width="0.33203125" style="1" customWidth="1"/>
    <col min="1563" max="1784" width="7.83203125" style="1"/>
    <col min="1785" max="1785" width="0.33203125" style="1" customWidth="1"/>
    <col min="1786" max="1786" width="9.75" style="1" customWidth="1"/>
    <col min="1787" max="1787" width="0.33203125" style="1" customWidth="1"/>
    <col min="1788" max="1788" width="7" style="1" customWidth="1"/>
    <col min="1789" max="1789" width="5" style="1" customWidth="1"/>
    <col min="1790" max="1790" width="0.33203125" style="1" customWidth="1"/>
    <col min="1791" max="1795" width="4.83203125" style="1" customWidth="1"/>
    <col min="1796" max="1796" width="0.33203125" style="1" customWidth="1"/>
    <col min="1797" max="1801" width="4.83203125" style="1" customWidth="1"/>
    <col min="1802" max="1802" width="0.33203125" style="1" customWidth="1"/>
    <col min="1803" max="1807" width="4.83203125" style="1" customWidth="1"/>
    <col min="1808" max="1808" width="0.33203125" style="1" customWidth="1"/>
    <col min="1809" max="1813" width="4.83203125" style="1" customWidth="1"/>
    <col min="1814" max="1814" width="0.33203125" style="1" customWidth="1"/>
    <col min="1815" max="1817" width="4" style="1" customWidth="1"/>
    <col min="1818" max="1818" width="0.33203125" style="1" customWidth="1"/>
    <col min="1819" max="2040" width="7.83203125" style="1"/>
    <col min="2041" max="2041" width="0.33203125" style="1" customWidth="1"/>
    <col min="2042" max="2042" width="9.75" style="1" customWidth="1"/>
    <col min="2043" max="2043" width="0.33203125" style="1" customWidth="1"/>
    <col min="2044" max="2044" width="7" style="1" customWidth="1"/>
    <col min="2045" max="2045" width="5" style="1" customWidth="1"/>
    <col min="2046" max="2046" width="0.33203125" style="1" customWidth="1"/>
    <col min="2047" max="2051" width="4.83203125" style="1" customWidth="1"/>
    <col min="2052" max="2052" width="0.33203125" style="1" customWidth="1"/>
    <col min="2053" max="2057" width="4.83203125" style="1" customWidth="1"/>
    <col min="2058" max="2058" width="0.33203125" style="1" customWidth="1"/>
    <col min="2059" max="2063" width="4.83203125" style="1" customWidth="1"/>
    <col min="2064" max="2064" width="0.33203125" style="1" customWidth="1"/>
    <col min="2065" max="2069" width="4.83203125" style="1" customWidth="1"/>
    <col min="2070" max="2070" width="0.33203125" style="1" customWidth="1"/>
    <col min="2071" max="2073" width="4" style="1" customWidth="1"/>
    <col min="2074" max="2074" width="0.33203125" style="1" customWidth="1"/>
    <col min="2075" max="2296" width="7.83203125" style="1"/>
    <col min="2297" max="2297" width="0.33203125" style="1" customWidth="1"/>
    <col min="2298" max="2298" width="9.75" style="1" customWidth="1"/>
    <col min="2299" max="2299" width="0.33203125" style="1" customWidth="1"/>
    <col min="2300" max="2300" width="7" style="1" customWidth="1"/>
    <col min="2301" max="2301" width="5" style="1" customWidth="1"/>
    <col min="2302" max="2302" width="0.33203125" style="1" customWidth="1"/>
    <col min="2303" max="2307" width="4.83203125" style="1" customWidth="1"/>
    <col min="2308" max="2308" width="0.33203125" style="1" customWidth="1"/>
    <col min="2309" max="2313" width="4.83203125" style="1" customWidth="1"/>
    <col min="2314" max="2314" width="0.33203125" style="1" customWidth="1"/>
    <col min="2315" max="2319" width="4.83203125" style="1" customWidth="1"/>
    <col min="2320" max="2320" width="0.33203125" style="1" customWidth="1"/>
    <col min="2321" max="2325" width="4.83203125" style="1" customWidth="1"/>
    <col min="2326" max="2326" width="0.33203125" style="1" customWidth="1"/>
    <col min="2327" max="2329" width="4" style="1" customWidth="1"/>
    <col min="2330" max="2330" width="0.33203125" style="1" customWidth="1"/>
    <col min="2331" max="2552" width="7.83203125" style="1"/>
    <col min="2553" max="2553" width="0.33203125" style="1" customWidth="1"/>
    <col min="2554" max="2554" width="9.75" style="1" customWidth="1"/>
    <col min="2555" max="2555" width="0.33203125" style="1" customWidth="1"/>
    <col min="2556" max="2556" width="7" style="1" customWidth="1"/>
    <col min="2557" max="2557" width="5" style="1" customWidth="1"/>
    <col min="2558" max="2558" width="0.33203125" style="1" customWidth="1"/>
    <col min="2559" max="2563" width="4.83203125" style="1" customWidth="1"/>
    <col min="2564" max="2564" width="0.33203125" style="1" customWidth="1"/>
    <col min="2565" max="2569" width="4.83203125" style="1" customWidth="1"/>
    <col min="2570" max="2570" width="0.33203125" style="1" customWidth="1"/>
    <col min="2571" max="2575" width="4.83203125" style="1" customWidth="1"/>
    <col min="2576" max="2576" width="0.33203125" style="1" customWidth="1"/>
    <col min="2577" max="2581" width="4.83203125" style="1" customWidth="1"/>
    <col min="2582" max="2582" width="0.33203125" style="1" customWidth="1"/>
    <col min="2583" max="2585" width="4" style="1" customWidth="1"/>
    <col min="2586" max="2586" width="0.33203125" style="1" customWidth="1"/>
    <col min="2587" max="2808" width="7.83203125" style="1"/>
    <col min="2809" max="2809" width="0.33203125" style="1" customWidth="1"/>
    <col min="2810" max="2810" width="9.75" style="1" customWidth="1"/>
    <col min="2811" max="2811" width="0.33203125" style="1" customWidth="1"/>
    <col min="2812" max="2812" width="7" style="1" customWidth="1"/>
    <col min="2813" max="2813" width="5" style="1" customWidth="1"/>
    <col min="2814" max="2814" width="0.33203125" style="1" customWidth="1"/>
    <col min="2815" max="2819" width="4.83203125" style="1" customWidth="1"/>
    <col min="2820" max="2820" width="0.33203125" style="1" customWidth="1"/>
    <col min="2821" max="2825" width="4.83203125" style="1" customWidth="1"/>
    <col min="2826" max="2826" width="0.33203125" style="1" customWidth="1"/>
    <col min="2827" max="2831" width="4.83203125" style="1" customWidth="1"/>
    <col min="2832" max="2832" width="0.33203125" style="1" customWidth="1"/>
    <col min="2833" max="2837" width="4.83203125" style="1" customWidth="1"/>
    <col min="2838" max="2838" width="0.33203125" style="1" customWidth="1"/>
    <col min="2839" max="2841" width="4" style="1" customWidth="1"/>
    <col min="2842" max="2842" width="0.33203125" style="1" customWidth="1"/>
    <col min="2843" max="3064" width="7.83203125" style="1"/>
    <col min="3065" max="3065" width="0.33203125" style="1" customWidth="1"/>
    <col min="3066" max="3066" width="9.75" style="1" customWidth="1"/>
    <col min="3067" max="3067" width="0.33203125" style="1" customWidth="1"/>
    <col min="3068" max="3068" width="7" style="1" customWidth="1"/>
    <col min="3069" max="3069" width="5" style="1" customWidth="1"/>
    <col min="3070" max="3070" width="0.33203125" style="1" customWidth="1"/>
    <col min="3071" max="3075" width="4.83203125" style="1" customWidth="1"/>
    <col min="3076" max="3076" width="0.33203125" style="1" customWidth="1"/>
    <col min="3077" max="3081" width="4.83203125" style="1" customWidth="1"/>
    <col min="3082" max="3082" width="0.33203125" style="1" customWidth="1"/>
    <col min="3083" max="3087" width="4.83203125" style="1" customWidth="1"/>
    <col min="3088" max="3088" width="0.33203125" style="1" customWidth="1"/>
    <col min="3089" max="3093" width="4.83203125" style="1" customWidth="1"/>
    <col min="3094" max="3094" width="0.33203125" style="1" customWidth="1"/>
    <col min="3095" max="3097" width="4" style="1" customWidth="1"/>
    <col min="3098" max="3098" width="0.33203125" style="1" customWidth="1"/>
    <col min="3099" max="3320" width="7.83203125" style="1"/>
    <col min="3321" max="3321" width="0.33203125" style="1" customWidth="1"/>
    <col min="3322" max="3322" width="9.75" style="1" customWidth="1"/>
    <col min="3323" max="3323" width="0.33203125" style="1" customWidth="1"/>
    <col min="3324" max="3324" width="7" style="1" customWidth="1"/>
    <col min="3325" max="3325" width="5" style="1" customWidth="1"/>
    <col min="3326" max="3326" width="0.33203125" style="1" customWidth="1"/>
    <col min="3327" max="3331" width="4.83203125" style="1" customWidth="1"/>
    <col min="3332" max="3332" width="0.33203125" style="1" customWidth="1"/>
    <col min="3333" max="3337" width="4.83203125" style="1" customWidth="1"/>
    <col min="3338" max="3338" width="0.33203125" style="1" customWidth="1"/>
    <col min="3339" max="3343" width="4.83203125" style="1" customWidth="1"/>
    <col min="3344" max="3344" width="0.33203125" style="1" customWidth="1"/>
    <col min="3345" max="3349" width="4.83203125" style="1" customWidth="1"/>
    <col min="3350" max="3350" width="0.33203125" style="1" customWidth="1"/>
    <col min="3351" max="3353" width="4" style="1" customWidth="1"/>
    <col min="3354" max="3354" width="0.33203125" style="1" customWidth="1"/>
    <col min="3355" max="3576" width="7.83203125" style="1"/>
    <col min="3577" max="3577" width="0.33203125" style="1" customWidth="1"/>
    <col min="3578" max="3578" width="9.75" style="1" customWidth="1"/>
    <col min="3579" max="3579" width="0.33203125" style="1" customWidth="1"/>
    <col min="3580" max="3580" width="7" style="1" customWidth="1"/>
    <col min="3581" max="3581" width="5" style="1" customWidth="1"/>
    <col min="3582" max="3582" width="0.33203125" style="1" customWidth="1"/>
    <col min="3583" max="3587" width="4.83203125" style="1" customWidth="1"/>
    <col min="3588" max="3588" width="0.33203125" style="1" customWidth="1"/>
    <col min="3589" max="3593" width="4.83203125" style="1" customWidth="1"/>
    <col min="3594" max="3594" width="0.33203125" style="1" customWidth="1"/>
    <col min="3595" max="3599" width="4.83203125" style="1" customWidth="1"/>
    <col min="3600" max="3600" width="0.33203125" style="1" customWidth="1"/>
    <col min="3601" max="3605" width="4.83203125" style="1" customWidth="1"/>
    <col min="3606" max="3606" width="0.33203125" style="1" customWidth="1"/>
    <col min="3607" max="3609" width="4" style="1" customWidth="1"/>
    <col min="3610" max="3610" width="0.33203125" style="1" customWidth="1"/>
    <col min="3611" max="3832" width="7.83203125" style="1"/>
    <col min="3833" max="3833" width="0.33203125" style="1" customWidth="1"/>
    <col min="3834" max="3834" width="9.75" style="1" customWidth="1"/>
    <col min="3835" max="3835" width="0.33203125" style="1" customWidth="1"/>
    <col min="3836" max="3836" width="7" style="1" customWidth="1"/>
    <col min="3837" max="3837" width="5" style="1" customWidth="1"/>
    <col min="3838" max="3838" width="0.33203125" style="1" customWidth="1"/>
    <col min="3839" max="3843" width="4.83203125" style="1" customWidth="1"/>
    <col min="3844" max="3844" width="0.33203125" style="1" customWidth="1"/>
    <col min="3845" max="3849" width="4.83203125" style="1" customWidth="1"/>
    <col min="3850" max="3850" width="0.33203125" style="1" customWidth="1"/>
    <col min="3851" max="3855" width="4.83203125" style="1" customWidth="1"/>
    <col min="3856" max="3856" width="0.33203125" style="1" customWidth="1"/>
    <col min="3857" max="3861" width="4.83203125" style="1" customWidth="1"/>
    <col min="3862" max="3862" width="0.33203125" style="1" customWidth="1"/>
    <col min="3863" max="3865" width="4" style="1" customWidth="1"/>
    <col min="3866" max="3866" width="0.33203125" style="1" customWidth="1"/>
    <col min="3867" max="4088" width="7.83203125" style="1"/>
    <col min="4089" max="4089" width="0.33203125" style="1" customWidth="1"/>
    <col min="4090" max="4090" width="9.75" style="1" customWidth="1"/>
    <col min="4091" max="4091" width="0.33203125" style="1" customWidth="1"/>
    <col min="4092" max="4092" width="7" style="1" customWidth="1"/>
    <col min="4093" max="4093" width="5" style="1" customWidth="1"/>
    <col min="4094" max="4094" width="0.33203125" style="1" customWidth="1"/>
    <col min="4095" max="4099" width="4.83203125" style="1" customWidth="1"/>
    <col min="4100" max="4100" width="0.33203125" style="1" customWidth="1"/>
    <col min="4101" max="4105" width="4.83203125" style="1" customWidth="1"/>
    <col min="4106" max="4106" width="0.33203125" style="1" customWidth="1"/>
    <col min="4107" max="4111" width="4.83203125" style="1" customWidth="1"/>
    <col min="4112" max="4112" width="0.33203125" style="1" customWidth="1"/>
    <col min="4113" max="4117" width="4.83203125" style="1" customWidth="1"/>
    <col min="4118" max="4118" width="0.33203125" style="1" customWidth="1"/>
    <col min="4119" max="4121" width="4" style="1" customWidth="1"/>
    <col min="4122" max="4122" width="0.33203125" style="1" customWidth="1"/>
    <col min="4123" max="4344" width="7.83203125" style="1"/>
    <col min="4345" max="4345" width="0.33203125" style="1" customWidth="1"/>
    <col min="4346" max="4346" width="9.75" style="1" customWidth="1"/>
    <col min="4347" max="4347" width="0.33203125" style="1" customWidth="1"/>
    <col min="4348" max="4348" width="7" style="1" customWidth="1"/>
    <col min="4349" max="4349" width="5" style="1" customWidth="1"/>
    <col min="4350" max="4350" width="0.33203125" style="1" customWidth="1"/>
    <col min="4351" max="4355" width="4.83203125" style="1" customWidth="1"/>
    <col min="4356" max="4356" width="0.33203125" style="1" customWidth="1"/>
    <col min="4357" max="4361" width="4.83203125" style="1" customWidth="1"/>
    <col min="4362" max="4362" width="0.33203125" style="1" customWidth="1"/>
    <col min="4363" max="4367" width="4.83203125" style="1" customWidth="1"/>
    <col min="4368" max="4368" width="0.33203125" style="1" customWidth="1"/>
    <col min="4369" max="4373" width="4.83203125" style="1" customWidth="1"/>
    <col min="4374" max="4374" width="0.33203125" style="1" customWidth="1"/>
    <col min="4375" max="4377" width="4" style="1" customWidth="1"/>
    <col min="4378" max="4378" width="0.33203125" style="1" customWidth="1"/>
    <col min="4379" max="4600" width="7.83203125" style="1"/>
    <col min="4601" max="4601" width="0.33203125" style="1" customWidth="1"/>
    <col min="4602" max="4602" width="9.75" style="1" customWidth="1"/>
    <col min="4603" max="4603" width="0.33203125" style="1" customWidth="1"/>
    <col min="4604" max="4604" width="7" style="1" customWidth="1"/>
    <col min="4605" max="4605" width="5" style="1" customWidth="1"/>
    <col min="4606" max="4606" width="0.33203125" style="1" customWidth="1"/>
    <col min="4607" max="4611" width="4.83203125" style="1" customWidth="1"/>
    <col min="4612" max="4612" width="0.33203125" style="1" customWidth="1"/>
    <col min="4613" max="4617" width="4.83203125" style="1" customWidth="1"/>
    <col min="4618" max="4618" width="0.33203125" style="1" customWidth="1"/>
    <col min="4619" max="4623" width="4.83203125" style="1" customWidth="1"/>
    <col min="4624" max="4624" width="0.33203125" style="1" customWidth="1"/>
    <col min="4625" max="4629" width="4.83203125" style="1" customWidth="1"/>
    <col min="4630" max="4630" width="0.33203125" style="1" customWidth="1"/>
    <col min="4631" max="4633" width="4" style="1" customWidth="1"/>
    <col min="4634" max="4634" width="0.33203125" style="1" customWidth="1"/>
    <col min="4635" max="4856" width="7.83203125" style="1"/>
    <col min="4857" max="4857" width="0.33203125" style="1" customWidth="1"/>
    <col min="4858" max="4858" width="9.75" style="1" customWidth="1"/>
    <col min="4859" max="4859" width="0.33203125" style="1" customWidth="1"/>
    <col min="4860" max="4860" width="7" style="1" customWidth="1"/>
    <col min="4861" max="4861" width="5" style="1" customWidth="1"/>
    <col min="4862" max="4862" width="0.33203125" style="1" customWidth="1"/>
    <col min="4863" max="4867" width="4.83203125" style="1" customWidth="1"/>
    <col min="4868" max="4868" width="0.33203125" style="1" customWidth="1"/>
    <col min="4869" max="4873" width="4.83203125" style="1" customWidth="1"/>
    <col min="4874" max="4874" width="0.33203125" style="1" customWidth="1"/>
    <col min="4875" max="4879" width="4.83203125" style="1" customWidth="1"/>
    <col min="4880" max="4880" width="0.33203125" style="1" customWidth="1"/>
    <col min="4881" max="4885" width="4.83203125" style="1" customWidth="1"/>
    <col min="4886" max="4886" width="0.33203125" style="1" customWidth="1"/>
    <col min="4887" max="4889" width="4" style="1" customWidth="1"/>
    <col min="4890" max="4890" width="0.33203125" style="1" customWidth="1"/>
    <col min="4891" max="5112" width="7.83203125" style="1"/>
    <col min="5113" max="5113" width="0.33203125" style="1" customWidth="1"/>
    <col min="5114" max="5114" width="9.75" style="1" customWidth="1"/>
    <col min="5115" max="5115" width="0.33203125" style="1" customWidth="1"/>
    <col min="5116" max="5116" width="7" style="1" customWidth="1"/>
    <col min="5117" max="5117" width="5" style="1" customWidth="1"/>
    <col min="5118" max="5118" width="0.33203125" style="1" customWidth="1"/>
    <col min="5119" max="5123" width="4.83203125" style="1" customWidth="1"/>
    <col min="5124" max="5124" width="0.33203125" style="1" customWidth="1"/>
    <col min="5125" max="5129" width="4.83203125" style="1" customWidth="1"/>
    <col min="5130" max="5130" width="0.33203125" style="1" customWidth="1"/>
    <col min="5131" max="5135" width="4.83203125" style="1" customWidth="1"/>
    <col min="5136" max="5136" width="0.33203125" style="1" customWidth="1"/>
    <col min="5137" max="5141" width="4.83203125" style="1" customWidth="1"/>
    <col min="5142" max="5142" width="0.33203125" style="1" customWidth="1"/>
    <col min="5143" max="5145" width="4" style="1" customWidth="1"/>
    <col min="5146" max="5146" width="0.33203125" style="1" customWidth="1"/>
    <col min="5147" max="5368" width="7.83203125" style="1"/>
    <col min="5369" max="5369" width="0.33203125" style="1" customWidth="1"/>
    <col min="5370" max="5370" width="9.75" style="1" customWidth="1"/>
    <col min="5371" max="5371" width="0.33203125" style="1" customWidth="1"/>
    <col min="5372" max="5372" width="7" style="1" customWidth="1"/>
    <col min="5373" max="5373" width="5" style="1" customWidth="1"/>
    <col min="5374" max="5374" width="0.33203125" style="1" customWidth="1"/>
    <col min="5375" max="5379" width="4.83203125" style="1" customWidth="1"/>
    <col min="5380" max="5380" width="0.33203125" style="1" customWidth="1"/>
    <col min="5381" max="5385" width="4.83203125" style="1" customWidth="1"/>
    <col min="5386" max="5386" width="0.33203125" style="1" customWidth="1"/>
    <col min="5387" max="5391" width="4.83203125" style="1" customWidth="1"/>
    <col min="5392" max="5392" width="0.33203125" style="1" customWidth="1"/>
    <col min="5393" max="5397" width="4.83203125" style="1" customWidth="1"/>
    <col min="5398" max="5398" width="0.33203125" style="1" customWidth="1"/>
    <col min="5399" max="5401" width="4" style="1" customWidth="1"/>
    <col min="5402" max="5402" width="0.33203125" style="1" customWidth="1"/>
    <col min="5403" max="5624" width="7.83203125" style="1"/>
    <col min="5625" max="5625" width="0.33203125" style="1" customWidth="1"/>
    <col min="5626" max="5626" width="9.75" style="1" customWidth="1"/>
    <col min="5627" max="5627" width="0.33203125" style="1" customWidth="1"/>
    <col min="5628" max="5628" width="7" style="1" customWidth="1"/>
    <col min="5629" max="5629" width="5" style="1" customWidth="1"/>
    <col min="5630" max="5630" width="0.33203125" style="1" customWidth="1"/>
    <col min="5631" max="5635" width="4.83203125" style="1" customWidth="1"/>
    <col min="5636" max="5636" width="0.33203125" style="1" customWidth="1"/>
    <col min="5637" max="5641" width="4.83203125" style="1" customWidth="1"/>
    <col min="5642" max="5642" width="0.33203125" style="1" customWidth="1"/>
    <col min="5643" max="5647" width="4.83203125" style="1" customWidth="1"/>
    <col min="5648" max="5648" width="0.33203125" style="1" customWidth="1"/>
    <col min="5649" max="5653" width="4.83203125" style="1" customWidth="1"/>
    <col min="5654" max="5654" width="0.33203125" style="1" customWidth="1"/>
    <col min="5655" max="5657" width="4" style="1" customWidth="1"/>
    <col min="5658" max="5658" width="0.33203125" style="1" customWidth="1"/>
    <col min="5659" max="5880" width="7.83203125" style="1"/>
    <col min="5881" max="5881" width="0.33203125" style="1" customWidth="1"/>
    <col min="5882" max="5882" width="9.75" style="1" customWidth="1"/>
    <col min="5883" max="5883" width="0.33203125" style="1" customWidth="1"/>
    <col min="5884" max="5884" width="7" style="1" customWidth="1"/>
    <col min="5885" max="5885" width="5" style="1" customWidth="1"/>
    <col min="5886" max="5886" width="0.33203125" style="1" customWidth="1"/>
    <col min="5887" max="5891" width="4.83203125" style="1" customWidth="1"/>
    <col min="5892" max="5892" width="0.33203125" style="1" customWidth="1"/>
    <col min="5893" max="5897" width="4.83203125" style="1" customWidth="1"/>
    <col min="5898" max="5898" width="0.33203125" style="1" customWidth="1"/>
    <col min="5899" max="5903" width="4.83203125" style="1" customWidth="1"/>
    <col min="5904" max="5904" width="0.33203125" style="1" customWidth="1"/>
    <col min="5905" max="5909" width="4.83203125" style="1" customWidth="1"/>
    <col min="5910" max="5910" width="0.33203125" style="1" customWidth="1"/>
    <col min="5911" max="5913" width="4" style="1" customWidth="1"/>
    <col min="5914" max="5914" width="0.33203125" style="1" customWidth="1"/>
    <col min="5915" max="6136" width="7.83203125" style="1"/>
    <col min="6137" max="6137" width="0.33203125" style="1" customWidth="1"/>
    <col min="6138" max="6138" width="9.75" style="1" customWidth="1"/>
    <col min="6139" max="6139" width="0.33203125" style="1" customWidth="1"/>
    <col min="6140" max="6140" width="7" style="1" customWidth="1"/>
    <col min="6141" max="6141" width="5" style="1" customWidth="1"/>
    <col min="6142" max="6142" width="0.33203125" style="1" customWidth="1"/>
    <col min="6143" max="6147" width="4.83203125" style="1" customWidth="1"/>
    <col min="6148" max="6148" width="0.33203125" style="1" customWidth="1"/>
    <col min="6149" max="6153" width="4.83203125" style="1" customWidth="1"/>
    <col min="6154" max="6154" width="0.33203125" style="1" customWidth="1"/>
    <col min="6155" max="6159" width="4.83203125" style="1" customWidth="1"/>
    <col min="6160" max="6160" width="0.33203125" style="1" customWidth="1"/>
    <col min="6161" max="6165" width="4.83203125" style="1" customWidth="1"/>
    <col min="6166" max="6166" width="0.33203125" style="1" customWidth="1"/>
    <col min="6167" max="6169" width="4" style="1" customWidth="1"/>
    <col min="6170" max="6170" width="0.33203125" style="1" customWidth="1"/>
    <col min="6171" max="6392" width="7.83203125" style="1"/>
    <col min="6393" max="6393" width="0.33203125" style="1" customWidth="1"/>
    <col min="6394" max="6394" width="9.75" style="1" customWidth="1"/>
    <col min="6395" max="6395" width="0.33203125" style="1" customWidth="1"/>
    <col min="6396" max="6396" width="7" style="1" customWidth="1"/>
    <col min="6397" max="6397" width="5" style="1" customWidth="1"/>
    <col min="6398" max="6398" width="0.33203125" style="1" customWidth="1"/>
    <col min="6399" max="6403" width="4.83203125" style="1" customWidth="1"/>
    <col min="6404" max="6404" width="0.33203125" style="1" customWidth="1"/>
    <col min="6405" max="6409" width="4.83203125" style="1" customWidth="1"/>
    <col min="6410" max="6410" width="0.33203125" style="1" customWidth="1"/>
    <col min="6411" max="6415" width="4.83203125" style="1" customWidth="1"/>
    <col min="6416" max="6416" width="0.33203125" style="1" customWidth="1"/>
    <col min="6417" max="6421" width="4.83203125" style="1" customWidth="1"/>
    <col min="6422" max="6422" width="0.33203125" style="1" customWidth="1"/>
    <col min="6423" max="6425" width="4" style="1" customWidth="1"/>
    <col min="6426" max="6426" width="0.33203125" style="1" customWidth="1"/>
    <col min="6427" max="6648" width="7.83203125" style="1"/>
    <col min="6649" max="6649" width="0.33203125" style="1" customWidth="1"/>
    <col min="6650" max="6650" width="9.75" style="1" customWidth="1"/>
    <col min="6651" max="6651" width="0.33203125" style="1" customWidth="1"/>
    <col min="6652" max="6652" width="7" style="1" customWidth="1"/>
    <col min="6653" max="6653" width="5" style="1" customWidth="1"/>
    <col min="6654" max="6654" width="0.33203125" style="1" customWidth="1"/>
    <col min="6655" max="6659" width="4.83203125" style="1" customWidth="1"/>
    <col min="6660" max="6660" width="0.33203125" style="1" customWidth="1"/>
    <col min="6661" max="6665" width="4.83203125" style="1" customWidth="1"/>
    <col min="6666" max="6666" width="0.33203125" style="1" customWidth="1"/>
    <col min="6667" max="6671" width="4.83203125" style="1" customWidth="1"/>
    <col min="6672" max="6672" width="0.33203125" style="1" customWidth="1"/>
    <col min="6673" max="6677" width="4.83203125" style="1" customWidth="1"/>
    <col min="6678" max="6678" width="0.33203125" style="1" customWidth="1"/>
    <col min="6679" max="6681" width="4" style="1" customWidth="1"/>
    <col min="6682" max="6682" width="0.33203125" style="1" customWidth="1"/>
    <col min="6683" max="6904" width="7.83203125" style="1"/>
    <col min="6905" max="6905" width="0.33203125" style="1" customWidth="1"/>
    <col min="6906" max="6906" width="9.75" style="1" customWidth="1"/>
    <col min="6907" max="6907" width="0.33203125" style="1" customWidth="1"/>
    <col min="6908" max="6908" width="7" style="1" customWidth="1"/>
    <col min="6909" max="6909" width="5" style="1" customWidth="1"/>
    <col min="6910" max="6910" width="0.33203125" style="1" customWidth="1"/>
    <col min="6911" max="6915" width="4.83203125" style="1" customWidth="1"/>
    <col min="6916" max="6916" width="0.33203125" style="1" customWidth="1"/>
    <col min="6917" max="6921" width="4.83203125" style="1" customWidth="1"/>
    <col min="6922" max="6922" width="0.33203125" style="1" customWidth="1"/>
    <col min="6923" max="6927" width="4.83203125" style="1" customWidth="1"/>
    <col min="6928" max="6928" width="0.33203125" style="1" customWidth="1"/>
    <col min="6929" max="6933" width="4.83203125" style="1" customWidth="1"/>
    <col min="6934" max="6934" width="0.33203125" style="1" customWidth="1"/>
    <col min="6935" max="6937" width="4" style="1" customWidth="1"/>
    <col min="6938" max="6938" width="0.33203125" style="1" customWidth="1"/>
    <col min="6939" max="7160" width="7.83203125" style="1"/>
    <col min="7161" max="7161" width="0.33203125" style="1" customWidth="1"/>
    <col min="7162" max="7162" width="9.75" style="1" customWidth="1"/>
    <col min="7163" max="7163" width="0.33203125" style="1" customWidth="1"/>
    <col min="7164" max="7164" width="7" style="1" customWidth="1"/>
    <col min="7165" max="7165" width="5" style="1" customWidth="1"/>
    <col min="7166" max="7166" width="0.33203125" style="1" customWidth="1"/>
    <col min="7167" max="7171" width="4.83203125" style="1" customWidth="1"/>
    <col min="7172" max="7172" width="0.33203125" style="1" customWidth="1"/>
    <col min="7173" max="7177" width="4.83203125" style="1" customWidth="1"/>
    <col min="7178" max="7178" width="0.33203125" style="1" customWidth="1"/>
    <col min="7179" max="7183" width="4.83203125" style="1" customWidth="1"/>
    <col min="7184" max="7184" width="0.33203125" style="1" customWidth="1"/>
    <col min="7185" max="7189" width="4.83203125" style="1" customWidth="1"/>
    <col min="7190" max="7190" width="0.33203125" style="1" customWidth="1"/>
    <col min="7191" max="7193" width="4" style="1" customWidth="1"/>
    <col min="7194" max="7194" width="0.33203125" style="1" customWidth="1"/>
    <col min="7195" max="7416" width="7.83203125" style="1"/>
    <col min="7417" max="7417" width="0.33203125" style="1" customWidth="1"/>
    <col min="7418" max="7418" width="9.75" style="1" customWidth="1"/>
    <col min="7419" max="7419" width="0.33203125" style="1" customWidth="1"/>
    <col min="7420" max="7420" width="7" style="1" customWidth="1"/>
    <col min="7421" max="7421" width="5" style="1" customWidth="1"/>
    <col min="7422" max="7422" width="0.33203125" style="1" customWidth="1"/>
    <col min="7423" max="7427" width="4.83203125" style="1" customWidth="1"/>
    <col min="7428" max="7428" width="0.33203125" style="1" customWidth="1"/>
    <col min="7429" max="7433" width="4.83203125" style="1" customWidth="1"/>
    <col min="7434" max="7434" width="0.33203125" style="1" customWidth="1"/>
    <col min="7435" max="7439" width="4.83203125" style="1" customWidth="1"/>
    <col min="7440" max="7440" width="0.33203125" style="1" customWidth="1"/>
    <col min="7441" max="7445" width="4.83203125" style="1" customWidth="1"/>
    <col min="7446" max="7446" width="0.33203125" style="1" customWidth="1"/>
    <col min="7447" max="7449" width="4" style="1" customWidth="1"/>
    <col min="7450" max="7450" width="0.33203125" style="1" customWidth="1"/>
    <col min="7451" max="7672" width="7.83203125" style="1"/>
    <col min="7673" max="7673" width="0.33203125" style="1" customWidth="1"/>
    <col min="7674" max="7674" width="9.75" style="1" customWidth="1"/>
    <col min="7675" max="7675" width="0.33203125" style="1" customWidth="1"/>
    <col min="7676" max="7676" width="7" style="1" customWidth="1"/>
    <col min="7677" max="7677" width="5" style="1" customWidth="1"/>
    <col min="7678" max="7678" width="0.33203125" style="1" customWidth="1"/>
    <col min="7679" max="7683" width="4.83203125" style="1" customWidth="1"/>
    <col min="7684" max="7684" width="0.33203125" style="1" customWidth="1"/>
    <col min="7685" max="7689" width="4.83203125" style="1" customWidth="1"/>
    <col min="7690" max="7690" width="0.33203125" style="1" customWidth="1"/>
    <col min="7691" max="7695" width="4.83203125" style="1" customWidth="1"/>
    <col min="7696" max="7696" width="0.33203125" style="1" customWidth="1"/>
    <col min="7697" max="7701" width="4.83203125" style="1" customWidth="1"/>
    <col min="7702" max="7702" width="0.33203125" style="1" customWidth="1"/>
    <col min="7703" max="7705" width="4" style="1" customWidth="1"/>
    <col min="7706" max="7706" width="0.33203125" style="1" customWidth="1"/>
    <col min="7707" max="7928" width="7.83203125" style="1"/>
    <col min="7929" max="7929" width="0.33203125" style="1" customWidth="1"/>
    <col min="7930" max="7930" width="9.75" style="1" customWidth="1"/>
    <col min="7931" max="7931" width="0.33203125" style="1" customWidth="1"/>
    <col min="7932" max="7932" width="7" style="1" customWidth="1"/>
    <col min="7933" max="7933" width="5" style="1" customWidth="1"/>
    <col min="7934" max="7934" width="0.33203125" style="1" customWidth="1"/>
    <col min="7935" max="7939" width="4.83203125" style="1" customWidth="1"/>
    <col min="7940" max="7940" width="0.33203125" style="1" customWidth="1"/>
    <col min="7941" max="7945" width="4.83203125" style="1" customWidth="1"/>
    <col min="7946" max="7946" width="0.33203125" style="1" customWidth="1"/>
    <col min="7947" max="7951" width="4.83203125" style="1" customWidth="1"/>
    <col min="7952" max="7952" width="0.33203125" style="1" customWidth="1"/>
    <col min="7953" max="7957" width="4.83203125" style="1" customWidth="1"/>
    <col min="7958" max="7958" width="0.33203125" style="1" customWidth="1"/>
    <col min="7959" max="7961" width="4" style="1" customWidth="1"/>
    <col min="7962" max="7962" width="0.33203125" style="1" customWidth="1"/>
    <col min="7963" max="8184" width="7.83203125" style="1"/>
    <col min="8185" max="8185" width="0.33203125" style="1" customWidth="1"/>
    <col min="8186" max="8186" width="9.75" style="1" customWidth="1"/>
    <col min="8187" max="8187" width="0.33203125" style="1" customWidth="1"/>
    <col min="8188" max="8188" width="7" style="1" customWidth="1"/>
    <col min="8189" max="8189" width="5" style="1" customWidth="1"/>
    <col min="8190" max="8190" width="0.33203125" style="1" customWidth="1"/>
    <col min="8191" max="8195" width="4.83203125" style="1" customWidth="1"/>
    <col min="8196" max="8196" width="0.33203125" style="1" customWidth="1"/>
    <col min="8197" max="8201" width="4.83203125" style="1" customWidth="1"/>
    <col min="8202" max="8202" width="0.33203125" style="1" customWidth="1"/>
    <col min="8203" max="8207" width="4.83203125" style="1" customWidth="1"/>
    <col min="8208" max="8208" width="0.33203125" style="1" customWidth="1"/>
    <col min="8209" max="8213" width="4.83203125" style="1" customWidth="1"/>
    <col min="8214" max="8214" width="0.33203125" style="1" customWidth="1"/>
    <col min="8215" max="8217" width="4" style="1" customWidth="1"/>
    <col min="8218" max="8218" width="0.33203125" style="1" customWidth="1"/>
    <col min="8219" max="8440" width="7.83203125" style="1"/>
    <col min="8441" max="8441" width="0.33203125" style="1" customWidth="1"/>
    <col min="8442" max="8442" width="9.75" style="1" customWidth="1"/>
    <col min="8443" max="8443" width="0.33203125" style="1" customWidth="1"/>
    <col min="8444" max="8444" width="7" style="1" customWidth="1"/>
    <col min="8445" max="8445" width="5" style="1" customWidth="1"/>
    <col min="8446" max="8446" width="0.33203125" style="1" customWidth="1"/>
    <col min="8447" max="8451" width="4.83203125" style="1" customWidth="1"/>
    <col min="8452" max="8452" width="0.33203125" style="1" customWidth="1"/>
    <col min="8453" max="8457" width="4.83203125" style="1" customWidth="1"/>
    <col min="8458" max="8458" width="0.33203125" style="1" customWidth="1"/>
    <col min="8459" max="8463" width="4.83203125" style="1" customWidth="1"/>
    <col min="8464" max="8464" width="0.33203125" style="1" customWidth="1"/>
    <col min="8465" max="8469" width="4.83203125" style="1" customWidth="1"/>
    <col min="8470" max="8470" width="0.33203125" style="1" customWidth="1"/>
    <col min="8471" max="8473" width="4" style="1" customWidth="1"/>
    <col min="8474" max="8474" width="0.33203125" style="1" customWidth="1"/>
    <col min="8475" max="8696" width="7.83203125" style="1"/>
    <col min="8697" max="8697" width="0.33203125" style="1" customWidth="1"/>
    <col min="8698" max="8698" width="9.75" style="1" customWidth="1"/>
    <col min="8699" max="8699" width="0.33203125" style="1" customWidth="1"/>
    <col min="8700" max="8700" width="7" style="1" customWidth="1"/>
    <col min="8701" max="8701" width="5" style="1" customWidth="1"/>
    <col min="8702" max="8702" width="0.33203125" style="1" customWidth="1"/>
    <col min="8703" max="8707" width="4.83203125" style="1" customWidth="1"/>
    <col min="8708" max="8708" width="0.33203125" style="1" customWidth="1"/>
    <col min="8709" max="8713" width="4.83203125" style="1" customWidth="1"/>
    <col min="8714" max="8714" width="0.33203125" style="1" customWidth="1"/>
    <col min="8715" max="8719" width="4.83203125" style="1" customWidth="1"/>
    <col min="8720" max="8720" width="0.33203125" style="1" customWidth="1"/>
    <col min="8721" max="8725" width="4.83203125" style="1" customWidth="1"/>
    <col min="8726" max="8726" width="0.33203125" style="1" customWidth="1"/>
    <col min="8727" max="8729" width="4" style="1" customWidth="1"/>
    <col min="8730" max="8730" width="0.33203125" style="1" customWidth="1"/>
    <col min="8731" max="8952" width="7.83203125" style="1"/>
    <col min="8953" max="8953" width="0.33203125" style="1" customWidth="1"/>
    <col min="8954" max="8954" width="9.75" style="1" customWidth="1"/>
    <col min="8955" max="8955" width="0.33203125" style="1" customWidth="1"/>
    <col min="8956" max="8956" width="7" style="1" customWidth="1"/>
    <col min="8957" max="8957" width="5" style="1" customWidth="1"/>
    <col min="8958" max="8958" width="0.33203125" style="1" customWidth="1"/>
    <col min="8959" max="8963" width="4.83203125" style="1" customWidth="1"/>
    <col min="8964" max="8964" width="0.33203125" style="1" customWidth="1"/>
    <col min="8965" max="8969" width="4.83203125" style="1" customWidth="1"/>
    <col min="8970" max="8970" width="0.33203125" style="1" customWidth="1"/>
    <col min="8971" max="8975" width="4.83203125" style="1" customWidth="1"/>
    <col min="8976" max="8976" width="0.33203125" style="1" customWidth="1"/>
    <col min="8977" max="8981" width="4.83203125" style="1" customWidth="1"/>
    <col min="8982" max="8982" width="0.33203125" style="1" customWidth="1"/>
    <col min="8983" max="8985" width="4" style="1" customWidth="1"/>
    <col min="8986" max="8986" width="0.33203125" style="1" customWidth="1"/>
    <col min="8987" max="9208" width="7.83203125" style="1"/>
    <col min="9209" max="9209" width="0.33203125" style="1" customWidth="1"/>
    <col min="9210" max="9210" width="9.75" style="1" customWidth="1"/>
    <col min="9211" max="9211" width="0.33203125" style="1" customWidth="1"/>
    <col min="9212" max="9212" width="7" style="1" customWidth="1"/>
    <col min="9213" max="9213" width="5" style="1" customWidth="1"/>
    <col min="9214" max="9214" width="0.33203125" style="1" customWidth="1"/>
    <col min="9215" max="9219" width="4.83203125" style="1" customWidth="1"/>
    <col min="9220" max="9220" width="0.33203125" style="1" customWidth="1"/>
    <col min="9221" max="9225" width="4.83203125" style="1" customWidth="1"/>
    <col min="9226" max="9226" width="0.33203125" style="1" customWidth="1"/>
    <col min="9227" max="9231" width="4.83203125" style="1" customWidth="1"/>
    <col min="9232" max="9232" width="0.33203125" style="1" customWidth="1"/>
    <col min="9233" max="9237" width="4.83203125" style="1" customWidth="1"/>
    <col min="9238" max="9238" width="0.33203125" style="1" customWidth="1"/>
    <col min="9239" max="9241" width="4" style="1" customWidth="1"/>
    <col min="9242" max="9242" width="0.33203125" style="1" customWidth="1"/>
    <col min="9243" max="9464" width="7.83203125" style="1"/>
    <col min="9465" max="9465" width="0.33203125" style="1" customWidth="1"/>
    <col min="9466" max="9466" width="9.75" style="1" customWidth="1"/>
    <col min="9467" max="9467" width="0.33203125" style="1" customWidth="1"/>
    <col min="9468" max="9468" width="7" style="1" customWidth="1"/>
    <col min="9469" max="9469" width="5" style="1" customWidth="1"/>
    <col min="9470" max="9470" width="0.33203125" style="1" customWidth="1"/>
    <col min="9471" max="9475" width="4.83203125" style="1" customWidth="1"/>
    <col min="9476" max="9476" width="0.33203125" style="1" customWidth="1"/>
    <col min="9477" max="9481" width="4.83203125" style="1" customWidth="1"/>
    <col min="9482" max="9482" width="0.33203125" style="1" customWidth="1"/>
    <col min="9483" max="9487" width="4.83203125" style="1" customWidth="1"/>
    <col min="9488" max="9488" width="0.33203125" style="1" customWidth="1"/>
    <col min="9489" max="9493" width="4.83203125" style="1" customWidth="1"/>
    <col min="9494" max="9494" width="0.33203125" style="1" customWidth="1"/>
    <col min="9495" max="9497" width="4" style="1" customWidth="1"/>
    <col min="9498" max="9498" width="0.33203125" style="1" customWidth="1"/>
    <col min="9499" max="9720" width="7.83203125" style="1"/>
    <col min="9721" max="9721" width="0.33203125" style="1" customWidth="1"/>
    <col min="9722" max="9722" width="9.75" style="1" customWidth="1"/>
    <col min="9723" max="9723" width="0.33203125" style="1" customWidth="1"/>
    <col min="9724" max="9724" width="7" style="1" customWidth="1"/>
    <col min="9725" max="9725" width="5" style="1" customWidth="1"/>
    <col min="9726" max="9726" width="0.33203125" style="1" customWidth="1"/>
    <col min="9727" max="9731" width="4.83203125" style="1" customWidth="1"/>
    <col min="9732" max="9732" width="0.33203125" style="1" customWidth="1"/>
    <col min="9733" max="9737" width="4.83203125" style="1" customWidth="1"/>
    <col min="9738" max="9738" width="0.33203125" style="1" customWidth="1"/>
    <col min="9739" max="9743" width="4.83203125" style="1" customWidth="1"/>
    <col min="9744" max="9744" width="0.33203125" style="1" customWidth="1"/>
    <col min="9745" max="9749" width="4.83203125" style="1" customWidth="1"/>
    <col min="9750" max="9750" width="0.33203125" style="1" customWidth="1"/>
    <col min="9751" max="9753" width="4" style="1" customWidth="1"/>
    <col min="9754" max="9754" width="0.33203125" style="1" customWidth="1"/>
    <col min="9755" max="9976" width="7.83203125" style="1"/>
    <col min="9977" max="9977" width="0.33203125" style="1" customWidth="1"/>
    <col min="9978" max="9978" width="9.75" style="1" customWidth="1"/>
    <col min="9979" max="9979" width="0.33203125" style="1" customWidth="1"/>
    <col min="9980" max="9980" width="7" style="1" customWidth="1"/>
    <col min="9981" max="9981" width="5" style="1" customWidth="1"/>
    <col min="9982" max="9982" width="0.33203125" style="1" customWidth="1"/>
    <col min="9983" max="9987" width="4.83203125" style="1" customWidth="1"/>
    <col min="9988" max="9988" width="0.33203125" style="1" customWidth="1"/>
    <col min="9989" max="9993" width="4.83203125" style="1" customWidth="1"/>
    <col min="9994" max="9994" width="0.33203125" style="1" customWidth="1"/>
    <col min="9995" max="9999" width="4.83203125" style="1" customWidth="1"/>
    <col min="10000" max="10000" width="0.33203125" style="1" customWidth="1"/>
    <col min="10001" max="10005" width="4.83203125" style="1" customWidth="1"/>
    <col min="10006" max="10006" width="0.33203125" style="1" customWidth="1"/>
    <col min="10007" max="10009" width="4" style="1" customWidth="1"/>
    <col min="10010" max="10010" width="0.33203125" style="1" customWidth="1"/>
    <col min="10011" max="10232" width="7.83203125" style="1"/>
    <col min="10233" max="10233" width="0.33203125" style="1" customWidth="1"/>
    <col min="10234" max="10234" width="9.75" style="1" customWidth="1"/>
    <col min="10235" max="10235" width="0.33203125" style="1" customWidth="1"/>
    <col min="10236" max="10236" width="7" style="1" customWidth="1"/>
    <col min="10237" max="10237" width="5" style="1" customWidth="1"/>
    <col min="10238" max="10238" width="0.33203125" style="1" customWidth="1"/>
    <col min="10239" max="10243" width="4.83203125" style="1" customWidth="1"/>
    <col min="10244" max="10244" width="0.33203125" style="1" customWidth="1"/>
    <col min="10245" max="10249" width="4.83203125" style="1" customWidth="1"/>
    <col min="10250" max="10250" width="0.33203125" style="1" customWidth="1"/>
    <col min="10251" max="10255" width="4.83203125" style="1" customWidth="1"/>
    <col min="10256" max="10256" width="0.33203125" style="1" customWidth="1"/>
    <col min="10257" max="10261" width="4.83203125" style="1" customWidth="1"/>
    <col min="10262" max="10262" width="0.33203125" style="1" customWidth="1"/>
    <col min="10263" max="10265" width="4" style="1" customWidth="1"/>
    <col min="10266" max="10266" width="0.33203125" style="1" customWidth="1"/>
    <col min="10267" max="10488" width="7.83203125" style="1"/>
    <col min="10489" max="10489" width="0.33203125" style="1" customWidth="1"/>
    <col min="10490" max="10490" width="9.75" style="1" customWidth="1"/>
    <col min="10491" max="10491" width="0.33203125" style="1" customWidth="1"/>
    <col min="10492" max="10492" width="7" style="1" customWidth="1"/>
    <col min="10493" max="10493" width="5" style="1" customWidth="1"/>
    <col min="10494" max="10494" width="0.33203125" style="1" customWidth="1"/>
    <col min="10495" max="10499" width="4.83203125" style="1" customWidth="1"/>
    <col min="10500" max="10500" width="0.33203125" style="1" customWidth="1"/>
    <col min="10501" max="10505" width="4.83203125" style="1" customWidth="1"/>
    <col min="10506" max="10506" width="0.33203125" style="1" customWidth="1"/>
    <col min="10507" max="10511" width="4.83203125" style="1" customWidth="1"/>
    <col min="10512" max="10512" width="0.33203125" style="1" customWidth="1"/>
    <col min="10513" max="10517" width="4.83203125" style="1" customWidth="1"/>
    <col min="10518" max="10518" width="0.33203125" style="1" customWidth="1"/>
    <col min="10519" max="10521" width="4" style="1" customWidth="1"/>
    <col min="10522" max="10522" width="0.33203125" style="1" customWidth="1"/>
    <col min="10523" max="10744" width="7.83203125" style="1"/>
    <col min="10745" max="10745" width="0.33203125" style="1" customWidth="1"/>
    <col min="10746" max="10746" width="9.75" style="1" customWidth="1"/>
    <col min="10747" max="10747" width="0.33203125" style="1" customWidth="1"/>
    <col min="10748" max="10748" width="7" style="1" customWidth="1"/>
    <col min="10749" max="10749" width="5" style="1" customWidth="1"/>
    <col min="10750" max="10750" width="0.33203125" style="1" customWidth="1"/>
    <col min="10751" max="10755" width="4.83203125" style="1" customWidth="1"/>
    <col min="10756" max="10756" width="0.33203125" style="1" customWidth="1"/>
    <col min="10757" max="10761" width="4.83203125" style="1" customWidth="1"/>
    <col min="10762" max="10762" width="0.33203125" style="1" customWidth="1"/>
    <col min="10763" max="10767" width="4.83203125" style="1" customWidth="1"/>
    <col min="10768" max="10768" width="0.33203125" style="1" customWidth="1"/>
    <col min="10769" max="10773" width="4.83203125" style="1" customWidth="1"/>
    <col min="10774" max="10774" width="0.33203125" style="1" customWidth="1"/>
    <col min="10775" max="10777" width="4" style="1" customWidth="1"/>
    <col min="10778" max="10778" width="0.33203125" style="1" customWidth="1"/>
    <col min="10779" max="11000" width="7.83203125" style="1"/>
    <col min="11001" max="11001" width="0.33203125" style="1" customWidth="1"/>
    <col min="11002" max="11002" width="9.75" style="1" customWidth="1"/>
    <col min="11003" max="11003" width="0.33203125" style="1" customWidth="1"/>
    <col min="11004" max="11004" width="7" style="1" customWidth="1"/>
    <col min="11005" max="11005" width="5" style="1" customWidth="1"/>
    <col min="11006" max="11006" width="0.33203125" style="1" customWidth="1"/>
    <col min="11007" max="11011" width="4.83203125" style="1" customWidth="1"/>
    <col min="11012" max="11012" width="0.33203125" style="1" customWidth="1"/>
    <col min="11013" max="11017" width="4.83203125" style="1" customWidth="1"/>
    <col min="11018" max="11018" width="0.33203125" style="1" customWidth="1"/>
    <col min="11019" max="11023" width="4.83203125" style="1" customWidth="1"/>
    <col min="11024" max="11024" width="0.33203125" style="1" customWidth="1"/>
    <col min="11025" max="11029" width="4.83203125" style="1" customWidth="1"/>
    <col min="11030" max="11030" width="0.33203125" style="1" customWidth="1"/>
    <col min="11031" max="11033" width="4" style="1" customWidth="1"/>
    <col min="11034" max="11034" width="0.33203125" style="1" customWidth="1"/>
    <col min="11035" max="11256" width="7.83203125" style="1"/>
    <col min="11257" max="11257" width="0.33203125" style="1" customWidth="1"/>
    <col min="11258" max="11258" width="9.75" style="1" customWidth="1"/>
    <col min="11259" max="11259" width="0.33203125" style="1" customWidth="1"/>
    <col min="11260" max="11260" width="7" style="1" customWidth="1"/>
    <col min="11261" max="11261" width="5" style="1" customWidth="1"/>
    <col min="11262" max="11262" width="0.33203125" style="1" customWidth="1"/>
    <col min="11263" max="11267" width="4.83203125" style="1" customWidth="1"/>
    <col min="11268" max="11268" width="0.33203125" style="1" customWidth="1"/>
    <col min="11269" max="11273" width="4.83203125" style="1" customWidth="1"/>
    <col min="11274" max="11274" width="0.33203125" style="1" customWidth="1"/>
    <col min="11275" max="11279" width="4.83203125" style="1" customWidth="1"/>
    <col min="11280" max="11280" width="0.33203125" style="1" customWidth="1"/>
    <col min="11281" max="11285" width="4.83203125" style="1" customWidth="1"/>
    <col min="11286" max="11286" width="0.33203125" style="1" customWidth="1"/>
    <col min="11287" max="11289" width="4" style="1" customWidth="1"/>
    <col min="11290" max="11290" width="0.33203125" style="1" customWidth="1"/>
    <col min="11291" max="11512" width="7.83203125" style="1"/>
    <col min="11513" max="11513" width="0.33203125" style="1" customWidth="1"/>
    <col min="11514" max="11514" width="9.75" style="1" customWidth="1"/>
    <col min="11515" max="11515" width="0.33203125" style="1" customWidth="1"/>
    <col min="11516" max="11516" width="7" style="1" customWidth="1"/>
    <col min="11517" max="11517" width="5" style="1" customWidth="1"/>
    <col min="11518" max="11518" width="0.33203125" style="1" customWidth="1"/>
    <col min="11519" max="11523" width="4.83203125" style="1" customWidth="1"/>
    <col min="11524" max="11524" width="0.33203125" style="1" customWidth="1"/>
    <col min="11525" max="11529" width="4.83203125" style="1" customWidth="1"/>
    <col min="11530" max="11530" width="0.33203125" style="1" customWidth="1"/>
    <col min="11531" max="11535" width="4.83203125" style="1" customWidth="1"/>
    <col min="11536" max="11536" width="0.33203125" style="1" customWidth="1"/>
    <col min="11537" max="11541" width="4.83203125" style="1" customWidth="1"/>
    <col min="11542" max="11542" width="0.33203125" style="1" customWidth="1"/>
    <col min="11543" max="11545" width="4" style="1" customWidth="1"/>
    <col min="11546" max="11546" width="0.33203125" style="1" customWidth="1"/>
    <col min="11547" max="11768" width="7.83203125" style="1"/>
    <col min="11769" max="11769" width="0.33203125" style="1" customWidth="1"/>
    <col min="11770" max="11770" width="9.75" style="1" customWidth="1"/>
    <col min="11771" max="11771" width="0.33203125" style="1" customWidth="1"/>
    <col min="11772" max="11772" width="7" style="1" customWidth="1"/>
    <col min="11773" max="11773" width="5" style="1" customWidth="1"/>
    <col min="11774" max="11774" width="0.33203125" style="1" customWidth="1"/>
    <col min="11775" max="11779" width="4.83203125" style="1" customWidth="1"/>
    <col min="11780" max="11780" width="0.33203125" style="1" customWidth="1"/>
    <col min="11781" max="11785" width="4.83203125" style="1" customWidth="1"/>
    <col min="11786" max="11786" width="0.33203125" style="1" customWidth="1"/>
    <col min="11787" max="11791" width="4.83203125" style="1" customWidth="1"/>
    <col min="11792" max="11792" width="0.33203125" style="1" customWidth="1"/>
    <col min="11793" max="11797" width="4.83203125" style="1" customWidth="1"/>
    <col min="11798" max="11798" width="0.33203125" style="1" customWidth="1"/>
    <col min="11799" max="11801" width="4" style="1" customWidth="1"/>
    <col min="11802" max="11802" width="0.33203125" style="1" customWidth="1"/>
    <col min="11803" max="12024" width="7.83203125" style="1"/>
    <col min="12025" max="12025" width="0.33203125" style="1" customWidth="1"/>
    <col min="12026" max="12026" width="9.75" style="1" customWidth="1"/>
    <col min="12027" max="12027" width="0.33203125" style="1" customWidth="1"/>
    <col min="12028" max="12028" width="7" style="1" customWidth="1"/>
    <col min="12029" max="12029" width="5" style="1" customWidth="1"/>
    <col min="12030" max="12030" width="0.33203125" style="1" customWidth="1"/>
    <col min="12031" max="12035" width="4.83203125" style="1" customWidth="1"/>
    <col min="12036" max="12036" width="0.33203125" style="1" customWidth="1"/>
    <col min="12037" max="12041" width="4.83203125" style="1" customWidth="1"/>
    <col min="12042" max="12042" width="0.33203125" style="1" customWidth="1"/>
    <col min="12043" max="12047" width="4.83203125" style="1" customWidth="1"/>
    <col min="12048" max="12048" width="0.33203125" style="1" customWidth="1"/>
    <col min="12049" max="12053" width="4.83203125" style="1" customWidth="1"/>
    <col min="12054" max="12054" width="0.33203125" style="1" customWidth="1"/>
    <col min="12055" max="12057" width="4" style="1" customWidth="1"/>
    <col min="12058" max="12058" width="0.33203125" style="1" customWidth="1"/>
    <col min="12059" max="12280" width="7.83203125" style="1"/>
    <col min="12281" max="12281" width="0.33203125" style="1" customWidth="1"/>
    <col min="12282" max="12282" width="9.75" style="1" customWidth="1"/>
    <col min="12283" max="12283" width="0.33203125" style="1" customWidth="1"/>
    <col min="12284" max="12284" width="7" style="1" customWidth="1"/>
    <col min="12285" max="12285" width="5" style="1" customWidth="1"/>
    <col min="12286" max="12286" width="0.33203125" style="1" customWidth="1"/>
    <col min="12287" max="12291" width="4.83203125" style="1" customWidth="1"/>
    <col min="12292" max="12292" width="0.33203125" style="1" customWidth="1"/>
    <col min="12293" max="12297" width="4.83203125" style="1" customWidth="1"/>
    <col min="12298" max="12298" width="0.33203125" style="1" customWidth="1"/>
    <col min="12299" max="12303" width="4.83203125" style="1" customWidth="1"/>
    <col min="12304" max="12304" width="0.33203125" style="1" customWidth="1"/>
    <col min="12305" max="12309" width="4.83203125" style="1" customWidth="1"/>
    <col min="12310" max="12310" width="0.33203125" style="1" customWidth="1"/>
    <col min="12311" max="12313" width="4" style="1" customWidth="1"/>
    <col min="12314" max="12314" width="0.33203125" style="1" customWidth="1"/>
    <col min="12315" max="12536" width="7.83203125" style="1"/>
    <col min="12537" max="12537" width="0.33203125" style="1" customWidth="1"/>
    <col min="12538" max="12538" width="9.75" style="1" customWidth="1"/>
    <col min="12539" max="12539" width="0.33203125" style="1" customWidth="1"/>
    <col min="12540" max="12540" width="7" style="1" customWidth="1"/>
    <col min="12541" max="12541" width="5" style="1" customWidth="1"/>
    <col min="12542" max="12542" width="0.33203125" style="1" customWidth="1"/>
    <col min="12543" max="12547" width="4.83203125" style="1" customWidth="1"/>
    <col min="12548" max="12548" width="0.33203125" style="1" customWidth="1"/>
    <col min="12549" max="12553" width="4.83203125" style="1" customWidth="1"/>
    <col min="12554" max="12554" width="0.33203125" style="1" customWidth="1"/>
    <col min="12555" max="12559" width="4.83203125" style="1" customWidth="1"/>
    <col min="12560" max="12560" width="0.33203125" style="1" customWidth="1"/>
    <col min="12561" max="12565" width="4.83203125" style="1" customWidth="1"/>
    <col min="12566" max="12566" width="0.33203125" style="1" customWidth="1"/>
    <col min="12567" max="12569" width="4" style="1" customWidth="1"/>
    <col min="12570" max="12570" width="0.33203125" style="1" customWidth="1"/>
    <col min="12571" max="12792" width="7.83203125" style="1"/>
    <col min="12793" max="12793" width="0.33203125" style="1" customWidth="1"/>
    <col min="12794" max="12794" width="9.75" style="1" customWidth="1"/>
    <col min="12795" max="12795" width="0.33203125" style="1" customWidth="1"/>
    <col min="12796" max="12796" width="7" style="1" customWidth="1"/>
    <col min="12797" max="12797" width="5" style="1" customWidth="1"/>
    <col min="12798" max="12798" width="0.33203125" style="1" customWidth="1"/>
    <col min="12799" max="12803" width="4.83203125" style="1" customWidth="1"/>
    <col min="12804" max="12804" width="0.33203125" style="1" customWidth="1"/>
    <col min="12805" max="12809" width="4.83203125" style="1" customWidth="1"/>
    <col min="12810" max="12810" width="0.33203125" style="1" customWidth="1"/>
    <col min="12811" max="12815" width="4.83203125" style="1" customWidth="1"/>
    <col min="12816" max="12816" width="0.33203125" style="1" customWidth="1"/>
    <col min="12817" max="12821" width="4.83203125" style="1" customWidth="1"/>
    <col min="12822" max="12822" width="0.33203125" style="1" customWidth="1"/>
    <col min="12823" max="12825" width="4" style="1" customWidth="1"/>
    <col min="12826" max="12826" width="0.33203125" style="1" customWidth="1"/>
    <col min="12827" max="13048" width="7.83203125" style="1"/>
    <col min="13049" max="13049" width="0.33203125" style="1" customWidth="1"/>
    <col min="13050" max="13050" width="9.75" style="1" customWidth="1"/>
    <col min="13051" max="13051" width="0.33203125" style="1" customWidth="1"/>
    <col min="13052" max="13052" width="7" style="1" customWidth="1"/>
    <col min="13053" max="13053" width="5" style="1" customWidth="1"/>
    <col min="13054" max="13054" width="0.33203125" style="1" customWidth="1"/>
    <col min="13055" max="13059" width="4.83203125" style="1" customWidth="1"/>
    <col min="13060" max="13060" width="0.33203125" style="1" customWidth="1"/>
    <col min="13061" max="13065" width="4.83203125" style="1" customWidth="1"/>
    <col min="13066" max="13066" width="0.33203125" style="1" customWidth="1"/>
    <col min="13067" max="13071" width="4.83203125" style="1" customWidth="1"/>
    <col min="13072" max="13072" width="0.33203125" style="1" customWidth="1"/>
    <col min="13073" max="13077" width="4.83203125" style="1" customWidth="1"/>
    <col min="13078" max="13078" width="0.33203125" style="1" customWidth="1"/>
    <col min="13079" max="13081" width="4" style="1" customWidth="1"/>
    <col min="13082" max="13082" width="0.33203125" style="1" customWidth="1"/>
    <col min="13083" max="13304" width="7.83203125" style="1"/>
    <col min="13305" max="13305" width="0.33203125" style="1" customWidth="1"/>
    <col min="13306" max="13306" width="9.75" style="1" customWidth="1"/>
    <col min="13307" max="13307" width="0.33203125" style="1" customWidth="1"/>
    <col min="13308" max="13308" width="7" style="1" customWidth="1"/>
    <col min="13309" max="13309" width="5" style="1" customWidth="1"/>
    <col min="13310" max="13310" width="0.33203125" style="1" customWidth="1"/>
    <col min="13311" max="13315" width="4.83203125" style="1" customWidth="1"/>
    <col min="13316" max="13316" width="0.33203125" style="1" customWidth="1"/>
    <col min="13317" max="13321" width="4.83203125" style="1" customWidth="1"/>
    <col min="13322" max="13322" width="0.33203125" style="1" customWidth="1"/>
    <col min="13323" max="13327" width="4.83203125" style="1" customWidth="1"/>
    <col min="13328" max="13328" width="0.33203125" style="1" customWidth="1"/>
    <col min="13329" max="13333" width="4.83203125" style="1" customWidth="1"/>
    <col min="13334" max="13334" width="0.33203125" style="1" customWidth="1"/>
    <col min="13335" max="13337" width="4" style="1" customWidth="1"/>
    <col min="13338" max="13338" width="0.33203125" style="1" customWidth="1"/>
    <col min="13339" max="13560" width="7.83203125" style="1"/>
    <col min="13561" max="13561" width="0.33203125" style="1" customWidth="1"/>
    <col min="13562" max="13562" width="9.75" style="1" customWidth="1"/>
    <col min="13563" max="13563" width="0.33203125" style="1" customWidth="1"/>
    <col min="13564" max="13564" width="7" style="1" customWidth="1"/>
    <col min="13565" max="13565" width="5" style="1" customWidth="1"/>
    <col min="13566" max="13566" width="0.33203125" style="1" customWidth="1"/>
    <col min="13567" max="13571" width="4.83203125" style="1" customWidth="1"/>
    <col min="13572" max="13572" width="0.33203125" style="1" customWidth="1"/>
    <col min="13573" max="13577" width="4.83203125" style="1" customWidth="1"/>
    <col min="13578" max="13578" width="0.33203125" style="1" customWidth="1"/>
    <col min="13579" max="13583" width="4.83203125" style="1" customWidth="1"/>
    <col min="13584" max="13584" width="0.33203125" style="1" customWidth="1"/>
    <col min="13585" max="13589" width="4.83203125" style="1" customWidth="1"/>
    <col min="13590" max="13590" width="0.33203125" style="1" customWidth="1"/>
    <col min="13591" max="13593" width="4" style="1" customWidth="1"/>
    <col min="13594" max="13594" width="0.33203125" style="1" customWidth="1"/>
    <col min="13595" max="13816" width="7.83203125" style="1"/>
    <col min="13817" max="13817" width="0.33203125" style="1" customWidth="1"/>
    <col min="13818" max="13818" width="9.75" style="1" customWidth="1"/>
    <col min="13819" max="13819" width="0.33203125" style="1" customWidth="1"/>
    <col min="13820" max="13820" width="7" style="1" customWidth="1"/>
    <col min="13821" max="13821" width="5" style="1" customWidth="1"/>
    <col min="13822" max="13822" width="0.33203125" style="1" customWidth="1"/>
    <col min="13823" max="13827" width="4.83203125" style="1" customWidth="1"/>
    <col min="13828" max="13828" width="0.33203125" style="1" customWidth="1"/>
    <col min="13829" max="13833" width="4.83203125" style="1" customWidth="1"/>
    <col min="13834" max="13834" width="0.33203125" style="1" customWidth="1"/>
    <col min="13835" max="13839" width="4.83203125" style="1" customWidth="1"/>
    <col min="13840" max="13840" width="0.33203125" style="1" customWidth="1"/>
    <col min="13841" max="13845" width="4.83203125" style="1" customWidth="1"/>
    <col min="13846" max="13846" width="0.33203125" style="1" customWidth="1"/>
    <col min="13847" max="13849" width="4" style="1" customWidth="1"/>
    <col min="13850" max="13850" width="0.33203125" style="1" customWidth="1"/>
    <col min="13851" max="14072" width="7.83203125" style="1"/>
    <col min="14073" max="14073" width="0.33203125" style="1" customWidth="1"/>
    <col min="14074" max="14074" width="9.75" style="1" customWidth="1"/>
    <col min="14075" max="14075" width="0.33203125" style="1" customWidth="1"/>
    <col min="14076" max="14076" width="7" style="1" customWidth="1"/>
    <col min="14077" max="14077" width="5" style="1" customWidth="1"/>
    <col min="14078" max="14078" width="0.33203125" style="1" customWidth="1"/>
    <col min="14079" max="14083" width="4.83203125" style="1" customWidth="1"/>
    <col min="14084" max="14084" width="0.33203125" style="1" customWidth="1"/>
    <col min="14085" max="14089" width="4.83203125" style="1" customWidth="1"/>
    <col min="14090" max="14090" width="0.33203125" style="1" customWidth="1"/>
    <col min="14091" max="14095" width="4.83203125" style="1" customWidth="1"/>
    <col min="14096" max="14096" width="0.33203125" style="1" customWidth="1"/>
    <col min="14097" max="14101" width="4.83203125" style="1" customWidth="1"/>
    <col min="14102" max="14102" width="0.33203125" style="1" customWidth="1"/>
    <col min="14103" max="14105" width="4" style="1" customWidth="1"/>
    <col min="14106" max="14106" width="0.33203125" style="1" customWidth="1"/>
    <col min="14107" max="14328" width="7.83203125" style="1"/>
    <col min="14329" max="14329" width="0.33203125" style="1" customWidth="1"/>
    <col min="14330" max="14330" width="9.75" style="1" customWidth="1"/>
    <col min="14331" max="14331" width="0.33203125" style="1" customWidth="1"/>
    <col min="14332" max="14332" width="7" style="1" customWidth="1"/>
    <col min="14333" max="14333" width="5" style="1" customWidth="1"/>
    <col min="14334" max="14334" width="0.33203125" style="1" customWidth="1"/>
    <col min="14335" max="14339" width="4.83203125" style="1" customWidth="1"/>
    <col min="14340" max="14340" width="0.33203125" style="1" customWidth="1"/>
    <col min="14341" max="14345" width="4.83203125" style="1" customWidth="1"/>
    <col min="14346" max="14346" width="0.33203125" style="1" customWidth="1"/>
    <col min="14347" max="14351" width="4.83203125" style="1" customWidth="1"/>
    <col min="14352" max="14352" width="0.33203125" style="1" customWidth="1"/>
    <col min="14353" max="14357" width="4.83203125" style="1" customWidth="1"/>
    <col min="14358" max="14358" width="0.33203125" style="1" customWidth="1"/>
    <col min="14359" max="14361" width="4" style="1" customWidth="1"/>
    <col min="14362" max="14362" width="0.33203125" style="1" customWidth="1"/>
    <col min="14363" max="14584" width="7.83203125" style="1"/>
    <col min="14585" max="14585" width="0.33203125" style="1" customWidth="1"/>
    <col min="14586" max="14586" width="9.75" style="1" customWidth="1"/>
    <col min="14587" max="14587" width="0.33203125" style="1" customWidth="1"/>
    <col min="14588" max="14588" width="7" style="1" customWidth="1"/>
    <col min="14589" max="14589" width="5" style="1" customWidth="1"/>
    <col min="14590" max="14590" width="0.33203125" style="1" customWidth="1"/>
    <col min="14591" max="14595" width="4.83203125" style="1" customWidth="1"/>
    <col min="14596" max="14596" width="0.33203125" style="1" customWidth="1"/>
    <col min="14597" max="14601" width="4.83203125" style="1" customWidth="1"/>
    <col min="14602" max="14602" width="0.33203125" style="1" customWidth="1"/>
    <col min="14603" max="14607" width="4.83203125" style="1" customWidth="1"/>
    <col min="14608" max="14608" width="0.33203125" style="1" customWidth="1"/>
    <col min="14609" max="14613" width="4.83203125" style="1" customWidth="1"/>
    <col min="14614" max="14614" width="0.33203125" style="1" customWidth="1"/>
    <col min="14615" max="14617" width="4" style="1" customWidth="1"/>
    <col min="14618" max="14618" width="0.33203125" style="1" customWidth="1"/>
    <col min="14619" max="14840" width="7.83203125" style="1"/>
    <col min="14841" max="14841" width="0.33203125" style="1" customWidth="1"/>
    <col min="14842" max="14842" width="9.75" style="1" customWidth="1"/>
    <col min="14843" max="14843" width="0.33203125" style="1" customWidth="1"/>
    <col min="14844" max="14844" width="7" style="1" customWidth="1"/>
    <col min="14845" max="14845" width="5" style="1" customWidth="1"/>
    <col min="14846" max="14846" width="0.33203125" style="1" customWidth="1"/>
    <col min="14847" max="14851" width="4.83203125" style="1" customWidth="1"/>
    <col min="14852" max="14852" width="0.33203125" style="1" customWidth="1"/>
    <col min="14853" max="14857" width="4.83203125" style="1" customWidth="1"/>
    <col min="14858" max="14858" width="0.33203125" style="1" customWidth="1"/>
    <col min="14859" max="14863" width="4.83203125" style="1" customWidth="1"/>
    <col min="14864" max="14864" width="0.33203125" style="1" customWidth="1"/>
    <col min="14865" max="14869" width="4.83203125" style="1" customWidth="1"/>
    <col min="14870" max="14870" width="0.33203125" style="1" customWidth="1"/>
    <col min="14871" max="14873" width="4" style="1" customWidth="1"/>
    <col min="14874" max="14874" width="0.33203125" style="1" customWidth="1"/>
    <col min="14875" max="15096" width="7.83203125" style="1"/>
    <col min="15097" max="15097" width="0.33203125" style="1" customWidth="1"/>
    <col min="15098" max="15098" width="9.75" style="1" customWidth="1"/>
    <col min="15099" max="15099" width="0.33203125" style="1" customWidth="1"/>
    <col min="15100" max="15100" width="7" style="1" customWidth="1"/>
    <col min="15101" max="15101" width="5" style="1" customWidth="1"/>
    <col min="15102" max="15102" width="0.33203125" style="1" customWidth="1"/>
    <col min="15103" max="15107" width="4.83203125" style="1" customWidth="1"/>
    <col min="15108" max="15108" width="0.33203125" style="1" customWidth="1"/>
    <col min="15109" max="15113" width="4.83203125" style="1" customWidth="1"/>
    <col min="15114" max="15114" width="0.33203125" style="1" customWidth="1"/>
    <col min="15115" max="15119" width="4.83203125" style="1" customWidth="1"/>
    <col min="15120" max="15120" width="0.33203125" style="1" customWidth="1"/>
    <col min="15121" max="15125" width="4.83203125" style="1" customWidth="1"/>
    <col min="15126" max="15126" width="0.33203125" style="1" customWidth="1"/>
    <col min="15127" max="15129" width="4" style="1" customWidth="1"/>
    <col min="15130" max="15130" width="0.33203125" style="1" customWidth="1"/>
    <col min="15131" max="15352" width="7.83203125" style="1"/>
    <col min="15353" max="15353" width="0.33203125" style="1" customWidth="1"/>
    <col min="15354" max="15354" width="9.75" style="1" customWidth="1"/>
    <col min="15355" max="15355" width="0.33203125" style="1" customWidth="1"/>
    <col min="15356" max="15356" width="7" style="1" customWidth="1"/>
    <col min="15357" max="15357" width="5" style="1" customWidth="1"/>
    <col min="15358" max="15358" width="0.33203125" style="1" customWidth="1"/>
    <col min="15359" max="15363" width="4.83203125" style="1" customWidth="1"/>
    <col min="15364" max="15364" width="0.33203125" style="1" customWidth="1"/>
    <col min="15365" max="15369" width="4.83203125" style="1" customWidth="1"/>
    <col min="15370" max="15370" width="0.33203125" style="1" customWidth="1"/>
    <col min="15371" max="15375" width="4.83203125" style="1" customWidth="1"/>
    <col min="15376" max="15376" width="0.33203125" style="1" customWidth="1"/>
    <col min="15377" max="15381" width="4.83203125" style="1" customWidth="1"/>
    <col min="15382" max="15382" width="0.33203125" style="1" customWidth="1"/>
    <col min="15383" max="15385" width="4" style="1" customWidth="1"/>
    <col min="15386" max="15386" width="0.33203125" style="1" customWidth="1"/>
    <col min="15387" max="15608" width="7.83203125" style="1"/>
    <col min="15609" max="15609" width="0.33203125" style="1" customWidth="1"/>
    <col min="15610" max="15610" width="9.75" style="1" customWidth="1"/>
    <col min="15611" max="15611" width="0.33203125" style="1" customWidth="1"/>
    <col min="15612" max="15612" width="7" style="1" customWidth="1"/>
    <col min="15613" max="15613" width="5" style="1" customWidth="1"/>
    <col min="15614" max="15614" width="0.33203125" style="1" customWidth="1"/>
    <col min="15615" max="15619" width="4.83203125" style="1" customWidth="1"/>
    <col min="15620" max="15620" width="0.33203125" style="1" customWidth="1"/>
    <col min="15621" max="15625" width="4.83203125" style="1" customWidth="1"/>
    <col min="15626" max="15626" width="0.33203125" style="1" customWidth="1"/>
    <col min="15627" max="15631" width="4.83203125" style="1" customWidth="1"/>
    <col min="15632" max="15632" width="0.33203125" style="1" customWidth="1"/>
    <col min="15633" max="15637" width="4.83203125" style="1" customWidth="1"/>
    <col min="15638" max="15638" width="0.33203125" style="1" customWidth="1"/>
    <col min="15639" max="15641" width="4" style="1" customWidth="1"/>
    <col min="15642" max="15642" width="0.33203125" style="1" customWidth="1"/>
    <col min="15643" max="15864" width="7.83203125" style="1"/>
    <col min="15865" max="15865" width="0.33203125" style="1" customWidth="1"/>
    <col min="15866" max="15866" width="9.75" style="1" customWidth="1"/>
    <col min="15867" max="15867" width="0.33203125" style="1" customWidth="1"/>
    <col min="15868" max="15868" width="7" style="1" customWidth="1"/>
    <col min="15869" max="15869" width="5" style="1" customWidth="1"/>
    <col min="15870" max="15870" width="0.33203125" style="1" customWidth="1"/>
    <col min="15871" max="15875" width="4.83203125" style="1" customWidth="1"/>
    <col min="15876" max="15876" width="0.33203125" style="1" customWidth="1"/>
    <col min="15877" max="15881" width="4.83203125" style="1" customWidth="1"/>
    <col min="15882" max="15882" width="0.33203125" style="1" customWidth="1"/>
    <col min="15883" max="15887" width="4.83203125" style="1" customWidth="1"/>
    <col min="15888" max="15888" width="0.33203125" style="1" customWidth="1"/>
    <col min="15889" max="15893" width="4.83203125" style="1" customWidth="1"/>
    <col min="15894" max="15894" width="0.33203125" style="1" customWidth="1"/>
    <col min="15895" max="15897" width="4" style="1" customWidth="1"/>
    <col min="15898" max="15898" width="0.33203125" style="1" customWidth="1"/>
    <col min="15899" max="16120" width="7.83203125" style="1"/>
    <col min="16121" max="16121" width="0.33203125" style="1" customWidth="1"/>
    <col min="16122" max="16122" width="9.75" style="1" customWidth="1"/>
    <col min="16123" max="16123" width="0.33203125" style="1" customWidth="1"/>
    <col min="16124" max="16124" width="7" style="1" customWidth="1"/>
    <col min="16125" max="16125" width="5" style="1" customWidth="1"/>
    <col min="16126" max="16126" width="0.33203125" style="1" customWidth="1"/>
    <col min="16127" max="16131" width="4.83203125" style="1" customWidth="1"/>
    <col min="16132" max="16132" width="0.33203125" style="1" customWidth="1"/>
    <col min="16133" max="16137" width="4.83203125" style="1" customWidth="1"/>
    <col min="16138" max="16138" width="0.33203125" style="1" customWidth="1"/>
    <col min="16139" max="16143" width="4.83203125" style="1" customWidth="1"/>
    <col min="16144" max="16144" width="0.33203125" style="1" customWidth="1"/>
    <col min="16145" max="16149" width="4.83203125" style="1" customWidth="1"/>
    <col min="16150" max="16150" width="0.33203125" style="1" customWidth="1"/>
    <col min="16151" max="16153" width="4" style="1" customWidth="1"/>
    <col min="16154" max="16154" width="0.33203125" style="1" customWidth="1"/>
    <col min="16155" max="16384" width="7.83203125" style="1"/>
  </cols>
  <sheetData>
    <row r="1" spans="1:34" s="43" customFormat="1" ht="1.65" customHeight="1" thickBot="1" x14ac:dyDescent="0.3">
      <c r="A1" s="86"/>
      <c r="B1" s="86"/>
      <c r="C1" s="86"/>
      <c r="D1" s="86"/>
      <c r="E1" s="86"/>
      <c r="F1" s="86"/>
      <c r="G1" s="86"/>
      <c r="H1" s="86"/>
      <c r="I1" s="86"/>
      <c r="J1" s="86"/>
      <c r="K1" s="86"/>
      <c r="L1" s="86"/>
      <c r="M1" s="86"/>
      <c r="N1" s="86"/>
      <c r="O1" s="86"/>
      <c r="P1" s="86"/>
      <c r="Q1" s="86"/>
      <c r="R1" s="86"/>
      <c r="S1" s="86"/>
      <c r="T1" s="86"/>
      <c r="U1" s="86"/>
      <c r="V1" s="86"/>
      <c r="W1" s="86"/>
      <c r="X1" s="86"/>
      <c r="Y1" s="86"/>
      <c r="Z1" s="86"/>
      <c r="AA1" s="86"/>
      <c r="AB1" s="86"/>
      <c r="AC1" s="86"/>
    </row>
    <row r="2" spans="1:34" s="43" customFormat="1" ht="19.649999999999999" customHeight="1" x14ac:dyDescent="0.25">
      <c r="A2" s="317" t="s">
        <v>294</v>
      </c>
      <c r="B2" s="128" t="s">
        <v>296</v>
      </c>
      <c r="C2" s="128"/>
      <c r="D2" s="129"/>
      <c r="E2" s="129"/>
      <c r="F2" s="129"/>
      <c r="G2" s="129"/>
      <c r="H2" s="129"/>
      <c r="I2" s="129"/>
      <c r="J2" s="129"/>
      <c r="K2" s="129"/>
      <c r="L2" s="129"/>
      <c r="M2" s="129"/>
      <c r="N2" s="129"/>
      <c r="O2" s="129"/>
      <c r="P2" s="129"/>
      <c r="Q2" s="129"/>
      <c r="R2" s="129"/>
      <c r="S2" s="129"/>
      <c r="T2" s="129"/>
      <c r="U2" s="129"/>
      <c r="V2" s="129"/>
      <c r="W2" s="129"/>
      <c r="X2" s="129"/>
      <c r="Y2" s="130"/>
      <c r="Z2" s="130"/>
      <c r="AA2" s="129"/>
      <c r="AB2" s="130"/>
      <c r="AC2" s="131"/>
    </row>
    <row r="3" spans="1:34" s="43" customFormat="1" ht="19.2" customHeight="1" x14ac:dyDescent="0.4">
      <c r="A3" s="318"/>
      <c r="B3" s="132" t="s">
        <v>297</v>
      </c>
      <c r="C3" s="132"/>
      <c r="D3" s="133"/>
      <c r="E3" s="133"/>
      <c r="F3" s="133"/>
      <c r="G3" s="133"/>
      <c r="H3" s="133"/>
      <c r="I3" s="133"/>
      <c r="J3" s="133"/>
      <c r="K3" s="133"/>
      <c r="L3" s="133"/>
      <c r="M3" s="133"/>
      <c r="N3" s="133"/>
      <c r="O3" s="133"/>
      <c r="P3" s="133"/>
      <c r="Q3" s="133"/>
      <c r="R3" s="133"/>
      <c r="S3" s="133"/>
      <c r="T3" s="133"/>
      <c r="U3" s="133"/>
      <c r="V3" s="133"/>
      <c r="W3" s="133"/>
      <c r="X3" s="133"/>
      <c r="Y3" s="133"/>
      <c r="Z3" s="133"/>
      <c r="AA3" s="133"/>
      <c r="AB3" s="133"/>
      <c r="AC3" s="134"/>
      <c r="AD3" s="35"/>
      <c r="AE3" s="35"/>
      <c r="AF3"/>
      <c r="AG3"/>
    </row>
    <row r="4" spans="1:34" s="43" customFormat="1" ht="19.649999999999999" customHeight="1" thickBot="1" x14ac:dyDescent="0.3">
      <c r="A4" s="318"/>
      <c r="B4" s="135" t="s">
        <v>178</v>
      </c>
      <c r="C4" s="136"/>
      <c r="D4" s="136"/>
      <c r="E4" s="136"/>
      <c r="F4" s="136"/>
      <c r="G4" s="136"/>
      <c r="H4" s="136"/>
      <c r="I4" s="136"/>
      <c r="J4" s="136"/>
      <c r="K4" s="136"/>
      <c r="L4" s="136"/>
      <c r="M4" s="136"/>
      <c r="N4" s="136"/>
      <c r="O4" s="136"/>
      <c r="P4" s="136"/>
      <c r="Q4" s="136"/>
      <c r="R4" s="136"/>
      <c r="S4" s="136"/>
      <c r="T4" s="136"/>
      <c r="U4" s="136"/>
      <c r="V4" s="136"/>
      <c r="W4" s="136"/>
      <c r="X4" s="136"/>
      <c r="Y4" s="136"/>
      <c r="Z4" s="137"/>
      <c r="AA4" s="136"/>
      <c r="AB4" s="136"/>
      <c r="AC4" s="138"/>
    </row>
    <row r="5" spans="1:34" ht="12.9" customHeight="1" x14ac:dyDescent="0.25">
      <c r="A5" s="328" t="s">
        <v>165</v>
      </c>
      <c r="B5" s="319" t="s">
        <v>46</v>
      </c>
      <c r="C5" s="320"/>
      <c r="D5" s="291" t="s">
        <v>47</v>
      </c>
      <c r="E5" s="292"/>
      <c r="F5" s="292"/>
      <c r="G5" s="292"/>
      <c r="H5" s="293"/>
      <c r="I5" s="291" t="s">
        <v>48</v>
      </c>
      <c r="J5" s="292"/>
      <c r="K5" s="292"/>
      <c r="L5" s="292"/>
      <c r="M5" s="293"/>
      <c r="N5" s="291" t="s">
        <v>49</v>
      </c>
      <c r="O5" s="292"/>
      <c r="P5" s="292"/>
      <c r="Q5" s="292"/>
      <c r="R5" s="293"/>
      <c r="S5" s="291" t="s">
        <v>50</v>
      </c>
      <c r="T5" s="292"/>
      <c r="U5" s="292"/>
      <c r="V5" s="292"/>
      <c r="W5" s="293"/>
      <c r="X5" s="291" t="s">
        <v>51</v>
      </c>
      <c r="Y5" s="292"/>
      <c r="Z5" s="293"/>
      <c r="AA5" s="291" t="s">
        <v>52</v>
      </c>
      <c r="AB5" s="292"/>
      <c r="AC5" s="293"/>
    </row>
    <row r="6" spans="1:34" ht="12.6" customHeight="1" thickBot="1" x14ac:dyDescent="0.3">
      <c r="A6" s="329"/>
      <c r="B6" s="321">
        <f>DATE(2025,1,12)</f>
        <v>45669</v>
      </c>
      <c r="C6" s="322"/>
      <c r="D6" s="298">
        <f>B6+1</f>
        <v>45670</v>
      </c>
      <c r="E6" s="298"/>
      <c r="F6" s="298"/>
      <c r="G6" s="298"/>
      <c r="H6" s="299"/>
      <c r="I6" s="297">
        <f>D6+1</f>
        <v>45671</v>
      </c>
      <c r="J6" s="298"/>
      <c r="K6" s="298"/>
      <c r="L6" s="298"/>
      <c r="M6" s="299"/>
      <c r="N6" s="297">
        <f>I6+1</f>
        <v>45672</v>
      </c>
      <c r="O6" s="298"/>
      <c r="P6" s="298"/>
      <c r="Q6" s="298"/>
      <c r="R6" s="299"/>
      <c r="S6" s="297">
        <f>N6+1</f>
        <v>45673</v>
      </c>
      <c r="T6" s="298"/>
      <c r="U6" s="298"/>
      <c r="V6" s="298"/>
      <c r="W6" s="299"/>
      <c r="X6" s="294">
        <f>S6+1</f>
        <v>45674</v>
      </c>
      <c r="Y6" s="295"/>
      <c r="Z6" s="296"/>
      <c r="AA6" s="294">
        <f>X6+1</f>
        <v>45675</v>
      </c>
      <c r="AB6" s="295"/>
      <c r="AC6" s="296"/>
    </row>
    <row r="7" spans="1:34" ht="12.6" customHeight="1" x14ac:dyDescent="0.25">
      <c r="A7" s="329"/>
      <c r="B7" s="302" t="s">
        <v>195</v>
      </c>
      <c r="C7" s="303"/>
      <c r="D7" s="303"/>
      <c r="E7" s="303"/>
      <c r="F7" s="303"/>
      <c r="G7" s="303"/>
      <c r="H7" s="303"/>
      <c r="I7" s="303"/>
      <c r="J7" s="303"/>
      <c r="K7" s="303"/>
      <c r="L7" s="303"/>
      <c r="M7" s="303"/>
      <c r="N7" s="303"/>
      <c r="O7" s="303"/>
      <c r="P7" s="303"/>
      <c r="Q7" s="303"/>
      <c r="R7" s="303"/>
      <c r="S7" s="303"/>
      <c r="T7" s="303"/>
      <c r="U7" s="303"/>
      <c r="V7" s="303"/>
      <c r="W7" s="304"/>
      <c r="X7" s="87"/>
      <c r="Y7" s="88"/>
      <c r="Z7" s="89"/>
      <c r="AA7" s="87"/>
      <c r="AB7" s="88"/>
      <c r="AC7" s="89"/>
    </row>
    <row r="8" spans="1:34" s="43" customFormat="1" ht="38.25" customHeight="1" thickBot="1" x14ac:dyDescent="0.3">
      <c r="A8" s="330"/>
      <c r="B8" s="323" t="s">
        <v>115</v>
      </c>
      <c r="C8" s="324"/>
      <c r="D8" s="177" t="s">
        <v>115</v>
      </c>
      <c r="E8" s="170" t="s">
        <v>125</v>
      </c>
      <c r="F8" s="170" t="s">
        <v>126</v>
      </c>
      <c r="G8" s="170" t="s">
        <v>127</v>
      </c>
      <c r="H8" s="176" t="s">
        <v>249</v>
      </c>
      <c r="I8" s="177" t="s">
        <v>115</v>
      </c>
      <c r="J8" s="170" t="s">
        <v>125</v>
      </c>
      <c r="K8" s="170" t="s">
        <v>126</v>
      </c>
      <c r="L8" s="170" t="s">
        <v>127</v>
      </c>
      <c r="M8" s="176" t="s">
        <v>249</v>
      </c>
      <c r="N8" s="177" t="s">
        <v>115</v>
      </c>
      <c r="O8" s="170" t="s">
        <v>125</v>
      </c>
      <c r="P8" s="170" t="s">
        <v>126</v>
      </c>
      <c r="Q8" s="170" t="s">
        <v>127</v>
      </c>
      <c r="R8" s="176" t="s">
        <v>249</v>
      </c>
      <c r="S8" s="177" t="s">
        <v>115</v>
      </c>
      <c r="T8" s="170" t="s">
        <v>125</v>
      </c>
      <c r="U8" s="170" t="s">
        <v>126</v>
      </c>
      <c r="V8" s="170" t="s">
        <v>127</v>
      </c>
      <c r="W8" s="176" t="s">
        <v>249</v>
      </c>
      <c r="X8" s="87"/>
      <c r="Y8" s="88"/>
      <c r="Z8" s="89"/>
      <c r="AA8" s="87"/>
      <c r="AB8" s="88"/>
      <c r="AC8" s="89"/>
    </row>
    <row r="9" spans="1:34" ht="15" customHeight="1" x14ac:dyDescent="0.25">
      <c r="A9" s="90" t="s">
        <v>53</v>
      </c>
      <c r="B9" s="88"/>
      <c r="C9" s="89"/>
      <c r="D9" s="272" t="s">
        <v>54</v>
      </c>
      <c r="E9" s="272"/>
      <c r="F9" s="272"/>
      <c r="G9" s="331"/>
      <c r="H9" s="273"/>
      <c r="I9" s="300" t="s">
        <v>54</v>
      </c>
      <c r="J9" s="272"/>
      <c r="K9" s="272"/>
      <c r="L9" s="272"/>
      <c r="M9" s="273"/>
      <c r="N9" s="300" t="s">
        <v>54</v>
      </c>
      <c r="O9" s="272"/>
      <c r="P9" s="272"/>
      <c r="Q9" s="272"/>
      <c r="R9" s="273"/>
      <c r="S9" s="300" t="s">
        <v>54</v>
      </c>
      <c r="T9" s="272"/>
      <c r="U9" s="272"/>
      <c r="V9" s="272"/>
      <c r="W9" s="273"/>
      <c r="X9" s="87"/>
      <c r="Y9" s="88"/>
      <c r="Z9" s="89"/>
      <c r="AA9" s="87"/>
      <c r="AB9" s="88"/>
      <c r="AC9" s="89"/>
      <c r="AE9"/>
    </row>
    <row r="10" spans="1:34" ht="15" customHeight="1" thickBot="1" x14ac:dyDescent="0.3">
      <c r="A10" s="91" t="s">
        <v>55</v>
      </c>
      <c r="B10" s="88"/>
      <c r="C10" s="89"/>
      <c r="D10" s="274"/>
      <c r="E10" s="274"/>
      <c r="F10" s="274"/>
      <c r="G10" s="274"/>
      <c r="H10" s="275"/>
      <c r="I10" s="301"/>
      <c r="J10" s="274"/>
      <c r="K10" s="274"/>
      <c r="L10" s="274"/>
      <c r="M10" s="275"/>
      <c r="N10" s="301"/>
      <c r="O10" s="274"/>
      <c r="P10" s="274"/>
      <c r="Q10" s="274"/>
      <c r="R10" s="275"/>
      <c r="S10" s="301"/>
      <c r="T10" s="274"/>
      <c r="U10" s="274"/>
      <c r="V10" s="274"/>
      <c r="W10" s="275"/>
      <c r="X10" s="87"/>
      <c r="Y10" s="88"/>
      <c r="Z10" s="89"/>
      <c r="AA10" s="87"/>
      <c r="AB10" s="88"/>
      <c r="AC10" s="89"/>
      <c r="AE10"/>
    </row>
    <row r="11" spans="1:34" ht="15" customHeight="1" thickBot="1" x14ac:dyDescent="0.3">
      <c r="A11" s="92" t="s">
        <v>56</v>
      </c>
      <c r="B11" s="88"/>
      <c r="C11" s="89"/>
      <c r="D11" s="311" t="s">
        <v>295</v>
      </c>
      <c r="E11" s="312"/>
      <c r="F11" s="312"/>
      <c r="G11" s="312"/>
      <c r="H11" s="313"/>
      <c r="I11" s="285" t="s">
        <v>251</v>
      </c>
      <c r="J11" s="261"/>
      <c r="K11" s="246" t="s">
        <v>250</v>
      </c>
      <c r="L11" s="266" t="s">
        <v>270</v>
      </c>
      <c r="M11" s="261"/>
      <c r="N11" s="231" t="s">
        <v>301</v>
      </c>
      <c r="O11" s="232"/>
      <c r="P11" s="232"/>
      <c r="Q11" s="232"/>
      <c r="R11" s="233"/>
      <c r="S11" s="285" t="s">
        <v>251</v>
      </c>
      <c r="T11" s="261"/>
      <c r="U11" s="305" t="s">
        <v>139</v>
      </c>
      <c r="V11" s="282" t="s">
        <v>145</v>
      </c>
      <c r="W11" s="258">
        <v>802.18</v>
      </c>
      <c r="X11" s="87"/>
      <c r="Y11" s="88"/>
      <c r="Z11" s="89"/>
      <c r="AA11" s="87"/>
      <c r="AB11" s="88"/>
      <c r="AC11" s="89"/>
      <c r="AE11"/>
    </row>
    <row r="12" spans="1:34" ht="15" customHeight="1" thickBot="1" x14ac:dyDescent="0.3">
      <c r="A12" s="92" t="s">
        <v>58</v>
      </c>
      <c r="B12" s="88"/>
      <c r="C12" s="89"/>
      <c r="D12" s="314"/>
      <c r="E12" s="315"/>
      <c r="F12" s="315"/>
      <c r="G12" s="315"/>
      <c r="H12" s="316"/>
      <c r="I12" s="286"/>
      <c r="J12" s="262"/>
      <c r="K12" s="247"/>
      <c r="L12" s="267"/>
      <c r="M12" s="262"/>
      <c r="N12" s="228"/>
      <c r="O12" s="229"/>
      <c r="P12" s="229"/>
      <c r="Q12" s="229"/>
      <c r="R12" s="230"/>
      <c r="S12" s="286"/>
      <c r="T12" s="262"/>
      <c r="U12" s="306"/>
      <c r="V12" s="283"/>
      <c r="W12" s="259"/>
      <c r="X12" s="87"/>
      <c r="Y12" s="88"/>
      <c r="Z12" s="89"/>
      <c r="AA12" s="87"/>
      <c r="AB12" s="88"/>
      <c r="AC12" s="89"/>
      <c r="AE12"/>
    </row>
    <row r="13" spans="1:34" ht="15" customHeight="1" x14ac:dyDescent="0.25">
      <c r="A13" s="92" t="s">
        <v>59</v>
      </c>
      <c r="B13" s="88"/>
      <c r="C13" s="89"/>
      <c r="D13" s="349"/>
      <c r="E13" s="350"/>
      <c r="F13" s="350"/>
      <c r="G13" s="350"/>
      <c r="H13" s="351"/>
      <c r="I13" s="286"/>
      <c r="J13" s="262"/>
      <c r="K13" s="247"/>
      <c r="L13" s="267"/>
      <c r="M13" s="262"/>
      <c r="N13" s="249" t="s">
        <v>274</v>
      </c>
      <c r="O13" s="250"/>
      <c r="P13" s="250"/>
      <c r="Q13" s="250"/>
      <c r="R13" s="251"/>
      <c r="S13" s="286"/>
      <c r="T13" s="262"/>
      <c r="U13" s="306"/>
      <c r="V13" s="283"/>
      <c r="W13" s="259"/>
      <c r="X13" s="87"/>
      <c r="Y13" s="88"/>
      <c r="Z13" s="89"/>
      <c r="AA13" s="87"/>
      <c r="AB13" s="88"/>
      <c r="AC13" s="89"/>
    </row>
    <row r="14" spans="1:34" ht="15" customHeight="1" thickBot="1" x14ac:dyDescent="0.3">
      <c r="A14" s="92" t="s">
        <v>60</v>
      </c>
      <c r="B14" s="88"/>
      <c r="C14" s="89"/>
      <c r="D14" s="228"/>
      <c r="E14" s="229"/>
      <c r="F14" s="229"/>
      <c r="G14" s="229"/>
      <c r="H14" s="230"/>
      <c r="I14" s="287"/>
      <c r="J14" s="263"/>
      <c r="K14" s="248"/>
      <c r="L14" s="268"/>
      <c r="M14" s="263"/>
      <c r="N14" s="255"/>
      <c r="O14" s="256"/>
      <c r="P14" s="256"/>
      <c r="Q14" s="256"/>
      <c r="R14" s="257"/>
      <c r="S14" s="287"/>
      <c r="T14" s="263"/>
      <c r="U14" s="307"/>
      <c r="V14" s="284"/>
      <c r="W14" s="260"/>
      <c r="X14" s="87"/>
      <c r="Y14" s="88"/>
      <c r="Z14" s="89"/>
      <c r="AA14" s="87"/>
      <c r="AB14" s="88"/>
      <c r="AC14" s="89"/>
    </row>
    <row r="15" spans="1:34" ht="15" customHeight="1" thickBot="1" x14ac:dyDescent="0.3">
      <c r="A15" s="93" t="s">
        <v>61</v>
      </c>
      <c r="B15" s="88"/>
      <c r="C15" s="89"/>
      <c r="D15" s="244" t="s">
        <v>62</v>
      </c>
      <c r="E15" s="244"/>
      <c r="F15" s="244"/>
      <c r="G15" s="244"/>
      <c r="H15" s="245"/>
      <c r="I15" s="243" t="s">
        <v>62</v>
      </c>
      <c r="J15" s="244"/>
      <c r="K15" s="244"/>
      <c r="L15" s="244"/>
      <c r="M15" s="245"/>
      <c r="N15" s="243" t="s">
        <v>62</v>
      </c>
      <c r="O15" s="244"/>
      <c r="P15" s="244"/>
      <c r="Q15" s="244"/>
      <c r="R15" s="245"/>
      <c r="S15" s="243" t="s">
        <v>62</v>
      </c>
      <c r="T15" s="244"/>
      <c r="U15" s="244"/>
      <c r="V15" s="244"/>
      <c r="W15" s="245"/>
      <c r="X15" s="87"/>
      <c r="Y15" s="88"/>
      <c r="Z15" s="89"/>
      <c r="AA15" s="87"/>
      <c r="AB15" s="88"/>
      <c r="AC15" s="89"/>
      <c r="AE15"/>
      <c r="AF15"/>
      <c r="AG15"/>
      <c r="AH15"/>
    </row>
    <row r="16" spans="1:34" ht="15" customHeight="1" x14ac:dyDescent="0.25">
      <c r="A16" s="94" t="s">
        <v>63</v>
      </c>
      <c r="B16" s="88"/>
      <c r="C16" s="89"/>
      <c r="D16" s="249" t="s">
        <v>135</v>
      </c>
      <c r="E16" s="250"/>
      <c r="F16" s="250"/>
      <c r="G16" s="250"/>
      <c r="H16" s="251"/>
      <c r="I16" s="261"/>
      <c r="J16" s="308" t="s">
        <v>220</v>
      </c>
      <c r="K16" s="305" t="s">
        <v>139</v>
      </c>
      <c r="L16" s="282" t="s">
        <v>145</v>
      </c>
      <c r="M16" s="258">
        <v>802.18</v>
      </c>
      <c r="N16" s="249" t="s">
        <v>306</v>
      </c>
      <c r="O16" s="250"/>
      <c r="P16" s="250"/>
      <c r="Q16" s="250"/>
      <c r="R16" s="251"/>
      <c r="S16" s="285" t="s">
        <v>251</v>
      </c>
      <c r="T16" s="288" t="s">
        <v>230</v>
      </c>
      <c r="U16" s="246" t="s">
        <v>250</v>
      </c>
      <c r="V16" s="282" t="s">
        <v>145</v>
      </c>
      <c r="W16" s="261"/>
      <c r="X16" s="87"/>
      <c r="Y16" s="88"/>
      <c r="Z16" s="89"/>
      <c r="AA16" s="87"/>
      <c r="AB16" s="88"/>
      <c r="AC16" s="89"/>
      <c r="AE16"/>
      <c r="AF16"/>
      <c r="AG16"/>
      <c r="AH16"/>
    </row>
    <row r="17" spans="1:34" ht="15" customHeight="1" x14ac:dyDescent="0.25">
      <c r="A17" s="94" t="s">
        <v>64</v>
      </c>
      <c r="B17" s="88"/>
      <c r="C17" s="89"/>
      <c r="D17" s="252"/>
      <c r="E17" s="253"/>
      <c r="F17" s="253"/>
      <c r="G17" s="253"/>
      <c r="H17" s="254"/>
      <c r="I17" s="262"/>
      <c r="J17" s="309"/>
      <c r="K17" s="306"/>
      <c r="L17" s="283"/>
      <c r="M17" s="259"/>
      <c r="N17" s="252"/>
      <c r="O17" s="253"/>
      <c r="P17" s="253"/>
      <c r="Q17" s="253"/>
      <c r="R17" s="254"/>
      <c r="S17" s="286"/>
      <c r="T17" s="289"/>
      <c r="U17" s="247"/>
      <c r="V17" s="283"/>
      <c r="W17" s="262"/>
      <c r="X17" s="87"/>
      <c r="Y17" s="88"/>
      <c r="Z17" s="89"/>
      <c r="AA17" s="87"/>
      <c r="AB17" s="88"/>
      <c r="AC17" s="89"/>
      <c r="AE17"/>
      <c r="AF17"/>
      <c r="AG17"/>
      <c r="AH17"/>
    </row>
    <row r="18" spans="1:34" ht="15" customHeight="1" x14ac:dyDescent="0.25">
      <c r="A18" s="94" t="s">
        <v>65</v>
      </c>
      <c r="B18" s="88"/>
      <c r="C18" s="89"/>
      <c r="D18" s="252"/>
      <c r="E18" s="253"/>
      <c r="F18" s="253"/>
      <c r="G18" s="253"/>
      <c r="H18" s="254"/>
      <c r="I18" s="262"/>
      <c r="J18" s="309"/>
      <c r="K18" s="306"/>
      <c r="L18" s="283"/>
      <c r="M18" s="259"/>
      <c r="N18" s="252"/>
      <c r="O18" s="253"/>
      <c r="P18" s="253"/>
      <c r="Q18" s="253"/>
      <c r="R18" s="254"/>
      <c r="S18" s="286"/>
      <c r="T18" s="289"/>
      <c r="U18" s="247"/>
      <c r="V18" s="283"/>
      <c r="W18" s="262"/>
      <c r="X18" s="87"/>
      <c r="Y18" s="88"/>
      <c r="Z18" s="89"/>
      <c r="AA18" s="87"/>
      <c r="AB18" s="88"/>
      <c r="AC18" s="89"/>
      <c r="AE18"/>
      <c r="AF18"/>
      <c r="AG18"/>
      <c r="AH18"/>
    </row>
    <row r="19" spans="1:34" ht="15" customHeight="1" thickBot="1" x14ac:dyDescent="0.3">
      <c r="A19" s="94" t="s">
        <v>66</v>
      </c>
      <c r="B19" s="88"/>
      <c r="C19" s="89"/>
      <c r="D19" s="255"/>
      <c r="E19" s="256"/>
      <c r="F19" s="256"/>
      <c r="G19" s="256"/>
      <c r="H19" s="257"/>
      <c r="I19" s="263"/>
      <c r="J19" s="310"/>
      <c r="K19" s="307"/>
      <c r="L19" s="284"/>
      <c r="M19" s="260"/>
      <c r="N19" s="255"/>
      <c r="O19" s="256"/>
      <c r="P19" s="256"/>
      <c r="Q19" s="256"/>
      <c r="R19" s="257"/>
      <c r="S19" s="287"/>
      <c r="T19" s="290"/>
      <c r="U19" s="248"/>
      <c r="V19" s="284"/>
      <c r="W19" s="263"/>
      <c r="X19" s="87"/>
      <c r="Y19" s="88"/>
      <c r="Z19" s="89"/>
      <c r="AA19" s="87"/>
      <c r="AB19" s="88"/>
      <c r="AC19" s="89"/>
    </row>
    <row r="20" spans="1:34" ht="15" customHeight="1" x14ac:dyDescent="0.25">
      <c r="A20" s="91" t="s">
        <v>67</v>
      </c>
      <c r="B20" s="88"/>
      <c r="C20" s="89"/>
      <c r="D20" s="272" t="s">
        <v>143</v>
      </c>
      <c r="E20" s="272"/>
      <c r="F20" s="272"/>
      <c r="G20" s="272"/>
      <c r="H20" s="273"/>
      <c r="I20" s="272" t="s">
        <v>143</v>
      </c>
      <c r="J20" s="272"/>
      <c r="K20" s="272"/>
      <c r="L20" s="272"/>
      <c r="M20" s="273"/>
      <c r="N20" s="272" t="s">
        <v>143</v>
      </c>
      <c r="O20" s="272"/>
      <c r="P20" s="272"/>
      <c r="Q20" s="272"/>
      <c r="R20" s="273"/>
      <c r="S20" s="272" t="s">
        <v>143</v>
      </c>
      <c r="T20" s="272"/>
      <c r="U20" s="272"/>
      <c r="V20" s="272"/>
      <c r="W20" s="273"/>
      <c r="X20" s="87"/>
      <c r="Y20" s="88"/>
      <c r="Z20" s="89"/>
      <c r="AA20" s="87"/>
      <c r="AB20" s="88"/>
      <c r="AC20" s="89"/>
    </row>
    <row r="21" spans="1:34" ht="15" customHeight="1" thickBot="1" x14ac:dyDescent="0.3">
      <c r="A21" s="91" t="s">
        <v>68</v>
      </c>
      <c r="B21" s="88"/>
      <c r="C21" s="89"/>
      <c r="D21" s="274"/>
      <c r="E21" s="274"/>
      <c r="F21" s="274"/>
      <c r="G21" s="274"/>
      <c r="H21" s="275"/>
      <c r="I21" s="274"/>
      <c r="J21" s="274"/>
      <c r="K21" s="274"/>
      <c r="L21" s="274"/>
      <c r="M21" s="275"/>
      <c r="N21" s="274"/>
      <c r="O21" s="274"/>
      <c r="P21" s="274"/>
      <c r="Q21" s="274"/>
      <c r="R21" s="275"/>
      <c r="S21" s="274"/>
      <c r="T21" s="274"/>
      <c r="U21" s="274"/>
      <c r="V21" s="274"/>
      <c r="W21" s="275"/>
      <c r="X21" s="87"/>
      <c r="Y21" s="88"/>
      <c r="Z21" s="89"/>
      <c r="AA21" s="87"/>
      <c r="AB21" s="88"/>
      <c r="AC21" s="89"/>
    </row>
    <row r="22" spans="1:34" ht="15" customHeight="1" thickBot="1" x14ac:dyDescent="0.3">
      <c r="A22" s="94" t="s">
        <v>69</v>
      </c>
      <c r="B22" s="88"/>
      <c r="C22" s="89"/>
      <c r="D22" s="285" t="s">
        <v>251</v>
      </c>
      <c r="E22" s="325" t="s">
        <v>33</v>
      </c>
      <c r="F22" s="269" t="s">
        <v>57</v>
      </c>
      <c r="G22" s="276" t="s">
        <v>242</v>
      </c>
      <c r="H22" s="261"/>
      <c r="I22" s="285" t="s">
        <v>251</v>
      </c>
      <c r="J22" s="288" t="s">
        <v>230</v>
      </c>
      <c r="K22" s="246" t="s">
        <v>250</v>
      </c>
      <c r="L22" s="282" t="s">
        <v>145</v>
      </c>
      <c r="M22" s="261"/>
      <c r="N22" s="285" t="s">
        <v>251</v>
      </c>
      <c r="O22" s="279" t="s">
        <v>252</v>
      </c>
      <c r="P22" s="269" t="s">
        <v>57</v>
      </c>
      <c r="Q22" s="266" t="s">
        <v>270</v>
      </c>
      <c r="R22" s="261"/>
      <c r="S22" s="285" t="s">
        <v>251</v>
      </c>
      <c r="T22" s="261"/>
      <c r="U22" s="269" t="s">
        <v>57</v>
      </c>
      <c r="V22" s="276" t="s">
        <v>242</v>
      </c>
      <c r="W22" s="261"/>
      <c r="X22" s="87"/>
      <c r="Y22" s="88"/>
      <c r="Z22" s="89"/>
      <c r="AA22" s="87"/>
      <c r="AB22" s="88"/>
      <c r="AC22" s="89"/>
    </row>
    <row r="23" spans="1:34" ht="15" customHeight="1" x14ac:dyDescent="0.25">
      <c r="A23" s="94" t="s">
        <v>70</v>
      </c>
      <c r="B23" s="332" t="s">
        <v>229</v>
      </c>
      <c r="C23" s="333"/>
      <c r="D23" s="286"/>
      <c r="E23" s="326"/>
      <c r="F23" s="270"/>
      <c r="G23" s="277"/>
      <c r="H23" s="262"/>
      <c r="I23" s="286"/>
      <c r="J23" s="289"/>
      <c r="K23" s="247"/>
      <c r="L23" s="283"/>
      <c r="M23" s="262"/>
      <c r="N23" s="286"/>
      <c r="O23" s="280"/>
      <c r="P23" s="270"/>
      <c r="Q23" s="267"/>
      <c r="R23" s="262"/>
      <c r="S23" s="286"/>
      <c r="T23" s="262"/>
      <c r="U23" s="270"/>
      <c r="V23" s="277"/>
      <c r="W23" s="262"/>
      <c r="X23" s="87"/>
      <c r="Y23" s="88"/>
      <c r="Z23" s="89"/>
      <c r="AA23" s="87"/>
      <c r="AB23" s="88"/>
      <c r="AC23" s="89"/>
    </row>
    <row r="24" spans="1:34" ht="15" customHeight="1" thickBot="1" x14ac:dyDescent="0.3">
      <c r="A24" s="94" t="s">
        <v>71</v>
      </c>
      <c r="B24" s="334"/>
      <c r="C24" s="335"/>
      <c r="D24" s="286"/>
      <c r="E24" s="326"/>
      <c r="F24" s="270"/>
      <c r="G24" s="277"/>
      <c r="H24" s="262"/>
      <c r="I24" s="286"/>
      <c r="J24" s="289"/>
      <c r="K24" s="247"/>
      <c r="L24" s="283"/>
      <c r="M24" s="262"/>
      <c r="N24" s="286"/>
      <c r="O24" s="280"/>
      <c r="P24" s="270"/>
      <c r="Q24" s="267"/>
      <c r="R24" s="262"/>
      <c r="S24" s="286"/>
      <c r="T24" s="262"/>
      <c r="U24" s="270"/>
      <c r="V24" s="277"/>
      <c r="W24" s="262"/>
      <c r="X24" s="87"/>
      <c r="Y24" s="88"/>
      <c r="Z24" s="89"/>
      <c r="AA24" s="87"/>
      <c r="AB24" s="88"/>
      <c r="AC24" s="89"/>
    </row>
    <row r="25" spans="1:34" ht="15" customHeight="1" thickBot="1" x14ac:dyDescent="0.3">
      <c r="A25" s="94" t="s">
        <v>72</v>
      </c>
      <c r="B25" s="88"/>
      <c r="C25" s="89"/>
      <c r="D25" s="287"/>
      <c r="E25" s="327"/>
      <c r="F25" s="271"/>
      <c r="G25" s="278"/>
      <c r="H25" s="263"/>
      <c r="I25" s="287"/>
      <c r="J25" s="290"/>
      <c r="K25" s="248"/>
      <c r="L25" s="284"/>
      <c r="M25" s="263"/>
      <c r="N25" s="287"/>
      <c r="O25" s="281"/>
      <c r="P25" s="271"/>
      <c r="Q25" s="268"/>
      <c r="R25" s="263"/>
      <c r="S25" s="287"/>
      <c r="T25" s="263"/>
      <c r="U25" s="271"/>
      <c r="V25" s="278"/>
      <c r="W25" s="263"/>
      <c r="X25" s="87"/>
      <c r="Y25" s="88"/>
      <c r="Z25" s="89"/>
      <c r="AA25" s="87"/>
      <c r="AB25" s="88"/>
      <c r="AC25" s="89"/>
    </row>
    <row r="26" spans="1:34" ht="15" customHeight="1" thickBot="1" x14ac:dyDescent="0.3">
      <c r="A26" s="93" t="s">
        <v>73</v>
      </c>
      <c r="B26" s="88"/>
      <c r="C26" s="89"/>
      <c r="D26" s="243" t="s">
        <v>62</v>
      </c>
      <c r="E26" s="244"/>
      <c r="F26" s="244"/>
      <c r="G26" s="244"/>
      <c r="H26" s="245"/>
      <c r="I26" s="243" t="s">
        <v>62</v>
      </c>
      <c r="J26" s="244"/>
      <c r="K26" s="244"/>
      <c r="L26" s="244"/>
      <c r="M26" s="245"/>
      <c r="N26" s="243" t="s">
        <v>62</v>
      </c>
      <c r="O26" s="244"/>
      <c r="P26" s="244"/>
      <c r="Q26" s="244"/>
      <c r="R26" s="245"/>
      <c r="S26" s="243" t="s">
        <v>62</v>
      </c>
      <c r="T26" s="244"/>
      <c r="U26" s="244"/>
      <c r="V26" s="244"/>
      <c r="W26" s="245"/>
      <c r="X26" s="87"/>
      <c r="Y26" s="88"/>
      <c r="Z26" s="89"/>
      <c r="AA26" s="87"/>
      <c r="AB26" s="88"/>
      <c r="AC26" s="89"/>
    </row>
    <row r="27" spans="1:34" ht="15" customHeight="1" x14ac:dyDescent="0.25">
      <c r="A27" s="92" t="s">
        <v>74</v>
      </c>
      <c r="B27" s="399" t="s">
        <v>237</v>
      </c>
      <c r="C27" s="400"/>
      <c r="D27" s="285" t="s">
        <v>251</v>
      </c>
      <c r="E27" s="336" t="s">
        <v>243</v>
      </c>
      <c r="F27" s="246" t="s">
        <v>250</v>
      </c>
      <c r="G27" s="261"/>
      <c r="H27" s="261"/>
      <c r="I27" s="261"/>
      <c r="J27" s="336" t="s">
        <v>243</v>
      </c>
      <c r="K27" s="269" t="s">
        <v>57</v>
      </c>
      <c r="L27" s="261"/>
      <c r="M27" s="258" t="s">
        <v>212</v>
      </c>
      <c r="N27" s="261"/>
      <c r="O27" s="261"/>
      <c r="P27" s="246" t="s">
        <v>250</v>
      </c>
      <c r="Q27" s="266" t="s">
        <v>270</v>
      </c>
      <c r="R27" s="258">
        <v>802.24</v>
      </c>
      <c r="S27" s="249" t="s">
        <v>136</v>
      </c>
      <c r="T27" s="250"/>
      <c r="U27" s="250"/>
      <c r="V27" s="250"/>
      <c r="W27" s="251"/>
      <c r="X27" s="87"/>
      <c r="Y27" s="88"/>
      <c r="Z27" s="89"/>
      <c r="AA27" s="87"/>
      <c r="AB27" s="88"/>
      <c r="AC27" s="89"/>
    </row>
    <row r="28" spans="1:34" ht="15" customHeight="1" x14ac:dyDescent="0.25">
      <c r="A28" s="94" t="s">
        <v>75</v>
      </c>
      <c r="B28" s="401"/>
      <c r="C28" s="402"/>
      <c r="D28" s="286"/>
      <c r="E28" s="337"/>
      <c r="F28" s="247"/>
      <c r="G28" s="262"/>
      <c r="H28" s="262"/>
      <c r="I28" s="262"/>
      <c r="J28" s="337"/>
      <c r="K28" s="270"/>
      <c r="L28" s="262"/>
      <c r="M28" s="259"/>
      <c r="N28" s="262"/>
      <c r="O28" s="262"/>
      <c r="P28" s="247"/>
      <c r="Q28" s="267"/>
      <c r="R28" s="259"/>
      <c r="S28" s="252"/>
      <c r="T28" s="253"/>
      <c r="U28" s="253"/>
      <c r="V28" s="253"/>
      <c r="W28" s="254"/>
      <c r="X28" s="87"/>
      <c r="Y28" s="88"/>
      <c r="Z28" s="89"/>
      <c r="AA28" s="87"/>
      <c r="AB28" s="88"/>
      <c r="AC28" s="89"/>
    </row>
    <row r="29" spans="1:34" ht="15" customHeight="1" thickBot="1" x14ac:dyDescent="0.3">
      <c r="A29" s="94" t="s">
        <v>76</v>
      </c>
      <c r="B29" s="403"/>
      <c r="C29" s="404"/>
      <c r="D29" s="286"/>
      <c r="E29" s="337"/>
      <c r="F29" s="247"/>
      <c r="G29" s="262"/>
      <c r="H29" s="262"/>
      <c r="I29" s="262"/>
      <c r="J29" s="337"/>
      <c r="K29" s="270"/>
      <c r="L29" s="262"/>
      <c r="M29" s="259"/>
      <c r="N29" s="262"/>
      <c r="O29" s="262"/>
      <c r="P29" s="247"/>
      <c r="Q29" s="267"/>
      <c r="R29" s="259"/>
      <c r="S29" s="252"/>
      <c r="T29" s="253"/>
      <c r="U29" s="253"/>
      <c r="V29" s="253"/>
      <c r="W29" s="254"/>
      <c r="X29" s="87"/>
      <c r="Y29" s="88"/>
      <c r="Z29" s="89"/>
      <c r="AA29" s="87"/>
      <c r="AB29" s="88"/>
      <c r="AC29" s="89"/>
    </row>
    <row r="30" spans="1:34" ht="15" customHeight="1" thickBot="1" x14ac:dyDescent="0.3">
      <c r="A30" s="94" t="s">
        <v>77</v>
      </c>
      <c r="B30" s="332" t="s">
        <v>133</v>
      </c>
      <c r="C30" s="333"/>
      <c r="D30" s="287"/>
      <c r="E30" s="338"/>
      <c r="F30" s="248"/>
      <c r="G30" s="263"/>
      <c r="H30" s="263"/>
      <c r="I30" s="263"/>
      <c r="J30" s="338"/>
      <c r="K30" s="271"/>
      <c r="L30" s="263"/>
      <c r="M30" s="260"/>
      <c r="N30" s="263"/>
      <c r="O30" s="263"/>
      <c r="P30" s="248"/>
      <c r="Q30" s="268"/>
      <c r="R30" s="260"/>
      <c r="S30" s="255"/>
      <c r="T30" s="256"/>
      <c r="U30" s="256"/>
      <c r="V30" s="256"/>
      <c r="W30" s="257"/>
      <c r="X30" s="87"/>
      <c r="Y30" s="88"/>
      <c r="Z30" s="89"/>
      <c r="AA30" s="87"/>
      <c r="AB30" s="88"/>
      <c r="AC30" s="89"/>
    </row>
    <row r="31" spans="1:34" ht="15" customHeight="1" thickBot="1" x14ac:dyDescent="0.3">
      <c r="A31" s="91" t="s">
        <v>78</v>
      </c>
      <c r="B31" s="334"/>
      <c r="C31" s="335"/>
      <c r="D31" s="173"/>
      <c r="E31" s="174"/>
      <c r="F31" s="174"/>
      <c r="G31" s="174"/>
      <c r="H31" s="175"/>
      <c r="I31" s="173"/>
      <c r="J31" s="341"/>
      <c r="K31" s="341"/>
      <c r="L31" s="341"/>
      <c r="M31" s="149"/>
      <c r="N31" s="234" t="s">
        <v>174</v>
      </c>
      <c r="O31" s="235"/>
      <c r="P31" s="235"/>
      <c r="Q31" s="235"/>
      <c r="R31" s="236"/>
      <c r="S31" s="173"/>
      <c r="T31" s="174"/>
      <c r="U31" s="174"/>
      <c r="V31" s="174"/>
      <c r="W31" s="175"/>
      <c r="X31" s="88"/>
      <c r="Y31" s="88"/>
      <c r="Z31" s="89"/>
      <c r="AA31" s="87"/>
      <c r="AB31" s="88"/>
      <c r="AC31" s="89"/>
    </row>
    <row r="32" spans="1:34" ht="15" customHeight="1" x14ac:dyDescent="0.25">
      <c r="A32" s="91" t="s">
        <v>79</v>
      </c>
      <c r="B32" s="392" t="s">
        <v>213</v>
      </c>
      <c r="C32" s="393"/>
      <c r="D32" s="258">
        <v>802.19</v>
      </c>
      <c r="E32" s="152"/>
      <c r="F32" s="152"/>
      <c r="G32" s="152"/>
      <c r="H32" s="339"/>
      <c r="I32" s="346" t="s">
        <v>236</v>
      </c>
      <c r="J32" s="342"/>
      <c r="K32" s="342"/>
      <c r="L32" s="342"/>
      <c r="M32" s="149"/>
      <c r="N32" s="237"/>
      <c r="O32" s="238"/>
      <c r="P32" s="238"/>
      <c r="Q32" s="238"/>
      <c r="R32" s="239"/>
      <c r="S32" s="151"/>
      <c r="T32" s="152"/>
      <c r="U32" s="152"/>
      <c r="V32" s="152"/>
      <c r="W32" s="258">
        <v>802.19</v>
      </c>
      <c r="X32" s="88"/>
      <c r="Y32" s="88"/>
      <c r="Z32" s="89"/>
      <c r="AA32" s="87"/>
      <c r="AB32" s="88"/>
      <c r="AC32" s="89"/>
    </row>
    <row r="33" spans="1:29" ht="15" customHeight="1" thickBot="1" x14ac:dyDescent="0.3">
      <c r="A33" s="91" t="s">
        <v>81</v>
      </c>
      <c r="B33" s="394"/>
      <c r="C33" s="395"/>
      <c r="D33" s="259"/>
      <c r="E33" s="152"/>
      <c r="F33" s="152"/>
      <c r="G33" s="152"/>
      <c r="H33" s="339"/>
      <c r="I33" s="347"/>
      <c r="J33" s="342"/>
      <c r="K33" s="342"/>
      <c r="L33" s="342"/>
      <c r="M33" s="149"/>
      <c r="N33" s="237"/>
      <c r="O33" s="238"/>
      <c r="P33" s="238"/>
      <c r="Q33" s="238"/>
      <c r="R33" s="239"/>
      <c r="S33" s="151"/>
      <c r="T33" s="152"/>
      <c r="U33" s="152"/>
      <c r="V33" s="152"/>
      <c r="W33" s="259"/>
      <c r="X33" s="88"/>
      <c r="Y33" s="148"/>
      <c r="Z33" s="89"/>
      <c r="AA33" s="87"/>
      <c r="AB33" s="88"/>
      <c r="AC33" s="89"/>
    </row>
    <row r="34" spans="1:29" ht="15" customHeight="1" x14ac:dyDescent="0.25">
      <c r="A34" s="91" t="s">
        <v>82</v>
      </c>
      <c r="B34" s="394"/>
      <c r="C34" s="395"/>
      <c r="D34" s="259"/>
      <c r="E34" s="152"/>
      <c r="F34" s="152"/>
      <c r="G34" s="152"/>
      <c r="H34" s="339"/>
      <c r="I34" s="347"/>
      <c r="J34" s="342"/>
      <c r="K34" s="342"/>
      <c r="L34" s="342"/>
      <c r="M34" s="343" t="s">
        <v>248</v>
      </c>
      <c r="N34" s="237"/>
      <c r="O34" s="238"/>
      <c r="P34" s="238"/>
      <c r="Q34" s="238"/>
      <c r="R34" s="239"/>
      <c r="S34" s="151"/>
      <c r="T34" s="152"/>
      <c r="U34" s="152"/>
      <c r="V34" s="152"/>
      <c r="W34" s="259"/>
      <c r="X34" s="88"/>
      <c r="Y34" s="88"/>
      <c r="Z34" s="89"/>
      <c r="AA34" s="87"/>
      <c r="AB34" s="88"/>
      <c r="AC34" s="89"/>
    </row>
    <row r="35" spans="1:29" ht="15" customHeight="1" thickBot="1" x14ac:dyDescent="0.3">
      <c r="A35" s="91" t="s">
        <v>83</v>
      </c>
      <c r="B35" s="394"/>
      <c r="C35" s="395"/>
      <c r="D35" s="260"/>
      <c r="E35" s="265" t="s">
        <v>80</v>
      </c>
      <c r="F35" s="265"/>
      <c r="G35" s="265"/>
      <c r="H35" s="339"/>
      <c r="I35" s="348"/>
      <c r="J35" s="340" t="s">
        <v>80</v>
      </c>
      <c r="K35" s="340"/>
      <c r="L35" s="340"/>
      <c r="M35" s="344"/>
      <c r="N35" s="240"/>
      <c r="O35" s="241"/>
      <c r="P35" s="241"/>
      <c r="Q35" s="241"/>
      <c r="R35" s="242"/>
      <c r="S35" s="264"/>
      <c r="T35" s="265" t="s">
        <v>80</v>
      </c>
      <c r="U35" s="265"/>
      <c r="V35" s="265"/>
      <c r="W35" s="260"/>
      <c r="X35" s="88"/>
      <c r="Y35" s="88"/>
      <c r="Z35" s="89"/>
      <c r="AA35" s="87"/>
      <c r="AB35" s="88"/>
      <c r="AC35" s="89"/>
    </row>
    <row r="36" spans="1:29" ht="15" customHeight="1" x14ac:dyDescent="0.25">
      <c r="A36" s="91" t="s">
        <v>84</v>
      </c>
      <c r="B36" s="394"/>
      <c r="C36" s="395"/>
      <c r="D36" s="151"/>
      <c r="E36" s="265"/>
      <c r="F36" s="265"/>
      <c r="G36" s="265"/>
      <c r="H36" s="149"/>
      <c r="I36" s="171"/>
      <c r="J36" s="340"/>
      <c r="K36" s="340"/>
      <c r="L36" s="340"/>
      <c r="M36" s="344"/>
      <c r="N36" s="152"/>
      <c r="O36" s="152"/>
      <c r="P36" s="152"/>
      <c r="Q36" s="152"/>
      <c r="R36" s="152"/>
      <c r="S36" s="264"/>
      <c r="T36" s="265"/>
      <c r="U36" s="265"/>
      <c r="V36" s="265"/>
      <c r="W36" s="149"/>
      <c r="X36" s="88"/>
      <c r="Y36" s="88"/>
      <c r="Z36" s="89"/>
      <c r="AA36" s="87"/>
      <c r="AB36" s="88"/>
      <c r="AC36" s="89"/>
    </row>
    <row r="37" spans="1:29" ht="15" customHeight="1" thickBot="1" x14ac:dyDescent="0.3">
      <c r="A37" s="91" t="s">
        <v>85</v>
      </c>
      <c r="B37" s="394"/>
      <c r="C37" s="395"/>
      <c r="D37" s="264"/>
      <c r="E37" s="265"/>
      <c r="F37" s="265"/>
      <c r="G37" s="265"/>
      <c r="H37" s="352"/>
      <c r="I37" s="171"/>
      <c r="J37" s="152"/>
      <c r="K37" s="152"/>
      <c r="L37" s="152"/>
      <c r="M37" s="345"/>
      <c r="N37" s="152"/>
      <c r="O37" s="152"/>
      <c r="P37" s="152"/>
      <c r="Q37" s="152"/>
      <c r="R37" s="152"/>
      <c r="S37" s="264"/>
      <c r="T37" s="265"/>
      <c r="U37" s="265"/>
      <c r="V37" s="265"/>
      <c r="W37" s="352"/>
      <c r="X37" s="88"/>
      <c r="Y37" s="88"/>
      <c r="Z37" s="89"/>
      <c r="AA37" s="87"/>
      <c r="AB37" s="88"/>
      <c r="AC37" s="89"/>
    </row>
    <row r="38" spans="1:29" ht="15" customHeight="1" x14ac:dyDescent="0.25">
      <c r="A38" s="91" t="s">
        <v>86</v>
      </c>
      <c r="B38" s="394"/>
      <c r="C38" s="395"/>
      <c r="D38" s="264"/>
      <c r="E38" s="265"/>
      <c r="F38" s="265"/>
      <c r="G38" s="265"/>
      <c r="H38" s="352"/>
      <c r="I38" s="171"/>
      <c r="J38" s="152"/>
      <c r="K38" s="152"/>
      <c r="L38" s="152"/>
      <c r="M38" s="398"/>
      <c r="N38" s="152"/>
      <c r="O38" s="152"/>
      <c r="P38" s="152"/>
      <c r="Q38" s="152"/>
      <c r="R38" s="152"/>
      <c r="S38" s="264"/>
      <c r="T38" s="265"/>
      <c r="U38" s="265"/>
      <c r="V38" s="265"/>
      <c r="W38" s="352"/>
      <c r="X38" s="88"/>
      <c r="Y38" s="88"/>
      <c r="Z38" s="89"/>
      <c r="AA38" s="87"/>
      <c r="AB38" s="88"/>
      <c r="AC38" s="89"/>
    </row>
    <row r="39" spans="1:29" ht="15" customHeight="1" x14ac:dyDescent="0.25">
      <c r="A39" s="91" t="s">
        <v>87</v>
      </c>
      <c r="B39" s="394"/>
      <c r="C39" s="395"/>
      <c r="D39" s="264"/>
      <c r="E39" s="265"/>
      <c r="F39" s="265"/>
      <c r="G39" s="265"/>
      <c r="H39" s="352"/>
      <c r="I39" s="171"/>
      <c r="J39" s="152"/>
      <c r="K39" s="152"/>
      <c r="L39" s="152"/>
      <c r="M39" s="352"/>
      <c r="N39" s="151"/>
      <c r="O39" s="152"/>
      <c r="P39" s="152"/>
      <c r="Q39" s="152"/>
      <c r="R39" s="149"/>
      <c r="S39" s="264"/>
      <c r="T39" s="265"/>
      <c r="U39" s="265"/>
      <c r="V39" s="265"/>
      <c r="W39" s="352"/>
      <c r="X39" s="88"/>
      <c r="Y39" s="88"/>
      <c r="Z39" s="89"/>
      <c r="AA39" s="87"/>
      <c r="AB39" s="88"/>
      <c r="AC39" s="89"/>
    </row>
    <row r="40" spans="1:29" ht="15" customHeight="1" thickBot="1" x14ac:dyDescent="0.3">
      <c r="A40" s="91" t="s">
        <v>88</v>
      </c>
      <c r="B40" s="396"/>
      <c r="C40" s="397"/>
      <c r="D40" s="353"/>
      <c r="E40" s="354"/>
      <c r="F40" s="354"/>
      <c r="G40" s="354"/>
      <c r="H40" s="355"/>
      <c r="I40" s="172"/>
      <c r="J40" s="153"/>
      <c r="K40" s="153"/>
      <c r="L40" s="153"/>
      <c r="M40" s="355"/>
      <c r="N40" s="152"/>
      <c r="O40" s="152"/>
      <c r="P40" s="152"/>
      <c r="Q40" s="152"/>
      <c r="R40" s="152"/>
      <c r="S40" s="353"/>
      <c r="T40" s="354"/>
      <c r="U40" s="354"/>
      <c r="V40" s="354"/>
      <c r="W40" s="355"/>
      <c r="X40" s="96"/>
      <c r="Y40" s="96"/>
      <c r="Z40" s="97"/>
      <c r="AA40" s="95"/>
      <c r="AB40" s="96"/>
      <c r="AC40" s="97"/>
    </row>
    <row r="41" spans="1:29" s="43" customFormat="1" ht="15" customHeight="1" thickBot="1" x14ac:dyDescent="0.3">
      <c r="A41" s="119" t="s">
        <v>89</v>
      </c>
      <c r="B41" s="120"/>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c r="AB41" s="120"/>
      <c r="AC41" s="121"/>
    </row>
    <row r="42" spans="1:29" s="43" customFormat="1" ht="15" customHeight="1" x14ac:dyDescent="0.25">
      <c r="A42" s="98" t="s">
        <v>31</v>
      </c>
      <c r="B42" s="374" t="s">
        <v>253</v>
      </c>
      <c r="C42" s="375"/>
      <c r="D42" s="375"/>
      <c r="E42" s="375"/>
      <c r="F42" s="375"/>
      <c r="G42" s="375"/>
      <c r="H42" s="375"/>
      <c r="I42" s="375"/>
      <c r="J42" s="376"/>
      <c r="K42" s="110"/>
      <c r="L42" s="110"/>
      <c r="M42" s="110"/>
      <c r="N42" s="99" t="s">
        <v>202</v>
      </c>
      <c r="O42" s="359" t="s">
        <v>219</v>
      </c>
      <c r="P42" s="360"/>
      <c r="Q42" s="360"/>
      <c r="R42" s="360"/>
      <c r="S42" s="360"/>
      <c r="T42" s="360"/>
      <c r="U42" s="360"/>
      <c r="V42" s="360"/>
      <c r="W42" s="360"/>
      <c r="X42" s="361"/>
      <c r="Y42" s="112"/>
      <c r="Z42" s="110"/>
      <c r="AA42" s="110"/>
      <c r="AB42" s="112"/>
      <c r="AC42" s="113"/>
    </row>
    <row r="43" spans="1:29" s="43" customFormat="1" x14ac:dyDescent="0.25">
      <c r="A43" s="98" t="s">
        <v>158</v>
      </c>
      <c r="B43" s="377" t="s">
        <v>159</v>
      </c>
      <c r="C43" s="378"/>
      <c r="D43" s="378"/>
      <c r="E43" s="378"/>
      <c r="F43" s="378"/>
      <c r="G43" s="378"/>
      <c r="H43" s="378"/>
      <c r="I43" s="378"/>
      <c r="J43" s="379"/>
      <c r="K43" s="110"/>
      <c r="L43" s="110"/>
      <c r="M43" s="110"/>
      <c r="N43" s="99" t="s">
        <v>90</v>
      </c>
      <c r="O43" s="365" t="s">
        <v>207</v>
      </c>
      <c r="P43" s="366"/>
      <c r="Q43" s="366"/>
      <c r="R43" s="366"/>
      <c r="S43" s="366"/>
      <c r="T43" s="366"/>
      <c r="U43" s="366"/>
      <c r="V43" s="366"/>
      <c r="W43" s="366"/>
      <c r="X43" s="367"/>
      <c r="Y43" s="112"/>
      <c r="Z43" s="110"/>
      <c r="AA43" s="110"/>
      <c r="AB43" s="112"/>
      <c r="AC43" s="113"/>
    </row>
    <row r="44" spans="1:29" s="43" customFormat="1" x14ac:dyDescent="0.25">
      <c r="A44" s="98" t="s">
        <v>197</v>
      </c>
      <c r="B44" s="380" t="s">
        <v>198</v>
      </c>
      <c r="C44" s="381"/>
      <c r="D44" s="381"/>
      <c r="E44" s="381"/>
      <c r="F44" s="381"/>
      <c r="G44" s="381"/>
      <c r="H44" s="381"/>
      <c r="I44" s="381"/>
      <c r="J44" s="382"/>
      <c r="K44" s="110"/>
      <c r="L44" s="110"/>
      <c r="M44" s="110"/>
      <c r="N44" s="99" t="s">
        <v>91</v>
      </c>
      <c r="O44" s="368" t="s">
        <v>92</v>
      </c>
      <c r="P44" s="369"/>
      <c r="Q44" s="369"/>
      <c r="R44" s="369"/>
      <c r="S44" s="369"/>
      <c r="T44" s="369"/>
      <c r="U44" s="369"/>
      <c r="V44" s="369"/>
      <c r="W44" s="369"/>
      <c r="X44" s="370"/>
      <c r="Y44" s="112"/>
      <c r="Z44" s="110"/>
      <c r="AA44" s="110"/>
      <c r="AB44" s="112"/>
      <c r="AC44" s="113"/>
    </row>
    <row r="45" spans="1:29" s="43" customFormat="1" x14ac:dyDescent="0.25">
      <c r="A45" s="98" t="s">
        <v>227</v>
      </c>
      <c r="B45" s="386" t="s">
        <v>238</v>
      </c>
      <c r="C45" s="387"/>
      <c r="D45" s="387"/>
      <c r="E45" s="387"/>
      <c r="F45" s="387"/>
      <c r="G45" s="387"/>
      <c r="H45" s="387"/>
      <c r="I45" s="387"/>
      <c r="J45" s="388"/>
      <c r="K45" s="110"/>
      <c r="L45" s="110"/>
      <c r="M45" s="110"/>
      <c r="N45" s="99" t="s">
        <v>94</v>
      </c>
      <c r="O45" s="371" t="s">
        <v>95</v>
      </c>
      <c r="P45" s="372"/>
      <c r="Q45" s="372"/>
      <c r="R45" s="372"/>
      <c r="S45" s="372"/>
      <c r="T45" s="372"/>
      <c r="U45" s="372"/>
      <c r="V45" s="372"/>
      <c r="W45" s="372"/>
      <c r="X45" s="373"/>
      <c r="Y45" s="112"/>
      <c r="Z45" s="110"/>
      <c r="AA45" s="110"/>
      <c r="AB45" s="112"/>
      <c r="AC45" s="113"/>
    </row>
    <row r="46" spans="1:29" s="43" customFormat="1" x14ac:dyDescent="0.25">
      <c r="A46" s="98" t="s">
        <v>116</v>
      </c>
      <c r="B46" s="389" t="s">
        <v>128</v>
      </c>
      <c r="C46" s="390"/>
      <c r="D46" s="390"/>
      <c r="E46" s="390"/>
      <c r="F46" s="390"/>
      <c r="G46" s="390"/>
      <c r="H46" s="390"/>
      <c r="I46" s="390"/>
      <c r="J46" s="391"/>
      <c r="K46" s="110"/>
      <c r="L46" s="110"/>
      <c r="M46" s="110"/>
      <c r="N46" s="99" t="s">
        <v>18</v>
      </c>
      <c r="O46" s="362" t="s">
        <v>203</v>
      </c>
      <c r="P46" s="363"/>
      <c r="Q46" s="363"/>
      <c r="R46" s="363"/>
      <c r="S46" s="363"/>
      <c r="T46" s="363"/>
      <c r="U46" s="363"/>
      <c r="V46" s="363"/>
      <c r="W46" s="363"/>
      <c r="X46" s="364"/>
      <c r="Y46" s="112"/>
      <c r="Z46" s="110"/>
      <c r="AA46" s="110"/>
      <c r="AB46" s="112"/>
      <c r="AC46" s="113"/>
    </row>
    <row r="47" spans="1:29" s="43" customFormat="1" x14ac:dyDescent="0.25">
      <c r="A47" s="98" t="s">
        <v>93</v>
      </c>
      <c r="B47" s="154" t="s">
        <v>160</v>
      </c>
      <c r="C47" s="155"/>
      <c r="D47" s="155"/>
      <c r="E47" s="155"/>
      <c r="F47" s="155"/>
      <c r="G47" s="155"/>
      <c r="H47" s="155"/>
      <c r="I47" s="155"/>
      <c r="J47" s="156"/>
      <c r="K47" s="110"/>
      <c r="L47" s="110"/>
      <c r="M47" s="110"/>
      <c r="N47" s="99">
        <v>802</v>
      </c>
      <c r="O47" s="383" t="s">
        <v>214</v>
      </c>
      <c r="P47" s="384"/>
      <c r="Q47" s="384"/>
      <c r="R47" s="384"/>
      <c r="S47" s="384"/>
      <c r="T47" s="384"/>
      <c r="U47" s="384"/>
      <c r="V47" s="384"/>
      <c r="W47" s="384"/>
      <c r="X47" s="385"/>
      <c r="Y47" s="112"/>
      <c r="Z47" s="110"/>
      <c r="AA47" s="110"/>
      <c r="AB47" s="112"/>
      <c r="AC47" s="113"/>
    </row>
    <row r="48" spans="1:29" s="43" customFormat="1" x14ac:dyDescent="0.25">
      <c r="A48" s="98" t="s">
        <v>161</v>
      </c>
      <c r="B48" s="157" t="s">
        <v>182</v>
      </c>
      <c r="C48" s="158"/>
      <c r="D48" s="158"/>
      <c r="E48" s="158"/>
      <c r="F48" s="158"/>
      <c r="G48" s="158"/>
      <c r="H48" s="158"/>
      <c r="I48" s="158"/>
      <c r="J48" s="159"/>
      <c r="K48" s="110"/>
      <c r="L48" s="110"/>
      <c r="M48" s="110"/>
      <c r="N48" s="99" t="s">
        <v>215</v>
      </c>
      <c r="O48" s="100" t="s">
        <v>216</v>
      </c>
      <c r="P48" s="104"/>
      <c r="Q48" s="104"/>
      <c r="R48" s="104"/>
      <c r="S48" s="107"/>
      <c r="T48" s="103"/>
      <c r="U48" s="103"/>
      <c r="V48" s="103"/>
      <c r="W48" s="103"/>
      <c r="X48" s="108"/>
      <c r="Y48" s="112"/>
      <c r="Z48" s="110"/>
      <c r="AA48" s="110"/>
      <c r="AB48" s="112"/>
      <c r="AC48" s="113"/>
    </row>
    <row r="49" spans="1:29" s="43" customFormat="1" x14ac:dyDescent="0.25">
      <c r="A49" s="98" t="s">
        <v>228</v>
      </c>
      <c r="B49" s="356" t="s">
        <v>241</v>
      </c>
      <c r="C49" s="357"/>
      <c r="D49" s="357"/>
      <c r="E49" s="357"/>
      <c r="F49" s="357"/>
      <c r="G49" s="357"/>
      <c r="H49" s="357"/>
      <c r="I49" s="357"/>
      <c r="J49" s="358"/>
      <c r="K49" s="110"/>
      <c r="L49" s="110"/>
      <c r="M49" s="110"/>
      <c r="N49" s="99"/>
      <c r="O49" s="100"/>
      <c r="P49" s="104"/>
      <c r="Q49" s="104"/>
      <c r="R49" s="104"/>
      <c r="S49" s="107"/>
      <c r="T49" s="103"/>
      <c r="U49" s="103"/>
      <c r="V49" s="103"/>
      <c r="W49" s="103"/>
      <c r="X49" s="108"/>
      <c r="Y49" s="112"/>
      <c r="Z49" s="110"/>
      <c r="AA49" s="110"/>
      <c r="AB49" s="112"/>
      <c r="AC49" s="113"/>
    </row>
    <row r="50" spans="1:29" s="43" customFormat="1" x14ac:dyDescent="0.25">
      <c r="A50" s="98" t="s">
        <v>96</v>
      </c>
      <c r="B50" s="100" t="s">
        <v>259</v>
      </c>
      <c r="C50" s="104"/>
      <c r="D50" s="104"/>
      <c r="E50" s="107"/>
      <c r="F50" s="103"/>
      <c r="G50" s="103"/>
      <c r="H50" s="103"/>
      <c r="I50" s="103"/>
      <c r="J50" s="108"/>
      <c r="K50" s="110"/>
      <c r="L50" s="110"/>
      <c r="M50" s="110"/>
      <c r="N50" s="99"/>
      <c r="O50" s="100"/>
      <c r="P50" s="109"/>
      <c r="Q50" s="109"/>
      <c r="R50" s="109"/>
      <c r="S50" s="103"/>
      <c r="T50" s="103"/>
      <c r="U50" s="103"/>
      <c r="V50" s="103"/>
      <c r="W50" s="103"/>
      <c r="X50" s="108"/>
      <c r="Y50" s="112"/>
      <c r="Z50" s="110"/>
      <c r="AA50" s="110"/>
      <c r="AB50" s="112"/>
      <c r="AC50" s="113"/>
    </row>
    <row r="51" spans="1:29" s="43" customFormat="1" x14ac:dyDescent="0.25">
      <c r="A51" s="98" t="s">
        <v>97</v>
      </c>
      <c r="B51" s="100" t="s">
        <v>260</v>
      </c>
      <c r="C51" s="101"/>
      <c r="D51" s="107"/>
      <c r="E51" s="105"/>
      <c r="F51" s="103"/>
      <c r="G51" s="107"/>
      <c r="H51" s="107"/>
      <c r="I51" s="105"/>
      <c r="J51" s="106"/>
      <c r="K51" s="110"/>
      <c r="L51" s="110"/>
      <c r="M51" s="110"/>
      <c r="N51" s="99"/>
      <c r="O51" s="100"/>
      <c r="P51" s="111"/>
      <c r="Q51" s="111"/>
      <c r="R51" s="111"/>
      <c r="S51" s="103"/>
      <c r="T51" s="103"/>
      <c r="U51" s="103"/>
      <c r="V51" s="103"/>
      <c r="W51" s="103"/>
      <c r="X51" s="108"/>
      <c r="Y51" s="112"/>
      <c r="Z51" s="110"/>
      <c r="AA51" s="110"/>
      <c r="AB51" s="112"/>
      <c r="AC51" s="113"/>
    </row>
    <row r="52" spans="1:29" s="43" customFormat="1" x14ac:dyDescent="0.25">
      <c r="A52" s="98" t="s">
        <v>17</v>
      </c>
      <c r="B52" s="160" t="s">
        <v>261</v>
      </c>
      <c r="C52" s="161"/>
      <c r="D52" s="161"/>
      <c r="E52" s="161"/>
      <c r="F52" s="161"/>
      <c r="G52" s="161"/>
      <c r="H52" s="161"/>
      <c r="I52" s="161"/>
      <c r="J52" s="162"/>
      <c r="K52" s="110"/>
      <c r="L52" s="110"/>
      <c r="M52" s="110"/>
      <c r="N52" s="99"/>
      <c r="O52" s="100"/>
      <c r="P52" s="102"/>
      <c r="Q52" s="102"/>
      <c r="R52" s="102"/>
      <c r="S52" s="103"/>
      <c r="T52" s="103"/>
      <c r="U52" s="103"/>
      <c r="V52" s="103"/>
      <c r="W52" s="103"/>
      <c r="X52" s="108"/>
      <c r="Y52" s="112"/>
      <c r="Z52" s="110"/>
      <c r="AA52" s="110"/>
      <c r="AB52" s="112"/>
      <c r="AC52" s="113"/>
    </row>
    <row r="53" spans="1:29" s="43" customFormat="1" ht="13.8" thickBot="1" x14ac:dyDescent="0.3">
      <c r="A53" s="98" t="s">
        <v>254</v>
      </c>
      <c r="B53" s="163" t="s">
        <v>223</v>
      </c>
      <c r="C53" s="164"/>
      <c r="D53" s="164"/>
      <c r="E53" s="164"/>
      <c r="F53" s="164"/>
      <c r="G53" s="164"/>
      <c r="H53" s="164"/>
      <c r="I53" s="164"/>
      <c r="J53" s="165"/>
      <c r="K53" s="110"/>
      <c r="L53" s="110"/>
      <c r="M53" s="110"/>
      <c r="N53" s="122"/>
      <c r="O53" s="114"/>
      <c r="P53" s="115"/>
      <c r="Q53" s="115"/>
      <c r="R53" s="115"/>
      <c r="S53" s="116"/>
      <c r="T53" s="116"/>
      <c r="U53" s="116"/>
      <c r="V53" s="116"/>
      <c r="W53" s="116"/>
      <c r="X53" s="117"/>
      <c r="Y53" s="112"/>
      <c r="Z53" s="110"/>
      <c r="AA53" s="110"/>
      <c r="AB53" s="112"/>
      <c r="AC53" s="113"/>
    </row>
    <row r="54" spans="1:29" s="43" customFormat="1" ht="13.8" thickBot="1" x14ac:dyDescent="0.3">
      <c r="A54" s="98" t="s">
        <v>217</v>
      </c>
      <c r="B54" s="167" t="s">
        <v>218</v>
      </c>
      <c r="C54" s="168"/>
      <c r="D54" s="168"/>
      <c r="E54" s="168"/>
      <c r="F54" s="168"/>
      <c r="G54" s="168"/>
      <c r="H54" s="168"/>
      <c r="I54" s="168"/>
      <c r="J54" s="169"/>
      <c r="K54" s="110"/>
      <c r="L54" s="110"/>
      <c r="M54" s="110"/>
      <c r="N54" s="122"/>
      <c r="O54" s="110"/>
      <c r="P54" s="110"/>
      <c r="Q54" s="110"/>
      <c r="R54" s="110"/>
      <c r="S54" s="110"/>
      <c r="T54" s="110"/>
      <c r="U54" s="110"/>
      <c r="V54" s="110"/>
      <c r="W54" s="110"/>
      <c r="X54" s="110"/>
      <c r="Y54" s="112"/>
      <c r="Z54" s="110"/>
      <c r="AA54" s="110"/>
      <c r="AB54" s="112"/>
      <c r="AC54" s="113"/>
    </row>
    <row r="55" spans="1:29" s="43" customFormat="1" x14ac:dyDescent="0.25">
      <c r="A55" s="110"/>
      <c r="B55" s="110"/>
      <c r="C55" s="110"/>
      <c r="D55" s="110"/>
      <c r="E55" s="110"/>
      <c r="F55" s="110"/>
      <c r="G55" s="110"/>
      <c r="H55" s="110"/>
      <c r="I55" s="110"/>
      <c r="J55" s="110"/>
      <c r="K55" s="110"/>
      <c r="L55" s="110"/>
      <c r="M55" s="110"/>
      <c r="N55" s="122"/>
      <c r="O55" s="110"/>
      <c r="P55" s="110"/>
      <c r="Q55" s="110"/>
      <c r="R55" s="110"/>
      <c r="S55" s="110"/>
      <c r="T55" s="110"/>
      <c r="U55" s="110"/>
      <c r="V55" s="110"/>
      <c r="W55" s="110"/>
      <c r="X55" s="110"/>
      <c r="Y55" s="112"/>
      <c r="Z55" s="110"/>
      <c r="AA55" s="110"/>
      <c r="AB55" s="112"/>
      <c r="AC55" s="113"/>
    </row>
    <row r="56" spans="1:29" s="43" customFormat="1" ht="13.8" thickBot="1" x14ac:dyDescent="0.3">
      <c r="A56" s="166"/>
      <c r="B56" s="166"/>
      <c r="C56" s="166"/>
      <c r="D56" s="166"/>
      <c r="E56" s="166"/>
      <c r="F56" s="166"/>
      <c r="G56" s="166"/>
      <c r="H56" s="166"/>
      <c r="I56" s="166"/>
      <c r="J56" s="166"/>
      <c r="K56" s="166"/>
      <c r="L56" s="123"/>
      <c r="M56" s="123"/>
      <c r="N56" s="124"/>
      <c r="O56" s="124"/>
      <c r="P56" s="124"/>
      <c r="Q56" s="124"/>
      <c r="R56" s="124"/>
      <c r="S56" s="124"/>
      <c r="T56" s="124"/>
      <c r="U56" s="124"/>
      <c r="V56" s="124"/>
      <c r="W56" s="124"/>
      <c r="X56" s="125"/>
      <c r="Y56" s="125"/>
      <c r="Z56" s="124"/>
      <c r="AA56" s="125"/>
      <c r="AB56" s="125"/>
      <c r="AC56" s="126"/>
    </row>
    <row r="57" spans="1:29" s="43" customFormat="1" x14ac:dyDescent="0.25">
      <c r="N57" s="118"/>
      <c r="O57" s="118"/>
      <c r="P57" s="118"/>
      <c r="Q57" s="118"/>
      <c r="R57" s="118"/>
      <c r="S57" s="118"/>
      <c r="T57" s="118"/>
      <c r="U57" s="118"/>
      <c r="V57" s="118"/>
      <c r="W57" s="118"/>
    </row>
    <row r="58" spans="1:29" s="43" customFormat="1" x14ac:dyDescent="0.25">
      <c r="N58" s="118"/>
      <c r="O58" s="118"/>
      <c r="P58" s="118"/>
      <c r="Q58" s="118"/>
      <c r="R58" s="118"/>
      <c r="S58" s="118"/>
      <c r="T58" s="118"/>
      <c r="U58" s="118"/>
      <c r="V58" s="118"/>
      <c r="W58" s="118"/>
    </row>
    <row r="59" spans="1:29" s="43" customFormat="1" x14ac:dyDescent="0.25">
      <c r="N59" s="118"/>
      <c r="O59" s="118"/>
      <c r="P59" s="118"/>
      <c r="Q59" s="118"/>
      <c r="R59" s="118"/>
      <c r="S59" s="118"/>
      <c r="T59" s="118"/>
      <c r="U59" s="118"/>
      <c r="V59" s="118"/>
      <c r="W59" s="118"/>
    </row>
    <row r="60" spans="1:29" s="43" customFormat="1" x14ac:dyDescent="0.25">
      <c r="N60" s="118"/>
      <c r="O60" s="118"/>
      <c r="P60" s="118"/>
      <c r="Q60" s="118"/>
      <c r="R60" s="118"/>
      <c r="S60" s="118"/>
      <c r="T60" s="118"/>
      <c r="U60" s="118"/>
      <c r="V60" s="118"/>
      <c r="W60" s="118"/>
    </row>
    <row r="61" spans="1:29" s="43" customFormat="1" ht="12.75" customHeight="1" x14ac:dyDescent="0.25">
      <c r="N61" s="118"/>
      <c r="O61" s="118"/>
      <c r="P61" s="118"/>
      <c r="Q61" s="118"/>
      <c r="R61" s="118"/>
      <c r="S61" s="118"/>
      <c r="T61" s="118"/>
      <c r="U61" s="118"/>
      <c r="V61" s="118"/>
      <c r="W61" s="118"/>
    </row>
    <row r="62" spans="1:29" s="43" customFormat="1" ht="15.75" customHeight="1" x14ac:dyDescent="0.25">
      <c r="N62" s="118"/>
      <c r="O62" s="118"/>
      <c r="P62" s="118"/>
      <c r="Q62" s="118"/>
      <c r="R62" s="118"/>
      <c r="S62" s="118"/>
      <c r="T62" s="118"/>
      <c r="U62" s="118"/>
      <c r="V62" s="118"/>
      <c r="W62" s="118"/>
    </row>
    <row r="63" spans="1:29" s="43" customFormat="1" ht="12.75" customHeight="1" x14ac:dyDescent="0.25">
      <c r="N63" s="118"/>
      <c r="O63" s="118"/>
      <c r="P63" s="118"/>
      <c r="Q63" s="118"/>
      <c r="R63" s="118"/>
      <c r="S63" s="118"/>
      <c r="T63" s="118"/>
      <c r="U63" s="118"/>
      <c r="V63" s="118"/>
      <c r="W63" s="118"/>
    </row>
    <row r="64" spans="1:29" s="43" customFormat="1" ht="15.75" customHeight="1" x14ac:dyDescent="0.25"/>
    <row r="65" spans="1:29" s="43" customFormat="1" ht="15.75" customHeight="1" x14ac:dyDescent="0.25"/>
    <row r="66" spans="1:29" s="43" customFormat="1" ht="13.5" customHeight="1" x14ac:dyDescent="0.25"/>
    <row r="67" spans="1:29" s="43" customFormat="1" ht="15.75" customHeight="1" x14ac:dyDescent="0.25"/>
    <row r="68" spans="1:29" s="43" customFormat="1" ht="12.75" customHeight="1" x14ac:dyDescent="0.25"/>
    <row r="69" spans="1:29" x14ac:dyDescent="0.25">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x14ac:dyDescent="0.25">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x14ac:dyDescent="0.25">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x14ac:dyDescent="0.25">
      <c r="B72" s="43"/>
      <c r="C72" s="43"/>
      <c r="D72" s="43"/>
      <c r="E72" s="43"/>
      <c r="F72" s="43"/>
      <c r="G72" s="43"/>
      <c r="H72" s="43"/>
      <c r="I72" s="43"/>
      <c r="J72" s="43"/>
      <c r="K72" s="43"/>
      <c r="L72" s="43"/>
      <c r="M72" s="43"/>
      <c r="N72" s="43"/>
      <c r="O72" s="43"/>
      <c r="P72" s="43"/>
      <c r="Q72" s="43"/>
      <c r="R72" s="43"/>
      <c r="S72" s="43"/>
      <c r="T72" s="43"/>
      <c r="U72" s="43"/>
      <c r="V72" s="43"/>
      <c r="W72" s="43"/>
      <c r="X72" s="43"/>
      <c r="AA72" s="43"/>
    </row>
    <row r="73" spans="1:29" x14ac:dyDescent="0.25">
      <c r="B73" s="43"/>
      <c r="C73" s="43"/>
      <c r="D73" s="43"/>
      <c r="E73" s="43"/>
    </row>
    <row r="74" spans="1:29" x14ac:dyDescent="0.25">
      <c r="B74" s="43"/>
      <c r="C74" s="43"/>
      <c r="D74" s="43"/>
      <c r="E74" s="43"/>
    </row>
  </sheetData>
  <mergeCells count="127">
    <mergeCell ref="D13:H14"/>
    <mergeCell ref="N13:R14"/>
    <mergeCell ref="N16:R19"/>
    <mergeCell ref="M22:M25"/>
    <mergeCell ref="S37:W40"/>
    <mergeCell ref="B49:J49"/>
    <mergeCell ref="O42:X42"/>
    <mergeCell ref="O46:X46"/>
    <mergeCell ref="O43:X43"/>
    <mergeCell ref="O44:X44"/>
    <mergeCell ref="O45:X45"/>
    <mergeCell ref="B42:J42"/>
    <mergeCell ref="B43:J43"/>
    <mergeCell ref="B44:J44"/>
    <mergeCell ref="O47:X47"/>
    <mergeCell ref="B45:J45"/>
    <mergeCell ref="B46:J46"/>
    <mergeCell ref="D37:H40"/>
    <mergeCell ref="B32:C40"/>
    <mergeCell ref="M38:M40"/>
    <mergeCell ref="B27:C29"/>
    <mergeCell ref="I27:I30"/>
    <mergeCell ref="B23:C24"/>
    <mergeCell ref="G22:G25"/>
    <mergeCell ref="B30:C31"/>
    <mergeCell ref="H27:H30"/>
    <mergeCell ref="D27:D30"/>
    <mergeCell ref="F22:F25"/>
    <mergeCell ref="J27:J30"/>
    <mergeCell ref="H32:H35"/>
    <mergeCell ref="G27:G30"/>
    <mergeCell ref="E35:G36"/>
    <mergeCell ref="D32:D35"/>
    <mergeCell ref="I22:I25"/>
    <mergeCell ref="J22:J25"/>
    <mergeCell ref="J35:L36"/>
    <mergeCell ref="J31:L34"/>
    <mergeCell ref="L22:L25"/>
    <mergeCell ref="F27:F30"/>
    <mergeCell ref="D26:H26"/>
    <mergeCell ref="E27:E30"/>
    <mergeCell ref="I26:M26"/>
    <mergeCell ref="K27:K30"/>
    <mergeCell ref="K22:K25"/>
    <mergeCell ref="M34:M37"/>
    <mergeCell ref="I32:I35"/>
    <mergeCell ref="L27:L30"/>
    <mergeCell ref="M27:M30"/>
    <mergeCell ref="A2:A4"/>
    <mergeCell ref="B5:C5"/>
    <mergeCell ref="D5:H5"/>
    <mergeCell ref="I5:M5"/>
    <mergeCell ref="B6:C6"/>
    <mergeCell ref="B8:C8"/>
    <mergeCell ref="D6:H6"/>
    <mergeCell ref="D22:D25"/>
    <mergeCell ref="I20:M21"/>
    <mergeCell ref="I16:I19"/>
    <mergeCell ref="E22:E25"/>
    <mergeCell ref="D20:H21"/>
    <mergeCell ref="I6:M6"/>
    <mergeCell ref="I15:M15"/>
    <mergeCell ref="I11:I14"/>
    <mergeCell ref="A5:A8"/>
    <mergeCell ref="D9:H10"/>
    <mergeCell ref="I9:M10"/>
    <mergeCell ref="D15:H15"/>
    <mergeCell ref="J11:J14"/>
    <mergeCell ref="M16:M19"/>
    <mergeCell ref="H22:H25"/>
    <mergeCell ref="L11:L14"/>
    <mergeCell ref="M11:M14"/>
    <mergeCell ref="AA5:AC5"/>
    <mergeCell ref="AA6:AC6"/>
    <mergeCell ref="X5:Z5"/>
    <mergeCell ref="N6:R6"/>
    <mergeCell ref="S6:W6"/>
    <mergeCell ref="X6:Z6"/>
    <mergeCell ref="S5:W5"/>
    <mergeCell ref="N5:R5"/>
    <mergeCell ref="W16:W19"/>
    <mergeCell ref="T11:T14"/>
    <mergeCell ref="W11:W14"/>
    <mergeCell ref="S9:W10"/>
    <mergeCell ref="B7:W7"/>
    <mergeCell ref="V11:V14"/>
    <mergeCell ref="S11:S14"/>
    <mergeCell ref="N9:R10"/>
    <mergeCell ref="U11:U14"/>
    <mergeCell ref="D16:H19"/>
    <mergeCell ref="S15:W15"/>
    <mergeCell ref="K11:K14"/>
    <mergeCell ref="N15:R15"/>
    <mergeCell ref="J16:J19"/>
    <mergeCell ref="K16:K19"/>
    <mergeCell ref="D11:H12"/>
    <mergeCell ref="L16:L19"/>
    <mergeCell ref="V16:V19"/>
    <mergeCell ref="N20:R21"/>
    <mergeCell ref="T22:T25"/>
    <mergeCell ref="R22:R25"/>
    <mergeCell ref="N22:N25"/>
    <mergeCell ref="S22:S25"/>
    <mergeCell ref="S16:S19"/>
    <mergeCell ref="U22:U25"/>
    <mergeCell ref="T16:T19"/>
    <mergeCell ref="N12:R12"/>
    <mergeCell ref="N11:R11"/>
    <mergeCell ref="N31:R35"/>
    <mergeCell ref="S26:W26"/>
    <mergeCell ref="P27:P30"/>
    <mergeCell ref="S27:W30"/>
    <mergeCell ref="R27:R30"/>
    <mergeCell ref="O27:O30"/>
    <mergeCell ref="N26:R26"/>
    <mergeCell ref="U16:U19"/>
    <mergeCell ref="W32:W35"/>
    <mergeCell ref="S35:S36"/>
    <mergeCell ref="T35:V36"/>
    <mergeCell ref="Q27:Q30"/>
    <mergeCell ref="N27:N30"/>
    <mergeCell ref="P22:P25"/>
    <mergeCell ref="S20:W21"/>
    <mergeCell ref="W22:W25"/>
    <mergeCell ref="V22:V25"/>
    <mergeCell ref="O22:O25"/>
    <mergeCell ref="Q22:Q25"/>
  </mergeCells>
  <hyperlinks>
    <hyperlink ref="B8:C8" r:id="rId1" display="Virtual Rm 1" xr:uid="{00000000-0004-0000-0800-000000000000}"/>
    <hyperlink ref="E8" r:id="rId2" xr:uid="{00000000-0004-0000-0800-000001000000}"/>
    <hyperlink ref="D8" r:id="rId3" xr:uid="{00000000-0004-0000-0800-000002000000}"/>
    <hyperlink ref="F8" r:id="rId4" xr:uid="{00000000-0004-0000-0800-000003000000}"/>
    <hyperlink ref="G8" r:id="rId5" xr:uid="{00000000-0004-0000-0800-000004000000}"/>
    <hyperlink ref="B27:C29" r:id="rId6" display="802 WCSC" xr:uid="{00000000-0004-0000-0800-000012000000}"/>
    <hyperlink ref="M34" r:id="rId7" display="802.15/802.1 Joint Mtg." xr:uid="{D03D00A6-B3DE-47EE-91A6-10819F35B066}"/>
    <hyperlink ref="J8" r:id="rId8" xr:uid="{9FDEE12F-C6CD-475C-AA84-3F66DA8B1169}"/>
    <hyperlink ref="I8" r:id="rId9" xr:uid="{3A03D7B2-A12F-4991-83CB-E609472FA1FA}"/>
    <hyperlink ref="K8" r:id="rId10" xr:uid="{D0D7F645-175C-4242-A7B5-979775B55987}"/>
    <hyperlink ref="L8" r:id="rId11" xr:uid="{FF2BBDCA-54B8-4F3A-A2D7-BC732F6A9C46}"/>
    <hyperlink ref="O8" r:id="rId12" xr:uid="{B9EF32E7-A3DB-4F10-A7AC-2118E1E0B041}"/>
    <hyperlink ref="N8" r:id="rId13" xr:uid="{91E506A4-88C9-496F-BA4B-C21226AAB494}"/>
    <hyperlink ref="P8" r:id="rId14" xr:uid="{D7529F5A-5EB6-473A-9347-FACB754C42E7}"/>
    <hyperlink ref="Q8" r:id="rId15" xr:uid="{4FBC353A-DCBA-40B6-B603-05C226CEF784}"/>
    <hyperlink ref="T8" r:id="rId16" xr:uid="{63CF4A07-1BD3-49B5-9F68-CC40C27FD1B7}"/>
    <hyperlink ref="S8" r:id="rId17" xr:uid="{D90FF0B6-A676-4B36-B999-2D85EE48A442}"/>
    <hyperlink ref="U8" r:id="rId18" xr:uid="{63D32319-801F-4D05-9331-056AA976245C}"/>
    <hyperlink ref="V8" r:id="rId19" xr:uid="{F07FD460-8D9E-4053-BF96-53D28A46163B}"/>
  </hyperlinks>
  <pageMargins left="0.7" right="0.7" top="0.75" bottom="0.75" header="0.3" footer="0.3"/>
  <pageSetup orientation="portrait" r:id="rId20"/>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Pat Policy-AntiTrust</vt:lpstr>
      <vt:lpstr>Registration</vt:lpstr>
      <vt:lpstr>2024 &amp; 2025 SASB Dates</vt:lpstr>
      <vt:lpstr>AC Opening</vt:lpstr>
      <vt:lpstr>WG Opening</vt:lpstr>
      <vt:lpstr>AC Mid-Week</vt:lpstr>
      <vt:lpstr>WG Mid-Week</vt:lpstr>
      <vt:lpstr>WG Closing</vt:lpstr>
      <vt:lpstr>802.15 Graphic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2024-11-27T19:55:28Z</dcterms:modified>
  <cp:category/>
</cp:coreProperties>
</file>