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12D9649E-9DBA-4E91-A2A6-DAFADA27AC33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B20" i="2"/>
  <c r="B19" i="2"/>
  <c r="B18" i="2"/>
  <c r="A22" i="2"/>
  <c r="D3" i="5"/>
  <c r="E67" i="2" l="1"/>
  <c r="E68" i="2" s="1"/>
  <c r="E69" i="2" s="1"/>
  <c r="E70" i="2" s="1"/>
  <c r="E71" i="2" s="1"/>
  <c r="E72" i="2" s="1"/>
  <c r="E73" i="2" s="1"/>
  <c r="E65" i="2"/>
  <c r="E63" i="2"/>
  <c r="E61" i="2"/>
  <c r="E59" i="2"/>
  <c r="E52" i="2"/>
  <c r="E44" i="2"/>
  <c r="E38" i="2"/>
  <c r="E30" i="2"/>
  <c r="E22" i="2"/>
  <c r="E13" i="2"/>
  <c r="E11" i="2"/>
  <c r="F65" i="2" l="1"/>
  <c r="F67" i="2"/>
  <c r="C1" i="2"/>
  <c r="E39" i="2" l="1"/>
  <c r="E40" i="2" s="1"/>
  <c r="E41" i="2" s="1"/>
  <c r="E42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A4" i="2" s="1"/>
  <c r="E4" i="2"/>
  <c r="B6" i="2"/>
  <c r="B7" i="2" s="1"/>
  <c r="A3" i="1" l="1"/>
  <c r="C4" i="2"/>
  <c r="A4" i="1"/>
  <c r="B8" i="2"/>
  <c r="B14" i="2" s="1"/>
  <c r="F59" i="2"/>
  <c r="F61" i="2"/>
  <c r="F63" i="2"/>
  <c r="E53" i="2"/>
  <c r="E54" i="2" s="1"/>
  <c r="F52" i="2"/>
  <c r="E5" i="2"/>
  <c r="E6" i="2" s="1"/>
  <c r="E7" i="2" s="1"/>
  <c r="E8" i="2" s="1"/>
  <c r="E9" i="2" s="1"/>
  <c r="F4" i="2"/>
  <c r="F11" i="2"/>
  <c r="E14" i="2"/>
  <c r="F13" i="2"/>
  <c r="E23" i="2"/>
  <c r="F22" i="2"/>
  <c r="E45" i="2"/>
  <c r="E46" i="2" s="1"/>
  <c r="E47" i="2" s="1"/>
  <c r="E48" i="2" s="1"/>
  <c r="E49" i="2" s="1"/>
  <c r="E50" i="2" s="1"/>
  <c r="F44" i="2"/>
  <c r="E31" i="2"/>
  <c r="E32" i="2" s="1"/>
  <c r="E33" i="2" s="1"/>
  <c r="E34" i="2" s="1"/>
  <c r="E35" i="2" s="1"/>
  <c r="F30" i="2"/>
  <c r="F38" i="2"/>
  <c r="E24" i="2" l="1"/>
  <c r="E25" i="2" s="1"/>
  <c r="E26" i="2" s="1"/>
  <c r="E27" i="2" s="1"/>
  <c r="E17" i="2"/>
  <c r="E20" i="2" s="1"/>
  <c r="E15" i="2"/>
  <c r="E16" i="2" s="1"/>
  <c r="C13" i="2"/>
  <c r="A6" i="1"/>
  <c r="A13" i="2"/>
  <c r="A11" i="2"/>
  <c r="A5" i="1"/>
  <c r="C11" i="2"/>
  <c r="E55" i="2"/>
  <c r="E56" i="2" s="1"/>
  <c r="E57" i="2" s="1"/>
  <c r="A8" i="1" l="1"/>
  <c r="C30" i="2"/>
  <c r="A30" i="2"/>
  <c r="C22" i="2"/>
  <c r="A7" i="1"/>
  <c r="A44" i="2"/>
  <c r="A37" i="2"/>
  <c r="B15" i="2"/>
  <c r="B16" i="2" s="1"/>
  <c r="B17" i="2" s="1"/>
  <c r="C37" i="2" l="1"/>
  <c r="A9" i="1"/>
  <c r="A10" i="1"/>
  <c r="C44" i="2"/>
  <c r="B23" i="2"/>
  <c r="A12" i="1" l="1"/>
  <c r="C59" i="2"/>
  <c r="A59" i="2"/>
  <c r="A52" i="2"/>
  <c r="C52" i="2"/>
  <c r="A11" i="1"/>
  <c r="B24" i="2"/>
  <c r="B25" i="2" s="1"/>
  <c r="A13" i="1" l="1"/>
  <c r="C61" i="2"/>
  <c r="A61" i="2"/>
  <c r="A14" i="1"/>
  <c r="C63" i="2"/>
  <c r="A63" i="2"/>
  <c r="B26" i="2"/>
  <c r="B27" i="2" s="1"/>
  <c r="B28" i="2" s="1"/>
  <c r="B31" i="2" s="1"/>
  <c r="A67" i="2" l="1"/>
  <c r="C67" i="2"/>
  <c r="C65" i="2"/>
  <c r="A65" i="2"/>
  <c r="B32" i="2"/>
  <c r="B33" i="2" l="1"/>
  <c r="B34" i="2" s="1"/>
  <c r="B38" i="2" l="1"/>
  <c r="B39" i="2" s="1"/>
  <c r="B40" i="2" s="1"/>
  <c r="B41" i="2" s="1"/>
  <c r="B42" i="2" s="1"/>
  <c r="B45" i="2" s="1"/>
  <c r="B46" i="2" s="1"/>
  <c r="B47" i="2" s="1"/>
  <c r="B35" i="2"/>
  <c r="B48" i="2" l="1"/>
  <c r="B49" i="2" s="1"/>
  <c r="B50" i="2" l="1"/>
  <c r="B53" i="2" l="1"/>
  <c r="B54" i="2" s="1"/>
  <c r="B55" i="2" s="1"/>
  <c r="B56" i="2" s="1"/>
  <c r="B57" i="2" s="1"/>
  <c r="B68" i="2" s="1"/>
  <c r="B69" i="2" l="1"/>
  <c r="B70" i="2" s="1"/>
  <c r="B71" i="2" s="1"/>
  <c r="B72" i="2" s="1"/>
  <c r="B73" i="2" s="1"/>
</calcChain>
</file>

<file path=xl/sharedStrings.xml><?xml version="1.0" encoding="utf-8"?>
<sst xmlns="http://schemas.openxmlformats.org/spreadsheetml/2006/main" count="215" uniqueCount="125">
  <si>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</si>
  <si>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</si>
  <si>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</si>
  <si>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</si>
  <si>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</si>
  <si>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</si>
  <si>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</si>
  <si>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</si>
  <si>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</si>
  <si>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</si>
  <si>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</si>
  <si>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</si>
  <si>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</si>
  <si>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</si>
  <si>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</si>
  <si>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</si>
  <si>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</si>
  <si>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</si>
  <si>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</si>
  <si>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</si>
  <si>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</si>
  <si>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</si>
  <si>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</si>
  <si>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</si>
  <si>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</si>
  <si>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</si>
  <si>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</si>
  <si>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</si>
  <si>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</si>
  <si>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</si>
  <si>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</si>
  <si>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</si>
  <si>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</si>
  <si>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</si>
  <si>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</si>
  <si>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</si>
  <si>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</si>
  <si>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</si>
  <si>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</si>
  <si>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</si>
  <si>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</si>
  <si>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</si>
  <si>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</si>
  <si>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</si>
  <si>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</si>
  <si>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</si>
  <si>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</si>
  <si>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</si>
  <si>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</si>
  <si>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</si>
  <si>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</si>
  <si>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</si>
  <si>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</si>
  <si>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</si>
  <si>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15-24-0371</t>
  </si>
  <si>
    <t>Virtual (WebEx)</t>
  </si>
  <si>
    <t>Status update</t>
  </si>
  <si>
    <t>Chaplin</t>
  </si>
  <si>
    <t>Editor Updates, Comment Status, Meeting planning</t>
  </si>
  <si>
    <t>TBD Comment resolution</t>
  </si>
  <si>
    <t>Plenary Session</t>
  </si>
  <si>
    <t>Riku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</si>
  <si>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</si>
  <si>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</si>
  <si>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</si>
  <si>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</si>
  <si>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</si>
  <si>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</si>
  <si>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</si>
  <si>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</si>
  <si>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</si>
  <si>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Commence on 26-November-2024 through January 7th
Weekly Tuesdays 06:00 PT (1 hour)
Thursdays 14:00 PT (1 hour) 
Excludes November 28, December 24, 26, 31, January 2</t>
  </si>
  <si>
    <t>No Meeting</t>
  </si>
  <si>
    <t>15-24-0664</t>
  </si>
  <si>
    <t xml:space="preserve">Comment resolution - 31, 40, (187)	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</si>
  <si>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</si>
  <si>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</si>
  <si>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</si>
  <si>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</si>
  <si>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</si>
  <si>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</si>
  <si>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</si>
  <si>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</si>
  <si>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</si>
  <si>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https://mentor.ieee.org/802.15/dcn/24/15-24-0664-01-04ab-comment-resolution-31-40-187.docx</t>
  </si>
  <si>
    <t>15-24-0579</t>
  </si>
  <si>
    <t>Panpan</t>
  </si>
  <si>
    <t>Frequency Stiching</t>
  </si>
  <si>
    <t>15-24-0675</t>
  </si>
  <si>
    <t>CIDs 965, 1283, 1284, 1469</t>
  </si>
  <si>
    <t>https://mentor.ieee.org/802.15/dcn/24/15-24-0675-01-04ab-draft-1-0-comment-resolution-cids-251-1283-1284-1469.docx</t>
  </si>
  <si>
    <t>https://mentor.ieee.org/802.15/dcn/24/15-24-0579-01-04ab-draft-1-0-comment-resolution-frequency-stitching.pptx</t>
  </si>
  <si>
    <t>Frequency Stiching (continued)</t>
  </si>
  <si>
    <t>15-24-0470</t>
  </si>
  <si>
    <t>Wenzheng</t>
  </si>
  <si>
    <t>Proposed resolution for CID 187</t>
  </si>
  <si>
    <t>When adopted, also review and adlopt 15-24-0664</t>
  </si>
  <si>
    <t>https://mentor.ieee.org/802.15/dcn/24/15-24-0470-03-04ab-proposed-resolution-for-cid-187.docx</t>
  </si>
  <si>
    <t>Alex</t>
  </si>
  <si>
    <t>15-24-0662</t>
  </si>
  <si>
    <t>https://mentor.ieee.org/802.15/dcn/24/15-24-0662-01-04ab-lb207-d01-comment-resolution-nb-rx-tx-switching-cid-1167.docx</t>
  </si>
  <si>
    <t>NB RX/TX switching -- CID 1167</t>
  </si>
  <si>
    <t>Verso, Chaplin</t>
  </si>
  <si>
    <t>https://mentor.ieee.org/802.15/dcn/24/15-24-0371-30-04ab-consolidated-comments-draft-1-0.xlsm</t>
  </si>
  <si>
    <t>15-24-0370</t>
  </si>
  <si>
    <t>Editor review, issues with adopted resolutions in r30</t>
  </si>
  <si>
    <t>15-24-0552</t>
  </si>
  <si>
    <t>Billy Verso</t>
  </si>
  <si>
    <t xml:space="preserve">UWB packet format configuration	</t>
  </si>
  <si>
    <t>KST, JST</t>
  </si>
  <si>
    <t>Review</t>
  </si>
  <si>
    <t>Kangjin</t>
  </si>
  <si>
    <t>Status</t>
  </si>
  <si>
    <t>https://mentor.ieee.org/802.15/dcn/24/15-24-0552-03-04ab-uwb-packet-format-configuration.pdf</t>
  </si>
  <si>
    <t>Draft 1.0 comment resolution CIDs 264 901 1252 1253</t>
  </si>
  <si>
    <t>https://mentor.ieee.org/802.15/dcn/24/15-24-0679-00-04ab-draft-1-0-comment-resolution-cids-264-901-1252-1253.docx</t>
  </si>
  <si>
    <t>15-24-0679</t>
  </si>
  <si>
    <t>15-24-0557</t>
  </si>
  <si>
    <t>Billy</t>
  </si>
  <si>
    <t>https://mentor.ieee.org/802.15/dcn/24/15-24-0557-01-04ab-sensing-msc-and-description.pdf</t>
  </si>
  <si>
    <t>Proposed resolution for 10.21</t>
  </si>
  <si>
    <t>https://mentor.ieee.org/802.15/dcn/24/15-24-0641-05-04ab-proposed-resolution-for-10-21.docx</t>
  </si>
  <si>
    <t>15-24-0641</t>
  </si>
  <si>
    <t>Sensing MSC and description</t>
  </si>
  <si>
    <t xml:space="preserve">Status Update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</si>
</sst>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64" fontId="10" fillId="9" borderId="3" xfId="0" applyNumberFormat="1" applyFont="1" applyFill="1" applyBorder="1"/>
    <xf numFmtId="164" fontId="10" fillId="9" borderId="0" xfId="0" applyNumberFormat="1" applyFont="1" applyFill="1"/>
    <xf numFmtId="15" fontId="0" fillId="0" borderId="0" xfId="0" applyNumberFormat="1"/>
    <xf numFmtId="14" fontId="0" fillId="0" borderId="0" xfId="0" applyNumberFormat="1"/>
    <xf numFmtId="164" fontId="11" fillId="7" borderId="0" xfId="0" applyNumberFormat="1" applyFont="1" applyFill="1" applyAlignment="1">
      <alignment wrapText="1"/>
    </xf>
    <xf numFmtId="0" fontId="0" fillId="0" borderId="0" xfId="0"/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79-01-04ab-draft-1-0-comment-resolution-frequency-stitching.ppt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675-01-04ab-draft-1-0-comment-resolution-cids-251-1283-1284-1469.docx" TargetMode="External"/><Relationship Id="rId7" Type="http://schemas.openxmlformats.org/officeDocument/2006/relationships/hyperlink" Target="https://mentor.ieee.org/802.15/dcn/24/15-24-0371-30-04ab-consolidated-comments-draft-1-0.xlsm" TargetMode="External"/><Relationship Id="rId12" Type="http://schemas.openxmlformats.org/officeDocument/2006/relationships/hyperlink" Target="https://mentor.ieee.org/802.15/dcn/24/15-24-0641-05-04ab-proposed-resolution-for-10-21.docx" TargetMode="External"/><Relationship Id="rId2" Type="http://schemas.openxmlformats.org/officeDocument/2006/relationships/hyperlink" Target="https://mentor.ieee.org/802.15/dcn/24/15-24-0579-01-04ab-draft-1-0-comment-resolution-frequency-stitching.pptx" TargetMode="External"/><Relationship Id="rId1" Type="http://schemas.openxmlformats.org/officeDocument/2006/relationships/hyperlink" Target="https://mentor.ieee.org/802.15/dcn/24/15-24-0664-01-04ab-comment-resolution-31-40-187.docx" TargetMode="External"/><Relationship Id="rId6" Type="http://schemas.openxmlformats.org/officeDocument/2006/relationships/hyperlink" Target="https://mentor.ieee.org/802.15/dcn/24/15-24-0662-01-04ab-lb207-d01-comment-resolution-nb-rx-tx-switching-cid-1167.docx" TargetMode="External"/><Relationship Id="rId11" Type="http://schemas.openxmlformats.org/officeDocument/2006/relationships/hyperlink" Target="https://mentor.ieee.org/802.15/dcn/24/15-24-0557-01-04ab-sensing-msc-and-description.pdf" TargetMode="External"/><Relationship Id="rId5" Type="http://schemas.openxmlformats.org/officeDocument/2006/relationships/hyperlink" Target="https://mentor.ieee.org/802.15/dcn/24/15-24-0470-03-04ab-proposed-resolution-for-cid-187.docx" TargetMode="External"/><Relationship Id="rId10" Type="http://schemas.openxmlformats.org/officeDocument/2006/relationships/hyperlink" Target="https://mentor.ieee.org/802.15/dcn/24/15-24-0679-00-04ab-draft-1-0-comment-resolution-cids-264-901-1252-1253.docx" TargetMode="External"/><Relationship Id="rId4" Type="http://schemas.openxmlformats.org/officeDocument/2006/relationships/hyperlink" Target="https://mentor.ieee.org/802.15/dcn/24/15-24-0579-01-04ab-draft-1-0-comment-resolution-frequency-stitching.pptx" TargetMode="External"/><Relationship Id="rId9" Type="http://schemas.openxmlformats.org/officeDocument/2006/relationships/hyperlink" Target="https://mentor.ieee.org/802.15/dcn/24/15-24-0552-03-04ab-uwb-packet-format-configur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D3" sqref="D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47</v>
      </c>
      <c r="B1" s="47"/>
      <c r="C1" s="47"/>
      <c r="D1" s="47"/>
      <c r="E1" s="47"/>
      <c r="F1" s="47"/>
      <c r="G1" s="47"/>
      <c r="I1" s="52" t="s">
        <v>70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55</v>
      </c>
    </row>
    <row r="3" spans="1:9" x14ac:dyDescent="0.25">
      <c r="A3" s="36"/>
      <c r="B3" s="37"/>
      <c r="C3" s="38"/>
      <c r="D3" s="37">
        <f>DATE(2024,11,20)</f>
        <v>45616</v>
      </c>
      <c r="E3" s="41">
        <f t="shared" ref="E3:G4" si="0">D3+1</f>
        <v>45617</v>
      </c>
      <c r="F3" s="41">
        <f t="shared" si="0"/>
        <v>45618</v>
      </c>
      <c r="G3" s="41">
        <f t="shared" si="0"/>
        <v>45619</v>
      </c>
      <c r="I3" s="59" t="s">
        <v>71</v>
      </c>
    </row>
    <row r="4" spans="1:9" x14ac:dyDescent="0.25">
      <c r="A4" s="39">
        <f t="shared" ref="A4:A11" si="1">G3+1</f>
        <v>45620</v>
      </c>
      <c r="B4" s="40">
        <f>A4+1</f>
        <v>45621</v>
      </c>
      <c r="C4" s="55">
        <f>B4+1</f>
        <v>45622</v>
      </c>
      <c r="D4" s="27">
        <f>C4+1</f>
        <v>45623</v>
      </c>
      <c r="E4" s="27">
        <f t="shared" si="0"/>
        <v>45624</v>
      </c>
      <c r="F4" s="27">
        <f t="shared" si="0"/>
        <v>45625</v>
      </c>
      <c r="G4" s="27">
        <f t="shared" si="0"/>
        <v>45626</v>
      </c>
      <c r="I4" s="60"/>
    </row>
    <row r="5" spans="1:9" x14ac:dyDescent="0.25">
      <c r="A5" s="39">
        <f t="shared" si="1"/>
        <v>45627</v>
      </c>
      <c r="B5" s="40">
        <f t="shared" ref="B5:G8" si="2">A5+1</f>
        <v>45628</v>
      </c>
      <c r="C5" s="55">
        <f>B5+1</f>
        <v>45629</v>
      </c>
      <c r="D5" s="27">
        <f>C5+1</f>
        <v>45630</v>
      </c>
      <c r="E5" s="55">
        <f>D5+1</f>
        <v>45631</v>
      </c>
      <c r="F5" s="27">
        <f>E5+1</f>
        <v>45632</v>
      </c>
      <c r="G5" s="27">
        <f>F5+1</f>
        <v>45633</v>
      </c>
      <c r="I5" s="60"/>
    </row>
    <row r="6" spans="1:9" x14ac:dyDescent="0.25">
      <c r="A6" s="30">
        <f t="shared" si="1"/>
        <v>45634</v>
      </c>
      <c r="B6" s="27">
        <f t="shared" si="2"/>
        <v>45635</v>
      </c>
      <c r="C6" s="55">
        <f t="shared" si="2"/>
        <v>45636</v>
      </c>
      <c r="D6" s="27">
        <f t="shared" si="2"/>
        <v>45637</v>
      </c>
      <c r="E6" s="55">
        <f t="shared" si="2"/>
        <v>45638</v>
      </c>
      <c r="F6" s="27">
        <f t="shared" si="2"/>
        <v>45639</v>
      </c>
      <c r="G6" s="29">
        <f t="shared" si="2"/>
        <v>45640</v>
      </c>
      <c r="I6" s="60"/>
    </row>
    <row r="7" spans="1:9" x14ac:dyDescent="0.25">
      <c r="A7" s="30">
        <f t="shared" si="1"/>
        <v>45641</v>
      </c>
      <c r="B7" s="28">
        <f t="shared" si="2"/>
        <v>45642</v>
      </c>
      <c r="C7" s="55">
        <f t="shared" si="2"/>
        <v>45643</v>
      </c>
      <c r="D7" s="28">
        <f t="shared" si="2"/>
        <v>45644</v>
      </c>
      <c r="E7" s="55">
        <f t="shared" si="2"/>
        <v>45645</v>
      </c>
      <c r="F7" s="28">
        <f t="shared" si="2"/>
        <v>45646</v>
      </c>
      <c r="G7" s="32">
        <f t="shared" si="2"/>
        <v>45647</v>
      </c>
      <c r="I7" s="60"/>
    </row>
    <row r="8" spans="1:9" ht="15.75" x14ac:dyDescent="0.25">
      <c r="A8" s="31">
        <f t="shared" si="1"/>
        <v>45648</v>
      </c>
      <c r="B8" s="27">
        <f t="shared" si="2"/>
        <v>45649</v>
      </c>
      <c r="C8" s="43">
        <f t="shared" si="2"/>
        <v>45650</v>
      </c>
      <c r="D8" s="27">
        <f t="shared" si="2"/>
        <v>45651</v>
      </c>
      <c r="E8" s="42">
        <f t="shared" si="2"/>
        <v>45652</v>
      </c>
      <c r="F8" s="27">
        <f t="shared" si="2"/>
        <v>45653</v>
      </c>
      <c r="G8" s="33">
        <f t="shared" si="2"/>
        <v>45654</v>
      </c>
      <c r="I8" s="44"/>
    </row>
    <row r="9" spans="1:9" ht="15.75" x14ac:dyDescent="0.25">
      <c r="A9" s="30">
        <f t="shared" si="1"/>
        <v>45655</v>
      </c>
      <c r="B9" s="27">
        <f t="shared" ref="B9:G9" si="3">A9+1</f>
        <v>45656</v>
      </c>
      <c r="C9" s="43">
        <f t="shared" si="3"/>
        <v>45657</v>
      </c>
      <c r="D9" s="27">
        <f t="shared" si="3"/>
        <v>45658</v>
      </c>
      <c r="E9" s="42">
        <f t="shared" si="3"/>
        <v>45659</v>
      </c>
      <c r="F9" s="27">
        <f t="shared" si="3"/>
        <v>45660</v>
      </c>
      <c r="G9" s="33">
        <f t="shared" si="3"/>
        <v>45661</v>
      </c>
      <c r="I9" s="44"/>
    </row>
    <row r="10" spans="1:9" x14ac:dyDescent="0.25">
      <c r="A10" s="30">
        <f t="shared" si="1"/>
        <v>45662</v>
      </c>
      <c r="B10" s="27">
        <f t="shared" ref="B10:G10" si="4">A10+1</f>
        <v>45663</v>
      </c>
      <c r="C10" s="56">
        <f t="shared" si="4"/>
        <v>45664</v>
      </c>
      <c r="D10" s="27">
        <f t="shared" si="4"/>
        <v>45665</v>
      </c>
      <c r="E10" s="42">
        <f t="shared" si="4"/>
        <v>45666</v>
      </c>
      <c r="F10" s="27">
        <f t="shared" si="4"/>
        <v>45667</v>
      </c>
      <c r="G10" s="33">
        <f t="shared" si="4"/>
        <v>45668</v>
      </c>
      <c r="I10" s="50"/>
    </row>
    <row r="11" spans="1:9" x14ac:dyDescent="0.25">
      <c r="A11" s="34">
        <f t="shared" si="1"/>
        <v>45669</v>
      </c>
      <c r="B11" s="34">
        <f t="shared" ref="B11:G11" si="5">A11+1</f>
        <v>45670</v>
      </c>
      <c r="C11" s="34">
        <f t="shared" si="5"/>
        <v>45671</v>
      </c>
      <c r="D11" s="34">
        <f t="shared" si="5"/>
        <v>45672</v>
      </c>
      <c r="E11" s="34">
        <f t="shared" si="5"/>
        <v>45673</v>
      </c>
      <c r="F11" s="34">
        <f t="shared" si="5"/>
        <v>45674</v>
      </c>
      <c r="G11" s="34">
        <f t="shared" si="5"/>
        <v>45675</v>
      </c>
      <c r="H11" s="35" t="s">
        <v>60</v>
      </c>
    </row>
    <row r="17" spans="8:9" ht="15.75" x14ac:dyDescent="0.25">
      <c r="H17" s="46" t="s">
        <v>48</v>
      </c>
      <c r="I17" s="4" t="s">
        <v>37</v>
      </c>
    </row>
    <row r="18" spans="8:9" x14ac:dyDescent="0.25">
      <c r="I18" s="4" t="s">
        <v>46</v>
      </c>
    </row>
    <row r="19" spans="8:9" x14ac:dyDescent="0.25">
      <c r="I19" s="26" t="s">
        <v>45</v>
      </c>
    </row>
    <row r="20" spans="8:9" x14ac:dyDescent="0.25">
      <c r="I20" t="s">
        <v>44</v>
      </c>
    </row>
    <row r="21" spans="8:9" x14ac:dyDescent="0.25">
      <c r="I21" s="26" t="s">
        <v>38</v>
      </c>
    </row>
    <row r="22" spans="8:9" x14ac:dyDescent="0.25">
      <c r="I22" t="s">
        <v>39</v>
      </c>
    </row>
    <row r="23" spans="8:9" x14ac:dyDescent="0.25">
      <c r="I23" s="26" t="s">
        <v>40</v>
      </c>
    </row>
    <row r="24" spans="8:9" x14ac:dyDescent="0.25">
      <c r="I24" t="s">
        <v>41</v>
      </c>
    </row>
    <row r="25" spans="8:9" x14ac:dyDescent="0.25">
      <c r="I25" s="26" t="s">
        <v>42</v>
      </c>
    </row>
    <row r="26" spans="8:9" x14ac:dyDescent="0.25">
      <c r="I26" s="26" t="s">
        <v>43</v>
      </c>
    </row>
  </sheetData>
  <mergeCells count="1">
    <mergeCell ref="I3:I7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15" sqref="F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50</v>
      </c>
    </row>
    <row r="2" spans="1:7" x14ac:dyDescent="0.25">
      <c r="A2" s="2">
        <f>Opening!C4</f>
        <v>45622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A2+2</f>
        <v>45624</v>
      </c>
      <c r="B3" t="s">
        <v>72</v>
      </c>
      <c r="C3">
        <v>0</v>
      </c>
      <c r="F3" s="3">
        <v>0.58333333333333337</v>
      </c>
      <c r="G3" s="3"/>
    </row>
    <row r="4" spans="1:7" x14ac:dyDescent="0.25">
      <c r="A4" s="2">
        <f>A2+7</f>
        <v>45629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45631</v>
      </c>
      <c r="B5" t="s">
        <v>25</v>
      </c>
      <c r="C5">
        <v>1</v>
      </c>
      <c r="F5" s="3">
        <v>0.58333333333333337</v>
      </c>
      <c r="G5" s="3"/>
    </row>
    <row r="6" spans="1:7" x14ac:dyDescent="0.25">
      <c r="A6" s="2">
        <f t="shared" ref="A6:A14" si="0">A4+7</f>
        <v>45636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45638</v>
      </c>
      <c r="B7" t="s">
        <v>25</v>
      </c>
      <c r="C7">
        <v>1</v>
      </c>
      <c r="F7" s="3">
        <v>0.58333333333333337</v>
      </c>
      <c r="G7" s="3"/>
    </row>
    <row r="8" spans="1:7" x14ac:dyDescent="0.25">
      <c r="A8" s="2">
        <f t="shared" si="0"/>
        <v>45643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45645</v>
      </c>
      <c r="B9" t="s">
        <v>25</v>
      </c>
      <c r="C9">
        <v>1</v>
      </c>
      <c r="F9" s="3">
        <v>0.58333333333333337</v>
      </c>
      <c r="G9" s="3"/>
    </row>
    <row r="10" spans="1:7" x14ac:dyDescent="0.25">
      <c r="A10" s="2">
        <f t="shared" si="0"/>
        <v>45650</v>
      </c>
      <c r="B10" t="s">
        <v>72</v>
      </c>
      <c r="C10">
        <v>1</v>
      </c>
      <c r="F10" s="3">
        <v>0.25</v>
      </c>
      <c r="G10" s="3"/>
    </row>
    <row r="11" spans="1:7" x14ac:dyDescent="0.25">
      <c r="A11" s="2">
        <f t="shared" si="0"/>
        <v>45652</v>
      </c>
      <c r="B11" t="s">
        <v>72</v>
      </c>
      <c r="C11">
        <v>1</v>
      </c>
      <c r="F11" s="3">
        <v>0.58333333333333337</v>
      </c>
      <c r="G11" s="3"/>
    </row>
    <row r="12" spans="1:7" x14ac:dyDescent="0.25">
      <c r="A12" s="2">
        <f t="shared" si="0"/>
        <v>45657</v>
      </c>
      <c r="B12" t="s">
        <v>72</v>
      </c>
      <c r="C12">
        <v>1</v>
      </c>
      <c r="F12" s="3">
        <v>0.25</v>
      </c>
      <c r="G12" s="3"/>
    </row>
    <row r="13" spans="1:7" x14ac:dyDescent="0.25">
      <c r="A13" s="2">
        <f t="shared" si="0"/>
        <v>45659</v>
      </c>
      <c r="B13" t="s">
        <v>72</v>
      </c>
      <c r="C13">
        <v>1</v>
      </c>
      <c r="F13" s="3">
        <v>0.58333333333333337</v>
      </c>
      <c r="G13" s="3"/>
    </row>
    <row r="14" spans="1:7" x14ac:dyDescent="0.25">
      <c r="A14" s="2">
        <f t="shared" si="0"/>
        <v>45664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75"/>
  <sheetViews>
    <sheetView tabSelected="1" topLeftCell="A28" zoomScale="120" zoomScaleNormal="120" workbookViewId="0">
      <selection activeCell="C49" sqref="C4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51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49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45622</v>
      </c>
      <c r="B4" s="23"/>
      <c r="C4" s="4" t="str">
        <f>CONCATENATE(TEXT(Summary!$A$2,"dd-mmm")," ",Summary!$B$2)</f>
        <v>26-Nov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 t="shared" ref="E5:E9" si="0"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1">B5+1</f>
        <v>2</v>
      </c>
      <c r="C6" t="s">
        <v>56</v>
      </c>
      <c r="D6">
        <v>10</v>
      </c>
      <c r="E6" s="3">
        <f t="shared" si="0"/>
        <v>0.25694444444444442</v>
      </c>
      <c r="G6" s="24" t="s">
        <v>52</v>
      </c>
      <c r="H6" t="s">
        <v>54</v>
      </c>
      <c r="I6" s="26"/>
    </row>
    <row r="7" spans="1:20" x14ac:dyDescent="0.25">
      <c r="B7" s="24">
        <f t="shared" si="1"/>
        <v>3</v>
      </c>
      <c r="C7" t="s">
        <v>74</v>
      </c>
      <c r="D7">
        <v>20</v>
      </c>
      <c r="E7" s="3">
        <f t="shared" si="0"/>
        <v>0.26388888888888884</v>
      </c>
      <c r="G7" s="24" t="s">
        <v>61</v>
      </c>
      <c r="H7" t="s">
        <v>73</v>
      </c>
      <c r="I7" s="26" t="s">
        <v>84</v>
      </c>
    </row>
    <row r="8" spans="1:20" x14ac:dyDescent="0.25">
      <c r="B8" s="24">
        <f t="shared" si="1"/>
        <v>4</v>
      </c>
      <c r="C8" t="s">
        <v>87</v>
      </c>
      <c r="D8">
        <v>20</v>
      </c>
      <c r="E8" s="3">
        <f t="shared" si="0"/>
        <v>0.27777777777777773</v>
      </c>
      <c r="G8" s="24" t="s">
        <v>86</v>
      </c>
      <c r="H8" t="s">
        <v>85</v>
      </c>
      <c r="I8" s="26" t="s">
        <v>91</v>
      </c>
    </row>
    <row r="9" spans="1:20" x14ac:dyDescent="0.25">
      <c r="C9" t="s">
        <v>8</v>
      </c>
      <c r="E9" s="3">
        <f t="shared" si="0"/>
        <v>0.29166666666666663</v>
      </c>
      <c r="G9" s="24" t="s">
        <v>21</v>
      </c>
    </row>
    <row r="10" spans="1:20" x14ac:dyDescent="0.25">
      <c r="E10" s="3"/>
    </row>
    <row r="11" spans="1:20" s="4" customFormat="1" x14ac:dyDescent="0.25">
      <c r="A11" s="25">
        <f>Summary!$A$3</f>
        <v>45624</v>
      </c>
      <c r="B11" s="23"/>
      <c r="C11" s="4" t="str">
        <f>CONCATENATE(TEXT(Summary!$A$3,"dd-mmm")," ",Summary!$B$3)</f>
        <v>28-Nov No Meeting</v>
      </c>
      <c r="E11" s="5">
        <f>Summary!F3</f>
        <v>0.58333333333333337</v>
      </c>
      <c r="F11" s="5">
        <f>E11+TIME(-$E$1,0,0)</f>
        <v>0.875</v>
      </c>
      <c r="G11" s="23"/>
    </row>
    <row r="12" spans="1:20" x14ac:dyDescent="0.25">
      <c r="E12" s="3"/>
    </row>
    <row r="13" spans="1:20" s="4" customFormat="1" x14ac:dyDescent="0.25">
      <c r="A13" s="25">
        <f>Summary!$A$4</f>
        <v>45629</v>
      </c>
      <c r="B13" s="23"/>
      <c r="C13" s="4" t="str">
        <f>CONCATENATE(TEXT(Summary!$A$4,"dd-mmm")," ",Summary!$B$4)</f>
        <v>03-Dec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B8+1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20" si="2">B14+1</f>
        <v>6</v>
      </c>
      <c r="C15" t="s">
        <v>92</v>
      </c>
      <c r="D15">
        <v>20</v>
      </c>
      <c r="E15" s="3">
        <f t="shared" ref="E15" si="3">E14+TIME(0,D14,0)</f>
        <v>0.25347222222222221</v>
      </c>
      <c r="G15" s="24" t="s">
        <v>86</v>
      </c>
      <c r="H15" t="s">
        <v>85</v>
      </c>
      <c r="I15" s="26" t="s">
        <v>91</v>
      </c>
    </row>
    <row r="16" spans="1:20" x14ac:dyDescent="0.25">
      <c r="B16" s="24">
        <f t="shared" si="2"/>
        <v>7</v>
      </c>
      <c r="C16" t="s">
        <v>89</v>
      </c>
      <c r="D16">
        <v>10</v>
      </c>
      <c r="E16" s="3">
        <f>E15+TIME(0,D15,0)</f>
        <v>0.2673611111111111</v>
      </c>
      <c r="G16" s="24" t="s">
        <v>86</v>
      </c>
      <c r="H16" t="s">
        <v>88</v>
      </c>
      <c r="I16" s="26" t="s">
        <v>90</v>
      </c>
    </row>
    <row r="17" spans="1:20" x14ac:dyDescent="0.25">
      <c r="B17" s="24">
        <f t="shared" si="2"/>
        <v>8</v>
      </c>
      <c r="C17" t="s">
        <v>95</v>
      </c>
      <c r="D17">
        <v>5</v>
      </c>
      <c r="E17" s="3">
        <f>E16+TIME(0,D16,0)</f>
        <v>0.27430555555555552</v>
      </c>
      <c r="G17" s="24" t="s">
        <v>94</v>
      </c>
      <c r="H17" s="24" t="s">
        <v>93</v>
      </c>
      <c r="I17" s="26" t="s">
        <v>97</v>
      </c>
      <c r="T17" t="s">
        <v>96</v>
      </c>
    </row>
    <row r="18" spans="1:20" x14ac:dyDescent="0.25">
      <c r="B18" s="24">
        <f t="shared" si="2"/>
        <v>9</v>
      </c>
      <c r="C18" t="s">
        <v>105</v>
      </c>
      <c r="D18">
        <v>5</v>
      </c>
      <c r="E18" s="3">
        <f>E17+TIME(0,D17,0)</f>
        <v>0.27777777777777773</v>
      </c>
      <c r="G18" s="24" t="s">
        <v>102</v>
      </c>
      <c r="H18" s="24" t="s">
        <v>104</v>
      </c>
      <c r="I18" s="26" t="s">
        <v>103</v>
      </c>
    </row>
    <row r="19" spans="1:20" x14ac:dyDescent="0.25">
      <c r="B19" s="24">
        <f t="shared" si="2"/>
        <v>10</v>
      </c>
      <c r="C19" t="s">
        <v>101</v>
      </c>
      <c r="D19">
        <v>15</v>
      </c>
      <c r="E19" s="3">
        <f>E18+TIME(0,D18,0)</f>
        <v>0.28124999999999994</v>
      </c>
      <c r="G19" s="24" t="s">
        <v>98</v>
      </c>
      <c r="H19" t="s">
        <v>99</v>
      </c>
      <c r="I19" s="26" t="s">
        <v>100</v>
      </c>
    </row>
    <row r="20" spans="1:20" x14ac:dyDescent="0.25">
      <c r="B20" s="24">
        <f t="shared" si="2"/>
        <v>11</v>
      </c>
      <c r="C20" t="s">
        <v>8</v>
      </c>
      <c r="D20">
        <v>0</v>
      </c>
      <c r="E20" s="3">
        <f>E19+TIME(0,D19,0)</f>
        <v>0.29166666666666663</v>
      </c>
    </row>
    <row r="21" spans="1:20" x14ac:dyDescent="0.25">
      <c r="E21" s="3"/>
    </row>
    <row r="22" spans="1:20" s="4" customFormat="1" x14ac:dyDescent="0.25">
      <c r="A22" s="25">
        <f>Summary!$A$5</f>
        <v>45631</v>
      </c>
      <c r="B22" s="23"/>
      <c r="C22" s="4" t="str">
        <f>CONCATENATE(TEXT(Summary!$A$5,"dd-mmm")," ",Summary!$B$5)</f>
        <v>05-Dec Comment Resolution</v>
      </c>
      <c r="E22" s="5">
        <f>Summary!F5</f>
        <v>0.58333333333333337</v>
      </c>
      <c r="F22" s="5">
        <f>E22+TIME(-$E$1,0,0)</f>
        <v>0.875</v>
      </c>
      <c r="G22" s="23"/>
    </row>
    <row r="23" spans="1:20" x14ac:dyDescent="0.25">
      <c r="B23" s="24">
        <f>B20+1</f>
        <v>12</v>
      </c>
      <c r="C23" t="s">
        <v>9</v>
      </c>
      <c r="D23">
        <v>5</v>
      </c>
      <c r="E23" s="3">
        <f>E22+TIME(0,D22,0)</f>
        <v>0.58333333333333337</v>
      </c>
      <c r="G23" s="24" t="s">
        <v>21</v>
      </c>
    </row>
    <row r="24" spans="1:20" x14ac:dyDescent="0.25">
      <c r="B24" s="24">
        <f>B23+1</f>
        <v>13</v>
      </c>
      <c r="C24" t="s">
        <v>92</v>
      </c>
      <c r="D24">
        <v>25</v>
      </c>
      <c r="E24" s="3">
        <f>E23+TIME(0,D23,0)</f>
        <v>0.58680555555555558</v>
      </c>
      <c r="G24" s="24" t="s">
        <v>86</v>
      </c>
      <c r="H24" t="s">
        <v>85</v>
      </c>
      <c r="I24" s="26" t="s">
        <v>91</v>
      </c>
    </row>
    <row r="25" spans="1:20" x14ac:dyDescent="0.25">
      <c r="B25" s="24">
        <f>B24+1</f>
        <v>14</v>
      </c>
      <c r="C25" t="s">
        <v>22</v>
      </c>
      <c r="D25">
        <v>25</v>
      </c>
      <c r="E25" s="3">
        <f>E24+TIME(0,D24,0)</f>
        <v>0.60416666666666674</v>
      </c>
      <c r="G25" s="24" t="s">
        <v>22</v>
      </c>
      <c r="I25" s="26"/>
    </row>
    <row r="26" spans="1:20" x14ac:dyDescent="0.25">
      <c r="B26" s="24">
        <f>B25+1</f>
        <v>15</v>
      </c>
      <c r="C26" t="s">
        <v>110</v>
      </c>
      <c r="D26">
        <v>5</v>
      </c>
      <c r="E26" s="3">
        <f>E25+TIME(0,D25,0)</f>
        <v>0.6215277777777779</v>
      </c>
      <c r="G26" s="24" t="s">
        <v>57</v>
      </c>
      <c r="I26" s="26"/>
    </row>
    <row r="27" spans="1:20" x14ac:dyDescent="0.25">
      <c r="B27" s="24">
        <f>B26+1</f>
        <v>16</v>
      </c>
      <c r="C27" t="s">
        <v>8</v>
      </c>
      <c r="D27">
        <v>0</v>
      </c>
      <c r="E27" s="3">
        <f>E26+TIME(0,D26,0)</f>
        <v>0.62500000000000011</v>
      </c>
      <c r="G27" s="24" t="s">
        <v>21</v>
      </c>
    </row>
    <row r="28" spans="1:20" x14ac:dyDescent="0.25">
      <c r="B28" s="24">
        <f>B27+1</f>
        <v>17</v>
      </c>
      <c r="E28" s="3"/>
    </row>
    <row r="30" spans="1:20" s="4" customFormat="1" x14ac:dyDescent="0.25">
      <c r="A30" s="25">
        <f>Summary!$A$6</f>
        <v>45636</v>
      </c>
      <c r="B30" s="23"/>
      <c r="C30" s="4" t="str">
        <f>CONCATENATE(TEXT(Summary!$A$6,"dd-mmm")," ",Summary!$B$6)</f>
        <v>10-Dec Comment Resolution</v>
      </c>
      <c r="E30" s="5">
        <f>Summary!F6</f>
        <v>0.25</v>
      </c>
      <c r="F30" s="5">
        <f>E30+TIME(-$E$1,0,0)</f>
        <v>0.54166666666666674</v>
      </c>
      <c r="G30" s="23"/>
    </row>
    <row r="31" spans="1:20" x14ac:dyDescent="0.25">
      <c r="B31" s="24">
        <f>B28+1</f>
        <v>18</v>
      </c>
      <c r="C31" t="s">
        <v>9</v>
      </c>
      <c r="D31">
        <v>5</v>
      </c>
      <c r="E31" s="3">
        <f>E30+TIME(0,D30,0)</f>
        <v>0.25</v>
      </c>
      <c r="G31" s="24" t="s">
        <v>21</v>
      </c>
    </row>
    <row r="32" spans="1:20" x14ac:dyDescent="0.25">
      <c r="B32" s="24">
        <f>B31+1</f>
        <v>19</v>
      </c>
      <c r="C32" t="s">
        <v>108</v>
      </c>
      <c r="D32">
        <v>25</v>
      </c>
      <c r="E32" s="3">
        <f>E31+TIME(0,D31,0)</f>
        <v>0.25347222222222221</v>
      </c>
      <c r="G32" s="24" t="s">
        <v>107</v>
      </c>
      <c r="H32" t="s">
        <v>106</v>
      </c>
      <c r="I32" s="26" t="s">
        <v>113</v>
      </c>
    </row>
    <row r="33" spans="1:9" x14ac:dyDescent="0.25">
      <c r="B33" s="24">
        <f>B32+1</f>
        <v>20</v>
      </c>
      <c r="C33" t="s">
        <v>114</v>
      </c>
      <c r="D33">
        <v>10</v>
      </c>
      <c r="E33" s="3">
        <f>E32+TIME(0,D32,0)</f>
        <v>0.27083333333333331</v>
      </c>
      <c r="G33" s="24" t="s">
        <v>86</v>
      </c>
      <c r="H33" t="s">
        <v>116</v>
      </c>
      <c r="I33" s="26" t="s">
        <v>115</v>
      </c>
    </row>
    <row r="34" spans="1:9" x14ac:dyDescent="0.25">
      <c r="B34" s="24">
        <f>B33+1</f>
        <v>21</v>
      </c>
      <c r="C34" t="s">
        <v>22</v>
      </c>
      <c r="D34">
        <v>20</v>
      </c>
      <c r="E34" s="3">
        <f>E33+TIME(0,D33,0)</f>
        <v>0.27777777777777773</v>
      </c>
      <c r="G34" s="24" t="s">
        <v>22</v>
      </c>
      <c r="I34" s="26"/>
    </row>
    <row r="35" spans="1:9" x14ac:dyDescent="0.25">
      <c r="B35" s="24">
        <f>B34+1</f>
        <v>22</v>
      </c>
      <c r="C35" t="s">
        <v>8</v>
      </c>
      <c r="E35" s="3">
        <f>E34+TIME(0,D34,0)</f>
        <v>0.29166666666666663</v>
      </c>
      <c r="G35" s="24" t="s">
        <v>21</v>
      </c>
    </row>
    <row r="37" spans="1:9" s="4" customFormat="1" x14ac:dyDescent="0.25">
      <c r="A37" s="53">
        <f>Summary!$A$7</f>
        <v>45638</v>
      </c>
      <c r="B37" s="54"/>
      <c r="C37" s="54" t="str">
        <f>CONCATENATE(TEXT(Summary!$A$7,"dd-mmm")," ",Summary!$B$7)</f>
        <v>12-Dec Comment Resolution</v>
      </c>
    </row>
    <row r="38" spans="1:9" x14ac:dyDescent="0.25">
      <c r="A38" s="2"/>
      <c r="B38" s="24">
        <f>B34+1</f>
        <v>22</v>
      </c>
      <c r="C38" t="s">
        <v>9</v>
      </c>
      <c r="D38">
        <v>5</v>
      </c>
      <c r="E38" s="5">
        <f>Summary!F7</f>
        <v>0.58333333333333337</v>
      </c>
      <c r="F38" s="5">
        <f>E38+TIME(-$E$1,0,0)</f>
        <v>0.875</v>
      </c>
      <c r="G38" s="24" t="s">
        <v>21</v>
      </c>
    </row>
    <row r="39" spans="1:9" x14ac:dyDescent="0.25">
      <c r="B39" s="24">
        <f>B38+1</f>
        <v>23</v>
      </c>
      <c r="C39" t="s">
        <v>120</v>
      </c>
      <c r="D39">
        <v>25</v>
      </c>
      <c r="E39" s="3">
        <f>E38+TIME(0,D38,0)</f>
        <v>0.58680555555555558</v>
      </c>
      <c r="F39" s="5"/>
      <c r="G39" s="24" t="s">
        <v>111</v>
      </c>
      <c r="H39" t="s">
        <v>122</v>
      </c>
      <c r="I39" s="26" t="s">
        <v>121</v>
      </c>
    </row>
    <row r="40" spans="1:9" x14ac:dyDescent="0.25">
      <c r="B40" s="24">
        <f>B39+1</f>
        <v>24</v>
      </c>
      <c r="C40" t="s">
        <v>123</v>
      </c>
      <c r="D40">
        <v>25</v>
      </c>
      <c r="E40" s="3">
        <f>E39+TIME(0,D39,0)</f>
        <v>0.60416666666666674</v>
      </c>
      <c r="F40" s="5"/>
      <c r="G40" s="24" t="s">
        <v>118</v>
      </c>
      <c r="H40" t="s">
        <v>117</v>
      </c>
      <c r="I40" s="26" t="s">
        <v>119</v>
      </c>
    </row>
    <row r="41" spans="1:9" x14ac:dyDescent="0.25">
      <c r="B41" s="24">
        <f>B40+1</f>
        <v>25</v>
      </c>
      <c r="C41" t="s">
        <v>112</v>
      </c>
      <c r="D41">
        <v>5</v>
      </c>
      <c r="E41" s="3">
        <f>E40+TIME(0,D40,0)</f>
        <v>0.6215277777777779</v>
      </c>
      <c r="G41" s="24" t="s">
        <v>52</v>
      </c>
    </row>
    <row r="42" spans="1:9" x14ac:dyDescent="0.25">
      <c r="B42" s="24">
        <f>B41+1</f>
        <v>26</v>
      </c>
      <c r="C42" t="s">
        <v>8</v>
      </c>
      <c r="D42">
        <v>0</v>
      </c>
      <c r="E42" s="3">
        <f>E41+TIME(0,D41,0)</f>
        <v>0.62500000000000011</v>
      </c>
      <c r="G42" s="24" t="s">
        <v>21</v>
      </c>
    </row>
    <row r="44" spans="1:9" s="4" customFormat="1" x14ac:dyDescent="0.25">
      <c r="A44" s="25">
        <f>Summary!$A$8</f>
        <v>45643</v>
      </c>
      <c r="B44" s="23"/>
      <c r="C44" s="4" t="str">
        <f>CONCATENATE(TEXT(Summary!$A$8,"dd-mmm")," ",Summary!$B$8)</f>
        <v>17-Dec Comment Resolution</v>
      </c>
      <c r="E44" s="5">
        <f>Summary!F8</f>
        <v>0.25</v>
      </c>
      <c r="F44" s="5">
        <f>E44+TIME(-$E$1,0,0)</f>
        <v>0.54166666666666674</v>
      </c>
      <c r="G44" s="23"/>
    </row>
    <row r="45" spans="1:9" x14ac:dyDescent="0.25">
      <c r="A45" s="2"/>
      <c r="B45" s="24">
        <f>B42+1</f>
        <v>27</v>
      </c>
      <c r="C45" t="s">
        <v>9</v>
      </c>
      <c r="D45">
        <v>5</v>
      </c>
      <c r="E45" s="3">
        <f t="shared" ref="E45:E50" si="4">E44+TIME(0,D44,0)</f>
        <v>0.25</v>
      </c>
      <c r="F45" s="5"/>
      <c r="G45" s="24" t="s">
        <v>21</v>
      </c>
    </row>
    <row r="46" spans="1:9" x14ac:dyDescent="0.25">
      <c r="A46" s="2"/>
      <c r="B46" s="24">
        <f>B45+1</f>
        <v>28</v>
      </c>
      <c r="C46" t="s">
        <v>124</v>
      </c>
      <c r="D46">
        <v>15</v>
      </c>
      <c r="E46" s="3">
        <f t="shared" si="4"/>
        <v>0.25347222222222221</v>
      </c>
      <c r="F46" s="5"/>
      <c r="G46" s="24" t="s">
        <v>22</v>
      </c>
      <c r="I46" s="26"/>
    </row>
    <row r="47" spans="1:9" x14ac:dyDescent="0.25">
      <c r="A47" s="2"/>
      <c r="B47" s="24">
        <f>B46+1</f>
        <v>29</v>
      </c>
      <c r="C47" t="s">
        <v>22</v>
      </c>
      <c r="D47">
        <v>20</v>
      </c>
      <c r="E47" s="3">
        <f t="shared" si="4"/>
        <v>0.2638888888888889</v>
      </c>
      <c r="F47" s="5"/>
      <c r="G47" s="24" t="s">
        <v>22</v>
      </c>
      <c r="I47" s="26"/>
    </row>
    <row r="48" spans="1:9" x14ac:dyDescent="0.25">
      <c r="A48" s="2"/>
      <c r="B48" s="24">
        <f>B47+1</f>
        <v>30</v>
      </c>
      <c r="C48" t="s">
        <v>22</v>
      </c>
      <c r="D48">
        <v>20</v>
      </c>
      <c r="E48" s="3">
        <f t="shared" si="4"/>
        <v>0.27777777777777779</v>
      </c>
      <c r="G48" s="24" t="s">
        <v>22</v>
      </c>
      <c r="I48" s="26"/>
    </row>
    <row r="49" spans="1:9" x14ac:dyDescent="0.25">
      <c r="B49" s="24">
        <f>B48+1</f>
        <v>31</v>
      </c>
      <c r="C49" t="s">
        <v>22</v>
      </c>
      <c r="D49">
        <v>0</v>
      </c>
      <c r="E49" s="3">
        <f t="shared" si="4"/>
        <v>0.29166666666666669</v>
      </c>
      <c r="G49" s="24" t="s">
        <v>22</v>
      </c>
      <c r="I49" s="26"/>
    </row>
    <row r="50" spans="1:9" x14ac:dyDescent="0.25">
      <c r="B50" s="24">
        <f>B49+1</f>
        <v>32</v>
      </c>
      <c r="C50" t="s">
        <v>8</v>
      </c>
      <c r="D50">
        <v>0</v>
      </c>
      <c r="E50" s="3">
        <f t="shared" si="4"/>
        <v>0.29166666666666669</v>
      </c>
      <c r="G50" s="24" t="s">
        <v>21</v>
      </c>
      <c r="I50" s="26"/>
    </row>
    <row r="51" spans="1:9" x14ac:dyDescent="0.25">
      <c r="A51" s="2"/>
      <c r="E51" s="3"/>
    </row>
    <row r="52" spans="1:9" s="4" customFormat="1" x14ac:dyDescent="0.25">
      <c r="A52" s="25">
        <f>Summary!$A$9</f>
        <v>45645</v>
      </c>
      <c r="B52" s="23"/>
      <c r="C52" s="4" t="str">
        <f>CONCATENATE(TEXT(Summary!$A$9,"dd-mmm")," ",Summary!$B$9)</f>
        <v>19-Dec Comment Resolution</v>
      </c>
      <c r="E52" s="5">
        <f>Summary!F9</f>
        <v>0.58333333333333337</v>
      </c>
      <c r="F52" s="5">
        <f>E52+TIME(-$E$1,0,0)</f>
        <v>0.875</v>
      </c>
      <c r="G52" s="24"/>
    </row>
    <row r="53" spans="1:9" x14ac:dyDescent="0.25">
      <c r="A53" s="2"/>
      <c r="B53" s="24">
        <f>B50+1</f>
        <v>33</v>
      </c>
      <c r="C53" t="s">
        <v>9</v>
      </c>
      <c r="D53">
        <v>5</v>
      </c>
      <c r="E53" s="3">
        <f>E52+TIME(0,D52,0)</f>
        <v>0.58333333333333337</v>
      </c>
      <c r="F53" s="5"/>
      <c r="G53" s="24" t="s">
        <v>21</v>
      </c>
    </row>
    <row r="54" spans="1:9" x14ac:dyDescent="0.25">
      <c r="A54" s="2"/>
      <c r="B54" s="24">
        <f>B53+1</f>
        <v>34</v>
      </c>
      <c r="C54" t="s">
        <v>22</v>
      </c>
      <c r="D54">
        <v>20</v>
      </c>
      <c r="E54" s="3">
        <f>E53+TIME(0,D53,0)</f>
        <v>0.58680555555555558</v>
      </c>
      <c r="F54" s="5"/>
      <c r="G54" s="24" t="s">
        <v>22</v>
      </c>
      <c r="I54" s="26"/>
    </row>
    <row r="55" spans="1:9" x14ac:dyDescent="0.25">
      <c r="A55" s="2"/>
      <c r="B55" s="24">
        <f>B54+1</f>
        <v>35</v>
      </c>
      <c r="C55" t="s">
        <v>22</v>
      </c>
      <c r="D55">
        <v>20</v>
      </c>
      <c r="E55" s="3">
        <f>E54+TIME(0,D54,0)</f>
        <v>0.60069444444444442</v>
      </c>
      <c r="F55" s="5"/>
      <c r="G55" s="24" t="s">
        <v>22</v>
      </c>
      <c r="I55" s="26"/>
    </row>
    <row r="56" spans="1:9" x14ac:dyDescent="0.25">
      <c r="A56" s="2"/>
      <c r="B56" s="24">
        <f>B55+1</f>
        <v>36</v>
      </c>
      <c r="C56" t="s">
        <v>22</v>
      </c>
      <c r="D56">
        <v>15</v>
      </c>
      <c r="E56" s="3">
        <f>E55+TIME(0,D55,0)</f>
        <v>0.61458333333333326</v>
      </c>
      <c r="G56" s="24" t="s">
        <v>22</v>
      </c>
      <c r="I56" s="26"/>
    </row>
    <row r="57" spans="1:9" x14ac:dyDescent="0.25">
      <c r="B57" s="24">
        <f>B56+1</f>
        <v>37</v>
      </c>
      <c r="C57" t="s">
        <v>8</v>
      </c>
      <c r="E57" s="3">
        <f>E56+TIME(0,D56,0)</f>
        <v>0.62499999999999989</v>
      </c>
      <c r="G57" s="24" t="s">
        <v>21</v>
      </c>
    </row>
    <row r="58" spans="1:9" x14ac:dyDescent="0.25">
      <c r="E58" s="3"/>
      <c r="F58" s="5"/>
    </row>
    <row r="59" spans="1:9" s="4" customFormat="1" x14ac:dyDescent="0.25">
      <c r="A59" s="25">
        <f>Summary!$A$10</f>
        <v>45650</v>
      </c>
      <c r="B59" s="23"/>
      <c r="C59" s="4" t="str">
        <f>CONCATENATE(TEXT(Summary!$A$10,"dd-mmm")," ",Summary!$B$10)</f>
        <v>24-Dec No Meeting</v>
      </c>
      <c r="E59" s="5">
        <f>Summary!F10</f>
        <v>0.25</v>
      </c>
      <c r="F59" s="5">
        <f>E59+TIME(-$E$1,0,0)</f>
        <v>0.54166666666666674</v>
      </c>
      <c r="G59" s="23"/>
    </row>
    <row r="60" spans="1:9" x14ac:dyDescent="0.25">
      <c r="A60" s="2"/>
      <c r="E60" s="3"/>
    </row>
    <row r="61" spans="1:9" s="4" customFormat="1" x14ac:dyDescent="0.25">
      <c r="A61" s="25">
        <f>Summary!$A$11</f>
        <v>45652</v>
      </c>
      <c r="B61" s="23"/>
      <c r="C61" s="4" t="str">
        <f>CONCATENATE(TEXT(Summary!$A$11,"dd-mmm")," ",Summary!$B$11)</f>
        <v>26-Dec No Meeting</v>
      </c>
      <c r="E61" s="5">
        <f>Summary!F11</f>
        <v>0.58333333333333337</v>
      </c>
      <c r="F61" s="5">
        <f>E61+TIME(-$E$1,0,0)</f>
        <v>0.875</v>
      </c>
      <c r="G61" s="23"/>
    </row>
    <row r="62" spans="1:9" x14ac:dyDescent="0.25">
      <c r="A62" s="2"/>
      <c r="E62" s="3"/>
    </row>
    <row r="63" spans="1:9" s="4" customFormat="1" x14ac:dyDescent="0.25">
      <c r="A63" s="25">
        <f>Summary!$A$12</f>
        <v>45657</v>
      </c>
      <c r="B63" s="23"/>
      <c r="C63" s="4" t="str">
        <f>CONCATENATE(TEXT(Summary!$A$12,"dd-mmm")," ",Summary!$B$12)</f>
        <v>31-Dec No Meeting</v>
      </c>
      <c r="E63" s="5">
        <f>Summary!F12</f>
        <v>0.25</v>
      </c>
      <c r="F63" s="5">
        <f>E63+TIME(-$E$1,0,0)</f>
        <v>0.54166666666666674</v>
      </c>
      <c r="G63" s="23"/>
    </row>
    <row r="64" spans="1:9" x14ac:dyDescent="0.25">
      <c r="E64" s="5"/>
      <c r="F64" s="5"/>
    </row>
    <row r="65" spans="1:9" x14ac:dyDescent="0.25">
      <c r="A65" s="25">
        <f>Summary!$A$13</f>
        <v>45659</v>
      </c>
      <c r="C65" s="4" t="str">
        <f>CONCATENATE(TEXT(Summary!$A$13,"dd-mmm")," ",Summary!$B$13)</f>
        <v>02-Jan No Meeting</v>
      </c>
      <c r="E65" s="3">
        <f>Summary!F13</f>
        <v>0.58333333333333337</v>
      </c>
      <c r="F65" s="5">
        <f>E65+TIME(-$E$1,0,0)</f>
        <v>0.875</v>
      </c>
    </row>
    <row r="66" spans="1:9" x14ac:dyDescent="0.25">
      <c r="A66" s="2"/>
      <c r="E66" s="3"/>
    </row>
    <row r="67" spans="1:9" x14ac:dyDescent="0.25">
      <c r="A67" s="25">
        <f>Summary!$A$14</f>
        <v>45664</v>
      </c>
      <c r="C67" s="4" t="str">
        <f>CONCATENATE(TEXT(Summary!$A$14,"dd-mmm")," ",Summary!$B$14)</f>
        <v>07-Jan Comment Resolution</v>
      </c>
      <c r="E67" s="3">
        <f>Summary!F14</f>
        <v>0.25</v>
      </c>
      <c r="F67" s="5">
        <f>E69+TIME(-$E$1,0,0)</f>
        <v>0.54513888888888884</v>
      </c>
      <c r="G67" s="24" t="s">
        <v>21</v>
      </c>
      <c r="I67" s="26"/>
    </row>
    <row r="68" spans="1:9" x14ac:dyDescent="0.25">
      <c r="A68" s="25"/>
      <c r="B68" s="24">
        <f>B57+1</f>
        <v>38</v>
      </c>
      <c r="C68" t="s">
        <v>9</v>
      </c>
      <c r="D68">
        <v>5</v>
      </c>
      <c r="E68" s="3">
        <f t="shared" ref="E68:E73" si="5">E67+TIME(0,D67,0)</f>
        <v>0.25</v>
      </c>
      <c r="G68" s="24" t="s">
        <v>21</v>
      </c>
      <c r="I68" s="26"/>
    </row>
    <row r="69" spans="1:9" x14ac:dyDescent="0.25">
      <c r="A69" s="25"/>
      <c r="B69" s="24">
        <f>B68+1</f>
        <v>39</v>
      </c>
      <c r="C69" t="s">
        <v>59</v>
      </c>
      <c r="D69">
        <v>15</v>
      </c>
      <c r="E69" s="3">
        <f t="shared" si="5"/>
        <v>0.25347222222222221</v>
      </c>
      <c r="G69" s="24" t="s">
        <v>22</v>
      </c>
      <c r="I69" s="26"/>
    </row>
    <row r="70" spans="1:9" x14ac:dyDescent="0.25">
      <c r="A70" s="25"/>
      <c r="B70" s="24">
        <f>B69+1</f>
        <v>40</v>
      </c>
      <c r="C70" t="s">
        <v>59</v>
      </c>
      <c r="D70">
        <v>15</v>
      </c>
      <c r="E70" s="3">
        <f t="shared" si="5"/>
        <v>0.2638888888888889</v>
      </c>
      <c r="G70" s="24" t="s">
        <v>22</v>
      </c>
      <c r="I70" s="26"/>
    </row>
    <row r="71" spans="1:9" x14ac:dyDescent="0.25">
      <c r="A71" s="25"/>
      <c r="B71" s="24">
        <f>B70+1</f>
        <v>41</v>
      </c>
      <c r="C71" t="s">
        <v>59</v>
      </c>
      <c r="D71">
        <v>15</v>
      </c>
      <c r="E71" s="3">
        <f t="shared" si="5"/>
        <v>0.27430555555555558</v>
      </c>
      <c r="G71" s="24" t="s">
        <v>22</v>
      </c>
      <c r="I71" s="26"/>
    </row>
    <row r="72" spans="1:9" x14ac:dyDescent="0.25">
      <c r="A72" s="25"/>
      <c r="B72" s="24">
        <f>B71+1</f>
        <v>42</v>
      </c>
      <c r="C72" t="s">
        <v>58</v>
      </c>
      <c r="D72">
        <v>10</v>
      </c>
      <c r="E72" s="3">
        <f t="shared" si="5"/>
        <v>0.28472222222222227</v>
      </c>
      <c r="G72" s="24" t="s">
        <v>52</v>
      </c>
    </row>
    <row r="73" spans="1:9" x14ac:dyDescent="0.25">
      <c r="A73" s="25"/>
      <c r="B73" s="24">
        <f>B72+1</f>
        <v>43</v>
      </c>
      <c r="C73" t="s">
        <v>8</v>
      </c>
      <c r="D73">
        <v>0</v>
      </c>
      <c r="E73" s="3">
        <f t="shared" si="5"/>
        <v>0.29166666666666669</v>
      </c>
      <c r="G73" s="24" t="s">
        <v>21</v>
      </c>
      <c r="I73" s="26"/>
    </row>
    <row r="74" spans="1:9" x14ac:dyDescent="0.25">
      <c r="E74" s="3"/>
      <c r="I74" s="26"/>
    </row>
    <row r="75" spans="1:9" x14ac:dyDescent="0.25">
      <c r="E75" s="3"/>
    </row>
    <row r="76" spans="1:9" x14ac:dyDescent="0.25">
      <c r="C76" t="s">
        <v>69</v>
      </c>
      <c r="E76" s="3"/>
    </row>
    <row r="77" spans="1:9" x14ac:dyDescent="0.25">
      <c r="E77" s="3"/>
      <c r="I77" s="26"/>
    </row>
    <row r="78" spans="1:9" x14ac:dyDescent="0.25">
      <c r="E78" s="3"/>
      <c r="I78" s="26"/>
    </row>
    <row r="79" spans="1:9" x14ac:dyDescent="0.25">
      <c r="E79" s="3"/>
    </row>
    <row r="80" spans="1:9" x14ac:dyDescent="0.25">
      <c r="A80" s="25"/>
    </row>
    <row r="81" spans="1:5" x14ac:dyDescent="0.25">
      <c r="E81" s="5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E85" s="3"/>
    </row>
    <row r="87" spans="1:5" x14ac:dyDescent="0.25">
      <c r="A87" s="25"/>
    </row>
    <row r="88" spans="1:5" x14ac:dyDescent="0.25">
      <c r="A88" s="25"/>
      <c r="E88" s="5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A93" s="25"/>
      <c r="E93" s="5"/>
    </row>
    <row r="94" spans="1:5" x14ac:dyDescent="0.25">
      <c r="A94" s="25"/>
      <c r="E94" s="5"/>
    </row>
    <row r="95" spans="1:5" x14ac:dyDescent="0.25">
      <c r="A95" s="25"/>
      <c r="E95" s="5"/>
    </row>
    <row r="96" spans="1:5" x14ac:dyDescent="0.25">
      <c r="A96" s="25"/>
      <c r="E96" s="5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A101" s="25"/>
      <c r="E101" s="5"/>
    </row>
    <row r="102" spans="1:5" x14ac:dyDescent="0.25">
      <c r="A102" s="25"/>
    </row>
    <row r="103" spans="1:5" x14ac:dyDescent="0.25">
      <c r="A103" s="25"/>
      <c r="E103" s="5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A108" s="25"/>
      <c r="E108" s="5"/>
    </row>
    <row r="109" spans="1:5" x14ac:dyDescent="0.25">
      <c r="A109" s="2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A116" s="25"/>
      <c r="E116" s="5"/>
    </row>
    <row r="117" spans="1:5" x14ac:dyDescent="0.25">
      <c r="A117" s="25"/>
    </row>
    <row r="118" spans="1:5" x14ac:dyDescent="0.25">
      <c r="A118" s="25"/>
      <c r="E118" s="5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A123" s="25"/>
      <c r="E123" s="5"/>
    </row>
    <row r="124" spans="1:5" x14ac:dyDescent="0.25">
      <c r="A124" s="25"/>
    </row>
    <row r="125" spans="1:5" x14ac:dyDescent="0.25"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1" spans="1:5" x14ac:dyDescent="0.25">
      <c r="A131" s="25"/>
    </row>
    <row r="132" spans="1:5" x14ac:dyDescent="0.25"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  <c r="C145" s="51"/>
    </row>
    <row r="146" spans="1:5" x14ac:dyDescent="0.25">
      <c r="E146" s="5"/>
    </row>
    <row r="147" spans="1:5" x14ac:dyDescent="0.25">
      <c r="A147" s="25"/>
      <c r="C147" s="51"/>
      <c r="E147" s="5"/>
    </row>
    <row r="148" spans="1:5" x14ac:dyDescent="0.25">
      <c r="A148" s="25"/>
      <c r="E148" s="5"/>
    </row>
    <row r="149" spans="1:5" x14ac:dyDescent="0.25">
      <c r="A149" s="25"/>
      <c r="C149" s="2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  <c r="C170" s="2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</sheetData>
  <conditionalFormatting sqref="A4:A73">
    <cfRule type="cellIs" dxfId="1" priority="1" operator="equal">
      <formula>TODAY()</formula>
    </cfRule>
  </conditionalFormatting>
  <hyperlinks>
    <hyperlink ref="I7" r:id="rId1" xr:uid="{8917514A-FF31-4D90-A457-DDD5C848C24E}"/>
    <hyperlink ref="I8" r:id="rId2" xr:uid="{A9E7F27F-FB2D-4464-8B56-DE6424E7BCDE}"/>
    <hyperlink ref="I16" r:id="rId3" xr:uid="{32A36C48-CCBF-493D-A184-565E70CE9F6E}"/>
    <hyperlink ref="I15" r:id="rId4" xr:uid="{908C0BCE-61CF-4FAF-869A-DC924BBB94BF}"/>
    <hyperlink ref="I17" r:id="rId5" xr:uid="{A27C07A6-3473-44DD-88A5-E20EF39340DC}"/>
    <hyperlink ref="I19" r:id="rId6" xr:uid="{6E61282C-9A78-42FA-9E3A-9EDDA1538AF6}"/>
    <hyperlink ref="I18" r:id="rId7" xr:uid="{1B1F56F8-F4DD-4105-BCF3-9024526A8284}"/>
    <hyperlink ref="I24" r:id="rId8" xr:uid="{DBF7238C-179D-4D47-B578-D5179253CB7E}"/>
    <hyperlink ref="I32" r:id="rId9" xr:uid="{26A65F42-7D8C-4E67-B2FC-6E4F819C0051}"/>
    <hyperlink ref="I33" r:id="rId10" xr:uid="{8E5CEDA5-BD4C-4E20-81A2-49741D6B18F7}"/>
    <hyperlink ref="I40" r:id="rId11" xr:uid="{BFF589D9-861C-4979-8B90-329F3CBDD66F}"/>
    <hyperlink ref="I39" r:id="rId12" xr:uid="{10F353E5-6E0F-4177-BB34-359C7AF0A598}"/>
  </hyperlinks>
  <pageMargins left="0.7" right="0.7" top="0.75" bottom="0.75" header="0.3" footer="0.3"/>
  <pageSetup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53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65</v>
      </c>
      <c r="B5" s="7" t="s">
        <v>33</v>
      </c>
      <c r="C5" s="7" t="s">
        <v>75</v>
      </c>
    </row>
    <row r="6" spans="1:3" ht="17.25" thickBot="1" x14ac:dyDescent="0.3">
      <c r="A6" s="9" t="s">
        <v>66</v>
      </c>
      <c r="B6" s="8" t="s">
        <v>34</v>
      </c>
      <c r="C6" s="9" t="s">
        <v>76</v>
      </c>
    </row>
    <row r="7" spans="1:3" ht="17.25" thickBot="1" x14ac:dyDescent="0.3">
      <c r="A7" s="9" t="s">
        <v>62</v>
      </c>
      <c r="B7" s="8" t="s">
        <v>35</v>
      </c>
      <c r="C7" s="9" t="s">
        <v>77</v>
      </c>
    </row>
    <row r="8" spans="1:3" ht="17.25" thickBot="1" x14ac:dyDescent="0.3">
      <c r="A8" s="9" t="s">
        <v>63</v>
      </c>
      <c r="B8" s="8" t="s">
        <v>36</v>
      </c>
      <c r="C8" s="9" t="s">
        <v>78</v>
      </c>
    </row>
    <row r="9" spans="1:3" ht="17.25" thickBot="1" x14ac:dyDescent="0.3">
      <c r="A9" s="9" t="s">
        <v>64</v>
      </c>
      <c r="B9" s="8" t="s">
        <v>14</v>
      </c>
      <c r="C9" s="9" t="s">
        <v>15</v>
      </c>
    </row>
    <row r="10" spans="1:3" ht="17.25" thickBot="1" x14ac:dyDescent="0.3">
      <c r="A10" s="9" t="s">
        <v>79</v>
      </c>
      <c r="B10" s="8" t="s">
        <v>109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80</v>
      </c>
      <c r="B14" s="7" t="s">
        <v>33</v>
      </c>
      <c r="C14" s="7" t="s">
        <v>75</v>
      </c>
    </row>
    <row r="15" spans="1:3" ht="17.25" thickBot="1" x14ac:dyDescent="0.3">
      <c r="A15" s="7" t="s">
        <v>81</v>
      </c>
      <c r="B15" s="7" t="s">
        <v>34</v>
      </c>
      <c r="C15" s="9" t="s">
        <v>76</v>
      </c>
    </row>
    <row r="16" spans="1:3" ht="17.25" thickBot="1" x14ac:dyDescent="0.3">
      <c r="A16" s="9" t="s">
        <v>82</v>
      </c>
      <c r="B16" s="8" t="s">
        <v>35</v>
      </c>
      <c r="C16" s="9" t="s">
        <v>77</v>
      </c>
    </row>
    <row r="17" spans="1:3" ht="17.25" thickBot="1" x14ac:dyDescent="0.3">
      <c r="A17" s="9" t="s">
        <v>83</v>
      </c>
      <c r="B17" s="8" t="s">
        <v>36</v>
      </c>
      <c r="C17" s="9" t="s">
        <v>78</v>
      </c>
    </row>
    <row r="18" spans="1:3" ht="17.25" thickBot="1" x14ac:dyDescent="0.3">
      <c r="A18" s="9" t="s">
        <v>67</v>
      </c>
      <c r="B18" s="8" t="s">
        <v>14</v>
      </c>
      <c r="C18" s="9" t="s">
        <v>15</v>
      </c>
    </row>
    <row r="19" spans="1:3" ht="17.25" thickBot="1" x14ac:dyDescent="0.3">
      <c r="A19" s="9" t="s">
        <v>68</v>
      </c>
      <c r="B19" s="8" t="s">
        <v>109</v>
      </c>
      <c r="C19" s="9" t="s">
        <v>16</v>
      </c>
    </row>
    <row r="34" spans="5:5" x14ac:dyDescent="0.25">
      <c r="E34" s="57"/>
    </row>
    <row r="35" spans="5:5" x14ac:dyDescent="0.25">
      <c r="E35" s="58"/>
    </row>
    <row r="36" spans="5:5" x14ac:dyDescent="0.25">
      <c r="E36" s="58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2024-12-17T13:55:26Z</dcterms:modified>
</cp:coreProperties>
</file>