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EF82DB3E-E2BF-4B87-8538-F4A3B4B460AB}" xr6:coauthVersionLast="47" xr6:coauthVersionMax="47" xr10:uidLastSave="{00000000-0000-0000-0000-000000000000}"/>
  <bookViews>
    <workbookView xWindow="25365" yWindow="3375" windowWidth="22980" windowHeight="16890" activeTab="1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2" i="1"/>
  <c r="D3" i="5"/>
  <c r="E77" i="2" l="1"/>
  <c r="E78" i="2" s="1"/>
  <c r="E79" i="2" s="1"/>
  <c r="E80" i="2" s="1"/>
  <c r="E81" i="2" s="1"/>
  <c r="E82" i="2" s="1"/>
  <c r="E83" i="2" s="1"/>
  <c r="E70" i="2"/>
  <c r="C4" i="2"/>
  <c r="E67" i="2"/>
  <c r="E65" i="2"/>
  <c r="E63" i="2"/>
  <c r="E56" i="2"/>
  <c r="E48" i="2"/>
  <c r="E42" i="2"/>
  <c r="E34" i="2"/>
  <c r="E26" i="2"/>
  <c r="E18" i="2"/>
  <c r="E11" i="2"/>
  <c r="A11" i="2"/>
  <c r="A5" i="1" l="1"/>
  <c r="C11" i="2"/>
  <c r="E71" i="2"/>
  <c r="E73" i="2" s="1"/>
  <c r="E74" i="2" s="1"/>
  <c r="E75" i="2" s="1"/>
  <c r="F70" i="2"/>
  <c r="F77" i="2"/>
  <c r="C1" i="2"/>
  <c r="A4" i="1"/>
  <c r="C26" i="2" l="1"/>
  <c r="A7" i="1"/>
  <c r="C18" i="2"/>
  <c r="A6" i="1"/>
  <c r="E72" i="2"/>
  <c r="A8" i="1" l="1"/>
  <c r="C34" i="2"/>
  <c r="C41" i="2"/>
  <c r="A9" i="1"/>
  <c r="E43" i="2"/>
  <c r="E44" i="2" s="1"/>
  <c r="E45" i="2" s="1"/>
  <c r="E46" i="2" s="1"/>
  <c r="A34" i="2"/>
  <c r="A26" i="2"/>
  <c r="E3" i="5"/>
  <c r="F3" i="5" s="1"/>
  <c r="A11" i="1" l="1"/>
  <c r="C56" i="2"/>
  <c r="A10" i="1"/>
  <c r="C48" i="2"/>
  <c r="A56" i="2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3" i="1" l="1"/>
  <c r="C65" i="2"/>
  <c r="A12" i="1"/>
  <c r="C63" i="2"/>
  <c r="A63" i="2"/>
  <c r="E4" i="2"/>
  <c r="B6" i="2"/>
  <c r="B7" i="2" s="1"/>
  <c r="A18" i="2"/>
  <c r="A4" i="2"/>
  <c r="C70" i="2" l="1"/>
  <c r="A70" i="2"/>
  <c r="A14" i="1"/>
  <c r="C67" i="2"/>
  <c r="B8" i="2"/>
  <c r="B12" i="2" s="1"/>
  <c r="F63" i="2"/>
  <c r="F65" i="2"/>
  <c r="F67" i="2"/>
  <c r="E57" i="2"/>
  <c r="E58" i="2" s="1"/>
  <c r="F56" i="2"/>
  <c r="E5" i="2"/>
  <c r="E6" i="2" s="1"/>
  <c r="E7" i="2" s="1"/>
  <c r="E8" i="2" s="1"/>
  <c r="E9" i="2" s="1"/>
  <c r="F4" i="2"/>
  <c r="E12" i="2"/>
  <c r="F11" i="2"/>
  <c r="E19" i="2"/>
  <c r="E20" i="2" s="1"/>
  <c r="E21" i="2" s="1"/>
  <c r="E22" i="2" s="1"/>
  <c r="E23" i="2" s="1"/>
  <c r="F18" i="2"/>
  <c r="E27" i="2"/>
  <c r="E28" i="2" s="1"/>
  <c r="E29" i="2" s="1"/>
  <c r="E30" i="2" s="1"/>
  <c r="E31" i="2" s="1"/>
  <c r="F26" i="2"/>
  <c r="E49" i="2"/>
  <c r="E50" i="2" s="1"/>
  <c r="E51" i="2" s="1"/>
  <c r="E52" i="2" s="1"/>
  <c r="E53" i="2" s="1"/>
  <c r="E54" i="2" s="1"/>
  <c r="F48" i="2"/>
  <c r="E35" i="2"/>
  <c r="E36" i="2" s="1"/>
  <c r="E37" i="2" s="1"/>
  <c r="E38" i="2" s="1"/>
  <c r="E39" i="2" s="1"/>
  <c r="F34" i="2"/>
  <c r="F42" i="2"/>
  <c r="A77" i="2" l="1"/>
  <c r="C77" i="2"/>
  <c r="E13" i="2"/>
  <c r="E14" i="2" s="1"/>
  <c r="E15" i="2" s="1"/>
  <c r="E16" i="2" s="1"/>
  <c r="E59" i="2"/>
  <c r="E60" i="2" s="1"/>
  <c r="E61" i="2" s="1"/>
  <c r="B13" i="2"/>
  <c r="B14" i="2" s="1"/>
  <c r="B15" i="2" s="1"/>
  <c r="A48" i="2" l="1"/>
  <c r="A41" i="2"/>
  <c r="B16" i="2"/>
  <c r="B19" i="2" s="1"/>
  <c r="B20" i="2" s="1"/>
  <c r="B21" i="2" s="1"/>
  <c r="B22" i="2" s="1"/>
  <c r="A67" i="2" l="1"/>
  <c r="A65" i="2"/>
  <c r="B23" i="2"/>
  <c r="B27" i="2" s="1"/>
  <c r="B28" i="2" l="1"/>
  <c r="B29" i="2" s="1"/>
  <c r="B30" i="2" l="1"/>
  <c r="B31" i="2" s="1"/>
  <c r="B32" i="2" s="1"/>
  <c r="B35" i="2" s="1"/>
  <c r="B36" i="2" l="1"/>
  <c r="B37" i="2" l="1"/>
  <c r="B38" i="2" s="1"/>
  <c r="B42" i="2" l="1"/>
  <c r="B43" i="2" s="1"/>
  <c r="B44" i="2" s="1"/>
  <c r="B45" i="2" s="1"/>
  <c r="B46" i="2" s="1"/>
  <c r="B49" i="2" s="1"/>
  <c r="B50" i="2" s="1"/>
  <c r="B51" i="2" s="1"/>
  <c r="B39" i="2"/>
  <c r="B52" i="2" l="1"/>
  <c r="B53" i="2" s="1"/>
  <c r="B54" i="2" l="1"/>
  <c r="B57" i="2" l="1"/>
  <c r="B58" i="2" s="1"/>
  <c r="B59" i="2" s="1"/>
  <c r="B60" i="2" s="1"/>
  <c r="B61" i="2" s="1"/>
  <c r="B71" i="2" l="1"/>
  <c r="B72" i="2" s="1"/>
  <c r="B73" i="2" s="1"/>
  <c r="B74" i="2" s="1"/>
  <c r="B75" i="2" s="1"/>
  <c r="B78" i="2" s="1"/>
  <c r="B79" i="2" s="1"/>
  <c r="B80" i="2" s="1"/>
  <c r="B81" i="2" s="1"/>
  <c r="B82" i="2" s="1"/>
  <c r="B83" i="2" s="1"/>
</calcChain>
</file>

<file path=xl/sharedStrings.xml><?xml version="1.0" encoding="utf-8"?>
<sst xmlns="http://schemas.openxmlformats.org/spreadsheetml/2006/main" count="208" uniqueCount="87">
  <si>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</si>
  <si>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</si>
  <si>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</si>
  <si>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</si>
  <si>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</si>
  <si>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</si>
  <si>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</si>
  <si>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</si>
  <si>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</si>
  <si>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</si>
  <si>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</si>
  <si>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</si>
  <si>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</si>
  <si>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</si>
  <si>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</si>
  <si>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</si>
  <si>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</si>
  <si>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</si>
  <si>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</si>
  <si>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</si>
  <si>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</si>
  <si>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</si>
  <si>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</si>
  <si>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</si>
  <si>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</si>
  <si>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</si>
  <si>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</si>
  <si>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</si>
  <si>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</si>
  <si>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</si>
  <si>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</si>
  <si>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</si>
  <si>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</si>
  <si>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</si>
  <si>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</si>
  <si>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</si>
  <si>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</si>
  <si>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</si>
  <si>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</si>
  <si>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</si>
  <si>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</si>
  <si>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</si>
  <si>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</si>
  <si>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</si>
  <si>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</si>
  <si>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</si>
  <si>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</si>
  <si>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</si>
  <si>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</si>
  <si>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</si>
  <si>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</si>
  <si>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</si>
  <si>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</si>
  <si>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</si>
  <si>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</si>
  <si>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>15-24-0371</t>
  </si>
  <si>
    <t>Virtual (WebEx)</t>
  </si>
  <si>
    <t>Alex</t>
  </si>
  <si>
    <t>Status update</t>
  </si>
  <si>
    <t>Chaplin</t>
  </si>
  <si>
    <t>Editor Updates, Comment Status, Meeting planning</t>
  </si>
  <si>
    <t>TBD Comment resolution</t>
  </si>
  <si>
    <t>Plenary Session</t>
  </si>
  <si>
    <t>Riku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</si>
  <si>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</si>
  <si>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</si>
  <si>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</si>
  <si>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</si>
  <si>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</si>
  <si>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</si>
  <si>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</si>
  <si>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</si>
  <si>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</si>
  <si>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Commence on 26-November-2024 through January 7th
Weekly Tuesdays 06:00 PT (1 hour)
Thursdays 14:00 PT (1 hour) 
Excludes November 28, December 24, 26, 31, January 2</t>
  </si>
  <si>
    <t>No Meeting</t>
  </si>
  <si>
    <t>https://mentor.ieee.org/802.15/documents?is_dcn=664&amp;is_group=04ab</t>
  </si>
  <si>
    <t>15-24-0664</t>
  </si>
  <si>
    <t xml:space="preserve">Comment resolution - 31, 40, (187)	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</si>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</sst>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1" fillId="5" borderId="0" xfId="0" applyNumberFormat="1" applyFont="1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15" fontId="0" fillId="5" borderId="0" xfId="0" applyNumberFormat="1" applyFill="1" applyAlignment="1">
      <alignment horizontal="left"/>
    </xf>
    <xf numFmtId="164" fontId="11" fillId="7" borderId="0" xfId="0" applyNumberFormat="1" applyFont="1" applyFill="1" applyAlignment="1">
      <alignment wrapText="1"/>
    </xf>
    <xf numFmtId="0" fontId="0" fillId="0" borderId="0" xfId="0" applyAlignment="1"/>
    <xf numFmtId="164" fontId="10" fillId="9" borderId="3" xfId="0" applyNumberFormat="1" applyFont="1" applyFill="1" applyBorder="1"/>
    <xf numFmtId="164" fontId="10" fillId="9" borderId="0" xfId="0" applyNumberFormat="1" applyFont="1" applyFill="1"/>
    <xf numFmtId="0" fontId="1" fillId="0" borderId="0" xfId="0" applyFont="1" applyFill="1"/>
    <xf numFmtId="0" fontId="0" fillId="0" borderId="0" xfId="0" applyFill="1"/>
    <xf numFmtId="20" fontId="0" fillId="0" borderId="0" xfId="0" applyNumberFormat="1" applyFill="1"/>
    <xf numFmtId="20" fontId="1" fillId="0" borderId="0" xfId="0" applyNumberFormat="1" applyFont="1" applyFill="1"/>
    <xf numFmtId="0" fontId="0" fillId="0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5/documents?is_dcn=664&amp;is_group=04a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A27" sqref="A27:H44"/>
    </sheetView>
  </sheetViews>
  <sheetFormatPr defaultRowHeight="14.4" x14ac:dyDescent="0.3"/>
  <cols>
    <col min="1" max="7" width="8.88671875" style="27" customWidth="1"/>
    <col min="8" max="8" width="16.6640625" customWidth="1"/>
    <col min="9" max="9" width="67.6640625" customWidth="1"/>
  </cols>
  <sheetData>
    <row r="1" spans="1:9" s="48" customFormat="1" ht="18" x14ac:dyDescent="0.35">
      <c r="A1" s="47" t="s">
        <v>48</v>
      </c>
      <c r="B1" s="47"/>
      <c r="C1" s="47"/>
      <c r="D1" s="47"/>
      <c r="E1" s="47"/>
      <c r="F1" s="47"/>
      <c r="G1" s="47"/>
      <c r="I1" s="52" t="s">
        <v>72</v>
      </c>
    </row>
    <row r="2" spans="1:9" x14ac:dyDescent="0.3">
      <c r="A2" s="27" t="s">
        <v>32</v>
      </c>
      <c r="B2" s="27" t="s">
        <v>27</v>
      </c>
      <c r="C2" s="27" t="s">
        <v>28</v>
      </c>
      <c r="D2" s="27" t="s">
        <v>29</v>
      </c>
      <c r="E2" s="27" t="s">
        <v>30</v>
      </c>
      <c r="F2" s="27" t="s">
        <v>31</v>
      </c>
      <c r="G2" s="27" t="s">
        <v>33</v>
      </c>
      <c r="I2" s="23" t="s">
        <v>56</v>
      </c>
    </row>
    <row r="3" spans="1:9" x14ac:dyDescent="0.3">
      <c r="A3" s="36"/>
      <c r="B3" s="37"/>
      <c r="C3" s="38"/>
      <c r="D3" s="37">
        <f>DATE(2024,11,20)</f>
        <v>45616</v>
      </c>
      <c r="E3" s="41">
        <f t="shared" ref="E3:G4" si="0">D3+1</f>
        <v>45617</v>
      </c>
      <c r="F3" s="41">
        <f t="shared" si="0"/>
        <v>45618</v>
      </c>
      <c r="G3" s="41">
        <f t="shared" si="0"/>
        <v>45619</v>
      </c>
      <c r="I3" s="59" t="s">
        <v>73</v>
      </c>
    </row>
    <row r="4" spans="1:9" x14ac:dyDescent="0.3">
      <c r="A4" s="39">
        <f t="shared" ref="A4:A11" si="1">G3+1</f>
        <v>45620</v>
      </c>
      <c r="B4" s="40">
        <f>A4+1</f>
        <v>45621</v>
      </c>
      <c r="C4" s="61">
        <f>B4+1</f>
        <v>45622</v>
      </c>
      <c r="D4" s="27">
        <f>C4+1</f>
        <v>45623</v>
      </c>
      <c r="E4" s="27">
        <f t="shared" si="0"/>
        <v>45624</v>
      </c>
      <c r="F4" s="27">
        <f t="shared" si="0"/>
        <v>45625</v>
      </c>
      <c r="G4" s="27">
        <f t="shared" si="0"/>
        <v>45626</v>
      </c>
      <c r="I4" s="60"/>
    </row>
    <row r="5" spans="1:9" x14ac:dyDescent="0.3">
      <c r="A5" s="39">
        <f t="shared" si="1"/>
        <v>45627</v>
      </c>
      <c r="B5" s="40">
        <f t="shared" ref="B5:G8" si="2">A5+1</f>
        <v>45628</v>
      </c>
      <c r="C5" s="61">
        <f>B5+1</f>
        <v>45629</v>
      </c>
      <c r="D5" s="27">
        <f>C5+1</f>
        <v>45630</v>
      </c>
      <c r="E5" s="61">
        <f>D5+1</f>
        <v>45631</v>
      </c>
      <c r="F5" s="27">
        <f>E5+1</f>
        <v>45632</v>
      </c>
      <c r="G5" s="27">
        <f>F5+1</f>
        <v>45633</v>
      </c>
      <c r="I5" s="60"/>
    </row>
    <row r="6" spans="1:9" x14ac:dyDescent="0.3">
      <c r="A6" s="30">
        <f t="shared" si="1"/>
        <v>45634</v>
      </c>
      <c r="B6" s="27">
        <f t="shared" si="2"/>
        <v>45635</v>
      </c>
      <c r="C6" s="61">
        <f t="shared" si="2"/>
        <v>45636</v>
      </c>
      <c r="D6" s="27">
        <f t="shared" si="2"/>
        <v>45637</v>
      </c>
      <c r="E6" s="61">
        <f t="shared" si="2"/>
        <v>45638</v>
      </c>
      <c r="F6" s="27">
        <f t="shared" si="2"/>
        <v>45639</v>
      </c>
      <c r="G6" s="29">
        <f t="shared" si="2"/>
        <v>45640</v>
      </c>
      <c r="I6" s="60"/>
    </row>
    <row r="7" spans="1:9" x14ac:dyDescent="0.3">
      <c r="A7" s="30">
        <f t="shared" si="1"/>
        <v>45641</v>
      </c>
      <c r="B7" s="28">
        <f t="shared" si="2"/>
        <v>45642</v>
      </c>
      <c r="C7" s="61">
        <f t="shared" si="2"/>
        <v>45643</v>
      </c>
      <c r="D7" s="28">
        <f t="shared" si="2"/>
        <v>45644</v>
      </c>
      <c r="E7" s="61">
        <f t="shared" si="2"/>
        <v>45645</v>
      </c>
      <c r="F7" s="28">
        <f t="shared" si="2"/>
        <v>45646</v>
      </c>
      <c r="G7" s="32">
        <f t="shared" si="2"/>
        <v>45647</v>
      </c>
      <c r="I7" s="60"/>
    </row>
    <row r="8" spans="1:9" ht="15.6" x14ac:dyDescent="0.3">
      <c r="A8" s="31">
        <f t="shared" si="1"/>
        <v>45648</v>
      </c>
      <c r="B8" s="27">
        <f t="shared" si="2"/>
        <v>45649</v>
      </c>
      <c r="C8" s="43">
        <f t="shared" si="2"/>
        <v>45650</v>
      </c>
      <c r="D8" s="27">
        <f t="shared" si="2"/>
        <v>45651</v>
      </c>
      <c r="E8" s="42">
        <f t="shared" si="2"/>
        <v>45652</v>
      </c>
      <c r="F8" s="27">
        <f t="shared" si="2"/>
        <v>45653</v>
      </c>
      <c r="G8" s="33">
        <f t="shared" si="2"/>
        <v>45654</v>
      </c>
      <c r="I8" s="44"/>
    </row>
    <row r="9" spans="1:9" ht="15.6" x14ac:dyDescent="0.3">
      <c r="A9" s="30">
        <f t="shared" si="1"/>
        <v>45655</v>
      </c>
      <c r="B9" s="27">
        <f t="shared" ref="B9:G9" si="3">A9+1</f>
        <v>45656</v>
      </c>
      <c r="C9" s="43">
        <f t="shared" si="3"/>
        <v>45657</v>
      </c>
      <c r="D9" s="27">
        <f t="shared" si="3"/>
        <v>45658</v>
      </c>
      <c r="E9" s="42">
        <f t="shared" si="3"/>
        <v>45659</v>
      </c>
      <c r="F9" s="27">
        <f t="shared" si="3"/>
        <v>45660</v>
      </c>
      <c r="G9" s="33">
        <f t="shared" si="3"/>
        <v>45661</v>
      </c>
      <c r="I9" s="44"/>
    </row>
    <row r="10" spans="1:9" x14ac:dyDescent="0.3">
      <c r="A10" s="30">
        <f t="shared" si="1"/>
        <v>45662</v>
      </c>
      <c r="B10" s="27">
        <f t="shared" ref="B10:G10" si="4">A10+1</f>
        <v>45663</v>
      </c>
      <c r="C10" s="62">
        <f t="shared" si="4"/>
        <v>45664</v>
      </c>
      <c r="D10" s="27">
        <f t="shared" si="4"/>
        <v>45665</v>
      </c>
      <c r="E10" s="42">
        <f t="shared" si="4"/>
        <v>45666</v>
      </c>
      <c r="F10" s="27">
        <f t="shared" si="4"/>
        <v>45667</v>
      </c>
      <c r="G10" s="33">
        <f t="shared" si="4"/>
        <v>45668</v>
      </c>
      <c r="I10" s="50"/>
    </row>
    <row r="11" spans="1:9" x14ac:dyDescent="0.3">
      <c r="A11" s="34">
        <f t="shared" si="1"/>
        <v>45669</v>
      </c>
      <c r="B11" s="34">
        <f t="shared" ref="B11:G11" si="5">A11+1</f>
        <v>45670</v>
      </c>
      <c r="C11" s="34">
        <f t="shared" si="5"/>
        <v>45671</v>
      </c>
      <c r="D11" s="34">
        <f t="shared" si="5"/>
        <v>45672</v>
      </c>
      <c r="E11" s="34">
        <f t="shared" si="5"/>
        <v>45673</v>
      </c>
      <c r="F11" s="34">
        <f t="shared" si="5"/>
        <v>45674</v>
      </c>
      <c r="G11" s="34">
        <f t="shared" si="5"/>
        <v>45675</v>
      </c>
      <c r="H11" s="35" t="s">
        <v>62</v>
      </c>
    </row>
    <row r="17" spans="8:9" ht="15.6" x14ac:dyDescent="0.3">
      <c r="H17" s="46" t="s">
        <v>49</v>
      </c>
      <c r="I17" s="4" t="s">
        <v>38</v>
      </c>
    </row>
    <row r="18" spans="8:9" x14ac:dyDescent="0.3">
      <c r="I18" s="4" t="s">
        <v>47</v>
      </c>
    </row>
    <row r="19" spans="8:9" x14ac:dyDescent="0.3">
      <c r="I19" s="26" t="s">
        <v>46</v>
      </c>
    </row>
    <row r="20" spans="8:9" x14ac:dyDescent="0.3">
      <c r="I20" t="s">
        <v>45</v>
      </c>
    </row>
    <row r="21" spans="8:9" x14ac:dyDescent="0.3">
      <c r="I21" s="26" t="s">
        <v>39</v>
      </c>
    </row>
    <row r="22" spans="8:9" x14ac:dyDescent="0.3">
      <c r="I22" t="s">
        <v>40</v>
      </c>
    </row>
    <row r="23" spans="8:9" x14ac:dyDescent="0.3">
      <c r="I23" s="26" t="s">
        <v>41</v>
      </c>
    </row>
    <row r="24" spans="8:9" x14ac:dyDescent="0.3">
      <c r="I24" t="s">
        <v>42</v>
      </c>
    </row>
    <row r="25" spans="8:9" x14ac:dyDescent="0.3">
      <c r="I25" s="26" t="s">
        <v>43</v>
      </c>
    </row>
    <row r="26" spans="8:9" x14ac:dyDescent="0.3">
      <c r="I26" s="26" t="s">
        <v>44</v>
      </c>
    </row>
  </sheetData>
  <mergeCells count="1">
    <mergeCell ref="I3:I7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tabSelected="1" workbookViewId="0">
      <selection activeCell="B18" sqref="B18"/>
    </sheetView>
  </sheetViews>
  <sheetFormatPr defaultRowHeight="14.4" x14ac:dyDescent="0.3"/>
  <cols>
    <col min="1" max="1" width="15.109375" style="1" customWidth="1"/>
    <col min="2" max="2" width="36" customWidth="1"/>
    <col min="4" max="4" width="14.109375" style="24" customWidth="1"/>
    <col min="5" max="5" width="43.6640625" style="6" customWidth="1"/>
  </cols>
  <sheetData>
    <row r="1" spans="1:7" x14ac:dyDescent="0.3">
      <c r="A1" s="1" t="s">
        <v>0</v>
      </c>
      <c r="B1" t="s">
        <v>10</v>
      </c>
      <c r="C1" t="s">
        <v>5</v>
      </c>
      <c r="D1" s="24" t="s">
        <v>25</v>
      </c>
      <c r="E1" s="6" t="s">
        <v>3</v>
      </c>
      <c r="F1" t="s">
        <v>51</v>
      </c>
    </row>
    <row r="2" spans="1:7" x14ac:dyDescent="0.3">
      <c r="A2" s="2">
        <f>Opening!C4</f>
        <v>45622</v>
      </c>
      <c r="B2" t="s">
        <v>26</v>
      </c>
      <c r="C2">
        <v>1</v>
      </c>
      <c r="F2" s="3">
        <v>0.25</v>
      </c>
      <c r="G2" s="3"/>
    </row>
    <row r="3" spans="1:7" x14ac:dyDescent="0.3">
      <c r="A3" s="2">
        <f>A2+2</f>
        <v>45624</v>
      </c>
      <c r="B3" t="s">
        <v>74</v>
      </c>
      <c r="C3">
        <v>0</v>
      </c>
      <c r="F3" s="3">
        <v>0.625</v>
      </c>
      <c r="G3" s="3"/>
    </row>
    <row r="4" spans="1:7" x14ac:dyDescent="0.3">
      <c r="A4" s="2">
        <f>A2+7</f>
        <v>45629</v>
      </c>
      <c r="B4" t="s">
        <v>26</v>
      </c>
      <c r="C4">
        <v>1</v>
      </c>
      <c r="F4" s="3">
        <v>0.25</v>
      </c>
      <c r="G4" s="3"/>
    </row>
    <row r="5" spans="1:7" x14ac:dyDescent="0.3">
      <c r="A5" s="2">
        <f>A3+7</f>
        <v>45631</v>
      </c>
      <c r="B5" t="s">
        <v>26</v>
      </c>
      <c r="C5">
        <v>1</v>
      </c>
      <c r="F5" s="3">
        <v>0.625</v>
      </c>
      <c r="G5" s="3"/>
    </row>
    <row r="6" spans="1:7" x14ac:dyDescent="0.3">
      <c r="A6" s="2">
        <f t="shared" ref="A6:A15" si="0">A4+7</f>
        <v>45636</v>
      </c>
      <c r="B6" t="s">
        <v>26</v>
      </c>
      <c r="C6">
        <v>1</v>
      </c>
      <c r="F6" s="3">
        <v>0.25</v>
      </c>
      <c r="G6" s="3"/>
    </row>
    <row r="7" spans="1:7" x14ac:dyDescent="0.3">
      <c r="A7" s="2">
        <f t="shared" si="0"/>
        <v>45638</v>
      </c>
      <c r="B7" t="s">
        <v>26</v>
      </c>
      <c r="C7">
        <v>1</v>
      </c>
      <c r="F7" s="3">
        <v>0.625</v>
      </c>
      <c r="G7" s="3"/>
    </row>
    <row r="8" spans="1:7" x14ac:dyDescent="0.3">
      <c r="A8" s="2">
        <f t="shared" si="0"/>
        <v>45643</v>
      </c>
      <c r="B8" t="s">
        <v>26</v>
      </c>
      <c r="C8">
        <v>1</v>
      </c>
      <c r="F8" s="3">
        <v>0.25</v>
      </c>
      <c r="G8" s="3"/>
    </row>
    <row r="9" spans="1:7" x14ac:dyDescent="0.3">
      <c r="A9" s="2">
        <f t="shared" si="0"/>
        <v>45645</v>
      </c>
      <c r="B9" t="s">
        <v>26</v>
      </c>
      <c r="C9">
        <v>1</v>
      </c>
      <c r="F9" s="3">
        <v>0.625</v>
      </c>
      <c r="G9" s="3"/>
    </row>
    <row r="10" spans="1:7" x14ac:dyDescent="0.3">
      <c r="A10" s="2">
        <f t="shared" si="0"/>
        <v>45650</v>
      </c>
      <c r="B10" t="s">
        <v>74</v>
      </c>
      <c r="C10">
        <v>1</v>
      </c>
      <c r="F10" s="3">
        <v>0.25</v>
      </c>
      <c r="G10" s="3"/>
    </row>
    <row r="11" spans="1:7" x14ac:dyDescent="0.3">
      <c r="A11" s="2">
        <f t="shared" si="0"/>
        <v>45652</v>
      </c>
      <c r="B11" t="s">
        <v>74</v>
      </c>
      <c r="C11">
        <v>1</v>
      </c>
      <c r="F11" s="3">
        <v>0.625</v>
      </c>
      <c r="G11" s="3"/>
    </row>
    <row r="12" spans="1:7" x14ac:dyDescent="0.3">
      <c r="A12" s="2">
        <f t="shared" si="0"/>
        <v>45657</v>
      </c>
      <c r="B12" t="s">
        <v>74</v>
      </c>
      <c r="C12">
        <v>1</v>
      </c>
      <c r="F12" s="3">
        <v>0.25</v>
      </c>
      <c r="G12" s="3"/>
    </row>
    <row r="13" spans="1:7" x14ac:dyDescent="0.3">
      <c r="A13" s="2">
        <f t="shared" si="0"/>
        <v>45659</v>
      </c>
      <c r="B13" t="s">
        <v>74</v>
      </c>
      <c r="C13">
        <v>1</v>
      </c>
      <c r="F13" s="3">
        <v>0.625</v>
      </c>
      <c r="G13" s="3"/>
    </row>
    <row r="14" spans="1:7" x14ac:dyDescent="0.3">
      <c r="A14" s="2">
        <f t="shared" si="0"/>
        <v>45664</v>
      </c>
      <c r="B14" t="s">
        <v>26</v>
      </c>
      <c r="C14">
        <v>1</v>
      </c>
      <c r="F14" s="3">
        <v>0.25</v>
      </c>
      <c r="G14" s="3"/>
    </row>
    <row r="15" spans="1:7" x14ac:dyDescent="0.3">
      <c r="A15" s="2"/>
      <c r="F15" s="3"/>
      <c r="G15" s="3"/>
    </row>
    <row r="16" spans="1:7" x14ac:dyDescent="0.3">
      <c r="A16" s="2"/>
      <c r="F16" s="3"/>
      <c r="G16" s="3"/>
    </row>
    <row r="17" spans="1:6" x14ac:dyDescent="0.3">
      <c r="A17" s="2"/>
      <c r="F17" s="3"/>
    </row>
    <row r="18" spans="1:6" x14ac:dyDescent="0.3">
      <c r="A18" s="2"/>
      <c r="F18" s="3"/>
    </row>
    <row r="19" spans="1:6" x14ac:dyDescent="0.3">
      <c r="A19" s="2"/>
      <c r="F19" s="3"/>
    </row>
    <row r="20" spans="1:6" x14ac:dyDescent="0.3">
      <c r="A20" s="2"/>
      <c r="F20" s="3"/>
    </row>
    <row r="21" spans="1:6" x14ac:dyDescent="0.3">
      <c r="A21" s="2"/>
      <c r="F21" s="3"/>
    </row>
    <row r="22" spans="1:6" x14ac:dyDescent="0.3">
      <c r="A22" s="2"/>
      <c r="F22" s="3"/>
    </row>
    <row r="23" spans="1:6" x14ac:dyDescent="0.3">
      <c r="A23" s="2"/>
      <c r="F23" s="3"/>
    </row>
    <row r="24" spans="1:6" x14ac:dyDescent="0.3">
      <c r="A24" s="2"/>
      <c r="F24" s="3"/>
    </row>
    <row r="25" spans="1:6" x14ac:dyDescent="0.3">
      <c r="A25" s="2"/>
      <c r="F25" s="3"/>
    </row>
    <row r="26" spans="1:6" x14ac:dyDescent="0.3">
      <c r="A26" s="2"/>
      <c r="F26" s="3"/>
    </row>
    <row r="27" spans="1:6" x14ac:dyDescent="0.3">
      <c r="A27" s="2"/>
      <c r="F27" s="3"/>
    </row>
    <row r="28" spans="1:6" x14ac:dyDescent="0.3">
      <c r="A28" s="2"/>
      <c r="F28" s="3"/>
    </row>
    <row r="29" spans="1:6" x14ac:dyDescent="0.3">
      <c r="A29" s="2"/>
      <c r="F29" s="3"/>
    </row>
    <row r="30" spans="1:6" x14ac:dyDescent="0.3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85"/>
  <sheetViews>
    <sheetView topLeftCell="C1" zoomScale="120" zoomScaleNormal="120" workbookViewId="0">
      <selection activeCell="C7" sqref="C7"/>
    </sheetView>
  </sheetViews>
  <sheetFormatPr defaultRowHeight="14.4" x14ac:dyDescent="0.3"/>
  <cols>
    <col min="1" max="1" width="10.6640625" style="1" customWidth="1"/>
    <col min="2" max="2" width="5.88671875" style="24" customWidth="1"/>
    <col min="3" max="3" width="47.5546875" customWidth="1"/>
    <col min="4" max="4" width="8.33203125" customWidth="1"/>
    <col min="7" max="7" width="19.109375" style="24" customWidth="1"/>
    <col min="8" max="8" width="10.88671875" customWidth="1"/>
    <col min="9" max="9" width="18.6640625" customWidth="1"/>
  </cols>
  <sheetData>
    <row r="1" spans="1:9" ht="15.6" x14ac:dyDescent="0.3">
      <c r="A1" s="15"/>
      <c r="B1" s="21"/>
      <c r="C1" s="16" t="str">
        <f>Opening!I1</f>
        <v>TGab agenda November 2024 through January 2025</v>
      </c>
      <c r="D1" s="14" t="s">
        <v>52</v>
      </c>
      <c r="E1" s="14">
        <v>-7</v>
      </c>
      <c r="F1" s="14"/>
      <c r="G1" s="21"/>
    </row>
    <row r="2" spans="1:9" ht="15.6" x14ac:dyDescent="0.3">
      <c r="A2" s="15"/>
      <c r="B2" s="21"/>
      <c r="C2" s="16" t="s">
        <v>20</v>
      </c>
      <c r="D2" s="14"/>
      <c r="E2" s="14"/>
      <c r="F2" s="14"/>
      <c r="G2" s="21"/>
    </row>
    <row r="3" spans="1:9" s="17" customFormat="1" x14ac:dyDescent="0.3">
      <c r="A3" s="18" t="s">
        <v>0</v>
      </c>
      <c r="B3" s="22" t="s">
        <v>1</v>
      </c>
      <c r="C3" s="19" t="s">
        <v>2</v>
      </c>
      <c r="D3" s="20" t="s">
        <v>6</v>
      </c>
      <c r="E3" s="20" t="s">
        <v>50</v>
      </c>
      <c r="F3" s="20" t="s">
        <v>4</v>
      </c>
      <c r="G3" s="22" t="s">
        <v>21</v>
      </c>
      <c r="I3" s="17" t="s">
        <v>24</v>
      </c>
    </row>
    <row r="4" spans="1:9" s="4" customFormat="1" x14ac:dyDescent="0.3">
      <c r="A4" s="25">
        <f>Summary!$A$2</f>
        <v>45622</v>
      </c>
      <c r="B4" s="23"/>
      <c r="C4" s="4" t="str">
        <f>CONCATENATE(TEXT(Summary!$A$2,"dd-mmm")," ",Summary!$B$2)</f>
        <v>26-Nov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3">
      <c r="A5" s="2"/>
      <c r="B5" s="24">
        <v>1</v>
      </c>
      <c r="C5" t="s">
        <v>7</v>
      </c>
      <c r="D5">
        <v>10</v>
      </c>
      <c r="E5" s="3">
        <f t="shared" ref="E5:E9" si="0">E4+TIME(0,D4,0)</f>
        <v>0.25</v>
      </c>
      <c r="F5" s="3"/>
      <c r="G5" s="24" t="s">
        <v>22</v>
      </c>
      <c r="I5" s="26"/>
    </row>
    <row r="6" spans="1:9" x14ac:dyDescent="0.3">
      <c r="B6" s="24">
        <f t="shared" ref="B6:B8" si="1">B5+1</f>
        <v>2</v>
      </c>
      <c r="C6" t="s">
        <v>58</v>
      </c>
      <c r="D6">
        <v>10</v>
      </c>
      <c r="E6" s="3">
        <f t="shared" si="0"/>
        <v>0.25694444444444442</v>
      </c>
      <c r="G6" s="24" t="s">
        <v>53</v>
      </c>
      <c r="H6" t="s">
        <v>55</v>
      </c>
      <c r="I6" s="26"/>
    </row>
    <row r="7" spans="1:9" x14ac:dyDescent="0.3">
      <c r="B7" s="24">
        <f t="shared" si="1"/>
        <v>3</v>
      </c>
      <c r="C7" t="s">
        <v>77</v>
      </c>
      <c r="D7">
        <v>20</v>
      </c>
      <c r="E7" s="3">
        <f t="shared" si="0"/>
        <v>0.26388888888888884</v>
      </c>
      <c r="G7" s="24" t="s">
        <v>63</v>
      </c>
      <c r="H7" t="s">
        <v>76</v>
      </c>
      <c r="I7" s="26" t="s">
        <v>75</v>
      </c>
    </row>
    <row r="8" spans="1:9" x14ac:dyDescent="0.3">
      <c r="B8" s="24">
        <f t="shared" si="1"/>
        <v>4</v>
      </c>
      <c r="C8" t="s">
        <v>23</v>
      </c>
      <c r="D8">
        <v>20</v>
      </c>
      <c r="E8" s="3">
        <f t="shared" si="0"/>
        <v>0.27777777777777773</v>
      </c>
      <c r="G8" s="24" t="s">
        <v>23</v>
      </c>
      <c r="I8" s="26"/>
    </row>
    <row r="9" spans="1:9" x14ac:dyDescent="0.3">
      <c r="C9" t="s">
        <v>8</v>
      </c>
      <c r="E9" s="3">
        <f t="shared" si="0"/>
        <v>0.29166666666666663</v>
      </c>
      <c r="G9" s="24" t="s">
        <v>22</v>
      </c>
    </row>
    <row r="10" spans="1:9" x14ac:dyDescent="0.3">
      <c r="E10" s="3"/>
    </row>
    <row r="11" spans="1:9" s="4" customFormat="1" x14ac:dyDescent="0.3">
      <c r="A11" s="25">
        <f>Summary!$A$3</f>
        <v>45624</v>
      </c>
      <c r="B11" s="23"/>
      <c r="C11" s="4" t="str">
        <f>CONCATENATE(TEXT(Summary!$A$3,"dd-mmm")," ",Summary!$B$3)</f>
        <v>28-Nov No Meeting</v>
      </c>
      <c r="E11" s="5">
        <f>Summary!F3</f>
        <v>0.625</v>
      </c>
      <c r="F11" s="5">
        <f>E11+TIME(-$E$1,0,0)</f>
        <v>0.91666666666666674</v>
      </c>
      <c r="G11" s="23"/>
    </row>
    <row r="12" spans="1:9" x14ac:dyDescent="0.3">
      <c r="B12" s="24" t="e">
        <f>#REF!+1</f>
        <v>#REF!</v>
      </c>
      <c r="C12" t="s">
        <v>9</v>
      </c>
      <c r="D12">
        <v>5</v>
      </c>
      <c r="E12" s="3">
        <f>E11+TIME(0,D11,0)</f>
        <v>0.625</v>
      </c>
      <c r="G12" s="24" t="s">
        <v>22</v>
      </c>
    </row>
    <row r="13" spans="1:9" x14ac:dyDescent="0.3">
      <c r="B13" s="24" t="e">
        <f>B12+1</f>
        <v>#REF!</v>
      </c>
      <c r="C13" t="s">
        <v>23</v>
      </c>
      <c r="D13">
        <v>20</v>
      </c>
      <c r="E13" s="3">
        <f>E12+TIME(0,D12,0)</f>
        <v>0.62847222222222221</v>
      </c>
      <c r="G13" s="24" t="s">
        <v>23</v>
      </c>
      <c r="I13" s="26"/>
    </row>
    <row r="14" spans="1:9" x14ac:dyDescent="0.3">
      <c r="B14" s="24" t="e">
        <f>B13+1</f>
        <v>#REF!</v>
      </c>
      <c r="C14" t="s">
        <v>23</v>
      </c>
      <c r="D14">
        <v>20</v>
      </c>
      <c r="E14" s="3">
        <f>E13+TIME(0,D13,0)</f>
        <v>0.64236111111111105</v>
      </c>
      <c r="G14" s="24" t="s">
        <v>23</v>
      </c>
      <c r="I14" s="26"/>
    </row>
    <row r="15" spans="1:9" x14ac:dyDescent="0.3">
      <c r="B15" s="24" t="e">
        <f>B14+1</f>
        <v>#REF!</v>
      </c>
      <c r="C15" t="s">
        <v>23</v>
      </c>
      <c r="D15">
        <v>15</v>
      </c>
      <c r="E15" s="3">
        <f>E14+TIME(0,D14,0)</f>
        <v>0.65624999999999989</v>
      </c>
      <c r="G15" s="24" t="s">
        <v>23</v>
      </c>
      <c r="I15" s="26"/>
    </row>
    <row r="16" spans="1:9" x14ac:dyDescent="0.3">
      <c r="B16" s="24" t="e">
        <f>B15+1</f>
        <v>#REF!</v>
      </c>
      <c r="C16" t="s">
        <v>8</v>
      </c>
      <c r="E16" s="3">
        <f>E15+TIME(0,D15,0)</f>
        <v>0.66666666666666652</v>
      </c>
      <c r="G16" s="24" t="s">
        <v>22</v>
      </c>
    </row>
    <row r="17" spans="1:9" x14ac:dyDescent="0.3">
      <c r="E17" s="3"/>
    </row>
    <row r="18" spans="1:9" s="4" customFormat="1" x14ac:dyDescent="0.3">
      <c r="A18" s="25">
        <f>Summary!$A$4</f>
        <v>45629</v>
      </c>
      <c r="B18" s="23"/>
      <c r="C18" s="4" t="str">
        <f>CONCATENATE(TEXT(Summary!$A$4,"dd-mmm")," ",Summary!$B$4)</f>
        <v>03-Dec Comment Resolution</v>
      </c>
      <c r="E18" s="5">
        <f>Summary!F4</f>
        <v>0.25</v>
      </c>
      <c r="F18" s="5">
        <f>E18+TIME(-$E$1,0,0)</f>
        <v>0.54166666666666674</v>
      </c>
    </row>
    <row r="19" spans="1:9" x14ac:dyDescent="0.3">
      <c r="B19" s="24" t="e">
        <f>B16+1</f>
        <v>#REF!</v>
      </c>
      <c r="C19" t="s">
        <v>9</v>
      </c>
      <c r="D19">
        <v>5</v>
      </c>
      <c r="E19" s="3">
        <f>E18+TIME(0,D18,0)</f>
        <v>0.25</v>
      </c>
      <c r="G19" s="24" t="s">
        <v>22</v>
      </c>
    </row>
    <row r="20" spans="1:9" x14ac:dyDescent="0.3">
      <c r="B20" s="24" t="e">
        <f>B19+1</f>
        <v>#REF!</v>
      </c>
      <c r="C20" t="s">
        <v>23</v>
      </c>
      <c r="D20">
        <v>15</v>
      </c>
      <c r="E20" s="3">
        <f>E19+TIME(0,D19,0)</f>
        <v>0.25347222222222221</v>
      </c>
      <c r="G20" s="24" t="s">
        <v>57</v>
      </c>
      <c r="I20" s="26"/>
    </row>
    <row r="21" spans="1:9" x14ac:dyDescent="0.3">
      <c r="B21" s="24" t="e">
        <f>B20+1</f>
        <v>#REF!</v>
      </c>
      <c r="C21" t="s">
        <v>23</v>
      </c>
      <c r="D21">
        <v>35</v>
      </c>
      <c r="E21" s="3">
        <f>E20+TIME(0,D20,0)</f>
        <v>0.2638888888888889</v>
      </c>
      <c r="G21" s="24" t="s">
        <v>57</v>
      </c>
      <c r="H21" s="24"/>
      <c r="I21" s="26"/>
    </row>
    <row r="22" spans="1:9" x14ac:dyDescent="0.3">
      <c r="B22" s="24" t="e">
        <f>B21+1</f>
        <v>#REF!</v>
      </c>
      <c r="C22" t="s">
        <v>23</v>
      </c>
      <c r="D22">
        <v>5</v>
      </c>
      <c r="E22" s="3">
        <f>E21+TIME(0,D21,0)</f>
        <v>0.28819444444444448</v>
      </c>
      <c r="G22" s="24" t="s">
        <v>59</v>
      </c>
    </row>
    <row r="23" spans="1:9" x14ac:dyDescent="0.3">
      <c r="B23" s="24" t="e">
        <f>B22+1</f>
        <v>#REF!</v>
      </c>
      <c r="C23" t="s">
        <v>8</v>
      </c>
      <c r="D23">
        <v>0</v>
      </c>
      <c r="E23" s="3">
        <f>E22+TIME(0,D22,0)</f>
        <v>0.29166666666666669</v>
      </c>
      <c r="G23" s="24" t="s">
        <v>22</v>
      </c>
    </row>
    <row r="24" spans="1:9" x14ac:dyDescent="0.3">
      <c r="E24" s="3"/>
    </row>
    <row r="25" spans="1:9" x14ac:dyDescent="0.3">
      <c r="E25" s="3"/>
    </row>
    <row r="26" spans="1:9" s="4" customFormat="1" x14ac:dyDescent="0.3">
      <c r="A26" s="25">
        <f>Summary!$A$5</f>
        <v>45631</v>
      </c>
      <c r="B26" s="23"/>
      <c r="C26" s="4" t="str">
        <f>CONCATENATE(TEXT(Summary!$A$5,"dd-mmm")," ",Summary!$B$5)</f>
        <v>05-Dec Comment Resolution</v>
      </c>
      <c r="E26" s="5">
        <f>Summary!F5</f>
        <v>0.625</v>
      </c>
      <c r="F26" s="5">
        <f>E26+TIME(-$E$1,0,0)</f>
        <v>0.91666666666666674</v>
      </c>
      <c r="G26" s="23"/>
    </row>
    <row r="27" spans="1:9" x14ac:dyDescent="0.3">
      <c r="B27" s="24" t="e">
        <f>B23+1</f>
        <v>#REF!</v>
      </c>
      <c r="C27" t="s">
        <v>9</v>
      </c>
      <c r="D27">
        <v>5</v>
      </c>
      <c r="E27" s="3">
        <f>E26+TIME(0,D26,0)</f>
        <v>0.625</v>
      </c>
      <c r="G27" s="24" t="s">
        <v>22</v>
      </c>
    </row>
    <row r="28" spans="1:9" x14ac:dyDescent="0.3">
      <c r="B28" s="24" t="e">
        <f>B27+1</f>
        <v>#REF!</v>
      </c>
      <c r="C28" t="s">
        <v>23</v>
      </c>
      <c r="D28">
        <v>25</v>
      </c>
      <c r="E28" s="3">
        <f>E27+TIME(0,D27,0)</f>
        <v>0.62847222222222221</v>
      </c>
      <c r="G28" s="24" t="s">
        <v>23</v>
      </c>
      <c r="I28" s="26"/>
    </row>
    <row r="29" spans="1:9" x14ac:dyDescent="0.3">
      <c r="B29" s="24" t="e">
        <f>B28+1</f>
        <v>#REF!</v>
      </c>
      <c r="C29" t="s">
        <v>23</v>
      </c>
      <c r="D29">
        <v>25</v>
      </c>
      <c r="E29" s="3">
        <f>E28+TIME(0,D28,0)</f>
        <v>0.64583333333333337</v>
      </c>
      <c r="G29" s="24" t="s">
        <v>23</v>
      </c>
      <c r="I29" s="26"/>
    </row>
    <row r="30" spans="1:9" x14ac:dyDescent="0.3">
      <c r="B30" s="24" t="e">
        <f>B29+1</f>
        <v>#REF!</v>
      </c>
      <c r="C30" t="s">
        <v>23</v>
      </c>
      <c r="D30">
        <v>5</v>
      </c>
      <c r="E30" s="3">
        <f>E29+TIME(0,D29,0)</f>
        <v>0.66319444444444453</v>
      </c>
      <c r="G30" s="24" t="s">
        <v>59</v>
      </c>
      <c r="I30" s="26"/>
    </row>
    <row r="31" spans="1:9" x14ac:dyDescent="0.3">
      <c r="B31" s="24" t="e">
        <f>B30+1</f>
        <v>#REF!</v>
      </c>
      <c r="C31" t="s">
        <v>8</v>
      </c>
      <c r="D31">
        <v>0</v>
      </c>
      <c r="E31" s="3">
        <f>E30+TIME(0,D30,0)</f>
        <v>0.66666666666666674</v>
      </c>
      <c r="G31" s="24" t="s">
        <v>22</v>
      </c>
    </row>
    <row r="32" spans="1:9" x14ac:dyDescent="0.3">
      <c r="B32" s="24" t="e">
        <f>B31+1</f>
        <v>#REF!</v>
      </c>
      <c r="E32" s="3"/>
    </row>
    <row r="34" spans="1:9" s="4" customFormat="1" x14ac:dyDescent="0.3">
      <c r="A34" s="25">
        <f>Summary!$A$6</f>
        <v>45636</v>
      </c>
      <c r="B34" s="23"/>
      <c r="C34" s="4" t="str">
        <f>CONCATENATE(TEXT(Summary!$A$6,"dd-mmm")," ",Summary!$B$6)</f>
        <v>10-Dec Comment Resolution</v>
      </c>
      <c r="E34" s="5">
        <f>Summary!F6</f>
        <v>0.25</v>
      </c>
      <c r="F34" s="5">
        <f>E34+TIME(-$E$1,0,0)</f>
        <v>0.54166666666666674</v>
      </c>
      <c r="G34" s="23"/>
    </row>
    <row r="35" spans="1:9" x14ac:dyDescent="0.3">
      <c r="B35" s="24" t="e">
        <f>B32+1</f>
        <v>#REF!</v>
      </c>
      <c r="C35" t="s">
        <v>9</v>
      </c>
      <c r="D35">
        <v>5</v>
      </c>
      <c r="E35" s="3">
        <f>E34+TIME(0,D34,0)</f>
        <v>0.25</v>
      </c>
      <c r="G35" s="24" t="s">
        <v>22</v>
      </c>
    </row>
    <row r="36" spans="1:9" x14ac:dyDescent="0.3">
      <c r="B36" s="24" t="e">
        <f>B35+1</f>
        <v>#REF!</v>
      </c>
      <c r="C36" t="s">
        <v>23</v>
      </c>
      <c r="D36">
        <v>25</v>
      </c>
      <c r="E36" s="3">
        <f>E35+TIME(0,D35,0)</f>
        <v>0.25347222222222221</v>
      </c>
      <c r="G36" s="24" t="s">
        <v>23</v>
      </c>
      <c r="I36" s="26"/>
    </row>
    <row r="37" spans="1:9" x14ac:dyDescent="0.3">
      <c r="B37" s="24" t="e">
        <f>B36+1</f>
        <v>#REF!</v>
      </c>
      <c r="C37" t="s">
        <v>23</v>
      </c>
      <c r="D37">
        <v>25</v>
      </c>
      <c r="E37" s="3">
        <f>E36+TIME(0,D36,0)</f>
        <v>0.27083333333333331</v>
      </c>
      <c r="G37" s="24" t="s">
        <v>23</v>
      </c>
      <c r="I37" s="26"/>
    </row>
    <row r="38" spans="1:9" x14ac:dyDescent="0.3">
      <c r="B38" s="24" t="e">
        <f>B37+1</f>
        <v>#REF!</v>
      </c>
      <c r="C38" t="s">
        <v>23</v>
      </c>
      <c r="D38">
        <v>5</v>
      </c>
      <c r="E38" s="3">
        <f>E37+TIME(0,D37,0)</f>
        <v>0.28819444444444442</v>
      </c>
      <c r="G38" s="24" t="s">
        <v>23</v>
      </c>
      <c r="I38" s="26"/>
    </row>
    <row r="39" spans="1:9" x14ac:dyDescent="0.3">
      <c r="B39" s="24" t="e">
        <f>B38+1</f>
        <v>#REF!</v>
      </c>
      <c r="C39" t="s">
        <v>8</v>
      </c>
      <c r="E39" s="3">
        <f>E38+TIME(0,D38,0)</f>
        <v>0.29166666666666663</v>
      </c>
      <c r="G39" s="24" t="s">
        <v>22</v>
      </c>
    </row>
    <row r="41" spans="1:9" s="4" customFormat="1" x14ac:dyDescent="0.3">
      <c r="A41" s="53">
        <f>Summary!$A$7</f>
        <v>45638</v>
      </c>
      <c r="B41" s="54"/>
      <c r="C41" s="54" t="str">
        <f>CONCATENATE(TEXT(Summary!$A$7,"dd-mmm")," ",Summary!$B$7)</f>
        <v>12-Dec Comment Resolution</v>
      </c>
    </row>
    <row r="42" spans="1:9" x14ac:dyDescent="0.3">
      <c r="A42" s="2"/>
      <c r="B42" s="24" t="e">
        <f>B38+1</f>
        <v>#REF!</v>
      </c>
      <c r="C42" t="s">
        <v>9</v>
      </c>
      <c r="D42">
        <v>5</v>
      </c>
      <c r="E42" s="5">
        <f>Summary!F7</f>
        <v>0.625</v>
      </c>
      <c r="F42" s="5">
        <f>E42+TIME(-$E$1,0,0)</f>
        <v>0.91666666666666674</v>
      </c>
      <c r="G42" s="24" t="s">
        <v>22</v>
      </c>
    </row>
    <row r="43" spans="1:9" x14ac:dyDescent="0.3">
      <c r="B43" s="24" t="e">
        <f>B42+1</f>
        <v>#REF!</v>
      </c>
      <c r="C43" t="s">
        <v>23</v>
      </c>
      <c r="D43">
        <v>20</v>
      </c>
      <c r="E43" s="3">
        <f>E42+TIME(0,D42,0)</f>
        <v>0.62847222222222221</v>
      </c>
      <c r="F43" s="5"/>
      <c r="G43" s="24" t="s">
        <v>23</v>
      </c>
      <c r="I43" s="26"/>
    </row>
    <row r="44" spans="1:9" x14ac:dyDescent="0.3">
      <c r="B44" s="24" t="e">
        <f>B43+1</f>
        <v>#REF!</v>
      </c>
      <c r="C44" t="s">
        <v>23</v>
      </c>
      <c r="D44">
        <v>30</v>
      </c>
      <c r="E44" s="3">
        <f>E43+TIME(0,D43,0)</f>
        <v>0.64236111111111105</v>
      </c>
      <c r="F44" s="5"/>
      <c r="G44" s="24" t="s">
        <v>23</v>
      </c>
      <c r="I44" s="26"/>
    </row>
    <row r="45" spans="1:9" x14ac:dyDescent="0.3">
      <c r="B45" s="24" t="e">
        <f>B44+1</f>
        <v>#REF!</v>
      </c>
      <c r="C45" t="s">
        <v>23</v>
      </c>
      <c r="D45">
        <v>5</v>
      </c>
      <c r="E45" s="3">
        <f>E44+TIME(0,D44,0)</f>
        <v>0.66319444444444442</v>
      </c>
      <c r="G45" s="24" t="s">
        <v>23</v>
      </c>
    </row>
    <row r="46" spans="1:9" x14ac:dyDescent="0.3">
      <c r="B46" s="24" t="e">
        <f>B45+1</f>
        <v>#REF!</v>
      </c>
      <c r="C46" t="s">
        <v>8</v>
      </c>
      <c r="D46">
        <v>0</v>
      </c>
      <c r="E46" s="3">
        <f>E45+TIME(0,D45,0)</f>
        <v>0.66666666666666663</v>
      </c>
      <c r="G46" s="24" t="s">
        <v>22</v>
      </c>
    </row>
    <row r="48" spans="1:9" s="4" customFormat="1" x14ac:dyDescent="0.3">
      <c r="A48" s="25">
        <f>Summary!$A$8</f>
        <v>45643</v>
      </c>
      <c r="B48" s="23"/>
      <c r="C48" s="4" t="str">
        <f>CONCATENATE(TEXT(Summary!$A$8,"dd-mmm")," ",Summary!$B$8)</f>
        <v>17-Dec Comment Resolution</v>
      </c>
      <c r="E48" s="5">
        <f>Summary!F8</f>
        <v>0.25</v>
      </c>
      <c r="F48" s="5">
        <f>E48+TIME(-$E$1,0,0)</f>
        <v>0.54166666666666674</v>
      </c>
      <c r="G48" s="23"/>
    </row>
    <row r="49" spans="1:9" x14ac:dyDescent="0.3">
      <c r="A49" s="2"/>
      <c r="B49" s="24" t="e">
        <f>B46+1</f>
        <v>#REF!</v>
      </c>
      <c r="C49" t="s">
        <v>9</v>
      </c>
      <c r="D49">
        <v>4</v>
      </c>
      <c r="E49" s="3">
        <f t="shared" ref="E49:E54" si="2">E48+TIME(0,D48,0)</f>
        <v>0.25</v>
      </c>
      <c r="F49" s="5"/>
      <c r="G49" s="24" t="s">
        <v>22</v>
      </c>
    </row>
    <row r="50" spans="1:9" x14ac:dyDescent="0.3">
      <c r="A50" s="2"/>
      <c r="B50" s="24" t="e">
        <f>B49+1</f>
        <v>#REF!</v>
      </c>
      <c r="C50" t="s">
        <v>23</v>
      </c>
      <c r="D50">
        <v>1</v>
      </c>
      <c r="E50" s="3">
        <f t="shared" si="2"/>
        <v>0.25277777777777777</v>
      </c>
      <c r="F50" s="5"/>
      <c r="G50" s="24" t="s">
        <v>23</v>
      </c>
      <c r="I50" s="26"/>
    </row>
    <row r="51" spans="1:9" x14ac:dyDescent="0.3">
      <c r="A51" s="2"/>
      <c r="B51" s="24" t="e">
        <f>B50+1</f>
        <v>#REF!</v>
      </c>
      <c r="C51" t="s">
        <v>23</v>
      </c>
      <c r="D51">
        <v>20</v>
      </c>
      <c r="E51" s="3">
        <f t="shared" si="2"/>
        <v>0.25347222222222221</v>
      </c>
      <c r="F51" s="5"/>
      <c r="G51" s="24" t="s">
        <v>23</v>
      </c>
      <c r="I51" s="26"/>
    </row>
    <row r="52" spans="1:9" x14ac:dyDescent="0.3">
      <c r="A52" s="2"/>
      <c r="B52" s="24" t="e">
        <f>B51+1</f>
        <v>#REF!</v>
      </c>
      <c r="C52" t="s">
        <v>23</v>
      </c>
      <c r="D52">
        <v>20</v>
      </c>
      <c r="E52" s="3">
        <f t="shared" si="2"/>
        <v>0.2673611111111111</v>
      </c>
      <c r="G52" s="24" t="s">
        <v>23</v>
      </c>
      <c r="I52" s="26"/>
    </row>
    <row r="53" spans="1:9" x14ac:dyDescent="0.3">
      <c r="B53" s="24" t="e">
        <f>B52+1</f>
        <v>#REF!</v>
      </c>
      <c r="C53" t="s">
        <v>23</v>
      </c>
      <c r="D53">
        <v>15</v>
      </c>
      <c r="E53" s="3">
        <f t="shared" si="2"/>
        <v>0.28125</v>
      </c>
      <c r="G53" s="24" t="s">
        <v>23</v>
      </c>
      <c r="I53" s="26"/>
    </row>
    <row r="54" spans="1:9" x14ac:dyDescent="0.3">
      <c r="B54" s="24" t="e">
        <f>B53+1</f>
        <v>#REF!</v>
      </c>
      <c r="C54" t="s">
        <v>8</v>
      </c>
      <c r="D54">
        <v>0</v>
      </c>
      <c r="E54" s="3">
        <f t="shared" si="2"/>
        <v>0.29166666666666669</v>
      </c>
      <c r="G54" s="24" t="s">
        <v>22</v>
      </c>
      <c r="I54" s="26"/>
    </row>
    <row r="55" spans="1:9" x14ac:dyDescent="0.3">
      <c r="A55" s="2"/>
      <c r="E55" s="3"/>
    </row>
    <row r="56" spans="1:9" s="4" customFormat="1" x14ac:dyDescent="0.3">
      <c r="A56" s="25">
        <f>Summary!$A$9</f>
        <v>45645</v>
      </c>
      <c r="B56" s="23"/>
      <c r="C56" s="4" t="str">
        <f>CONCATENATE(TEXT(Summary!$A$9,"dd-mmm")," ",Summary!$B$9)</f>
        <v>19-Dec Comment Resolution</v>
      </c>
      <c r="E56" s="5">
        <f>Summary!F9</f>
        <v>0.625</v>
      </c>
      <c r="F56" s="5">
        <f>E56+TIME(-$E$1,0,0)</f>
        <v>0.91666666666666674</v>
      </c>
      <c r="G56" s="24"/>
    </row>
    <row r="57" spans="1:9" x14ac:dyDescent="0.3">
      <c r="A57" s="2"/>
      <c r="B57" s="24" t="e">
        <f>B54+1</f>
        <v>#REF!</v>
      </c>
      <c r="C57" t="s">
        <v>9</v>
      </c>
      <c r="D57">
        <v>5</v>
      </c>
      <c r="E57" s="3">
        <f>E56+TIME(0,D56,0)</f>
        <v>0.625</v>
      </c>
      <c r="F57" s="5"/>
      <c r="G57" s="24" t="s">
        <v>22</v>
      </c>
    </row>
    <row r="58" spans="1:9" x14ac:dyDescent="0.3">
      <c r="A58" s="2"/>
      <c r="B58" s="24" t="e">
        <f>B57+1</f>
        <v>#REF!</v>
      </c>
      <c r="C58" t="s">
        <v>23</v>
      </c>
      <c r="D58">
        <v>20</v>
      </c>
      <c r="E58" s="3">
        <f>E57+TIME(0,D57,0)</f>
        <v>0.62847222222222221</v>
      </c>
      <c r="F58" s="5"/>
      <c r="G58" s="24" t="s">
        <v>23</v>
      </c>
      <c r="I58" s="26"/>
    </row>
    <row r="59" spans="1:9" x14ac:dyDescent="0.3">
      <c r="A59" s="2"/>
      <c r="B59" s="24" t="e">
        <f>B58+1</f>
        <v>#REF!</v>
      </c>
      <c r="C59" t="s">
        <v>23</v>
      </c>
      <c r="D59">
        <v>20</v>
      </c>
      <c r="E59" s="3">
        <f>E58+TIME(0,D58,0)</f>
        <v>0.64236111111111105</v>
      </c>
      <c r="F59" s="5"/>
      <c r="G59" s="24" t="s">
        <v>23</v>
      </c>
      <c r="I59" s="26"/>
    </row>
    <row r="60" spans="1:9" x14ac:dyDescent="0.3">
      <c r="A60" s="2"/>
      <c r="B60" s="24" t="e">
        <f>B59+1</f>
        <v>#REF!</v>
      </c>
      <c r="C60" t="s">
        <v>23</v>
      </c>
      <c r="D60">
        <v>15</v>
      </c>
      <c r="E60" s="3">
        <f>E59+TIME(0,D59,0)</f>
        <v>0.65624999999999989</v>
      </c>
      <c r="G60" s="24" t="s">
        <v>23</v>
      </c>
      <c r="I60" s="26"/>
    </row>
    <row r="61" spans="1:9" x14ac:dyDescent="0.3">
      <c r="B61" s="24" t="e">
        <f>B60+1</f>
        <v>#REF!</v>
      </c>
      <c r="C61" t="s">
        <v>8</v>
      </c>
      <c r="E61" s="3">
        <f>E60+TIME(0,D60,0)</f>
        <v>0.66666666666666652</v>
      </c>
      <c r="G61" s="24" t="s">
        <v>22</v>
      </c>
    </row>
    <row r="62" spans="1:9" x14ac:dyDescent="0.3">
      <c r="E62" s="3"/>
      <c r="F62" s="5"/>
    </row>
    <row r="63" spans="1:9" s="4" customFormat="1" x14ac:dyDescent="0.3">
      <c r="A63" s="25">
        <f>Summary!$A$10</f>
        <v>45650</v>
      </c>
      <c r="B63" s="23"/>
      <c r="C63" s="4" t="str">
        <f>CONCATENATE(TEXT(Summary!$A$10,"dd-mmm")," ",Summary!$B$10)</f>
        <v>24-Dec No Meeting</v>
      </c>
      <c r="E63" s="5">
        <f>Summary!F10</f>
        <v>0.25</v>
      </c>
      <c r="F63" s="5">
        <f>E63+TIME(-$E$1,0,0)</f>
        <v>0.54166666666666674</v>
      </c>
      <c r="G63" s="23"/>
    </row>
    <row r="64" spans="1:9" x14ac:dyDescent="0.3">
      <c r="A64" s="2"/>
      <c r="E64" s="3"/>
    </row>
    <row r="65" spans="1:9" s="4" customFormat="1" x14ac:dyDescent="0.3">
      <c r="A65" s="25">
        <f>Summary!$A$11</f>
        <v>45652</v>
      </c>
      <c r="B65" s="23"/>
      <c r="C65" s="4" t="str">
        <f>CONCATENATE(TEXT(Summary!$A$11,"dd-mmm")," ",Summary!$B$11)</f>
        <v>26-Dec No Meeting</v>
      </c>
      <c r="E65" s="5">
        <f>Summary!F11</f>
        <v>0.625</v>
      </c>
      <c r="F65" s="5">
        <f>E65+TIME(-$E$1,0,0)</f>
        <v>0.91666666666666674</v>
      </c>
      <c r="G65" s="23"/>
    </row>
    <row r="66" spans="1:9" x14ac:dyDescent="0.3">
      <c r="A66" s="2"/>
      <c r="E66" s="3"/>
    </row>
    <row r="67" spans="1:9" s="4" customFormat="1" x14ac:dyDescent="0.3">
      <c r="A67" s="25">
        <f>Summary!$A$12</f>
        <v>45657</v>
      </c>
      <c r="B67" s="23"/>
      <c r="C67" s="4" t="str">
        <f>CONCATENATE(TEXT(Summary!$A$12,"dd-mmm")," ",Summary!$B$12)</f>
        <v>31-Dec No Meeting</v>
      </c>
      <c r="E67" s="5">
        <f>Summary!F12</f>
        <v>0.25</v>
      </c>
      <c r="F67" s="5">
        <f>E67+TIME(-$E$1,0,0)</f>
        <v>0.54166666666666674</v>
      </c>
      <c r="G67" s="23"/>
    </row>
    <row r="68" spans="1:9" s="4" customFormat="1" x14ac:dyDescent="0.3">
      <c r="A68" s="2"/>
      <c r="B68" s="24"/>
      <c r="D68"/>
      <c r="E68" s="3"/>
      <c r="G68" s="24"/>
    </row>
    <row r="69" spans="1:9" x14ac:dyDescent="0.3">
      <c r="E69" s="5"/>
      <c r="F69" s="5"/>
    </row>
    <row r="70" spans="1:9" x14ac:dyDescent="0.3">
      <c r="A70" s="25">
        <f>Summary!$A$13</f>
        <v>45659</v>
      </c>
      <c r="C70" s="4" t="str">
        <f>CONCATENATE(TEXT(Summary!$A$13,"dd-mmm")," ",Summary!$B$13)</f>
        <v>02-Jan No Meeting</v>
      </c>
      <c r="E70" s="3">
        <f>Summary!F13</f>
        <v>0.625</v>
      </c>
      <c r="F70" s="5">
        <f>E70+TIME(-$E$1,0,0)</f>
        <v>0.91666666666666674</v>
      </c>
    </row>
    <row r="71" spans="1:9" x14ac:dyDescent="0.3">
      <c r="B71" s="24">
        <f>B68+1</f>
        <v>1</v>
      </c>
      <c r="C71" t="s">
        <v>9</v>
      </c>
      <c r="D71">
        <v>5</v>
      </c>
      <c r="E71" s="3">
        <f>E70+TIME(0,D70,0)</f>
        <v>0.625</v>
      </c>
      <c r="G71" s="24" t="s">
        <v>22</v>
      </c>
      <c r="I71" s="26"/>
    </row>
    <row r="72" spans="1:9" x14ac:dyDescent="0.3">
      <c r="B72" s="24">
        <f>B71+1</f>
        <v>2</v>
      </c>
      <c r="C72" t="s">
        <v>61</v>
      </c>
      <c r="D72">
        <v>20</v>
      </c>
      <c r="E72" s="3">
        <f>E71+TIME(0,D71,0)</f>
        <v>0.62847222222222221</v>
      </c>
      <c r="G72" s="24" t="s">
        <v>23</v>
      </c>
      <c r="I72" s="26"/>
    </row>
    <row r="73" spans="1:9" x14ac:dyDescent="0.3">
      <c r="B73" s="24">
        <f>B72+1</f>
        <v>3</v>
      </c>
      <c r="C73" t="s">
        <v>61</v>
      </c>
      <c r="D73">
        <v>20</v>
      </c>
      <c r="E73" s="3">
        <f>E71+TIME(0,D72,0)</f>
        <v>0.63888888888888884</v>
      </c>
      <c r="G73" s="24" t="s">
        <v>23</v>
      </c>
      <c r="I73" s="26"/>
    </row>
    <row r="74" spans="1:9" x14ac:dyDescent="0.3">
      <c r="B74" s="24">
        <f>B73+1</f>
        <v>4</v>
      </c>
      <c r="C74" t="s">
        <v>61</v>
      </c>
      <c r="D74">
        <v>10</v>
      </c>
      <c r="E74" s="3">
        <f>E73+TIME(0,D73,0)</f>
        <v>0.65277777777777768</v>
      </c>
      <c r="G74" s="24" t="s">
        <v>23</v>
      </c>
    </row>
    <row r="75" spans="1:9" x14ac:dyDescent="0.3">
      <c r="A75" s="2"/>
      <c r="B75" s="24">
        <f>B74+1</f>
        <v>5</v>
      </c>
      <c r="C75" t="s">
        <v>8</v>
      </c>
      <c r="D75">
        <v>0</v>
      </c>
      <c r="E75" s="3">
        <f>E74+TIME(0,D74,0)</f>
        <v>0.6597222222222221</v>
      </c>
      <c r="G75" s="24" t="s">
        <v>22</v>
      </c>
    </row>
    <row r="76" spans="1:9" x14ac:dyDescent="0.3">
      <c r="A76" s="2"/>
      <c r="E76" s="3"/>
    </row>
    <row r="77" spans="1:9" x14ac:dyDescent="0.3">
      <c r="A77" s="55">
        <f>Summary!$A$14</f>
        <v>45664</v>
      </c>
      <c r="B77" s="56"/>
      <c r="C77" s="63" t="str">
        <f>CONCATENATE(TEXT(Summary!$A$14,"dd-mmm")," ",Summary!$B$14)</f>
        <v>07-Jan Comment Resolution</v>
      </c>
      <c r="D77" s="64"/>
      <c r="E77" s="65">
        <f>Summary!F14</f>
        <v>0.25</v>
      </c>
      <c r="F77" s="66">
        <f>E79+TIME(-$E$1,0,0)</f>
        <v>0.54513888888888884</v>
      </c>
      <c r="G77" s="67" t="s">
        <v>22</v>
      </c>
      <c r="I77" s="26"/>
    </row>
    <row r="78" spans="1:9" x14ac:dyDescent="0.3">
      <c r="A78" s="57"/>
      <c r="B78" s="56">
        <f>B75+1</f>
        <v>6</v>
      </c>
      <c r="C78" s="64" t="s">
        <v>9</v>
      </c>
      <c r="D78" s="64">
        <v>5</v>
      </c>
      <c r="E78" s="65">
        <f t="shared" ref="E78:E83" si="3">E77+TIME(0,D77,0)</f>
        <v>0.25</v>
      </c>
      <c r="F78" s="64"/>
      <c r="G78" s="67" t="s">
        <v>22</v>
      </c>
      <c r="I78" s="26"/>
    </row>
    <row r="79" spans="1:9" x14ac:dyDescent="0.3">
      <c r="A79" s="57"/>
      <c r="B79" s="56">
        <f>B78+1</f>
        <v>7</v>
      </c>
      <c r="C79" t="s">
        <v>61</v>
      </c>
      <c r="D79" s="64">
        <v>15</v>
      </c>
      <c r="E79" s="65">
        <f t="shared" si="3"/>
        <v>0.25347222222222221</v>
      </c>
      <c r="F79" s="64"/>
      <c r="G79" s="24" t="s">
        <v>23</v>
      </c>
      <c r="I79" s="26"/>
    </row>
    <row r="80" spans="1:9" x14ac:dyDescent="0.3">
      <c r="A80" s="57"/>
      <c r="B80" s="56">
        <f>B79+1</f>
        <v>8</v>
      </c>
      <c r="C80" t="s">
        <v>61</v>
      </c>
      <c r="D80" s="64">
        <v>15</v>
      </c>
      <c r="E80" s="65">
        <f t="shared" si="3"/>
        <v>0.2638888888888889</v>
      </c>
      <c r="F80" s="64"/>
      <c r="G80" s="24" t="s">
        <v>23</v>
      </c>
      <c r="I80" s="26"/>
    </row>
    <row r="81" spans="1:9" x14ac:dyDescent="0.3">
      <c r="A81" s="58"/>
      <c r="B81" s="56">
        <f>B80+1</f>
        <v>9</v>
      </c>
      <c r="C81" t="s">
        <v>61</v>
      </c>
      <c r="D81" s="64">
        <v>15</v>
      </c>
      <c r="E81" s="65">
        <f t="shared" si="3"/>
        <v>0.27430555555555558</v>
      </c>
      <c r="F81" s="64"/>
      <c r="G81" s="24" t="s">
        <v>23</v>
      </c>
      <c r="I81" s="26"/>
    </row>
    <row r="82" spans="1:9" x14ac:dyDescent="0.3">
      <c r="A82" s="58"/>
      <c r="B82" s="56">
        <f>B81+1</f>
        <v>10</v>
      </c>
      <c r="C82" s="64" t="s">
        <v>60</v>
      </c>
      <c r="D82" s="64">
        <v>10</v>
      </c>
      <c r="E82" s="65">
        <f t="shared" si="3"/>
        <v>0.28472222222222227</v>
      </c>
      <c r="F82" s="64"/>
      <c r="G82" s="67" t="s">
        <v>53</v>
      </c>
    </row>
    <row r="83" spans="1:9" x14ac:dyDescent="0.3">
      <c r="A83" s="57"/>
      <c r="B83" s="56">
        <f>B82+1</f>
        <v>11</v>
      </c>
      <c r="C83" s="64" t="s">
        <v>8</v>
      </c>
      <c r="D83" s="64">
        <v>0</v>
      </c>
      <c r="E83" s="65">
        <f t="shared" si="3"/>
        <v>0.29166666666666669</v>
      </c>
      <c r="F83" s="64"/>
      <c r="G83" s="67" t="s">
        <v>22</v>
      </c>
      <c r="I83" s="26"/>
    </row>
    <row r="84" spans="1:9" x14ac:dyDescent="0.3">
      <c r="C84" s="64"/>
      <c r="D84" s="64"/>
      <c r="E84" s="65"/>
      <c r="F84" s="64"/>
      <c r="G84" s="67"/>
      <c r="I84" s="26"/>
    </row>
    <row r="85" spans="1:9" x14ac:dyDescent="0.3">
      <c r="E85" s="3"/>
    </row>
    <row r="86" spans="1:9" x14ac:dyDescent="0.3">
      <c r="C86" t="s">
        <v>71</v>
      </c>
      <c r="E86" s="3"/>
    </row>
    <row r="87" spans="1:9" x14ac:dyDescent="0.3">
      <c r="E87" s="3"/>
      <c r="I87" s="26"/>
    </row>
    <row r="88" spans="1:9" x14ac:dyDescent="0.3">
      <c r="E88" s="3"/>
      <c r="I88" s="26"/>
    </row>
    <row r="89" spans="1:9" x14ac:dyDescent="0.3">
      <c r="E89" s="3"/>
    </row>
    <row r="90" spans="1:9" x14ac:dyDescent="0.3">
      <c r="A90" s="25"/>
    </row>
    <row r="91" spans="1:9" x14ac:dyDescent="0.3">
      <c r="E91" s="5"/>
    </row>
    <row r="92" spans="1:9" x14ac:dyDescent="0.3">
      <c r="E92" s="3"/>
    </row>
    <row r="93" spans="1:9" x14ac:dyDescent="0.3">
      <c r="E93" s="3"/>
    </row>
    <row r="94" spans="1:9" x14ac:dyDescent="0.3">
      <c r="E94" s="3"/>
    </row>
    <row r="95" spans="1:9" x14ac:dyDescent="0.3">
      <c r="E95" s="3"/>
    </row>
    <row r="97" spans="1:5" x14ac:dyDescent="0.3">
      <c r="A97" s="25"/>
    </row>
    <row r="98" spans="1:5" x14ac:dyDescent="0.3">
      <c r="A98" s="25"/>
      <c r="E98" s="5"/>
    </row>
    <row r="99" spans="1:5" x14ac:dyDescent="0.3">
      <c r="E99" s="3"/>
    </row>
    <row r="100" spans="1:5" x14ac:dyDescent="0.3">
      <c r="E100" s="3"/>
    </row>
    <row r="101" spans="1:5" x14ac:dyDescent="0.3">
      <c r="E101" s="3"/>
    </row>
    <row r="102" spans="1:5" x14ac:dyDescent="0.3">
      <c r="E102" s="3"/>
    </row>
    <row r="103" spans="1:5" x14ac:dyDescent="0.3">
      <c r="A103" s="25"/>
      <c r="E103" s="5"/>
    </row>
    <row r="104" spans="1:5" x14ac:dyDescent="0.3">
      <c r="A104" s="25"/>
      <c r="E104" s="5"/>
    </row>
    <row r="105" spans="1:5" x14ac:dyDescent="0.3">
      <c r="A105" s="25"/>
      <c r="E105" s="5"/>
    </row>
    <row r="106" spans="1:5" x14ac:dyDescent="0.3">
      <c r="A106" s="25"/>
      <c r="E106" s="5"/>
    </row>
    <row r="107" spans="1:5" x14ac:dyDescent="0.3">
      <c r="E107" s="3"/>
    </row>
    <row r="108" spans="1:5" x14ac:dyDescent="0.3">
      <c r="E108" s="3"/>
    </row>
    <row r="109" spans="1:5" x14ac:dyDescent="0.3">
      <c r="E109" s="3"/>
    </row>
    <row r="110" spans="1:5" x14ac:dyDescent="0.3">
      <c r="E110" s="3"/>
    </row>
    <row r="111" spans="1:5" x14ac:dyDescent="0.3">
      <c r="A111" s="25"/>
      <c r="E111" s="5"/>
    </row>
    <row r="112" spans="1:5" x14ac:dyDescent="0.3">
      <c r="A112" s="25"/>
    </row>
    <row r="113" spans="1:5" x14ac:dyDescent="0.3">
      <c r="A113" s="25"/>
      <c r="E113" s="5"/>
    </row>
    <row r="114" spans="1:5" x14ac:dyDescent="0.3">
      <c r="E114" s="3"/>
    </row>
    <row r="115" spans="1:5" x14ac:dyDescent="0.3">
      <c r="E115" s="3"/>
    </row>
    <row r="116" spans="1:5" x14ac:dyDescent="0.3">
      <c r="E116" s="3"/>
    </row>
    <row r="117" spans="1:5" x14ac:dyDescent="0.3">
      <c r="E117" s="3"/>
    </row>
    <row r="118" spans="1:5" x14ac:dyDescent="0.3">
      <c r="A118" s="25"/>
      <c r="E118" s="5"/>
    </row>
    <row r="119" spans="1:5" x14ac:dyDescent="0.3">
      <c r="A119" s="25"/>
    </row>
    <row r="120" spans="1:5" x14ac:dyDescent="0.3">
      <c r="A120" s="25"/>
      <c r="E120" s="5"/>
    </row>
    <row r="121" spans="1:5" x14ac:dyDescent="0.3">
      <c r="A121" s="25"/>
      <c r="E121" s="5"/>
    </row>
    <row r="122" spans="1:5" x14ac:dyDescent="0.3">
      <c r="E122" s="3"/>
    </row>
    <row r="123" spans="1:5" x14ac:dyDescent="0.3">
      <c r="E123" s="3"/>
    </row>
    <row r="124" spans="1:5" x14ac:dyDescent="0.3">
      <c r="E124" s="3"/>
    </row>
    <row r="125" spans="1:5" x14ac:dyDescent="0.3">
      <c r="E125" s="3"/>
    </row>
    <row r="126" spans="1:5" x14ac:dyDescent="0.3">
      <c r="A126" s="25"/>
      <c r="E126" s="5"/>
    </row>
    <row r="127" spans="1:5" x14ac:dyDescent="0.3">
      <c r="A127" s="25"/>
    </row>
    <row r="128" spans="1:5" x14ac:dyDescent="0.3">
      <c r="A128" s="25"/>
      <c r="E128" s="5"/>
    </row>
    <row r="129" spans="1:5" x14ac:dyDescent="0.3">
      <c r="E129" s="3"/>
    </row>
    <row r="130" spans="1:5" x14ac:dyDescent="0.3">
      <c r="E130" s="3"/>
    </row>
    <row r="131" spans="1:5" x14ac:dyDescent="0.3">
      <c r="E131" s="3"/>
    </row>
    <row r="132" spans="1:5" x14ac:dyDescent="0.3">
      <c r="E132" s="3"/>
    </row>
    <row r="133" spans="1:5" x14ac:dyDescent="0.3">
      <c r="A133" s="25"/>
      <c r="E133" s="5"/>
    </row>
    <row r="134" spans="1:5" x14ac:dyDescent="0.3">
      <c r="A134" s="25"/>
    </row>
    <row r="135" spans="1:5" x14ac:dyDescent="0.3">
      <c r="E135" s="5"/>
    </row>
    <row r="136" spans="1:5" x14ac:dyDescent="0.3">
      <c r="E136" s="3"/>
    </row>
    <row r="137" spans="1:5" x14ac:dyDescent="0.3">
      <c r="E137" s="3"/>
    </row>
    <row r="138" spans="1:5" x14ac:dyDescent="0.3">
      <c r="E138" s="3"/>
    </row>
    <row r="139" spans="1:5" x14ac:dyDescent="0.3">
      <c r="E139" s="3"/>
    </row>
    <row r="141" spans="1:5" x14ac:dyDescent="0.3">
      <c r="A141" s="25"/>
    </row>
    <row r="142" spans="1:5" x14ac:dyDescent="0.3">
      <c r="E142" s="5"/>
    </row>
    <row r="143" spans="1:5" x14ac:dyDescent="0.3">
      <c r="E143" s="3"/>
    </row>
    <row r="144" spans="1:5" x14ac:dyDescent="0.3">
      <c r="E144" s="3"/>
    </row>
    <row r="145" spans="1:5" x14ac:dyDescent="0.3">
      <c r="E145" s="3"/>
    </row>
    <row r="146" spans="1:5" x14ac:dyDescent="0.3">
      <c r="E146" s="3"/>
    </row>
    <row r="148" spans="1:5" x14ac:dyDescent="0.3">
      <c r="A148" s="25"/>
    </row>
    <row r="149" spans="1:5" x14ac:dyDescent="0.3">
      <c r="E149" s="5"/>
    </row>
    <row r="150" spans="1:5" x14ac:dyDescent="0.3">
      <c r="E150" s="3"/>
    </row>
    <row r="151" spans="1:5" x14ac:dyDescent="0.3">
      <c r="E151" s="3"/>
    </row>
    <row r="152" spans="1:5" x14ac:dyDescent="0.3">
      <c r="E152" s="3"/>
    </row>
    <row r="153" spans="1:5" x14ac:dyDescent="0.3">
      <c r="E153" s="3"/>
    </row>
    <row r="155" spans="1:5" x14ac:dyDescent="0.3">
      <c r="A155" s="25"/>
      <c r="C155" s="51"/>
    </row>
    <row r="156" spans="1:5" x14ac:dyDescent="0.3">
      <c r="E156" s="5"/>
    </row>
    <row r="157" spans="1:5" x14ac:dyDescent="0.3">
      <c r="A157" s="25"/>
      <c r="C157" s="51"/>
      <c r="E157" s="5"/>
    </row>
    <row r="158" spans="1:5" x14ac:dyDescent="0.3">
      <c r="A158" s="25"/>
      <c r="E158" s="5"/>
    </row>
    <row r="159" spans="1:5" x14ac:dyDescent="0.3">
      <c r="A159" s="25"/>
      <c r="C159" s="2"/>
    </row>
    <row r="160" spans="1:5" x14ac:dyDescent="0.3">
      <c r="E160" s="5"/>
    </row>
    <row r="161" spans="1:5" x14ac:dyDescent="0.3">
      <c r="E161" s="3"/>
    </row>
    <row r="162" spans="1:5" x14ac:dyDescent="0.3">
      <c r="E162" s="3"/>
    </row>
    <row r="163" spans="1:5" x14ac:dyDescent="0.3">
      <c r="E163" s="3"/>
    </row>
    <row r="164" spans="1:5" x14ac:dyDescent="0.3">
      <c r="E164" s="3"/>
    </row>
    <row r="166" spans="1:5" x14ac:dyDescent="0.3">
      <c r="A166" s="25"/>
    </row>
    <row r="167" spans="1:5" x14ac:dyDescent="0.3">
      <c r="E167" s="5"/>
    </row>
    <row r="168" spans="1:5" x14ac:dyDescent="0.3">
      <c r="E168" s="3"/>
    </row>
    <row r="169" spans="1:5" x14ac:dyDescent="0.3">
      <c r="E169" s="3"/>
    </row>
    <row r="170" spans="1:5" x14ac:dyDescent="0.3">
      <c r="E170" s="3"/>
    </row>
    <row r="171" spans="1:5" x14ac:dyDescent="0.3">
      <c r="E171" s="3"/>
    </row>
    <row r="173" spans="1:5" x14ac:dyDescent="0.3">
      <c r="A173" s="25"/>
      <c r="C173" s="2"/>
    </row>
    <row r="174" spans="1:5" x14ac:dyDescent="0.3">
      <c r="E174" s="5"/>
    </row>
    <row r="175" spans="1:5" x14ac:dyDescent="0.3">
      <c r="E175" s="3"/>
    </row>
    <row r="176" spans="1:5" x14ac:dyDescent="0.3">
      <c r="E176" s="3"/>
    </row>
    <row r="177" spans="1:5" x14ac:dyDescent="0.3">
      <c r="E177" s="3"/>
    </row>
    <row r="178" spans="1:5" x14ac:dyDescent="0.3">
      <c r="E178" s="3"/>
    </row>
    <row r="180" spans="1:5" x14ac:dyDescent="0.3">
      <c r="A180" s="25"/>
      <c r="C180" s="2"/>
    </row>
    <row r="181" spans="1:5" x14ac:dyDescent="0.3">
      <c r="E181" s="5"/>
    </row>
    <row r="182" spans="1:5" x14ac:dyDescent="0.3">
      <c r="E182" s="3"/>
    </row>
    <row r="183" spans="1:5" x14ac:dyDescent="0.3">
      <c r="E183" s="3"/>
    </row>
    <row r="184" spans="1:5" x14ac:dyDescent="0.3">
      <c r="E184" s="3"/>
    </row>
    <row r="185" spans="1:5" x14ac:dyDescent="0.3">
      <c r="E185" s="3"/>
    </row>
  </sheetData>
  <hyperlinks>
    <hyperlink ref="I7" r:id="rId1" xr:uid="{8917514A-FF31-4D90-A457-DDD5C848C24E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4.4" x14ac:dyDescent="0.3"/>
  <cols>
    <col min="1" max="1" width="59.44140625" customWidth="1"/>
    <col min="2" max="2" width="14.88671875" customWidth="1"/>
    <col min="3" max="3" width="31.88671875" customWidth="1"/>
    <col min="5" max="5" width="48.109375" customWidth="1"/>
    <col min="6" max="6" width="48.33203125" customWidth="1"/>
    <col min="7" max="7" width="31.88671875" customWidth="1"/>
  </cols>
  <sheetData>
    <row r="1" spans="1:3" ht="16.8" x14ac:dyDescent="0.3">
      <c r="A1" s="13"/>
      <c r="B1" s="12"/>
      <c r="C1" s="12"/>
    </row>
    <row r="2" spans="1:3" ht="16.8" x14ac:dyDescent="0.3">
      <c r="A2" s="45" t="s">
        <v>54</v>
      </c>
      <c r="B2" s="12"/>
      <c r="C2" s="12"/>
    </row>
    <row r="3" spans="1:3" ht="17.399999999999999" thickBot="1" x14ac:dyDescent="0.35">
      <c r="A3" s="13" t="s">
        <v>19</v>
      </c>
      <c r="B3" s="13" t="s">
        <v>4</v>
      </c>
      <c r="C3" s="49">
        <v>0.54166666666666663</v>
      </c>
    </row>
    <row r="4" spans="1:3" ht="17.399999999999999" thickBot="1" x14ac:dyDescent="0.35">
      <c r="A4" s="7" t="s">
        <v>11</v>
      </c>
      <c r="B4" s="7" t="s">
        <v>12</v>
      </c>
      <c r="C4" s="7" t="s">
        <v>13</v>
      </c>
    </row>
    <row r="5" spans="1:3" ht="17.399999999999999" thickBot="1" x14ac:dyDescent="0.35">
      <c r="A5" s="7" t="s">
        <v>67</v>
      </c>
      <c r="B5" s="7" t="s">
        <v>34</v>
      </c>
      <c r="C5" s="7" t="s">
        <v>78</v>
      </c>
    </row>
    <row r="6" spans="1:3" ht="17.399999999999999" thickBot="1" x14ac:dyDescent="0.35">
      <c r="A6" s="9" t="s">
        <v>68</v>
      </c>
      <c r="B6" s="8" t="s">
        <v>35</v>
      </c>
      <c r="C6" s="9" t="s">
        <v>79</v>
      </c>
    </row>
    <row r="7" spans="1:3" ht="17.399999999999999" thickBot="1" x14ac:dyDescent="0.35">
      <c r="A7" s="9" t="s">
        <v>64</v>
      </c>
      <c r="B7" s="8" t="s">
        <v>36</v>
      </c>
      <c r="C7" s="9" t="s">
        <v>80</v>
      </c>
    </row>
    <row r="8" spans="1:3" ht="17.399999999999999" thickBot="1" x14ac:dyDescent="0.35">
      <c r="A8" s="9" t="s">
        <v>65</v>
      </c>
      <c r="B8" s="8" t="s">
        <v>37</v>
      </c>
      <c r="C8" s="9" t="s">
        <v>81</v>
      </c>
    </row>
    <row r="9" spans="1:3" ht="17.399999999999999" thickBot="1" x14ac:dyDescent="0.35">
      <c r="A9" s="9" t="s">
        <v>66</v>
      </c>
      <c r="B9" s="8" t="s">
        <v>14</v>
      </c>
      <c r="C9" s="9" t="s">
        <v>15</v>
      </c>
    </row>
    <row r="10" spans="1:3" ht="17.399999999999999" thickBot="1" x14ac:dyDescent="0.35">
      <c r="A10" s="9" t="s">
        <v>82</v>
      </c>
      <c r="B10" s="8" t="s">
        <v>16</v>
      </c>
      <c r="C10" s="9" t="s">
        <v>17</v>
      </c>
    </row>
    <row r="11" spans="1:3" ht="16.8" x14ac:dyDescent="0.3">
      <c r="A11" s="10"/>
      <c r="B11" s="11"/>
      <c r="C11" s="11"/>
    </row>
    <row r="12" spans="1:3" ht="17.399999999999999" thickBot="1" x14ac:dyDescent="0.35">
      <c r="A12" s="13" t="s">
        <v>18</v>
      </c>
      <c r="B12" s="13" t="s">
        <v>4</v>
      </c>
      <c r="C12" s="49">
        <v>0.91666666666666663</v>
      </c>
    </row>
    <row r="13" spans="1:3" ht="17.399999999999999" thickBot="1" x14ac:dyDescent="0.35">
      <c r="A13" s="7" t="s">
        <v>11</v>
      </c>
      <c r="B13" s="7" t="s">
        <v>12</v>
      </c>
      <c r="C13" s="7" t="s">
        <v>13</v>
      </c>
    </row>
    <row r="14" spans="1:3" ht="17.399999999999999" thickBot="1" x14ac:dyDescent="0.35">
      <c r="A14" s="7" t="s">
        <v>83</v>
      </c>
      <c r="B14" s="7" t="s">
        <v>34</v>
      </c>
      <c r="C14" s="7" t="s">
        <v>78</v>
      </c>
    </row>
    <row r="15" spans="1:3" ht="17.399999999999999" thickBot="1" x14ac:dyDescent="0.35">
      <c r="A15" s="7" t="s">
        <v>84</v>
      </c>
      <c r="B15" s="7" t="s">
        <v>35</v>
      </c>
      <c r="C15" s="9" t="s">
        <v>79</v>
      </c>
    </row>
    <row r="16" spans="1:3" ht="17.399999999999999" thickBot="1" x14ac:dyDescent="0.35">
      <c r="A16" s="9" t="s">
        <v>85</v>
      </c>
      <c r="B16" s="8" t="s">
        <v>36</v>
      </c>
      <c r="C16" s="9" t="s">
        <v>80</v>
      </c>
    </row>
    <row r="17" spans="1:3" ht="17.399999999999999" thickBot="1" x14ac:dyDescent="0.35">
      <c r="A17" s="9" t="s">
        <v>86</v>
      </c>
      <c r="B17" s="8" t="s">
        <v>37</v>
      </c>
      <c r="C17" s="9" t="s">
        <v>81</v>
      </c>
    </row>
    <row r="18" spans="1:3" ht="17.399999999999999" thickBot="1" x14ac:dyDescent="0.35">
      <c r="A18" s="9" t="s">
        <v>69</v>
      </c>
      <c r="B18" s="8" t="s">
        <v>14</v>
      </c>
      <c r="C18" s="9" t="s">
        <v>15</v>
      </c>
    </row>
    <row r="19" spans="1:3" ht="17.399999999999999" thickBot="1" x14ac:dyDescent="0.35">
      <c r="A19" s="9" t="s">
        <v>70</v>
      </c>
      <c r="B19" s="8" t="s">
        <v>16</v>
      </c>
      <c r="C19" s="9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2024-11-18T17:17:51Z</dcterms:modified>
</cp:coreProperties>
</file>