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118010B1-70BB-4D33-88CF-5BAEB52D4944}" xr6:coauthVersionLast="47" xr6:coauthVersionMax="47" xr10:uidLastSave="{00000000-0000-0000-0000-000000000000}"/>
  <bookViews>
    <workbookView xWindow="-110" yWindow="-110" windowWidth="19420" windowHeight="10420" tabRatio="961" firstSheet="3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7" i="31" l="1"/>
  <c r="K17" i="31"/>
  <c r="J17" i="31"/>
  <c r="I17" i="31"/>
  <c r="H17" i="31"/>
  <c r="B18" i="31"/>
  <c r="B17" i="31"/>
  <c r="B33" i="11"/>
  <c r="B34" i="11"/>
  <c r="AD10" i="32" l="1"/>
  <c r="AF10" i="32" s="1"/>
  <c r="AG9" i="32"/>
  <c r="AF9" i="32"/>
  <c r="AE9" i="32"/>
  <c r="AD11" i="32" l="1"/>
  <c r="AE10" i="32"/>
  <c r="AG10" i="32"/>
  <c r="AD12" i="32" l="1"/>
  <c r="AG11" i="32"/>
  <c r="AF11" i="32"/>
  <c r="AE11" i="32"/>
  <c r="AF12" i="32" l="1"/>
  <c r="AE12" i="32"/>
  <c r="AD13" i="32"/>
  <c r="AG12" i="32"/>
  <c r="AG13" i="32" l="1"/>
  <c r="AF13" i="32"/>
  <c r="AE13" i="32"/>
  <c r="AD14" i="32"/>
  <c r="AE14" i="32" l="1"/>
  <c r="AF14" i="32"/>
  <c r="AD15" i="32"/>
  <c r="AG14" i="32"/>
  <c r="AF15" i="32" l="1"/>
  <c r="AD16" i="32"/>
  <c r="AG15" i="32"/>
  <c r="AE15" i="32"/>
  <c r="AF16" i="32" l="1"/>
  <c r="AE16" i="32"/>
  <c r="AG16" i="32"/>
  <c r="AD17" i="32"/>
  <c r="AD18" i="32" l="1"/>
  <c r="AE17" i="32"/>
  <c r="AG17" i="32"/>
  <c r="AF17" i="32"/>
  <c r="AG18" i="32" l="1"/>
  <c r="AF18" i="32"/>
  <c r="AD19" i="32"/>
  <c r="AE18" i="32"/>
  <c r="AF19" i="32" l="1"/>
  <c r="AD20" i="32"/>
  <c r="AG19" i="32"/>
  <c r="AE19" i="32"/>
  <c r="AF20" i="32" l="1"/>
  <c r="AE20" i="32"/>
  <c r="AD21" i="32"/>
  <c r="AG20" i="32"/>
  <c r="AG21" i="32" l="1"/>
  <c r="AD22" i="32"/>
  <c r="AF21" i="32"/>
  <c r="AE21" i="32"/>
  <c r="AG22" i="32" l="1"/>
  <c r="AF22" i="32"/>
  <c r="AE22" i="32"/>
  <c r="AD23" i="32"/>
  <c r="AF23" i="32" l="1"/>
  <c r="AD24" i="32"/>
  <c r="AG23" i="32"/>
  <c r="AE23" i="32"/>
  <c r="AF24" i="32" l="1"/>
  <c r="AE24" i="32"/>
  <c r="AD25" i="32"/>
  <c r="AG24" i="32"/>
  <c r="AD26" i="32" l="1"/>
  <c r="AG25" i="32"/>
  <c r="AF25" i="32"/>
  <c r="AE25" i="32"/>
  <c r="AE26" i="32" l="1"/>
  <c r="AD27" i="32"/>
  <c r="AG26" i="32"/>
  <c r="AF26" i="32"/>
  <c r="AD28" i="32" l="1"/>
  <c r="AF27" i="32"/>
  <c r="AG27" i="32"/>
  <c r="AE27" i="32"/>
  <c r="AF28" i="32" l="1"/>
  <c r="AE28" i="32"/>
  <c r="AD29" i="32"/>
  <c r="AG28" i="32"/>
  <c r="AG29" i="32" l="1"/>
  <c r="AD30" i="32"/>
  <c r="AE29" i="32"/>
  <c r="AF29" i="32"/>
  <c r="AF30" i="32" l="1"/>
  <c r="AE30" i="32"/>
  <c r="AG30" i="32"/>
  <c r="AD31" i="32"/>
  <c r="AF31" i="32" l="1"/>
  <c r="AD32" i="32"/>
  <c r="AG31" i="32"/>
  <c r="AE31" i="32"/>
  <c r="AF32" i="32" l="1"/>
  <c r="AE32" i="32"/>
  <c r="AG32" i="32"/>
  <c r="AD33" i="32"/>
  <c r="AG33" i="32" l="1"/>
  <c r="AF33" i="32"/>
  <c r="AD34" i="32"/>
  <c r="AE33" i="32"/>
  <c r="AE34" i="32" l="1"/>
  <c r="AF34" i="32"/>
  <c r="AD35" i="32"/>
  <c r="AG34" i="32"/>
  <c r="AD36" i="32" l="1"/>
  <c r="AG35" i="32"/>
  <c r="AF35" i="32"/>
  <c r="AE35" i="32"/>
  <c r="AF36" i="32" l="1"/>
  <c r="AE36" i="32"/>
  <c r="AD37" i="32"/>
  <c r="AG36" i="32"/>
  <c r="AG37" i="32" l="1"/>
  <c r="AF37" i="32"/>
  <c r="AE37" i="32"/>
  <c r="AD38" i="32"/>
  <c r="AF38" i="32" l="1"/>
  <c r="AG38" i="32"/>
  <c r="AD39" i="32"/>
  <c r="AE38" i="32"/>
  <c r="AD40" i="32" l="1"/>
  <c r="AG39" i="32"/>
  <c r="AF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39" i="31" l="1"/>
  <c r="K39" i="31"/>
  <c r="J39" i="31"/>
  <c r="I39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H10" i="31" l="1"/>
  <c r="H14" i="31"/>
  <c r="H19" i="31" s="1"/>
  <c r="I10" i="31"/>
  <c r="I14" i="31"/>
  <c r="I19" i="31" s="1"/>
  <c r="K10" i="31"/>
  <c r="K14" i="31"/>
  <c r="K19" i="31" s="1"/>
  <c r="J10" i="31"/>
  <c r="J14" i="31"/>
  <c r="J19" i="31" s="1"/>
  <c r="L10" i="31"/>
  <c r="L14" i="31"/>
  <c r="L19" i="31" s="1"/>
  <c r="L12" i="3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L33" i="11" s="1"/>
  <c r="L34" i="11" s="1"/>
  <c r="K27" i="11"/>
  <c r="K28" i="11" s="1"/>
  <c r="K29" i="11" s="1"/>
  <c r="K30" i="11" s="1"/>
  <c r="K31" i="11" s="1"/>
  <c r="K32" i="11" s="1"/>
  <c r="K33" i="11" s="1"/>
  <c r="K34" i="11" s="1"/>
  <c r="J27" i="11"/>
  <c r="J28" i="11" s="1"/>
  <c r="J29" i="11" s="1"/>
  <c r="J30" i="11" s="1"/>
  <c r="J31" i="11" s="1"/>
  <c r="J32" i="11" s="1"/>
  <c r="J33" i="11" s="1"/>
  <c r="J34" i="11" s="1"/>
  <c r="I27" i="11"/>
  <c r="I28" i="11" s="1"/>
  <c r="I29" i="11" s="1"/>
  <c r="I30" i="11" s="1"/>
  <c r="I31" i="11" s="1"/>
  <c r="I32" i="11" s="1"/>
  <c r="I33" i="11" s="1"/>
  <c r="I34" i="11" s="1"/>
  <c r="H27" i="11"/>
  <c r="B6" i="31"/>
  <c r="B7" i="31" s="1"/>
  <c r="B8" i="31" s="1"/>
  <c r="B9" i="31" s="1"/>
  <c r="B10" i="31" s="1"/>
  <c r="B11" i="31" s="1"/>
  <c r="B12" i="31" s="1"/>
  <c r="B13" i="31" s="1"/>
  <c r="B14" i="31" s="1"/>
  <c r="B15" i="31" s="1"/>
  <c r="B19" i="31" l="1"/>
  <c r="B20" i="31" s="1"/>
  <c r="B21" i="31" s="1"/>
  <c r="B22" i="31" s="1"/>
  <c r="B16" i="31"/>
  <c r="K11" i="31"/>
  <c r="K12" i="31" s="1"/>
  <c r="K13" i="31" s="1"/>
  <c r="K18" i="31" s="1"/>
  <c r="K15" i="31"/>
  <c r="I11" i="31"/>
  <c r="I12" i="31" s="1"/>
  <c r="I15" i="31"/>
  <c r="J11" i="31"/>
  <c r="J12" i="31" s="1"/>
  <c r="J13" i="31" s="1"/>
  <c r="J18" i="31" s="1"/>
  <c r="J15" i="31"/>
  <c r="L11" i="31"/>
  <c r="L15" i="31"/>
  <c r="H11" i="31"/>
  <c r="H12" i="31" s="1"/>
  <c r="H13" i="31" s="1"/>
  <c r="H18" i="31" s="1"/>
  <c r="H15" i="31"/>
  <c r="L13" i="31"/>
  <c r="L18" i="31" s="1"/>
  <c r="I13" i="31"/>
  <c r="I18" i="31" s="1"/>
  <c r="B30" i="11"/>
  <c r="B31" i="11" s="1"/>
  <c r="B32" i="11" s="1"/>
  <c r="H28" i="11"/>
  <c r="H29" i="11" s="1"/>
  <c r="H30" i="11" s="1"/>
  <c r="H31" i="11" s="1"/>
  <c r="H32" i="11" s="1"/>
  <c r="H33" i="11" s="1"/>
  <c r="H34" i="11" s="1"/>
  <c r="I10" i="36"/>
  <c r="K10" i="36"/>
  <c r="L10" i="36"/>
  <c r="H8" i="36"/>
  <c r="H9" i="36" s="1"/>
  <c r="J20" i="31" l="1"/>
  <c r="J21" i="31" s="1"/>
  <c r="J22" i="31" s="1"/>
  <c r="J16" i="31"/>
  <c r="K20" i="31"/>
  <c r="K21" i="31" s="1"/>
  <c r="K22" i="31" s="1"/>
  <c r="K16" i="31"/>
  <c r="I20" i="31"/>
  <c r="I21" i="31" s="1"/>
  <c r="I22" i="31" s="1"/>
  <c r="I16" i="31"/>
  <c r="L20" i="31"/>
  <c r="L21" i="31" s="1"/>
  <c r="L22" i="31" s="1"/>
  <c r="L16" i="31"/>
  <c r="H20" i="31"/>
  <c r="H21" i="31" s="1"/>
  <c r="H22" i="31" s="1"/>
  <c r="H16" i="31"/>
  <c r="L12" i="36"/>
  <c r="K12" i="36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L13" i="36"/>
  <c r="L14" i="36" s="1"/>
  <c r="L15" i="36" s="1"/>
  <c r="L16" i="36" s="1"/>
  <c r="L17" i="36" s="1"/>
  <c r="L18" i="36" s="1"/>
  <c r="L19" i="36" s="1"/>
  <c r="L20" i="36" s="1"/>
  <c r="K33" i="25" l="1"/>
  <c r="I33" i="25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<sst xmlns="http://schemas.openxmlformats.org/spreadsheetml/2006/main" count="642" uniqueCount="413">
  <si>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</si>
  <si>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</si>
  <si>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</si>
  <si>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</si>
  <si>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</si>
  <si>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</si>
  <si>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</si>
  <si>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</si>
  <si>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</si>
  <si>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</si>
  <si>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</si>
  <si>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</si>
  <si>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</si>
  <si>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</si>
  <si>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</si>
  <si>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</si>
  <si>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</si>
  <si>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</si>
  <si>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</si>
  <si>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</si>
  <si>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</si>
  <si>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</si>
  <si>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</si>
  <si>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</si>
  <si>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</si>
  <si>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</si>
  <si>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</si>
  <si>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</si>
  <si>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</si>
  <si>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</si>
  <si>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</si>
  <si>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</si>
  <si>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</si>
  <si>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</si>
  <si>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</si>
  <si>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</si>
  <si>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</si>
  <si>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</si>
  <si>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</si>
  <si>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</si>
  <si>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</si>
  <si>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</si>
  <si>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</si>
  <si>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</si>
  <si>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</si>
  <si>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</si>
  <si>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</si>
  <si>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</si>
  <si>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</si>
  <si>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</si>
  <si>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</si>
  <si>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</si>
  <si>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</si>
  <si>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</si>
  <si>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</si>
  <si>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</si>
  <si>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</si>
  <si>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</si>
  <si>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</si>
  <si>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</si>
  <si>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</si>
  <si>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</si>
  <si>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</si>
  <si>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</si>
  <si>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</si>
  <si>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</si>
  <si>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</si>
  <si>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</si>
  <si>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</si>
  <si>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</si>
  <si>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</si>
  <si>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</si>
  <si>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</si>
  <si>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</si>
  <si>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</si>
  <si>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</si>
  <si>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</si>
  <si>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</si>
  <si>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</si>
  <si>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</si>
  <si>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</si>
  <si>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</si>
  <si>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</si>
  <si>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</si>
  <si>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</si>
  <si>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</si>
  <si>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</si>
  <si>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</si>
  <si>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</si>
  <si>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</si>
  <si>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</si>
  <si>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</si>
  <si>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</si>
  <si>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</si>
  <si>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</si>
  <si>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</si>
  <si>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</si>
  <si>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</si>
  <si>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</si>
  <si>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</si>
  <si>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</si>
  <si>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</si>
  <si>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</si>
  <si>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</si>
  <si>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</si>
  <si>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</si>
  <si>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</si>
  <si>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</si>
  <si>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</si>
  <si>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</si>
  <si>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</si>
  <si>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</si>
  <si>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</si>
  <si>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</si>
  <si>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</si>
  <si>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</si>
  <si>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</si>
  <si>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</si>
  <si>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</si>
  <si>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</si>
  <si>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</si>
  <si>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</si>
  <si>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</si>
  <si>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</si>
  <si>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</si>
  <si>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</si>
  <si>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</si>
  <si>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</si>
  <si>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</si>
  <si>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</si>
  <si>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</si>
  <si>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</si>
  <si>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</si>
  <si>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</si>
  <si>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</si>
  <si>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</si>
  <si>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</si>
  <si>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</si>
  <si>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</si>
  <si>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</si>
  <si>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</si>
  <si>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</si>
  <si>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</si>
  <si>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</si>
  <si>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</si>
  <si>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</si>
  <si>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</si>
  <si>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</si>
  <si>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</si>
  <si>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</si>
  <si>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</si>
  <si>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</si>
  <si>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</si>
  <si>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</si>
  <si>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</si>
  <si>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</si>
  <si>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</si>
  <si>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</si>
  <si>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</si>
  <si>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</si>
  <si>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</si>
  <si>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</si>
  <si>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</si>
  <si>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</si>
  <si>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</si>
  <si>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</si>
  <si>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</si>
  <si>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</si>
  <si>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</si>
  <si>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</si>
  <si>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</si>
  <si>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</si>
  <si>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</si>
  <si>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</si>
  <si>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</si>
  <si>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</si>
  <si>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</si>
  <si>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</si>
  <si>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</si>
  <si>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</si>
  <si>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</si>
  <si>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</si>
  <si>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</si>
  <si>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</si>
  <si>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</si>
  <si>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</si>
  <si>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</si>
  <si>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</si>
  <si>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</si>
  <si>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</si>
  <si>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</si>
  <si>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</si>
  <si>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</si>
  <si>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</si>
  <si>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</si>
  <si>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</si>
  <si>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</si>
  <si>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</si>
  <si>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</si>
  <si>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</si>
  <si>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</si>
  <si>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</si>
  <si>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</si>
  <si>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</si>
  <si>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</si>
  <si>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</si>
  <si>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</si>
  <si>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</si>
  <si>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</si>
  <si>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</si>
  <si>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</si>
  <si>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</si>
  <si>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</si>
  <si>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</si>
  <si>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</si>
  <si>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</si>
  <si>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</si>
  <si>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</si>
  <si>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</si>
  <si>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</si>
  <si>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</si>
  <si>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</si>
  <si>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</si>
  <si>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</si>
  <si>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</si>
  <si>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</si>
  <si>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</si>
  <si>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</si>
  <si>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</si>
  <si>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</si>
  <si>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</si>
  <si>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</si>
  <si>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Coordinator-to-Coordinator(C2C) Ranging and Communication for Multiple BAN Coexistence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</si>
  <si>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</si>
  <si>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</si>
  <si>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</si>
  <si>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</si>
  <si>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</si>
  <si>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</si>
  <si>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</si>
  <si>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</si>
  <si>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</si>
  <si>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</si>
  <si>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</si>
  <si>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</si>
  <si>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</si>
  <si>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</si>
  <si>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</si>
  <si>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</si>
  <si>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</si>
  <si>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</si>
  <si>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</si>
  <si>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</si>
  <si>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</si>
  <si>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</si>
  <si>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</si>
  <si>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</si>
  <si>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</si>
  <si>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</si>
  <si>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</si>
  <si>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</si>
  <si>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</si>
  <si>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</si>
  <si>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</si>
  <si>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</si>
  <si>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</si>
  <si>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</si>
  <si>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</si>
  <si>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</si>
  <si>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</si>
  <si>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</si>
  <si>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</si>
  <si>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</si>
  <si>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</si>
  <si>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</si>
  <si>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</si>
  <si>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</si>
  <si>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</si>
  <si>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</si>
  <si>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</si>
  <si>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</si>
  <si>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</si>
  <si>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</si>
  <si>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</si>
  <si>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</si>
  <si>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</si>
  <si>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</si>
  <si>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</si>
  <si>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</si>
  <si>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</si>
  <si>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</si>
  <si>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</si>
  <si>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</si>
  <si>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</si>
  <si>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</si>
  <si>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</si>
  <si>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</si>
  <si>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</si>
  <si>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</si>
  <si>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</si>
  <si>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</si>
  <si>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</si>
  <si>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</si>
  <si>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</si>
  <si>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</si>
  <si>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</si>
  <si>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</si>
  <si>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</si>
  <si>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</si>
  <si>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</si>
  <si>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</si>
  <si>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</si>
  <si>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</si>
  <si>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</si>
  <si>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</si>
  <si>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</si>
  <si>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</si>
  <si>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</si>
  <si>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</si>
  <si>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</si>
  <si>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</si>
  <si>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</si>
  <si>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</si>
  <si>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</si>
  <si>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</si>
  <si>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</si>
  <si>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</si>
  <si>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</si>
  <si>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</si>
  <si>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</si>
  <si>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</si>
  <si>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</si>
  <si>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</si>
  <si>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</si>
  <si>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</si>
  <si>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</si>
  <si>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</si>
  <si>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</si>
  <si>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</si>
  <si>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</si>
  <si>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</si>
  <si>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</si>
  <si>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</si>
  <si>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</si>
  <si>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</si>
  <si>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</si>
  <si>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</si>
  <si>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</si>
  <si>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</si>
  <si>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</si>
  <si>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</si>
  <si>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</si>
  <si>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</si>
  <si>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</si>
  <si>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</si>
  <si>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</si>
  <si>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</si>
  <si>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</si>
  <si>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</si>
  <si>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</si>
  <si>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</si>
  <si>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</si>
  <si>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</si>
  <si>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</si>
  <si>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</si>
  <si>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</si>
  <si>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</si>
  <si>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</si>
  <si>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</si>
  <si>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</si>
  <si>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</si>
  <si>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</si>
  <si>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</si>
  <si>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</si>
  <si>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</si>
  <si>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</si>
  <si>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</si>
  <si>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</si>
  <si>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</si>
  <si>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</si>
  <si>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</si>
  <si>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</si>
  <si>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</si>
  <si>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</si>
  <si>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</si>
  <si>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</si>
  <si>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24-0602-00</t>
    <phoneticPr fontId="23"/>
  </si>
  <si>
    <t>24-0565-02</t>
    <phoneticPr fontId="23"/>
  </si>
  <si>
    <t>24-0546-01</t>
    <phoneticPr fontId="23"/>
  </si>
  <si>
    <t>24-0575-02</t>
    <phoneticPr fontId="23"/>
  </si>
  <si>
    <t>R5</t>
  </si>
  <si>
    <t>WEBEX INFO</t>
  </si>
  <si>
    <t>24-0566-02</t>
    <phoneticPr fontId="23"/>
  </si>
  <si>
    <t>24-0565-05</t>
    <phoneticPr fontId="23"/>
  </si>
  <si>
    <t>Virtual Rm 3</t>
    <phoneticPr fontId="23"/>
  </si>
  <si>
    <t>24-0406-00</t>
    <phoneticPr fontId="23"/>
  </si>
  <si>
    <t>Ryuji Kohno, Minsoo Kim, Marco  Hernandez</t>
    <phoneticPr fontId="23"/>
  </si>
  <si>
    <t>24-0vvv-00</t>
    <phoneticPr fontId="23"/>
  </si>
  <si>
    <t>24-0565-06</t>
    <phoneticPr fontId="23"/>
  </si>
  <si>
    <t>24-0575-03</t>
    <phoneticPr fontId="23"/>
  </si>
  <si>
    <t>CRG Coordination</t>
    <phoneticPr fontId="23"/>
  </si>
  <si>
    <t>24-0yyy-00</t>
    <phoneticPr fontId="23"/>
  </si>
  <si>
    <t>2024-1114</t>
    <phoneticPr fontId="23"/>
  </si>
  <si>
    <t xml:space="preserve">TG6ma Channel Model Document for Enhanced 
Dependability	</t>
    <phoneticPr fontId="23"/>
  </si>
  <si>
    <t>22-0519-09</t>
    <phoneticPr fontId="23"/>
  </si>
  <si>
    <t>24-0565-08</t>
    <phoneticPr fontId="23"/>
  </si>
  <si>
    <t>15-24-0565-08</t>
    <phoneticPr fontId="23"/>
  </si>
  <si>
    <t>Theoretical Analysis of System Performance in a Multi-BAN Coexistence Environment (Class 1)</t>
    <phoneticPr fontId="23"/>
  </si>
  <si>
    <t>24-0357-02</t>
    <phoneticPr fontId="23"/>
  </si>
  <si>
    <t>Kento Takabayashi, Ryuji Kohno</t>
    <phoneticPr fontId="23"/>
  </si>
  <si>
    <t>Coexisting Assuarance Document</t>
    <phoneticPr fontId="23"/>
  </si>
  <si>
    <t>24-0348-03</t>
    <phoneticPr fontId="23"/>
  </si>
  <si>
    <t>Ryuji Kohno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</si>
</sst>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33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4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5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6" fillId="0" borderId="0" xfId="7" applyFont="1"/>
    <xf numFmtId="0" fontId="137" fillId="0" borderId="0" xfId="2" applyFont="1" applyAlignment="1" applyProtection="1">
      <alignment vertical="center"/>
    </xf>
    <xf numFmtId="0" fontId="138" fillId="0" borderId="0" xfId="7" applyFont="1" applyAlignment="1">
      <alignment horizontal="center" vertical="top" wrapText="1"/>
    </xf>
    <xf numFmtId="0" fontId="139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6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89" fillId="6" borderId="0" xfId="0" applyFont="1" applyFill="1" applyAlignment="1">
      <alignment vertical="center" wrapText="1"/>
    </xf>
    <xf numFmtId="0" fontId="89" fillId="6" borderId="12" xfId="0" applyFont="1" applyFill="1" applyBorder="1" applyAlignment="1">
      <alignment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1" fillId="0" borderId="0" xfId="0" applyFont="1" applyAlignment="1">
      <alignment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4" fillId="6" borderId="0" xfId="0" applyFont="1" applyFill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59" fillId="6" borderId="0" xfId="0" applyFont="1" applyFill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2" fillId="35" borderId="7" xfId="0" applyFont="1" applyFill="1" applyBorder="1" applyAlignment="1">
      <alignment horizontal="center" vertical="center" wrapText="1"/>
    </xf>
    <xf numFmtId="0" fontId="62" fillId="35" borderId="9" xfId="0" applyFont="1" applyFill="1" applyBorder="1" applyAlignment="1">
      <alignment horizontal="center" vertical="center" wrapText="1"/>
    </xf>
    <xf numFmtId="0" fontId="62" fillId="35" borderId="18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62" fillId="24" borderId="7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83" fillId="35" borderId="7" xfId="0" applyFont="1" applyFill="1" applyBorder="1" applyAlignment="1">
      <alignment horizontal="center" vertical="center" wrapText="1"/>
    </xf>
    <xf numFmtId="0" fontId="83" fillId="35" borderId="18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1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90" fillId="27" borderId="7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171450</xdr:rowOff>
    </xdr:from>
    <xdr:to>
      <xdr:col>32</xdr:col>
      <xdr:colOff>742950</xdr:colOff>
      <xdr:row>14</xdr:row>
      <xdr:rowOff>184150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766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244</v>
      </c>
      <c r="E3" s="5"/>
    </row>
    <row r="4" spans="2:5" ht="20.5">
      <c r="B4" s="3" t="s">
        <v>2</v>
      </c>
      <c r="C4" s="6">
        <v>45607</v>
      </c>
    </row>
    <row r="5" spans="2:5" ht="20.5">
      <c r="B5" s="3" t="s">
        <v>167</v>
      </c>
    </row>
    <row r="6" spans="2:5" ht="20.5">
      <c r="B6" s="7" t="s">
        <v>168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245</v>
      </c>
    </row>
    <row r="12" spans="2:5" ht="20.5">
      <c r="B12" s="3" t="s">
        <v>6</v>
      </c>
      <c r="C12" s="4" t="s">
        <v>148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5" t="s">
        <v>353</v>
      </c>
      <c r="E22" s="105" t="s">
        <v>352</v>
      </c>
    </row>
    <row r="23" spans="2:6">
      <c r="D23" s="105" t="s">
        <v>351</v>
      </c>
      <c r="E23" s="105" t="s">
        <v>354</v>
      </c>
    </row>
    <row r="24" spans="2:6" ht="37.5" customHeight="1">
      <c r="D24" s="105" t="s">
        <v>357</v>
      </c>
      <c r="E24" s="105" t="s">
        <v>355</v>
      </c>
    </row>
    <row r="25" spans="2:6" ht="108" customHeight="1">
      <c r="D25" s="105" t="s">
        <v>356</v>
      </c>
      <c r="E25" s="105" t="s">
        <v>358</v>
      </c>
      <c r="F25" s="261" t="s">
        <v>359</v>
      </c>
    </row>
    <row r="26" spans="2:6" ht="95.5" customHeight="1">
      <c r="D26" s="261" t="s">
        <v>340</v>
      </c>
      <c r="E26" s="105" t="s">
        <v>161</v>
      </c>
      <c r="F26" s="105" t="s">
        <v>113</v>
      </c>
    </row>
    <row r="27" spans="2:6" ht="120.75" customHeight="1">
      <c r="D27" s="261" t="s">
        <v>341</v>
      </c>
      <c r="E27" s="105" t="s">
        <v>139</v>
      </c>
      <c r="F27" s="153" t="s">
        <v>138</v>
      </c>
    </row>
    <row r="29" spans="2:6" ht="59" customHeight="1">
      <c r="D29" s="2" t="s">
        <v>130</v>
      </c>
      <c r="E29" s="105" t="s">
        <v>342</v>
      </c>
      <c r="F29" s="153" t="s">
        <v>132</v>
      </c>
    </row>
    <row r="30" spans="2:6" ht="67.5" customHeight="1">
      <c r="D30" s="105" t="s">
        <v>343</v>
      </c>
      <c r="E30" s="105" t="s">
        <v>344</v>
      </c>
      <c r="F30" s="261" t="s">
        <v>345</v>
      </c>
    </row>
    <row r="31" spans="2:6" ht="108.5" customHeight="1">
      <c r="D31" s="2" t="s">
        <v>346</v>
      </c>
      <c r="E31" s="105" t="s">
        <v>347</v>
      </c>
      <c r="F31" s="261" t="s">
        <v>348</v>
      </c>
    </row>
    <row r="32" spans="2:6" ht="114" customHeight="1">
      <c r="D32" s="105" t="s">
        <v>349</v>
      </c>
      <c r="E32" s="105" t="s">
        <v>350</v>
      </c>
      <c r="F32" s="261" t="s">
        <v>348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zoomScale="68" zoomScaleNormal="68" workbookViewId="0">
      <selection activeCell="D8" sqref="D8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5" t="s">
        <v>15</v>
      </c>
      <c r="C1" s="46" t="s">
        <v>371</v>
      </c>
    </row>
    <row r="2" spans="1:3" ht="15">
      <c r="B2" s="45" t="s">
        <v>16</v>
      </c>
      <c r="C2" s="46" t="s">
        <v>406</v>
      </c>
    </row>
    <row r="3" spans="1:3" ht="15">
      <c r="B3" s="45" t="s">
        <v>17</v>
      </c>
      <c r="C3" s="46" t="s">
        <v>402</v>
      </c>
    </row>
    <row r="4" spans="1:3" ht="40">
      <c r="A4" s="24"/>
      <c r="B4" s="85" t="s">
        <v>246</v>
      </c>
    </row>
    <row r="5" spans="1:3" ht="15.5">
      <c r="A5" s="24"/>
      <c r="B5" s="76"/>
    </row>
    <row r="6" spans="1:3" ht="15.5">
      <c r="A6" s="24"/>
      <c r="B6" s="77"/>
    </row>
    <row r="7" spans="1:3" s="30" customFormat="1" ht="31" customHeight="1">
      <c r="A7" s="131"/>
      <c r="B7" s="34" t="s">
        <v>153</v>
      </c>
    </row>
    <row r="8" spans="1:3" s="30" customFormat="1" ht="76" customHeight="1">
      <c r="A8" s="131"/>
      <c r="B8" s="132" t="s">
        <v>18</v>
      </c>
    </row>
    <row r="9" spans="1:3" s="26" customFormat="1" ht="15.5">
      <c r="A9" s="24"/>
      <c r="B9" s="19"/>
    </row>
    <row r="10" spans="1:3" s="96" customFormat="1" ht="20">
      <c r="A10" s="133">
        <v>1</v>
      </c>
      <c r="B10" s="133" t="s">
        <v>19</v>
      </c>
    </row>
    <row r="11" spans="1:3" s="96" customFormat="1" ht="32.5">
      <c r="A11" s="98"/>
      <c r="B11" s="161" t="s">
        <v>247</v>
      </c>
    </row>
    <row r="12" spans="1:3" s="96" customFormat="1" ht="32.5">
      <c r="A12" s="98"/>
      <c r="B12" s="161" t="s">
        <v>248</v>
      </c>
    </row>
    <row r="13" spans="1:3" s="96" customFormat="1" ht="32.5">
      <c r="A13" s="98"/>
      <c r="B13" s="161" t="s">
        <v>192</v>
      </c>
    </row>
    <row r="14" spans="1:3" s="96" customFormat="1" ht="32.5">
      <c r="A14" s="98"/>
      <c r="B14" s="161" t="s">
        <v>144</v>
      </c>
    </row>
    <row r="15" spans="1:3" s="96" customFormat="1" ht="25">
      <c r="A15" s="98"/>
      <c r="B15" s="161" t="s">
        <v>145</v>
      </c>
    </row>
    <row r="16" spans="1:3" s="96" customFormat="1" ht="25">
      <c r="A16" s="98"/>
      <c r="B16" s="162" t="s">
        <v>146</v>
      </c>
    </row>
    <row r="17" spans="1:6" s="96" customFormat="1" ht="25">
      <c r="A17" s="98"/>
      <c r="B17" s="162" t="s">
        <v>147</v>
      </c>
    </row>
    <row r="18" spans="1:6" s="96" customFormat="1" ht="25">
      <c r="A18" s="98"/>
      <c r="B18" s="161" t="s">
        <v>250</v>
      </c>
    </row>
    <row r="19" spans="1:6" s="96" customFormat="1" ht="20">
      <c r="A19" s="133">
        <v>2</v>
      </c>
      <c r="B19" s="133" t="s">
        <v>20</v>
      </c>
    </row>
    <row r="20" spans="1:6" s="96" customFormat="1" ht="23">
      <c r="A20" s="133"/>
      <c r="B20" s="163" t="s">
        <v>249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96" customFormat="1" ht="20.5">
      <c r="A24" s="98"/>
      <c r="B24" s="134" t="s">
        <v>21</v>
      </c>
      <c r="C24" s="135"/>
    </row>
    <row r="25" spans="1:6" s="156" customFormat="1" ht="95.5" customHeight="1">
      <c r="B25" s="156" t="s">
        <v>140</v>
      </c>
      <c r="D25" s="156" t="s">
        <v>143</v>
      </c>
      <c r="E25" s="156" t="s">
        <v>204</v>
      </c>
      <c r="F25" s="156" t="s">
        <v>113</v>
      </c>
    </row>
    <row r="26" spans="1:6" s="96" customFormat="1" ht="120.75" customHeight="1">
      <c r="A26" s="98"/>
      <c r="D26" s="96" t="s">
        <v>162</v>
      </c>
      <c r="E26" s="96" t="s">
        <v>163</v>
      </c>
      <c r="F26" s="155" t="s">
        <v>138</v>
      </c>
    </row>
    <row r="27" spans="1:6" s="96" customFormat="1" ht="20">
      <c r="A27" s="98"/>
      <c r="B27" s="136" t="s">
        <v>22</v>
      </c>
    </row>
    <row r="28" spans="1:6" s="96" customFormat="1" ht="79.5" customHeight="1">
      <c r="A28" s="98"/>
      <c r="B28" s="136" t="s">
        <v>23</v>
      </c>
      <c r="D28" s="96" t="s">
        <v>130</v>
      </c>
      <c r="E28" s="96" t="s">
        <v>160</v>
      </c>
      <c r="F28" s="155" t="s">
        <v>132</v>
      </c>
    </row>
    <row r="29" spans="1:6" s="96" customFormat="1" ht="98.5" customHeight="1">
      <c r="A29" s="98"/>
      <c r="B29" s="136" t="s">
        <v>24</v>
      </c>
      <c r="D29" s="96" t="s">
        <v>133</v>
      </c>
      <c r="E29" s="96" t="s">
        <v>134</v>
      </c>
      <c r="F29" s="155" t="s">
        <v>135</v>
      </c>
    </row>
    <row r="30" spans="1:6" s="96" customFormat="1" ht="20">
      <c r="A30" s="98"/>
      <c r="B30" s="136" t="s">
        <v>25</v>
      </c>
    </row>
    <row r="31" spans="1:6" s="96" customFormat="1" ht="20">
      <c r="A31" s="98"/>
      <c r="B31" s="136" t="s">
        <v>26</v>
      </c>
    </row>
    <row r="32" spans="1:6" s="96" customFormat="1" ht="20">
      <c r="A32" s="98"/>
      <c r="B32" s="137"/>
    </row>
    <row r="33" spans="1:6" s="96" customFormat="1" ht="100">
      <c r="A33" s="98"/>
      <c r="B33" s="206" t="s">
        <v>195</v>
      </c>
      <c r="D33" s="96" t="s">
        <v>193</v>
      </c>
      <c r="E33" s="96" t="s">
        <v>179</v>
      </c>
      <c r="F33" s="155" t="s">
        <v>194</v>
      </c>
    </row>
    <row r="34" spans="1:6" s="96" customFormat="1" ht="20">
      <c r="A34" s="98"/>
      <c r="B34" s="137"/>
    </row>
    <row r="35" spans="1:6" s="96" customFormat="1" ht="80">
      <c r="A35" s="98"/>
      <c r="B35" s="207" t="s">
        <v>196</v>
      </c>
      <c r="D35" s="208" t="s">
        <v>196</v>
      </c>
      <c r="E35" s="96" t="s">
        <v>197</v>
      </c>
      <c r="F35" s="155" t="s">
        <v>198</v>
      </c>
    </row>
    <row r="36" spans="1:6" s="96" customFormat="1" ht="20">
      <c r="A36" s="98"/>
      <c r="B36" s="137"/>
    </row>
    <row r="37" spans="1:6" s="96" customFormat="1" ht="20">
      <c r="A37" s="98"/>
      <c r="B37" s="133" t="s">
        <v>27</v>
      </c>
    </row>
    <row r="38" spans="1:6" s="96" customFormat="1" ht="20">
      <c r="A38" s="98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N8" sqref="N8"/>
    </sheetView>
  </sheetViews>
  <sheetFormatPr defaultColWidth="11.453125" defaultRowHeight="15.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4" customWidth="1"/>
    <col min="20" max="20" width="11" style="164" customWidth="1"/>
    <col min="21" max="21" width="10.54296875" style="164" customWidth="1"/>
    <col min="22" max="22" width="11.90625" style="164" customWidth="1"/>
    <col min="23" max="23" width="10.1796875" style="164" customWidth="1"/>
    <col min="24" max="29" width="3.81640625" style="164" customWidth="1"/>
    <col min="30" max="16384" width="11.453125" style="78"/>
  </cols>
  <sheetData>
    <row r="1" spans="1:36" s="160" customFormat="1" ht="19.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78"/>
      <c r="AE1" s="78"/>
      <c r="AF1" s="78"/>
      <c r="AG1" s="78"/>
      <c r="AH1" s="150"/>
    </row>
    <row r="2" spans="1:36" s="106" customFormat="1" ht="19.649999999999999" customHeight="1" thickBot="1">
      <c r="A2" s="475" t="s">
        <v>390</v>
      </c>
      <c r="B2" s="278" t="s">
        <v>251</v>
      </c>
      <c r="C2" s="278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79"/>
      <c r="O2" s="279"/>
      <c r="P2" s="279"/>
      <c r="Q2" s="279"/>
      <c r="R2" s="279"/>
      <c r="S2" s="279"/>
      <c r="T2" s="279"/>
      <c r="U2" s="279"/>
      <c r="V2" s="279"/>
      <c r="W2" s="279"/>
      <c r="X2" s="279"/>
      <c r="Y2" s="280"/>
      <c r="Z2" s="280"/>
      <c r="AA2" s="279"/>
      <c r="AB2" s="280"/>
      <c r="AC2" s="281"/>
      <c r="AD2" s="78"/>
      <c r="AE2" s="78"/>
      <c r="AF2" s="78"/>
      <c r="AG2" s="78"/>
      <c r="AH2" s="274"/>
    </row>
    <row r="3" spans="1:36" s="106" customFormat="1" ht="19.25" customHeight="1">
      <c r="A3" s="476"/>
      <c r="B3" s="282" t="s">
        <v>252</v>
      </c>
      <c r="C3" s="282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4"/>
      <c r="AD3" s="183"/>
      <c r="AE3" s="182"/>
      <c r="AF3" s="183"/>
      <c r="AG3" s="184"/>
      <c r="AH3" s="274"/>
    </row>
    <row r="4" spans="1:36" s="106" customFormat="1" ht="19.649999999999999" customHeight="1" thickBot="1">
      <c r="A4" s="476"/>
      <c r="B4" s="285" t="s">
        <v>152</v>
      </c>
      <c r="C4" s="286"/>
      <c r="D4" s="286"/>
      <c r="E4" s="286"/>
      <c r="F4" s="286"/>
      <c r="G4" s="286"/>
      <c r="H4" s="286"/>
      <c r="I4" s="286"/>
      <c r="J4" s="286"/>
      <c r="K4" s="286"/>
      <c r="L4" s="286"/>
      <c r="M4" s="286"/>
      <c r="N4" s="286"/>
      <c r="O4" s="286"/>
      <c r="P4" s="286"/>
      <c r="Q4" s="286"/>
      <c r="R4" s="286"/>
      <c r="S4" s="286"/>
      <c r="T4" s="286"/>
      <c r="U4" s="286"/>
      <c r="V4" s="286"/>
      <c r="W4" s="286"/>
      <c r="X4" s="286"/>
      <c r="Y4" s="286"/>
      <c r="Z4" s="287"/>
      <c r="AA4" s="286"/>
      <c r="AB4" s="286"/>
      <c r="AC4" s="288"/>
      <c r="AD4" s="185"/>
      <c r="AE4" s="185"/>
      <c r="AF4" s="185"/>
      <c r="AG4" s="186"/>
      <c r="AH4" s="274"/>
    </row>
    <row r="5" spans="1:36" s="164" customFormat="1" ht="12.9" customHeight="1" thickBot="1">
      <c r="A5" s="486" t="s">
        <v>185</v>
      </c>
      <c r="B5" s="477" t="s">
        <v>30</v>
      </c>
      <c r="C5" s="478"/>
      <c r="D5" s="457" t="s">
        <v>31</v>
      </c>
      <c r="E5" s="458"/>
      <c r="F5" s="458"/>
      <c r="G5" s="458"/>
      <c r="H5" s="459"/>
      <c r="I5" s="457" t="s">
        <v>32</v>
      </c>
      <c r="J5" s="458"/>
      <c r="K5" s="458"/>
      <c r="L5" s="458"/>
      <c r="M5" s="459"/>
      <c r="N5" s="457" t="s">
        <v>33</v>
      </c>
      <c r="O5" s="458"/>
      <c r="P5" s="458"/>
      <c r="Q5" s="458"/>
      <c r="R5" s="459"/>
      <c r="S5" s="457" t="s">
        <v>34</v>
      </c>
      <c r="T5" s="458"/>
      <c r="U5" s="458"/>
      <c r="V5" s="458"/>
      <c r="W5" s="459"/>
      <c r="X5" s="457" t="s">
        <v>35</v>
      </c>
      <c r="Y5" s="458"/>
      <c r="Z5" s="459"/>
      <c r="AA5" s="457" t="s">
        <v>36</v>
      </c>
      <c r="AB5" s="458"/>
      <c r="AC5" s="459"/>
      <c r="AD5" s="187"/>
      <c r="AE5" s="187" t="s">
        <v>29</v>
      </c>
      <c r="AF5" s="187"/>
      <c r="AG5" s="188"/>
      <c r="AH5" s="273"/>
    </row>
    <row r="6" spans="1:36" s="164" customFormat="1" ht="12.65" customHeight="1" thickBot="1">
      <c r="A6" s="487"/>
      <c r="B6" s="479">
        <f>DATE(2024,11,10)</f>
        <v>45606</v>
      </c>
      <c r="C6" s="480"/>
      <c r="D6" s="464">
        <f>B6+1</f>
        <v>45607</v>
      </c>
      <c r="E6" s="464"/>
      <c r="F6" s="464"/>
      <c r="G6" s="464"/>
      <c r="H6" s="465"/>
      <c r="I6" s="463">
        <f>D6+1</f>
        <v>45608</v>
      </c>
      <c r="J6" s="464"/>
      <c r="K6" s="464"/>
      <c r="L6" s="464"/>
      <c r="M6" s="465"/>
      <c r="N6" s="463">
        <f>I6+1</f>
        <v>45609</v>
      </c>
      <c r="O6" s="464"/>
      <c r="P6" s="464"/>
      <c r="Q6" s="464"/>
      <c r="R6" s="465"/>
      <c r="S6" s="463">
        <f>N6+1</f>
        <v>45610</v>
      </c>
      <c r="T6" s="464"/>
      <c r="U6" s="464"/>
      <c r="V6" s="464"/>
      <c r="W6" s="465"/>
      <c r="X6" s="460">
        <f>S6+1</f>
        <v>45611</v>
      </c>
      <c r="Y6" s="461"/>
      <c r="Z6" s="462"/>
      <c r="AA6" s="460">
        <f>X6+1</f>
        <v>45612</v>
      </c>
      <c r="AB6" s="461"/>
      <c r="AC6" s="462"/>
      <c r="AD6" s="375" t="s">
        <v>129</v>
      </c>
      <c r="AE6" s="376"/>
      <c r="AF6" s="376"/>
      <c r="AG6" s="377"/>
      <c r="AH6" s="273"/>
    </row>
    <row r="7" spans="1:36" s="164" customFormat="1" ht="12.65" customHeight="1" thickBot="1">
      <c r="A7" s="487"/>
      <c r="B7" s="471" t="s">
        <v>391</v>
      </c>
      <c r="C7" s="472"/>
      <c r="D7" s="472"/>
      <c r="E7" s="472"/>
      <c r="F7" s="472"/>
      <c r="G7" s="472"/>
      <c r="H7" s="472"/>
      <c r="I7" s="472"/>
      <c r="J7" s="472"/>
      <c r="K7" s="472"/>
      <c r="L7" s="472"/>
      <c r="M7" s="472"/>
      <c r="N7" s="472"/>
      <c r="O7" s="472"/>
      <c r="P7" s="472"/>
      <c r="Q7" s="472"/>
      <c r="R7" s="472"/>
      <c r="S7" s="472"/>
      <c r="T7" s="472"/>
      <c r="U7" s="472"/>
      <c r="V7" s="472"/>
      <c r="W7" s="473"/>
      <c r="X7" s="289"/>
      <c r="Y7" s="290"/>
      <c r="Z7" s="291"/>
      <c r="AA7" s="289"/>
      <c r="AB7" s="290"/>
      <c r="AC7" s="291"/>
      <c r="AD7" s="378"/>
      <c r="AE7" s="379"/>
      <c r="AF7" s="379"/>
      <c r="AG7" s="380"/>
      <c r="AH7" s="273"/>
    </row>
    <row r="8" spans="1:36" s="106" customFormat="1" ht="38.25" customHeight="1" thickBot="1">
      <c r="A8" s="488"/>
      <c r="B8" s="481" t="s">
        <v>199</v>
      </c>
      <c r="C8" s="482"/>
      <c r="D8" s="265" t="s">
        <v>37</v>
      </c>
      <c r="E8" s="275" t="s">
        <v>38</v>
      </c>
      <c r="F8" s="275" t="s">
        <v>39</v>
      </c>
      <c r="G8" s="275" t="s">
        <v>40</v>
      </c>
      <c r="H8" s="276" t="s">
        <v>253</v>
      </c>
      <c r="I8" s="265" t="s">
        <v>37</v>
      </c>
      <c r="J8" s="275" t="s">
        <v>38</v>
      </c>
      <c r="K8" s="275" t="s">
        <v>394</v>
      </c>
      <c r="L8" s="275" t="s">
        <v>40</v>
      </c>
      <c r="M8" s="276" t="s">
        <v>253</v>
      </c>
      <c r="N8" s="265" t="s">
        <v>37</v>
      </c>
      <c r="O8" s="275" t="s">
        <v>38</v>
      </c>
      <c r="P8" s="275" t="s">
        <v>39</v>
      </c>
      <c r="Q8" s="275" t="s">
        <v>40</v>
      </c>
      <c r="R8" s="276" t="s">
        <v>253</v>
      </c>
      <c r="S8" s="265" t="s">
        <v>37</v>
      </c>
      <c r="T8" s="275" t="s">
        <v>38</v>
      </c>
      <c r="U8" s="275" t="s">
        <v>39</v>
      </c>
      <c r="V8" s="275" t="s">
        <v>40</v>
      </c>
      <c r="W8" s="276" t="s">
        <v>253</v>
      </c>
      <c r="X8" s="289"/>
      <c r="Y8" s="290"/>
      <c r="Z8" s="291"/>
      <c r="AA8" s="289"/>
      <c r="AB8" s="290"/>
      <c r="AC8" s="291"/>
      <c r="AD8" s="257" t="s">
        <v>329</v>
      </c>
      <c r="AE8" s="195" t="s">
        <v>331</v>
      </c>
      <c r="AF8" s="189" t="s">
        <v>28</v>
      </c>
      <c r="AG8" s="196" t="s">
        <v>169</v>
      </c>
      <c r="AH8" s="274"/>
    </row>
    <row r="9" spans="1:36" s="164" customFormat="1" ht="15" customHeight="1">
      <c r="A9" s="292" t="s">
        <v>41</v>
      </c>
      <c r="B9" s="290"/>
      <c r="C9" s="291"/>
      <c r="D9" s="407" t="s">
        <v>42</v>
      </c>
      <c r="E9" s="407"/>
      <c r="F9" s="407"/>
      <c r="G9" s="474"/>
      <c r="H9" s="408"/>
      <c r="I9" s="469" t="s">
        <v>42</v>
      </c>
      <c r="J9" s="407"/>
      <c r="K9" s="407"/>
      <c r="L9" s="407"/>
      <c r="M9" s="408"/>
      <c r="N9" s="469" t="s">
        <v>42</v>
      </c>
      <c r="O9" s="407"/>
      <c r="P9" s="407"/>
      <c r="Q9" s="407"/>
      <c r="R9" s="408"/>
      <c r="S9" s="469" t="s">
        <v>42</v>
      </c>
      <c r="T9" s="407"/>
      <c r="U9" s="407"/>
      <c r="V9" s="407"/>
      <c r="W9" s="408"/>
      <c r="X9" s="289"/>
      <c r="Y9" s="290"/>
      <c r="Z9" s="291"/>
      <c r="AA9" s="289"/>
      <c r="AB9" s="290"/>
      <c r="AC9" s="291"/>
      <c r="AD9" s="209">
        <v>0.29166666666666669</v>
      </c>
      <c r="AE9" s="212">
        <f t="shared" ref="AE9:AE40" si="0">AD9+3/24</f>
        <v>0.41666666666666669</v>
      </c>
      <c r="AF9" s="218">
        <f t="shared" ref="AF9:AF40" si="1">AD9+8/24</f>
        <v>0.625</v>
      </c>
      <c r="AG9" s="222">
        <f t="shared" ref="AG9:AG40" si="2">AD9+17/24</f>
        <v>1</v>
      </c>
      <c r="AH9" s="256" t="s">
        <v>330</v>
      </c>
      <c r="AI9" s="255"/>
      <c r="AJ9" s="263"/>
    </row>
    <row r="10" spans="1:36" s="164" customFormat="1" ht="15" customHeight="1" thickBot="1">
      <c r="A10" s="293" t="s">
        <v>43</v>
      </c>
      <c r="B10" s="290"/>
      <c r="C10" s="291"/>
      <c r="D10" s="409"/>
      <c r="E10" s="409"/>
      <c r="F10" s="409"/>
      <c r="G10" s="409"/>
      <c r="H10" s="410"/>
      <c r="I10" s="470"/>
      <c r="J10" s="409"/>
      <c r="K10" s="409"/>
      <c r="L10" s="409"/>
      <c r="M10" s="410"/>
      <c r="N10" s="470"/>
      <c r="O10" s="409"/>
      <c r="P10" s="409"/>
      <c r="Q10" s="409"/>
      <c r="R10" s="410"/>
      <c r="S10" s="470"/>
      <c r="T10" s="409"/>
      <c r="U10" s="409"/>
      <c r="V10" s="409"/>
      <c r="W10" s="410"/>
      <c r="X10" s="289"/>
      <c r="Y10" s="290"/>
      <c r="Z10" s="291"/>
      <c r="AA10" s="289"/>
      <c r="AB10" s="290"/>
      <c r="AC10" s="291"/>
      <c r="AD10" s="190">
        <f>AD9+0.5/24</f>
        <v>0.3125</v>
      </c>
      <c r="AE10" s="191">
        <f t="shared" si="0"/>
        <v>0.4375</v>
      </c>
      <c r="AF10" s="218">
        <f t="shared" si="1"/>
        <v>0.64583333333333326</v>
      </c>
      <c r="AG10" s="194">
        <f t="shared" si="2"/>
        <v>1.0208333333333335</v>
      </c>
      <c r="AH10" s="273"/>
    </row>
    <row r="11" spans="1:36" s="164" customFormat="1" ht="15" customHeight="1">
      <c r="A11" s="294" t="s">
        <v>44</v>
      </c>
      <c r="B11" s="290"/>
      <c r="C11" s="291"/>
      <c r="D11" s="395" t="s">
        <v>254</v>
      </c>
      <c r="E11" s="396"/>
      <c r="F11" s="396"/>
      <c r="G11" s="396"/>
      <c r="H11" s="397"/>
      <c r="I11" s="438" t="s">
        <v>255</v>
      </c>
      <c r="J11" s="392"/>
      <c r="K11" s="454" t="s">
        <v>216</v>
      </c>
      <c r="L11" s="358" t="s">
        <v>47</v>
      </c>
      <c r="M11" s="392"/>
      <c r="N11" s="426" t="s">
        <v>48</v>
      </c>
      <c r="O11" s="427"/>
      <c r="P11" s="427"/>
      <c r="Q11" s="427"/>
      <c r="R11" s="428"/>
      <c r="S11" s="438" t="s">
        <v>255</v>
      </c>
      <c r="T11" s="466" t="s">
        <v>46</v>
      </c>
      <c r="U11" s="420" t="s">
        <v>57</v>
      </c>
      <c r="V11" s="358" t="s">
        <v>47</v>
      </c>
      <c r="W11" s="392"/>
      <c r="X11" s="289"/>
      <c r="Y11" s="290"/>
      <c r="Z11" s="291"/>
      <c r="AA11" s="289"/>
      <c r="AB11" s="290"/>
      <c r="AC11" s="291"/>
      <c r="AD11" s="190">
        <f t="shared" ref="AD11:AD40" si="3">AD10+0.5/24</f>
        <v>0.33333333333333331</v>
      </c>
      <c r="AE11" s="191">
        <f t="shared" si="0"/>
        <v>0.45833333333333331</v>
      </c>
      <c r="AF11" s="218">
        <f t="shared" si="1"/>
        <v>0.66666666666666663</v>
      </c>
      <c r="AG11" s="194">
        <f t="shared" si="2"/>
        <v>1.0416666666666667</v>
      </c>
      <c r="AH11" s="273"/>
    </row>
    <row r="12" spans="1:36" s="164" customFormat="1" ht="15" customHeight="1" thickBot="1">
      <c r="A12" s="294" t="s">
        <v>50</v>
      </c>
      <c r="B12" s="290"/>
      <c r="C12" s="291"/>
      <c r="D12" s="398"/>
      <c r="E12" s="399"/>
      <c r="F12" s="399"/>
      <c r="G12" s="399"/>
      <c r="H12" s="400"/>
      <c r="I12" s="439"/>
      <c r="J12" s="393"/>
      <c r="K12" s="455"/>
      <c r="L12" s="359"/>
      <c r="M12" s="393"/>
      <c r="N12" s="429"/>
      <c r="O12" s="430"/>
      <c r="P12" s="430"/>
      <c r="Q12" s="430"/>
      <c r="R12" s="431"/>
      <c r="S12" s="439"/>
      <c r="T12" s="467"/>
      <c r="U12" s="421"/>
      <c r="V12" s="359"/>
      <c r="W12" s="393"/>
      <c r="X12" s="289"/>
      <c r="Y12" s="290"/>
      <c r="Z12" s="291"/>
      <c r="AA12" s="289"/>
      <c r="AB12" s="290"/>
      <c r="AC12" s="291"/>
      <c r="AD12" s="190">
        <f t="shared" si="3"/>
        <v>0.35416666666666663</v>
      </c>
      <c r="AE12" s="191">
        <f t="shared" si="0"/>
        <v>0.47916666666666663</v>
      </c>
      <c r="AF12" s="218">
        <f t="shared" si="1"/>
        <v>0.6875</v>
      </c>
      <c r="AG12" s="194">
        <f t="shared" si="2"/>
        <v>1.0625</v>
      </c>
      <c r="AH12" s="273"/>
    </row>
    <row r="13" spans="1:36" s="164" customFormat="1" ht="15" customHeight="1">
      <c r="A13" s="294" t="s">
        <v>51</v>
      </c>
      <c r="B13" s="290"/>
      <c r="C13" s="291"/>
      <c r="D13" s="398"/>
      <c r="E13" s="399"/>
      <c r="F13" s="399"/>
      <c r="G13" s="399"/>
      <c r="H13" s="400"/>
      <c r="I13" s="439"/>
      <c r="J13" s="393"/>
      <c r="K13" s="455"/>
      <c r="L13" s="359"/>
      <c r="M13" s="393"/>
      <c r="N13" s="447" t="s">
        <v>255</v>
      </c>
      <c r="O13" s="445" t="s">
        <v>219</v>
      </c>
      <c r="P13" s="392"/>
      <c r="Q13" s="449" t="s">
        <v>256</v>
      </c>
      <c r="R13" s="392"/>
      <c r="S13" s="439"/>
      <c r="T13" s="467"/>
      <c r="U13" s="421"/>
      <c r="V13" s="359"/>
      <c r="W13" s="393"/>
      <c r="X13" s="289"/>
      <c r="Y13" s="290"/>
      <c r="Z13" s="291"/>
      <c r="AA13" s="395" t="s">
        <v>257</v>
      </c>
      <c r="AB13" s="396"/>
      <c r="AC13" s="397"/>
      <c r="AD13" s="190">
        <f t="shared" si="3"/>
        <v>0.37499999999999994</v>
      </c>
      <c r="AE13" s="191">
        <f t="shared" si="0"/>
        <v>0.49999999999999994</v>
      </c>
      <c r="AF13" s="218">
        <f t="shared" si="1"/>
        <v>0.70833333333333326</v>
      </c>
      <c r="AG13" s="194">
        <f t="shared" si="2"/>
        <v>1.0833333333333333</v>
      </c>
      <c r="AH13" s="273"/>
    </row>
    <row r="14" spans="1:36" s="164" customFormat="1" ht="15" customHeight="1" thickBot="1">
      <c r="A14" s="294" t="s">
        <v>52</v>
      </c>
      <c r="B14" s="290"/>
      <c r="C14" s="291"/>
      <c r="D14" s="401"/>
      <c r="E14" s="402"/>
      <c r="F14" s="402"/>
      <c r="G14" s="402"/>
      <c r="H14" s="403"/>
      <c r="I14" s="440"/>
      <c r="J14" s="394"/>
      <c r="K14" s="456"/>
      <c r="L14" s="360"/>
      <c r="M14" s="394"/>
      <c r="N14" s="448"/>
      <c r="O14" s="446"/>
      <c r="P14" s="394"/>
      <c r="Q14" s="450"/>
      <c r="R14" s="394"/>
      <c r="S14" s="440"/>
      <c r="T14" s="468"/>
      <c r="U14" s="422"/>
      <c r="V14" s="360"/>
      <c r="W14" s="394"/>
      <c r="X14" s="289"/>
      <c r="Y14" s="290"/>
      <c r="Z14" s="291"/>
      <c r="AA14" s="398"/>
      <c r="AB14" s="399"/>
      <c r="AC14" s="400"/>
      <c r="AD14" s="190">
        <f t="shared" si="3"/>
        <v>0.39583333333333326</v>
      </c>
      <c r="AE14" s="191">
        <f t="shared" si="0"/>
        <v>0.52083333333333326</v>
      </c>
      <c r="AF14" s="218">
        <f t="shared" si="1"/>
        <v>0.72916666666666652</v>
      </c>
      <c r="AG14" s="194">
        <f t="shared" si="2"/>
        <v>1.1041666666666665</v>
      </c>
      <c r="AH14" s="273"/>
    </row>
    <row r="15" spans="1:36" s="164" customFormat="1" ht="15" customHeight="1" thickBot="1">
      <c r="A15" s="295" t="s">
        <v>53</v>
      </c>
      <c r="B15" s="290"/>
      <c r="C15" s="291"/>
      <c r="D15" s="370" t="s">
        <v>54</v>
      </c>
      <c r="E15" s="370"/>
      <c r="F15" s="370"/>
      <c r="G15" s="370"/>
      <c r="H15" s="371"/>
      <c r="I15" s="369" t="s">
        <v>54</v>
      </c>
      <c r="J15" s="370"/>
      <c r="K15" s="370"/>
      <c r="L15" s="370"/>
      <c r="M15" s="371"/>
      <c r="N15" s="369" t="s">
        <v>54</v>
      </c>
      <c r="O15" s="370"/>
      <c r="P15" s="370"/>
      <c r="Q15" s="370"/>
      <c r="R15" s="371"/>
      <c r="S15" s="369" t="s">
        <v>54</v>
      </c>
      <c r="T15" s="370"/>
      <c r="U15" s="370"/>
      <c r="V15" s="370"/>
      <c r="W15" s="371"/>
      <c r="X15" s="289"/>
      <c r="Y15" s="290"/>
      <c r="Z15" s="291"/>
      <c r="AA15" s="398"/>
      <c r="AB15" s="399"/>
      <c r="AC15" s="400"/>
      <c r="AD15" s="190">
        <f t="shared" si="3"/>
        <v>0.41666666666666657</v>
      </c>
      <c r="AE15" s="192">
        <f t="shared" si="0"/>
        <v>0.54166666666666652</v>
      </c>
      <c r="AF15" s="218">
        <f t="shared" si="1"/>
        <v>0.74999999999999989</v>
      </c>
      <c r="AG15" s="194">
        <f t="shared" si="2"/>
        <v>1.125</v>
      </c>
      <c r="AH15" s="273"/>
    </row>
    <row r="16" spans="1:36" s="164" customFormat="1" ht="15" customHeight="1">
      <c r="A16" s="296" t="s">
        <v>55</v>
      </c>
      <c r="B16" s="290"/>
      <c r="C16" s="291"/>
      <c r="D16" s="423" t="s">
        <v>56</v>
      </c>
      <c r="E16" s="424"/>
      <c r="F16" s="424"/>
      <c r="G16" s="424"/>
      <c r="H16" s="425"/>
      <c r="I16" s="483" t="s">
        <v>208</v>
      </c>
      <c r="J16" s="392"/>
      <c r="K16" s="432" t="s">
        <v>215</v>
      </c>
      <c r="L16" s="389" t="s">
        <v>258</v>
      </c>
      <c r="M16" s="384">
        <v>802.18</v>
      </c>
      <c r="N16" s="423" t="s">
        <v>259</v>
      </c>
      <c r="O16" s="424"/>
      <c r="P16" s="424"/>
      <c r="Q16" s="424"/>
      <c r="R16" s="425"/>
      <c r="S16" s="438" t="s">
        <v>255</v>
      </c>
      <c r="T16" s="451" t="s">
        <v>260</v>
      </c>
      <c r="U16" s="432" t="s">
        <v>215</v>
      </c>
      <c r="V16" s="389" t="s">
        <v>258</v>
      </c>
      <c r="W16" s="392"/>
      <c r="X16" s="289"/>
      <c r="Y16" s="290"/>
      <c r="Z16" s="291"/>
      <c r="AA16" s="398"/>
      <c r="AB16" s="399"/>
      <c r="AC16" s="400"/>
      <c r="AD16" s="190">
        <f t="shared" si="3"/>
        <v>0.43749999999999989</v>
      </c>
      <c r="AE16" s="192">
        <f t="shared" si="0"/>
        <v>0.56249999999999989</v>
      </c>
      <c r="AF16" s="218">
        <f t="shared" si="1"/>
        <v>0.77083333333333326</v>
      </c>
      <c r="AG16" s="194">
        <f t="shared" si="2"/>
        <v>1.1458333333333333</v>
      </c>
      <c r="AH16" s="273"/>
    </row>
    <row r="17" spans="1:34" s="164" customFormat="1" ht="15" customHeight="1" thickBot="1">
      <c r="A17" s="296" t="s">
        <v>58</v>
      </c>
      <c r="B17" s="290"/>
      <c r="C17" s="291"/>
      <c r="D17" s="426"/>
      <c r="E17" s="427"/>
      <c r="F17" s="427"/>
      <c r="G17" s="427"/>
      <c r="H17" s="428"/>
      <c r="I17" s="484"/>
      <c r="J17" s="393"/>
      <c r="K17" s="433"/>
      <c r="L17" s="390"/>
      <c r="M17" s="385"/>
      <c r="N17" s="429"/>
      <c r="O17" s="430"/>
      <c r="P17" s="430"/>
      <c r="Q17" s="430"/>
      <c r="R17" s="431"/>
      <c r="S17" s="439"/>
      <c r="T17" s="452"/>
      <c r="U17" s="433"/>
      <c r="V17" s="390"/>
      <c r="W17" s="393"/>
      <c r="X17" s="289"/>
      <c r="Y17" s="290"/>
      <c r="Z17" s="291"/>
      <c r="AA17" s="398"/>
      <c r="AB17" s="399"/>
      <c r="AC17" s="400"/>
      <c r="AD17" s="190">
        <f t="shared" si="3"/>
        <v>0.4583333333333332</v>
      </c>
      <c r="AE17" s="192">
        <f t="shared" si="0"/>
        <v>0.58333333333333326</v>
      </c>
      <c r="AF17" s="218">
        <f t="shared" si="1"/>
        <v>0.79166666666666652</v>
      </c>
      <c r="AG17" s="194">
        <f t="shared" si="2"/>
        <v>1.1666666666666665</v>
      </c>
      <c r="AH17" s="273"/>
    </row>
    <row r="18" spans="1:34" s="164" customFormat="1" ht="15" customHeight="1">
      <c r="A18" s="296" t="s">
        <v>59</v>
      </c>
      <c r="B18" s="290"/>
      <c r="C18" s="291"/>
      <c r="D18" s="426"/>
      <c r="E18" s="427"/>
      <c r="F18" s="427"/>
      <c r="G18" s="427"/>
      <c r="H18" s="428"/>
      <c r="I18" s="484"/>
      <c r="J18" s="393"/>
      <c r="K18" s="433"/>
      <c r="L18" s="390"/>
      <c r="M18" s="385"/>
      <c r="N18" s="423" t="s">
        <v>186</v>
      </c>
      <c r="O18" s="424"/>
      <c r="P18" s="424"/>
      <c r="Q18" s="424"/>
      <c r="R18" s="425"/>
      <c r="S18" s="439"/>
      <c r="T18" s="452"/>
      <c r="U18" s="433"/>
      <c r="V18" s="390"/>
      <c r="W18" s="393"/>
      <c r="X18" s="289"/>
      <c r="Y18" s="290"/>
      <c r="Z18" s="291"/>
      <c r="AA18" s="398"/>
      <c r="AB18" s="399"/>
      <c r="AC18" s="400"/>
      <c r="AD18" s="190">
        <f t="shared" si="3"/>
        <v>0.47916666666666652</v>
      </c>
      <c r="AE18" s="192">
        <f t="shared" si="0"/>
        <v>0.60416666666666652</v>
      </c>
      <c r="AF18" s="218">
        <f t="shared" si="1"/>
        <v>0.81249999999999978</v>
      </c>
      <c r="AG18" s="194">
        <f t="shared" si="2"/>
        <v>1.1875</v>
      </c>
      <c r="AH18" s="273"/>
    </row>
    <row r="19" spans="1:34" s="164" customFormat="1" ht="15" customHeight="1" thickBot="1">
      <c r="A19" s="296" t="s">
        <v>60</v>
      </c>
      <c r="B19" s="290"/>
      <c r="C19" s="291"/>
      <c r="D19" s="429"/>
      <c r="E19" s="430"/>
      <c r="F19" s="430"/>
      <c r="G19" s="430"/>
      <c r="H19" s="431"/>
      <c r="I19" s="485"/>
      <c r="J19" s="394"/>
      <c r="K19" s="434"/>
      <c r="L19" s="391"/>
      <c r="M19" s="386"/>
      <c r="N19" s="429"/>
      <c r="O19" s="430"/>
      <c r="P19" s="430"/>
      <c r="Q19" s="430"/>
      <c r="R19" s="431"/>
      <c r="S19" s="440"/>
      <c r="T19" s="453"/>
      <c r="U19" s="434"/>
      <c r="V19" s="391"/>
      <c r="W19" s="394"/>
      <c r="X19" s="289"/>
      <c r="Y19" s="290"/>
      <c r="Z19" s="291"/>
      <c r="AA19" s="398"/>
      <c r="AB19" s="399"/>
      <c r="AC19" s="400"/>
      <c r="AD19" s="190">
        <f t="shared" si="3"/>
        <v>0.49999999999999983</v>
      </c>
      <c r="AE19" s="192">
        <f t="shared" si="0"/>
        <v>0.62499999999999978</v>
      </c>
      <c r="AF19" s="218">
        <f t="shared" si="1"/>
        <v>0.83333333333333315</v>
      </c>
      <c r="AG19" s="194">
        <f t="shared" si="2"/>
        <v>1.2083333333333333</v>
      </c>
      <c r="AH19" s="273"/>
    </row>
    <row r="20" spans="1:34" s="164" customFormat="1" ht="15" customHeight="1" thickBot="1">
      <c r="A20" s="293" t="s">
        <v>61</v>
      </c>
      <c r="B20" s="290"/>
      <c r="C20" s="291"/>
      <c r="D20" s="407" t="s">
        <v>62</v>
      </c>
      <c r="E20" s="407"/>
      <c r="F20" s="407"/>
      <c r="G20" s="407"/>
      <c r="H20" s="408"/>
      <c r="I20" s="407" t="s">
        <v>62</v>
      </c>
      <c r="J20" s="407"/>
      <c r="K20" s="407"/>
      <c r="L20" s="407"/>
      <c r="M20" s="408"/>
      <c r="N20" s="407" t="s">
        <v>62</v>
      </c>
      <c r="O20" s="407"/>
      <c r="P20" s="407"/>
      <c r="Q20" s="407"/>
      <c r="R20" s="408"/>
      <c r="S20" s="407" t="s">
        <v>62</v>
      </c>
      <c r="T20" s="407"/>
      <c r="U20" s="407"/>
      <c r="V20" s="407"/>
      <c r="W20" s="408"/>
      <c r="X20" s="289"/>
      <c r="Y20" s="290"/>
      <c r="Z20" s="291"/>
      <c r="AA20" s="398"/>
      <c r="AB20" s="399"/>
      <c r="AC20" s="400"/>
      <c r="AD20" s="190">
        <f t="shared" si="3"/>
        <v>0.52083333333333315</v>
      </c>
      <c r="AE20" s="192">
        <f t="shared" si="0"/>
        <v>0.64583333333333315</v>
      </c>
      <c r="AF20" s="218">
        <f t="shared" si="1"/>
        <v>0.85416666666666652</v>
      </c>
      <c r="AG20" s="194">
        <f t="shared" si="2"/>
        <v>1.2291666666666665</v>
      </c>
      <c r="AH20" s="273"/>
    </row>
    <row r="21" spans="1:34" s="164" customFormat="1" ht="15" customHeight="1" thickBot="1">
      <c r="A21" s="293" t="s">
        <v>63</v>
      </c>
      <c r="B21" s="290"/>
      <c r="C21" s="291"/>
      <c r="D21" s="409"/>
      <c r="E21" s="409"/>
      <c r="F21" s="409"/>
      <c r="G21" s="409"/>
      <c r="H21" s="410"/>
      <c r="I21" s="409"/>
      <c r="J21" s="409"/>
      <c r="K21" s="409"/>
      <c r="L21" s="409"/>
      <c r="M21" s="410"/>
      <c r="N21" s="409"/>
      <c r="O21" s="409"/>
      <c r="P21" s="409"/>
      <c r="Q21" s="409"/>
      <c r="R21" s="410"/>
      <c r="S21" s="409"/>
      <c r="T21" s="409"/>
      <c r="U21" s="409"/>
      <c r="V21" s="409"/>
      <c r="W21" s="410"/>
      <c r="X21" s="395" t="s">
        <v>261</v>
      </c>
      <c r="Y21" s="396"/>
      <c r="Z21" s="397"/>
      <c r="AA21" s="398"/>
      <c r="AB21" s="399"/>
      <c r="AC21" s="400"/>
      <c r="AD21" s="190">
        <f t="shared" si="3"/>
        <v>0.54166666666666652</v>
      </c>
      <c r="AE21" s="192">
        <f t="shared" si="0"/>
        <v>0.66666666666666652</v>
      </c>
      <c r="AF21" s="218">
        <f t="shared" si="1"/>
        <v>0.87499999999999978</v>
      </c>
      <c r="AG21" s="194">
        <f t="shared" si="2"/>
        <v>1.25</v>
      </c>
      <c r="AH21" s="273"/>
    </row>
    <row r="22" spans="1:34" s="164" customFormat="1" ht="15" customHeight="1" thickBot="1">
      <c r="A22" s="296" t="s">
        <v>64</v>
      </c>
      <c r="B22" s="290"/>
      <c r="C22" s="291"/>
      <c r="D22" s="438" t="s">
        <v>255</v>
      </c>
      <c r="E22" s="435" t="s">
        <v>262</v>
      </c>
      <c r="F22" s="420" t="s">
        <v>57</v>
      </c>
      <c r="G22" s="392"/>
      <c r="H22" s="392"/>
      <c r="I22" s="438" t="s">
        <v>255</v>
      </c>
      <c r="J22" s="435" t="s">
        <v>262</v>
      </c>
      <c r="K22" s="420" t="s">
        <v>57</v>
      </c>
      <c r="L22" s="358" t="s">
        <v>47</v>
      </c>
      <c r="M22" s="392"/>
      <c r="N22" s="438" t="s">
        <v>255</v>
      </c>
      <c r="O22" s="435" t="s">
        <v>262</v>
      </c>
      <c r="P22" s="420" t="s">
        <v>57</v>
      </c>
      <c r="Q22" s="358" t="s">
        <v>45</v>
      </c>
      <c r="R22" s="392"/>
      <c r="S22" s="438" t="s">
        <v>255</v>
      </c>
      <c r="T22" s="435" t="s">
        <v>262</v>
      </c>
      <c r="U22" s="366" t="s">
        <v>49</v>
      </c>
      <c r="V22" s="392"/>
      <c r="W22" s="392"/>
      <c r="X22" s="398"/>
      <c r="Y22" s="399"/>
      <c r="Z22" s="400"/>
      <c r="AA22" s="398"/>
      <c r="AB22" s="399"/>
      <c r="AC22" s="400"/>
      <c r="AD22" s="190">
        <f t="shared" si="3"/>
        <v>0.56249999999999989</v>
      </c>
      <c r="AE22" s="192">
        <f t="shared" si="0"/>
        <v>0.68749999999999989</v>
      </c>
      <c r="AF22" s="218">
        <f t="shared" si="1"/>
        <v>0.89583333333333326</v>
      </c>
      <c r="AG22" s="194">
        <f t="shared" si="2"/>
        <v>1.2708333333333333</v>
      </c>
      <c r="AH22" s="273"/>
    </row>
    <row r="23" spans="1:34" s="164" customFormat="1" ht="15" customHeight="1">
      <c r="A23" s="296" t="s">
        <v>66</v>
      </c>
      <c r="B23" s="441" t="s">
        <v>217</v>
      </c>
      <c r="C23" s="442"/>
      <c r="D23" s="439"/>
      <c r="E23" s="436"/>
      <c r="F23" s="421"/>
      <c r="G23" s="393"/>
      <c r="H23" s="393"/>
      <c r="I23" s="439"/>
      <c r="J23" s="436"/>
      <c r="K23" s="421"/>
      <c r="L23" s="359"/>
      <c r="M23" s="393"/>
      <c r="N23" s="439"/>
      <c r="O23" s="436"/>
      <c r="P23" s="421"/>
      <c r="Q23" s="359"/>
      <c r="R23" s="393"/>
      <c r="S23" s="439"/>
      <c r="T23" s="436"/>
      <c r="U23" s="367"/>
      <c r="V23" s="393"/>
      <c r="W23" s="393"/>
      <c r="X23" s="398"/>
      <c r="Y23" s="399"/>
      <c r="Z23" s="400"/>
      <c r="AA23" s="398"/>
      <c r="AB23" s="399"/>
      <c r="AC23" s="400"/>
      <c r="AD23" s="190">
        <f t="shared" si="3"/>
        <v>0.58333333333333326</v>
      </c>
      <c r="AE23" s="192">
        <f t="shared" si="0"/>
        <v>0.70833333333333326</v>
      </c>
      <c r="AF23" s="212">
        <f t="shared" si="1"/>
        <v>0.91666666666666652</v>
      </c>
      <c r="AG23" s="194">
        <f t="shared" si="2"/>
        <v>1.2916666666666665</v>
      </c>
      <c r="AH23" s="273"/>
    </row>
    <row r="24" spans="1:34" s="164" customFormat="1" ht="15" customHeight="1" thickBot="1">
      <c r="A24" s="296" t="s">
        <v>67</v>
      </c>
      <c r="B24" s="443"/>
      <c r="C24" s="444"/>
      <c r="D24" s="439"/>
      <c r="E24" s="436"/>
      <c r="F24" s="421"/>
      <c r="G24" s="393"/>
      <c r="H24" s="393"/>
      <c r="I24" s="439"/>
      <c r="J24" s="436"/>
      <c r="K24" s="421"/>
      <c r="L24" s="359"/>
      <c r="M24" s="393"/>
      <c r="N24" s="439"/>
      <c r="O24" s="436"/>
      <c r="P24" s="421"/>
      <c r="Q24" s="359"/>
      <c r="R24" s="393"/>
      <c r="S24" s="439"/>
      <c r="T24" s="436"/>
      <c r="U24" s="367"/>
      <c r="V24" s="393"/>
      <c r="W24" s="393"/>
      <c r="X24" s="398"/>
      <c r="Y24" s="399"/>
      <c r="Z24" s="400"/>
      <c r="AA24" s="398"/>
      <c r="AB24" s="399"/>
      <c r="AC24" s="400"/>
      <c r="AD24" s="190">
        <f t="shared" si="3"/>
        <v>0.60416666666666663</v>
      </c>
      <c r="AE24" s="192">
        <f t="shared" si="0"/>
        <v>0.72916666666666663</v>
      </c>
      <c r="AF24" s="212">
        <f t="shared" si="1"/>
        <v>0.9375</v>
      </c>
      <c r="AG24" s="194">
        <f t="shared" si="2"/>
        <v>1.3125</v>
      </c>
      <c r="AH24" s="273"/>
    </row>
    <row r="25" spans="1:34" s="164" customFormat="1" ht="15" customHeight="1" thickBot="1">
      <c r="A25" s="296" t="s">
        <v>68</v>
      </c>
      <c r="B25" s="290"/>
      <c r="C25" s="291"/>
      <c r="D25" s="440"/>
      <c r="E25" s="437"/>
      <c r="F25" s="422"/>
      <c r="G25" s="394"/>
      <c r="H25" s="394"/>
      <c r="I25" s="440"/>
      <c r="J25" s="437"/>
      <c r="K25" s="422"/>
      <c r="L25" s="360"/>
      <c r="M25" s="394"/>
      <c r="N25" s="440"/>
      <c r="O25" s="437"/>
      <c r="P25" s="422"/>
      <c r="Q25" s="360"/>
      <c r="R25" s="394"/>
      <c r="S25" s="440"/>
      <c r="T25" s="437"/>
      <c r="U25" s="368"/>
      <c r="V25" s="394"/>
      <c r="W25" s="394"/>
      <c r="X25" s="398"/>
      <c r="Y25" s="399"/>
      <c r="Z25" s="400"/>
      <c r="AA25" s="398"/>
      <c r="AB25" s="399"/>
      <c r="AC25" s="400"/>
      <c r="AD25" s="190">
        <f>AD24+0.5/24</f>
        <v>0.625</v>
      </c>
      <c r="AE25" s="192">
        <f t="shared" si="0"/>
        <v>0.75</v>
      </c>
      <c r="AF25" s="212">
        <f t="shared" si="1"/>
        <v>0.95833333333333326</v>
      </c>
      <c r="AG25" s="194">
        <f t="shared" si="2"/>
        <v>1.3333333333333335</v>
      </c>
      <c r="AH25" s="273"/>
    </row>
    <row r="26" spans="1:34" s="164" customFormat="1" ht="15" customHeight="1" thickBot="1">
      <c r="A26" s="295" t="s">
        <v>69</v>
      </c>
      <c r="B26" s="290"/>
      <c r="C26" s="291"/>
      <c r="D26" s="369" t="s">
        <v>54</v>
      </c>
      <c r="E26" s="370"/>
      <c r="F26" s="370"/>
      <c r="G26" s="370"/>
      <c r="H26" s="371"/>
      <c r="I26" s="369" t="s">
        <v>54</v>
      </c>
      <c r="J26" s="370"/>
      <c r="K26" s="370"/>
      <c r="L26" s="370"/>
      <c r="M26" s="371"/>
      <c r="N26" s="369" t="s">
        <v>54</v>
      </c>
      <c r="O26" s="370"/>
      <c r="P26" s="370"/>
      <c r="Q26" s="370"/>
      <c r="R26" s="371"/>
      <c r="S26" s="369" t="s">
        <v>54</v>
      </c>
      <c r="T26" s="370"/>
      <c r="U26" s="370"/>
      <c r="V26" s="370"/>
      <c r="W26" s="371"/>
      <c r="X26" s="398"/>
      <c r="Y26" s="399"/>
      <c r="Z26" s="400"/>
      <c r="AA26" s="398"/>
      <c r="AB26" s="399"/>
      <c r="AC26" s="400"/>
      <c r="AD26" s="190">
        <f t="shared" si="3"/>
        <v>0.64583333333333337</v>
      </c>
      <c r="AE26" s="192">
        <f t="shared" si="0"/>
        <v>0.77083333333333337</v>
      </c>
      <c r="AF26" s="212">
        <f t="shared" si="1"/>
        <v>0.97916666666666674</v>
      </c>
      <c r="AG26" s="194">
        <f t="shared" si="2"/>
        <v>1.3541666666666667</v>
      </c>
      <c r="AH26" s="273"/>
    </row>
    <row r="27" spans="1:34" s="164" customFormat="1" ht="15" customHeight="1">
      <c r="A27" s="294" t="s">
        <v>70</v>
      </c>
      <c r="B27" s="537" t="s">
        <v>218</v>
      </c>
      <c r="C27" s="538"/>
      <c r="D27" s="392"/>
      <c r="E27" s="372" t="s">
        <v>219</v>
      </c>
      <c r="F27" s="366" t="s">
        <v>49</v>
      </c>
      <c r="G27" s="389" t="s">
        <v>258</v>
      </c>
      <c r="H27" s="384">
        <v>802.18</v>
      </c>
      <c r="I27" s="358" t="s">
        <v>47</v>
      </c>
      <c r="J27" s="451" t="s">
        <v>260</v>
      </c>
      <c r="K27" s="366" t="s">
        <v>49</v>
      </c>
      <c r="L27" s="381" t="s">
        <v>256</v>
      </c>
      <c r="M27" s="384" t="s">
        <v>200</v>
      </c>
      <c r="N27" s="392"/>
      <c r="O27" s="392"/>
      <c r="P27" s="366" t="s">
        <v>49</v>
      </c>
      <c r="Q27" s="389" t="s">
        <v>258</v>
      </c>
      <c r="R27" s="384">
        <v>802.24</v>
      </c>
      <c r="S27" s="423" t="s">
        <v>78</v>
      </c>
      <c r="T27" s="424"/>
      <c r="U27" s="424"/>
      <c r="V27" s="424"/>
      <c r="W27" s="425"/>
      <c r="X27" s="398"/>
      <c r="Y27" s="399"/>
      <c r="Z27" s="400"/>
      <c r="AA27" s="398"/>
      <c r="AB27" s="399"/>
      <c r="AC27" s="400"/>
      <c r="AD27" s="190">
        <f t="shared" si="3"/>
        <v>0.66666666666666674</v>
      </c>
      <c r="AE27" s="192">
        <f t="shared" si="0"/>
        <v>0.79166666666666674</v>
      </c>
      <c r="AF27" s="219">
        <f t="shared" si="1"/>
        <v>1</v>
      </c>
      <c r="AG27" s="194">
        <f t="shared" si="2"/>
        <v>1.375</v>
      </c>
      <c r="AH27" s="273"/>
    </row>
    <row r="28" spans="1:34" s="164" customFormat="1" ht="15" customHeight="1" thickBot="1">
      <c r="A28" s="296" t="s">
        <v>71</v>
      </c>
      <c r="B28" s="539"/>
      <c r="C28" s="540"/>
      <c r="D28" s="393"/>
      <c r="E28" s="373"/>
      <c r="F28" s="367"/>
      <c r="G28" s="390"/>
      <c r="H28" s="385"/>
      <c r="I28" s="359"/>
      <c r="J28" s="452"/>
      <c r="K28" s="367"/>
      <c r="L28" s="382"/>
      <c r="M28" s="385"/>
      <c r="N28" s="393"/>
      <c r="O28" s="393"/>
      <c r="P28" s="367"/>
      <c r="Q28" s="390"/>
      <c r="R28" s="385"/>
      <c r="S28" s="426"/>
      <c r="T28" s="427"/>
      <c r="U28" s="427"/>
      <c r="V28" s="427"/>
      <c r="W28" s="428"/>
      <c r="X28" s="398"/>
      <c r="Y28" s="399"/>
      <c r="Z28" s="400"/>
      <c r="AA28" s="401"/>
      <c r="AB28" s="402"/>
      <c r="AC28" s="403"/>
      <c r="AD28" s="190">
        <f t="shared" si="3"/>
        <v>0.68750000000000011</v>
      </c>
      <c r="AE28" s="192">
        <f t="shared" si="0"/>
        <v>0.81250000000000011</v>
      </c>
      <c r="AF28" s="219">
        <f t="shared" si="1"/>
        <v>1.0208333333333335</v>
      </c>
      <c r="AG28" s="194">
        <f t="shared" si="2"/>
        <v>1.3958333333333335</v>
      </c>
      <c r="AH28" s="273"/>
    </row>
    <row r="29" spans="1:34" s="164" customFormat="1" ht="15" customHeight="1" thickBot="1">
      <c r="A29" s="296" t="s">
        <v>72</v>
      </c>
      <c r="B29" s="541"/>
      <c r="C29" s="542"/>
      <c r="D29" s="393"/>
      <c r="E29" s="373"/>
      <c r="F29" s="367"/>
      <c r="G29" s="390"/>
      <c r="H29" s="385"/>
      <c r="I29" s="359"/>
      <c r="J29" s="452"/>
      <c r="K29" s="367"/>
      <c r="L29" s="382"/>
      <c r="M29" s="385"/>
      <c r="N29" s="393"/>
      <c r="O29" s="393"/>
      <c r="P29" s="367"/>
      <c r="Q29" s="390"/>
      <c r="R29" s="385"/>
      <c r="S29" s="426"/>
      <c r="T29" s="427"/>
      <c r="U29" s="427"/>
      <c r="V29" s="427"/>
      <c r="W29" s="428"/>
      <c r="X29" s="398"/>
      <c r="Y29" s="399"/>
      <c r="Z29" s="400"/>
      <c r="AA29" s="289"/>
      <c r="AB29" s="290"/>
      <c r="AC29" s="291"/>
      <c r="AD29" s="190">
        <f t="shared" si="3"/>
        <v>0.70833333333333348</v>
      </c>
      <c r="AE29" s="192">
        <f t="shared" si="0"/>
        <v>0.83333333333333348</v>
      </c>
      <c r="AF29" s="219">
        <f t="shared" si="1"/>
        <v>1.0416666666666667</v>
      </c>
      <c r="AG29" s="194">
        <f t="shared" si="2"/>
        <v>1.416666666666667</v>
      </c>
      <c r="AH29" s="273"/>
    </row>
    <row r="30" spans="1:34" s="164" customFormat="1" ht="15" customHeight="1" thickBot="1">
      <c r="A30" s="296" t="s">
        <v>73</v>
      </c>
      <c r="B30" s="441" t="s">
        <v>74</v>
      </c>
      <c r="C30" s="442"/>
      <c r="D30" s="394"/>
      <c r="E30" s="374"/>
      <c r="F30" s="368"/>
      <c r="G30" s="391"/>
      <c r="H30" s="386"/>
      <c r="I30" s="360"/>
      <c r="J30" s="453"/>
      <c r="K30" s="368"/>
      <c r="L30" s="383"/>
      <c r="M30" s="386"/>
      <c r="N30" s="394"/>
      <c r="O30" s="394"/>
      <c r="P30" s="368"/>
      <c r="Q30" s="391"/>
      <c r="R30" s="386"/>
      <c r="S30" s="429"/>
      <c r="T30" s="430"/>
      <c r="U30" s="430"/>
      <c r="V30" s="430"/>
      <c r="W30" s="431"/>
      <c r="X30" s="401"/>
      <c r="Y30" s="402"/>
      <c r="Z30" s="403"/>
      <c r="AA30" s="289"/>
      <c r="AB30" s="290"/>
      <c r="AC30" s="291"/>
      <c r="AD30" s="190">
        <f t="shared" si="3"/>
        <v>0.72916666666666685</v>
      </c>
      <c r="AE30" s="192">
        <f t="shared" si="0"/>
        <v>0.85416666666666685</v>
      </c>
      <c r="AF30" s="219">
        <f t="shared" si="1"/>
        <v>1.0625000000000002</v>
      </c>
      <c r="AG30" s="194">
        <f t="shared" si="2"/>
        <v>1.4375000000000002</v>
      </c>
      <c r="AH30" s="273"/>
    </row>
    <row r="31" spans="1:34" s="164" customFormat="1" ht="15" customHeight="1" thickBot="1">
      <c r="A31" s="293" t="s">
        <v>75</v>
      </c>
      <c r="B31" s="443"/>
      <c r="C31" s="444"/>
      <c r="D31" s="297"/>
      <c r="E31" s="298"/>
      <c r="F31" s="298"/>
      <c r="G31" s="298"/>
      <c r="H31" s="299"/>
      <c r="I31" s="361" t="s">
        <v>220</v>
      </c>
      <c r="J31" s="364"/>
      <c r="K31" s="364"/>
      <c r="L31" s="364"/>
      <c r="M31" s="404" t="s">
        <v>263</v>
      </c>
      <c r="N31" s="411" t="s">
        <v>149</v>
      </c>
      <c r="O31" s="412"/>
      <c r="P31" s="412"/>
      <c r="Q31" s="412"/>
      <c r="R31" s="413"/>
      <c r="S31" s="297"/>
      <c r="T31" s="298"/>
      <c r="U31" s="298"/>
      <c r="V31" s="298"/>
      <c r="W31" s="299"/>
      <c r="X31" s="290"/>
      <c r="Y31" s="290"/>
      <c r="Z31" s="291"/>
      <c r="AA31" s="289"/>
      <c r="AB31" s="290"/>
      <c r="AC31" s="291"/>
      <c r="AD31" s="190">
        <f t="shared" si="3"/>
        <v>0.75000000000000022</v>
      </c>
      <c r="AE31" s="192">
        <f t="shared" si="0"/>
        <v>0.87500000000000022</v>
      </c>
      <c r="AF31" s="219">
        <f t="shared" si="1"/>
        <v>1.0833333333333335</v>
      </c>
      <c r="AG31" s="194">
        <f t="shared" si="2"/>
        <v>1.4583333333333335</v>
      </c>
      <c r="AH31" s="273"/>
    </row>
    <row r="32" spans="1:34" s="164" customFormat="1" ht="15" customHeight="1" thickBot="1">
      <c r="A32" s="293" t="s">
        <v>76</v>
      </c>
      <c r="B32" s="530" t="s">
        <v>201</v>
      </c>
      <c r="C32" s="531"/>
      <c r="D32" s="384">
        <v>802.19</v>
      </c>
      <c r="E32" s="300"/>
      <c r="F32" s="300"/>
      <c r="G32" s="300"/>
      <c r="H32" s="489"/>
      <c r="I32" s="362"/>
      <c r="J32" s="365"/>
      <c r="K32" s="365"/>
      <c r="L32" s="365"/>
      <c r="M32" s="405"/>
      <c r="N32" s="414"/>
      <c r="O32" s="415"/>
      <c r="P32" s="415"/>
      <c r="Q32" s="415"/>
      <c r="R32" s="416"/>
      <c r="S32" s="301"/>
      <c r="T32" s="300"/>
      <c r="U32" s="300"/>
      <c r="V32" s="300"/>
      <c r="W32" s="384">
        <v>802.19</v>
      </c>
      <c r="X32" s="290"/>
      <c r="Y32" s="290"/>
      <c r="Z32" s="291"/>
      <c r="AA32" s="289"/>
      <c r="AB32" s="290"/>
      <c r="AC32" s="291"/>
      <c r="AD32" s="190">
        <f t="shared" si="3"/>
        <v>0.77083333333333359</v>
      </c>
      <c r="AE32" s="192">
        <f t="shared" si="0"/>
        <v>0.89583333333333359</v>
      </c>
      <c r="AF32" s="219">
        <f t="shared" si="1"/>
        <v>1.104166666666667</v>
      </c>
      <c r="AG32" s="194">
        <f t="shared" si="2"/>
        <v>1.479166666666667</v>
      </c>
      <c r="AH32" s="273"/>
    </row>
    <row r="33" spans="1:34" s="164" customFormat="1" ht="15" customHeight="1" thickBot="1">
      <c r="A33" s="293" t="s">
        <v>79</v>
      </c>
      <c r="B33" s="532"/>
      <c r="C33" s="533"/>
      <c r="D33" s="385"/>
      <c r="E33" s="300"/>
      <c r="F33" s="300"/>
      <c r="G33" s="300"/>
      <c r="H33" s="489"/>
      <c r="I33" s="302"/>
      <c r="J33" s="365"/>
      <c r="K33" s="365"/>
      <c r="L33" s="365"/>
      <c r="M33" s="303"/>
      <c r="N33" s="414"/>
      <c r="O33" s="415"/>
      <c r="P33" s="415"/>
      <c r="Q33" s="415"/>
      <c r="R33" s="416"/>
      <c r="S33" s="301"/>
      <c r="T33" s="300"/>
      <c r="U33" s="300"/>
      <c r="V33" s="300"/>
      <c r="W33" s="385"/>
      <c r="X33" s="290"/>
      <c r="Y33" s="304"/>
      <c r="Z33" s="291"/>
      <c r="AA33" s="289"/>
      <c r="AB33" s="290"/>
      <c r="AC33" s="291"/>
      <c r="AD33" s="190">
        <f t="shared" si="3"/>
        <v>0.79166666666666696</v>
      </c>
      <c r="AE33" s="192">
        <f t="shared" si="0"/>
        <v>0.91666666666666696</v>
      </c>
      <c r="AF33" s="219">
        <f t="shared" si="1"/>
        <v>1.1250000000000002</v>
      </c>
      <c r="AG33" s="194">
        <f t="shared" si="2"/>
        <v>1.5000000000000004</v>
      </c>
    </row>
    <row r="34" spans="1:34" s="164" customFormat="1" ht="15" customHeight="1">
      <c r="A34" s="293" t="s">
        <v>80</v>
      </c>
      <c r="B34" s="532"/>
      <c r="C34" s="533"/>
      <c r="D34" s="385"/>
      <c r="E34" s="300"/>
      <c r="F34" s="300"/>
      <c r="G34" s="300"/>
      <c r="H34" s="489"/>
      <c r="I34" s="302"/>
      <c r="J34" s="365"/>
      <c r="K34" s="365"/>
      <c r="L34" s="365"/>
      <c r="M34" s="404" t="s">
        <v>202</v>
      </c>
      <c r="N34" s="414"/>
      <c r="O34" s="415"/>
      <c r="P34" s="415"/>
      <c r="Q34" s="415"/>
      <c r="R34" s="416"/>
      <c r="S34" s="301"/>
      <c r="T34" s="300"/>
      <c r="U34" s="300"/>
      <c r="V34" s="300"/>
      <c r="W34" s="385"/>
      <c r="X34" s="290"/>
      <c r="Y34" s="290"/>
      <c r="Z34" s="291"/>
      <c r="AA34" s="289"/>
      <c r="AB34" s="290"/>
      <c r="AC34" s="291"/>
      <c r="AD34" s="190">
        <f t="shared" si="3"/>
        <v>0.81250000000000033</v>
      </c>
      <c r="AE34" s="192">
        <f t="shared" si="0"/>
        <v>0.93750000000000033</v>
      </c>
      <c r="AF34" s="219">
        <f t="shared" si="1"/>
        <v>1.1458333333333337</v>
      </c>
      <c r="AG34" s="194">
        <f t="shared" si="2"/>
        <v>1.5208333333333337</v>
      </c>
    </row>
    <row r="35" spans="1:34" s="164" customFormat="1" ht="15" customHeight="1" thickBot="1">
      <c r="A35" s="293" t="s">
        <v>81</v>
      </c>
      <c r="B35" s="532"/>
      <c r="C35" s="533"/>
      <c r="D35" s="386"/>
      <c r="E35" s="388" t="s">
        <v>77</v>
      </c>
      <c r="F35" s="388"/>
      <c r="G35" s="388"/>
      <c r="H35" s="489"/>
      <c r="I35" s="302"/>
      <c r="J35" s="363" t="s">
        <v>77</v>
      </c>
      <c r="K35" s="363"/>
      <c r="L35" s="363"/>
      <c r="M35" s="406"/>
      <c r="N35" s="417"/>
      <c r="O35" s="418"/>
      <c r="P35" s="418"/>
      <c r="Q35" s="418"/>
      <c r="R35" s="419"/>
      <c r="S35" s="387"/>
      <c r="T35" s="388" t="s">
        <v>77</v>
      </c>
      <c r="U35" s="388"/>
      <c r="V35" s="388"/>
      <c r="W35" s="386"/>
      <c r="X35" s="290"/>
      <c r="Y35" s="290"/>
      <c r="Z35" s="291"/>
      <c r="AA35" s="289"/>
      <c r="AB35" s="290"/>
      <c r="AC35" s="291"/>
      <c r="AD35" s="190">
        <f t="shared" si="3"/>
        <v>0.8333333333333337</v>
      </c>
      <c r="AE35" s="192">
        <f t="shared" si="0"/>
        <v>0.9583333333333337</v>
      </c>
      <c r="AF35" s="219">
        <f t="shared" si="1"/>
        <v>1.166666666666667</v>
      </c>
      <c r="AG35" s="194">
        <f t="shared" si="2"/>
        <v>1.541666666666667</v>
      </c>
    </row>
    <row r="36" spans="1:34" s="164" customFormat="1" ht="15" customHeight="1">
      <c r="A36" s="293" t="s">
        <v>82</v>
      </c>
      <c r="B36" s="532"/>
      <c r="C36" s="533"/>
      <c r="D36" s="301"/>
      <c r="E36" s="388"/>
      <c r="F36" s="388"/>
      <c r="G36" s="388"/>
      <c r="H36" s="303"/>
      <c r="I36" s="302"/>
      <c r="J36" s="363"/>
      <c r="K36" s="363"/>
      <c r="L36" s="363"/>
      <c r="M36" s="406"/>
      <c r="N36" s="300"/>
      <c r="O36" s="300"/>
      <c r="P36" s="300"/>
      <c r="Q36" s="300"/>
      <c r="R36" s="300"/>
      <c r="S36" s="387"/>
      <c r="T36" s="388"/>
      <c r="U36" s="388"/>
      <c r="V36" s="388"/>
      <c r="W36" s="303"/>
      <c r="X36" s="290"/>
      <c r="Y36" s="290"/>
      <c r="Z36" s="291"/>
      <c r="AA36" s="289"/>
      <c r="AB36" s="290"/>
      <c r="AC36" s="291"/>
      <c r="AD36" s="190">
        <f t="shared" si="3"/>
        <v>0.85416666666666707</v>
      </c>
      <c r="AE36" s="192">
        <f t="shared" si="0"/>
        <v>0.97916666666666707</v>
      </c>
      <c r="AF36" s="219">
        <f t="shared" si="1"/>
        <v>1.1875000000000004</v>
      </c>
      <c r="AG36" s="194">
        <f t="shared" si="2"/>
        <v>1.5625000000000004</v>
      </c>
    </row>
    <row r="37" spans="1:34" s="164" customFormat="1" ht="15" customHeight="1" thickBot="1">
      <c r="A37" s="293" t="s">
        <v>83</v>
      </c>
      <c r="B37" s="532"/>
      <c r="C37" s="533"/>
      <c r="D37" s="387"/>
      <c r="E37" s="388"/>
      <c r="F37" s="388"/>
      <c r="G37" s="388"/>
      <c r="H37" s="490"/>
      <c r="I37" s="302"/>
      <c r="J37" s="300"/>
      <c r="K37" s="300"/>
      <c r="L37" s="300"/>
      <c r="M37" s="405"/>
      <c r="N37" s="300"/>
      <c r="O37" s="300"/>
      <c r="P37" s="300"/>
      <c r="Q37" s="300"/>
      <c r="R37" s="300"/>
      <c r="S37" s="387"/>
      <c r="T37" s="388"/>
      <c r="U37" s="388"/>
      <c r="V37" s="388"/>
      <c r="W37" s="490"/>
      <c r="X37" s="290"/>
      <c r="Y37" s="290"/>
      <c r="Z37" s="291"/>
      <c r="AA37" s="289"/>
      <c r="AB37" s="290"/>
      <c r="AC37" s="291"/>
      <c r="AD37" s="190">
        <f t="shared" si="3"/>
        <v>0.87500000000000044</v>
      </c>
      <c r="AE37" s="220">
        <f t="shared" si="0"/>
        <v>1.0000000000000004</v>
      </c>
      <c r="AF37" s="219">
        <f t="shared" si="1"/>
        <v>1.2083333333333337</v>
      </c>
      <c r="AG37" s="194">
        <f t="shared" si="2"/>
        <v>1.5833333333333339</v>
      </c>
    </row>
    <row r="38" spans="1:34" s="164" customFormat="1" ht="15" customHeight="1">
      <c r="A38" s="293" t="s">
        <v>84</v>
      </c>
      <c r="B38" s="532"/>
      <c r="C38" s="533"/>
      <c r="D38" s="387"/>
      <c r="E38" s="388"/>
      <c r="F38" s="388"/>
      <c r="G38" s="388"/>
      <c r="H38" s="490"/>
      <c r="I38" s="302"/>
      <c r="J38" s="300"/>
      <c r="K38" s="300"/>
      <c r="L38" s="300"/>
      <c r="M38" s="536"/>
      <c r="N38" s="300"/>
      <c r="O38" s="300"/>
      <c r="P38" s="300"/>
      <c r="Q38" s="300"/>
      <c r="R38" s="300"/>
      <c r="S38" s="387"/>
      <c r="T38" s="388"/>
      <c r="U38" s="388"/>
      <c r="V38" s="388"/>
      <c r="W38" s="490"/>
      <c r="X38" s="290"/>
      <c r="Y38" s="290"/>
      <c r="Z38" s="291"/>
      <c r="AA38" s="289"/>
      <c r="AB38" s="290"/>
      <c r="AC38" s="291"/>
      <c r="AD38" s="190">
        <f t="shared" si="3"/>
        <v>0.89583333333333381</v>
      </c>
      <c r="AE38" s="220">
        <f t="shared" si="0"/>
        <v>1.0208333333333339</v>
      </c>
      <c r="AF38" s="219">
        <f t="shared" si="1"/>
        <v>1.2291666666666672</v>
      </c>
      <c r="AG38" s="194">
        <f t="shared" si="2"/>
        <v>1.6041666666666672</v>
      </c>
    </row>
    <row r="39" spans="1:34" s="164" customFormat="1" ht="15" customHeight="1">
      <c r="A39" s="293" t="s">
        <v>85</v>
      </c>
      <c r="B39" s="532"/>
      <c r="C39" s="533"/>
      <c r="D39" s="387"/>
      <c r="E39" s="388"/>
      <c r="F39" s="388"/>
      <c r="G39" s="388"/>
      <c r="H39" s="490"/>
      <c r="I39" s="302"/>
      <c r="J39" s="300"/>
      <c r="K39" s="300"/>
      <c r="L39" s="300"/>
      <c r="M39" s="490"/>
      <c r="N39" s="301"/>
      <c r="O39" s="300"/>
      <c r="P39" s="300"/>
      <c r="Q39" s="300"/>
      <c r="R39" s="303"/>
      <c r="S39" s="387"/>
      <c r="T39" s="388"/>
      <c r="U39" s="388"/>
      <c r="V39" s="388"/>
      <c r="W39" s="490"/>
      <c r="X39" s="290"/>
      <c r="Y39" s="290"/>
      <c r="Z39" s="291"/>
      <c r="AA39" s="289"/>
      <c r="AB39" s="290"/>
      <c r="AC39" s="291"/>
      <c r="AD39" s="190">
        <f t="shared" si="3"/>
        <v>0.91666666666666718</v>
      </c>
      <c r="AE39" s="220">
        <f t="shared" si="0"/>
        <v>1.0416666666666672</v>
      </c>
      <c r="AF39" s="219">
        <f t="shared" si="1"/>
        <v>1.2500000000000004</v>
      </c>
      <c r="AG39" s="194">
        <f t="shared" si="2"/>
        <v>1.6250000000000004</v>
      </c>
    </row>
    <row r="40" spans="1:34" s="164" customFormat="1" ht="15" customHeight="1" thickBot="1">
      <c r="A40" s="293" t="s">
        <v>86</v>
      </c>
      <c r="B40" s="534"/>
      <c r="C40" s="535"/>
      <c r="D40" s="491"/>
      <c r="E40" s="492"/>
      <c r="F40" s="492"/>
      <c r="G40" s="492"/>
      <c r="H40" s="493"/>
      <c r="I40" s="305"/>
      <c r="J40" s="306"/>
      <c r="K40" s="306"/>
      <c r="L40" s="306"/>
      <c r="M40" s="493"/>
      <c r="N40" s="300"/>
      <c r="O40" s="300"/>
      <c r="P40" s="300"/>
      <c r="Q40" s="300"/>
      <c r="R40" s="300"/>
      <c r="S40" s="491"/>
      <c r="T40" s="492"/>
      <c r="U40" s="492"/>
      <c r="V40" s="492"/>
      <c r="W40" s="493"/>
      <c r="X40" s="307"/>
      <c r="Y40" s="307"/>
      <c r="Z40" s="308"/>
      <c r="AA40" s="309"/>
      <c r="AB40" s="307"/>
      <c r="AC40" s="308"/>
      <c r="AD40" s="193">
        <f t="shared" si="3"/>
        <v>0.93750000000000056</v>
      </c>
      <c r="AE40" s="221">
        <f t="shared" si="0"/>
        <v>1.0625000000000004</v>
      </c>
      <c r="AF40" s="221">
        <f t="shared" si="1"/>
        <v>1.2708333333333339</v>
      </c>
      <c r="AG40" s="197">
        <f t="shared" si="2"/>
        <v>1.6458333333333339</v>
      </c>
    </row>
    <row r="41" spans="1:34" s="106" customFormat="1" ht="15" customHeight="1" thickBot="1">
      <c r="A41" s="310" t="s">
        <v>87</v>
      </c>
      <c r="B41" s="311"/>
      <c r="C41" s="311"/>
      <c r="D41" s="311"/>
      <c r="E41" s="311"/>
      <c r="F41" s="311"/>
      <c r="G41" s="311"/>
      <c r="H41" s="311"/>
      <c r="I41" s="311"/>
      <c r="J41" s="311"/>
      <c r="K41" s="311"/>
      <c r="L41" s="311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11"/>
      <c r="Z41" s="311"/>
      <c r="AA41" s="311"/>
      <c r="AB41" s="311"/>
      <c r="AC41" s="312"/>
    </row>
    <row r="42" spans="1:34" s="106" customFormat="1" ht="15" customHeight="1">
      <c r="A42" s="313" t="s">
        <v>88</v>
      </c>
      <c r="B42" s="512" t="s">
        <v>264</v>
      </c>
      <c r="C42" s="513"/>
      <c r="D42" s="513"/>
      <c r="E42" s="513"/>
      <c r="F42" s="513"/>
      <c r="G42" s="513"/>
      <c r="H42" s="513"/>
      <c r="I42" s="513"/>
      <c r="J42" s="514"/>
      <c r="K42" s="314"/>
      <c r="L42" s="314"/>
      <c r="M42" s="314"/>
      <c r="N42" s="315" t="s">
        <v>187</v>
      </c>
      <c r="O42" s="497" t="s">
        <v>209</v>
      </c>
      <c r="P42" s="498"/>
      <c r="Q42" s="498"/>
      <c r="R42" s="498"/>
      <c r="S42" s="498"/>
      <c r="T42" s="498"/>
      <c r="U42" s="498"/>
      <c r="V42" s="498"/>
      <c r="W42" s="498"/>
      <c r="X42" s="499"/>
      <c r="Y42" s="316"/>
      <c r="Z42" s="314"/>
      <c r="AA42" s="314"/>
      <c r="AB42" s="316"/>
      <c r="AC42" s="317"/>
    </row>
    <row r="43" spans="1:34" s="106" customFormat="1" ht="30.5">
      <c r="A43" s="313" t="s">
        <v>90</v>
      </c>
      <c r="B43" s="515" t="s">
        <v>91</v>
      </c>
      <c r="C43" s="516"/>
      <c r="D43" s="516"/>
      <c r="E43" s="516"/>
      <c r="F43" s="516"/>
      <c r="G43" s="516"/>
      <c r="H43" s="516"/>
      <c r="I43" s="516"/>
      <c r="J43" s="517"/>
      <c r="K43" s="314"/>
      <c r="L43" s="314"/>
      <c r="M43" s="314"/>
      <c r="N43" s="315" t="s">
        <v>89</v>
      </c>
      <c r="O43" s="503" t="s">
        <v>188</v>
      </c>
      <c r="P43" s="504"/>
      <c r="Q43" s="504"/>
      <c r="R43" s="504"/>
      <c r="S43" s="504"/>
      <c r="T43" s="504"/>
      <c r="U43" s="504"/>
      <c r="V43" s="504"/>
      <c r="W43" s="504"/>
      <c r="X43" s="505"/>
      <c r="Y43" s="316"/>
      <c r="Z43" s="314"/>
      <c r="AA43" s="314"/>
      <c r="AB43" s="316"/>
      <c r="AC43" s="317"/>
      <c r="AE43" s="260" t="s">
        <v>330</v>
      </c>
      <c r="AF43" s="256"/>
      <c r="AG43" s="256"/>
      <c r="AH43" s="262"/>
    </row>
    <row r="44" spans="1:34" s="106" customFormat="1" ht="13">
      <c r="A44" s="313" t="s">
        <v>165</v>
      </c>
      <c r="B44" s="518" t="s">
        <v>166</v>
      </c>
      <c r="C44" s="519"/>
      <c r="D44" s="519"/>
      <c r="E44" s="519"/>
      <c r="F44" s="519"/>
      <c r="G44" s="519"/>
      <c r="H44" s="519"/>
      <c r="I44" s="519"/>
      <c r="J44" s="520"/>
      <c r="K44" s="314"/>
      <c r="L44" s="314"/>
      <c r="M44" s="314"/>
      <c r="N44" s="315" t="s">
        <v>92</v>
      </c>
      <c r="O44" s="506" t="s">
        <v>93</v>
      </c>
      <c r="P44" s="507"/>
      <c r="Q44" s="507"/>
      <c r="R44" s="507"/>
      <c r="S44" s="507"/>
      <c r="T44" s="507"/>
      <c r="U44" s="507"/>
      <c r="V44" s="507"/>
      <c r="W44" s="507"/>
      <c r="X44" s="508"/>
      <c r="Y44" s="316"/>
      <c r="Z44" s="314"/>
      <c r="AA44" s="314"/>
      <c r="AB44" s="316"/>
      <c r="AC44" s="317"/>
      <c r="AD44"/>
      <c r="AE44"/>
      <c r="AF44"/>
      <c r="AG44"/>
    </row>
    <row r="45" spans="1:34" s="106" customFormat="1" ht="13">
      <c r="A45" s="313" t="s">
        <v>221</v>
      </c>
      <c r="B45" s="524" t="s">
        <v>222</v>
      </c>
      <c r="C45" s="525"/>
      <c r="D45" s="525"/>
      <c r="E45" s="525"/>
      <c r="F45" s="525"/>
      <c r="G45" s="525"/>
      <c r="H45" s="525"/>
      <c r="I45" s="525"/>
      <c r="J45" s="526"/>
      <c r="K45" s="314"/>
      <c r="L45" s="314"/>
      <c r="M45" s="314"/>
      <c r="N45" s="315" t="s">
        <v>95</v>
      </c>
      <c r="O45" s="509" t="s">
        <v>96</v>
      </c>
      <c r="P45" s="510"/>
      <c r="Q45" s="510"/>
      <c r="R45" s="510"/>
      <c r="S45" s="510"/>
      <c r="T45" s="510"/>
      <c r="U45" s="510"/>
      <c r="V45" s="510"/>
      <c r="W45" s="510"/>
      <c r="X45" s="511"/>
      <c r="Y45" s="316"/>
      <c r="Z45" s="314"/>
      <c r="AA45" s="314"/>
      <c r="AB45" s="316"/>
      <c r="AC45" s="317"/>
      <c r="AD45"/>
      <c r="AE45"/>
      <c r="AF45"/>
      <c r="AG45"/>
    </row>
    <row r="46" spans="1:34" s="106" customFormat="1" ht="13">
      <c r="A46" s="313" t="s">
        <v>65</v>
      </c>
      <c r="B46" s="527" t="s">
        <v>94</v>
      </c>
      <c r="C46" s="528"/>
      <c r="D46" s="528"/>
      <c r="E46" s="528"/>
      <c r="F46" s="528"/>
      <c r="G46" s="528"/>
      <c r="H46" s="528"/>
      <c r="I46" s="528"/>
      <c r="J46" s="529"/>
      <c r="K46" s="314"/>
      <c r="L46" s="314"/>
      <c r="M46" s="314"/>
      <c r="N46" s="315" t="s">
        <v>189</v>
      </c>
      <c r="O46" s="500" t="s">
        <v>190</v>
      </c>
      <c r="P46" s="501"/>
      <c r="Q46" s="501"/>
      <c r="R46" s="501"/>
      <c r="S46" s="501"/>
      <c r="T46" s="501"/>
      <c r="U46" s="501"/>
      <c r="V46" s="501"/>
      <c r="W46" s="501"/>
      <c r="X46" s="502"/>
      <c r="Y46" s="316"/>
      <c r="Z46" s="314"/>
      <c r="AA46" s="314"/>
      <c r="AB46" s="316"/>
      <c r="AC46" s="317"/>
      <c r="AD46"/>
      <c r="AE46"/>
      <c r="AF46"/>
      <c r="AG46"/>
    </row>
    <row r="47" spans="1:34" s="106" customFormat="1" ht="13">
      <c r="A47" s="313" t="s">
        <v>97</v>
      </c>
      <c r="B47" s="318" t="s">
        <v>98</v>
      </c>
      <c r="C47" s="319"/>
      <c r="D47" s="319"/>
      <c r="E47" s="319"/>
      <c r="F47" s="319"/>
      <c r="G47" s="319"/>
      <c r="H47" s="319"/>
      <c r="I47" s="319"/>
      <c r="J47" s="320"/>
      <c r="K47" s="314"/>
      <c r="L47" s="314"/>
      <c r="M47" s="314"/>
      <c r="N47" s="315">
        <v>802</v>
      </c>
      <c r="O47" s="521" t="s">
        <v>203</v>
      </c>
      <c r="P47" s="522"/>
      <c r="Q47" s="522"/>
      <c r="R47" s="522"/>
      <c r="S47" s="522"/>
      <c r="T47" s="522"/>
      <c r="U47" s="522"/>
      <c r="V47" s="522"/>
      <c r="W47" s="522"/>
      <c r="X47" s="523"/>
      <c r="Y47" s="316"/>
      <c r="Z47" s="314"/>
      <c r="AA47" s="314"/>
      <c r="AB47" s="316"/>
      <c r="AC47" s="317"/>
      <c r="AD47"/>
      <c r="AE47"/>
      <c r="AF47"/>
      <c r="AG47"/>
    </row>
    <row r="48" spans="1:34" s="106" customFormat="1" ht="13">
      <c r="A48" s="313" t="s">
        <v>99</v>
      </c>
      <c r="B48" s="321" t="s">
        <v>154</v>
      </c>
      <c r="C48" s="322"/>
      <c r="D48" s="322"/>
      <c r="E48" s="322"/>
      <c r="F48" s="322"/>
      <c r="G48" s="322"/>
      <c r="H48" s="322"/>
      <c r="I48" s="322"/>
      <c r="J48" s="323"/>
      <c r="K48" s="314"/>
      <c r="L48" s="314"/>
      <c r="M48" s="314"/>
      <c r="N48" s="315" t="s">
        <v>210</v>
      </c>
      <c r="O48" s="324" t="s">
        <v>211</v>
      </c>
      <c r="P48" s="325"/>
      <c r="Q48" s="325"/>
      <c r="R48" s="325"/>
      <c r="S48" s="326"/>
      <c r="T48" s="327"/>
      <c r="U48" s="327"/>
      <c r="V48" s="327"/>
      <c r="W48" s="327"/>
      <c r="X48" s="328"/>
      <c r="Y48" s="316"/>
      <c r="Z48" s="314"/>
      <c r="AA48" s="314"/>
      <c r="AB48" s="316"/>
      <c r="AC48" s="317"/>
      <c r="AD48"/>
      <c r="AE48"/>
      <c r="AF48"/>
      <c r="AG48"/>
    </row>
    <row r="49" spans="1:36" s="106" customFormat="1" ht="13">
      <c r="A49" s="313" t="s">
        <v>223</v>
      </c>
      <c r="B49" s="494" t="s">
        <v>224</v>
      </c>
      <c r="C49" s="495"/>
      <c r="D49" s="495"/>
      <c r="E49" s="495"/>
      <c r="F49" s="495"/>
      <c r="G49" s="495"/>
      <c r="H49" s="495"/>
      <c r="I49" s="495"/>
      <c r="J49" s="496"/>
      <c r="K49" s="314"/>
      <c r="L49" s="314"/>
      <c r="M49" s="314"/>
      <c r="N49" s="315"/>
      <c r="O49" s="324"/>
      <c r="P49" s="325"/>
      <c r="Q49" s="325"/>
      <c r="R49" s="325"/>
      <c r="S49" s="326"/>
      <c r="T49" s="327"/>
      <c r="U49" s="327"/>
      <c r="V49" s="327"/>
      <c r="W49" s="327"/>
      <c r="X49" s="328"/>
      <c r="Y49" s="316"/>
      <c r="Z49" s="314"/>
      <c r="AA49" s="314"/>
      <c r="AB49" s="316"/>
      <c r="AC49" s="317"/>
      <c r="AD49"/>
      <c r="AE49"/>
      <c r="AF49"/>
      <c r="AG49"/>
    </row>
    <row r="50" spans="1:36" s="106" customFormat="1" ht="13">
      <c r="A50" s="313" t="s">
        <v>100</v>
      </c>
      <c r="B50" s="324" t="s">
        <v>265</v>
      </c>
      <c r="C50" s="325"/>
      <c r="D50" s="325"/>
      <c r="E50" s="326"/>
      <c r="F50" s="327"/>
      <c r="G50" s="327"/>
      <c r="H50" s="327"/>
      <c r="I50" s="327"/>
      <c r="J50" s="328"/>
      <c r="K50" s="314"/>
      <c r="L50" s="314"/>
      <c r="M50" s="314"/>
      <c r="N50" s="315"/>
      <c r="O50" s="324"/>
      <c r="P50" s="329"/>
      <c r="Q50" s="329"/>
      <c r="R50" s="329"/>
      <c r="S50" s="327"/>
      <c r="T50" s="327"/>
      <c r="U50" s="327"/>
      <c r="V50" s="327"/>
      <c r="W50" s="327"/>
      <c r="X50" s="328"/>
      <c r="Y50" s="316"/>
      <c r="Z50" s="314"/>
      <c r="AA50" s="314"/>
      <c r="AB50" s="316"/>
      <c r="AC50" s="317"/>
      <c r="AD50"/>
      <c r="AE50"/>
      <c r="AF50"/>
      <c r="AG50"/>
    </row>
    <row r="51" spans="1:36" s="106" customFormat="1" ht="13">
      <c r="A51" s="313" t="s">
        <v>101</v>
      </c>
      <c r="B51" s="324" t="s">
        <v>266</v>
      </c>
      <c r="C51" s="330"/>
      <c r="D51" s="326"/>
      <c r="E51" s="331"/>
      <c r="F51" s="327"/>
      <c r="G51" s="326"/>
      <c r="H51" s="326"/>
      <c r="I51" s="331"/>
      <c r="J51" s="332"/>
      <c r="K51" s="314"/>
      <c r="L51" s="314"/>
      <c r="M51" s="314"/>
      <c r="N51" s="315"/>
      <c r="O51" s="324"/>
      <c r="P51" s="333"/>
      <c r="Q51" s="333"/>
      <c r="R51" s="333"/>
      <c r="S51" s="327"/>
      <c r="T51" s="327"/>
      <c r="U51" s="327"/>
      <c r="V51" s="327"/>
      <c r="W51" s="327"/>
      <c r="X51" s="328"/>
      <c r="Y51" s="316"/>
      <c r="Z51" s="314"/>
      <c r="AA51" s="314"/>
      <c r="AB51" s="316"/>
      <c r="AC51" s="317"/>
      <c r="AD51"/>
      <c r="AE51"/>
      <c r="AF51"/>
      <c r="AG51"/>
    </row>
    <row r="52" spans="1:36" s="106" customFormat="1" ht="13">
      <c r="A52" s="313" t="s">
        <v>102</v>
      </c>
      <c r="B52" s="334" t="s">
        <v>267</v>
      </c>
      <c r="C52" s="335"/>
      <c r="D52" s="335"/>
      <c r="E52" s="335"/>
      <c r="F52" s="335"/>
      <c r="G52" s="335"/>
      <c r="H52" s="335"/>
      <c r="I52" s="335"/>
      <c r="J52" s="336"/>
      <c r="K52" s="314"/>
      <c r="L52" s="314"/>
      <c r="M52" s="314"/>
      <c r="N52" s="315"/>
      <c r="O52" s="324"/>
      <c r="P52" s="337"/>
      <c r="Q52" s="337"/>
      <c r="R52" s="337"/>
      <c r="S52" s="327"/>
      <c r="T52" s="327"/>
      <c r="U52" s="327"/>
      <c r="V52" s="327"/>
      <c r="W52" s="327"/>
      <c r="X52" s="328"/>
      <c r="Y52" s="316"/>
      <c r="Z52" s="314"/>
      <c r="AA52" s="314"/>
      <c r="AB52" s="316"/>
      <c r="AC52" s="317"/>
      <c r="AD52"/>
      <c r="AE52"/>
      <c r="AF52"/>
      <c r="AG52"/>
    </row>
    <row r="53" spans="1:36" s="106" customFormat="1" ht="13.5" thickBot="1">
      <c r="A53" s="313" t="s">
        <v>268</v>
      </c>
      <c r="B53" s="338" t="s">
        <v>214</v>
      </c>
      <c r="C53" s="339"/>
      <c r="D53" s="339"/>
      <c r="E53" s="339"/>
      <c r="F53" s="339"/>
      <c r="G53" s="339"/>
      <c r="H53" s="339"/>
      <c r="I53" s="339"/>
      <c r="J53" s="340"/>
      <c r="K53" s="314"/>
      <c r="L53" s="314"/>
      <c r="M53" s="314"/>
      <c r="N53" s="341"/>
      <c r="O53" s="342"/>
      <c r="P53" s="343"/>
      <c r="Q53" s="343"/>
      <c r="R53" s="343"/>
      <c r="S53" s="344"/>
      <c r="T53" s="344"/>
      <c r="U53" s="344"/>
      <c r="V53" s="344"/>
      <c r="W53" s="344"/>
      <c r="X53" s="345"/>
      <c r="Y53" s="316"/>
      <c r="Z53" s="314"/>
      <c r="AA53" s="314"/>
      <c r="AB53" s="316"/>
      <c r="AC53" s="317"/>
      <c r="AD53"/>
      <c r="AE53"/>
      <c r="AF53"/>
      <c r="AG53"/>
    </row>
    <row r="54" spans="1:36" s="106" customFormat="1" ht="13.5" thickBot="1">
      <c r="A54" s="313" t="s">
        <v>212</v>
      </c>
      <c r="B54" s="346" t="s">
        <v>213</v>
      </c>
      <c r="C54" s="347"/>
      <c r="D54" s="347"/>
      <c r="E54" s="347"/>
      <c r="F54" s="347"/>
      <c r="G54" s="347"/>
      <c r="H54" s="347"/>
      <c r="I54" s="347"/>
      <c r="J54" s="348"/>
      <c r="K54" s="314"/>
      <c r="L54" s="314"/>
      <c r="M54" s="314"/>
      <c r="N54" s="341"/>
      <c r="O54" s="314"/>
      <c r="P54" s="314"/>
      <c r="Q54" s="314"/>
      <c r="R54" s="314"/>
      <c r="S54" s="314"/>
      <c r="T54" s="314"/>
      <c r="U54" s="314"/>
      <c r="V54" s="314"/>
      <c r="W54" s="314"/>
      <c r="X54" s="314"/>
      <c r="Y54" s="316"/>
      <c r="Z54" s="314"/>
      <c r="AA54" s="314"/>
      <c r="AB54" s="316"/>
      <c r="AC54" s="317"/>
    </row>
    <row r="55" spans="1:36" s="106" customFormat="1" ht="13">
      <c r="A55" s="314"/>
      <c r="B55" s="314"/>
      <c r="C55" s="314"/>
      <c r="D55" s="314"/>
      <c r="E55" s="314"/>
      <c r="F55" s="314"/>
      <c r="G55" s="314"/>
      <c r="H55" s="314"/>
      <c r="I55" s="314"/>
      <c r="J55" s="314"/>
      <c r="K55" s="314"/>
      <c r="L55" s="314"/>
      <c r="M55" s="314"/>
      <c r="N55" s="341"/>
      <c r="O55" s="314"/>
      <c r="P55" s="314"/>
      <c r="Q55" s="314"/>
      <c r="R55" s="314"/>
      <c r="S55" s="314"/>
      <c r="T55" s="314"/>
      <c r="U55" s="314"/>
      <c r="V55" s="314"/>
      <c r="W55" s="314"/>
      <c r="X55" s="314"/>
      <c r="Y55" s="316"/>
      <c r="Z55" s="314"/>
      <c r="AA55" s="314"/>
      <c r="AB55" s="316"/>
      <c r="AC55" s="317"/>
      <c r="AD55" s="210"/>
      <c r="AE55" s="210"/>
      <c r="AF55" s="210"/>
      <c r="AG55" s="210"/>
    </row>
    <row r="56" spans="1:36" s="106" customFormat="1" ht="16" thickBot="1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350"/>
      <c r="M56" s="350"/>
      <c r="N56" s="351"/>
      <c r="O56" s="351"/>
      <c r="P56" s="351"/>
      <c r="Q56" s="351"/>
      <c r="R56" s="351"/>
      <c r="S56" s="351"/>
      <c r="T56" s="351"/>
      <c r="U56" s="351"/>
      <c r="V56" s="351"/>
      <c r="W56" s="351"/>
      <c r="X56" s="352"/>
      <c r="Y56" s="352"/>
      <c r="Z56" s="351"/>
      <c r="AA56" s="352"/>
      <c r="AB56" s="352"/>
      <c r="AC56" s="353"/>
      <c r="AD56" s="211"/>
      <c r="AE56" s="211"/>
      <c r="AF56" s="211"/>
      <c r="AG56" s="211"/>
      <c r="AH56" s="78"/>
      <c r="AI56" s="78"/>
      <c r="AJ56" s="78"/>
    </row>
    <row r="57" spans="1:36">
      <c r="S57" s="124"/>
      <c r="T57" s="124"/>
      <c r="U57" s="124"/>
      <c r="V57" s="124"/>
      <c r="W57" s="124"/>
      <c r="X57" s="106"/>
      <c r="Y57" s="106"/>
      <c r="Z57" s="106"/>
      <c r="AA57" s="106"/>
      <c r="AB57" s="106"/>
      <c r="AC57" s="106"/>
      <c r="AD57" s="211"/>
      <c r="AE57" s="211"/>
      <c r="AF57" s="211"/>
      <c r="AG57" s="211"/>
    </row>
    <row r="58" spans="1:36">
      <c r="S58" s="124"/>
      <c r="T58" s="124"/>
      <c r="U58" s="124"/>
      <c r="V58" s="124"/>
      <c r="W58" s="124"/>
      <c r="X58" s="106"/>
      <c r="Y58" s="106"/>
      <c r="Z58" s="106"/>
      <c r="AA58" s="106"/>
      <c r="AB58" s="106"/>
      <c r="AC58" s="106"/>
      <c r="AD58" s="211"/>
      <c r="AE58" s="211"/>
      <c r="AF58" s="211"/>
      <c r="AG58" s="211"/>
    </row>
    <row r="59" spans="1:36">
      <c r="S59" s="124"/>
      <c r="T59" s="124"/>
      <c r="U59" s="124"/>
      <c r="V59" s="124"/>
      <c r="W59" s="124"/>
      <c r="X59" s="106"/>
      <c r="Y59" s="106"/>
      <c r="Z59" s="106"/>
      <c r="AA59" s="106"/>
      <c r="AB59" s="106"/>
      <c r="AC59" s="106"/>
      <c r="AD59" s="211"/>
      <c r="AE59" s="211"/>
      <c r="AF59" s="211"/>
      <c r="AG59" s="211"/>
    </row>
    <row r="60" spans="1:36">
      <c r="S60" s="124"/>
      <c r="T60" s="124"/>
      <c r="U60" s="124"/>
      <c r="V60" s="124"/>
      <c r="W60" s="124"/>
      <c r="X60" s="106"/>
      <c r="Y60" s="106"/>
      <c r="Z60" s="106"/>
      <c r="AA60" s="106"/>
      <c r="AB60" s="106"/>
      <c r="AC60" s="106"/>
      <c r="AD60" s="211"/>
      <c r="AE60" s="211"/>
      <c r="AF60" s="211"/>
      <c r="AG60" s="211"/>
    </row>
    <row r="61" spans="1:36">
      <c r="S61" s="124"/>
      <c r="T61" s="124"/>
      <c r="U61" s="124"/>
      <c r="V61" s="124"/>
      <c r="W61" s="124"/>
      <c r="X61" s="106"/>
      <c r="Y61" s="106"/>
      <c r="Z61" s="106"/>
      <c r="AA61" s="106"/>
      <c r="AB61" s="106"/>
      <c r="AC61" s="106"/>
      <c r="AD61" s="211"/>
      <c r="AE61" s="211"/>
      <c r="AF61" s="211"/>
      <c r="AG61" s="211"/>
    </row>
    <row r="62" spans="1:36"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211"/>
      <c r="AE62" s="211"/>
      <c r="AF62" s="211"/>
      <c r="AG62" s="211"/>
    </row>
    <row r="63" spans="1:36"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211"/>
      <c r="AE63" s="211"/>
      <c r="AF63" s="211"/>
      <c r="AG63" s="211"/>
    </row>
    <row r="64" spans="1:36"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211"/>
      <c r="AE64" s="211"/>
      <c r="AF64" s="211"/>
      <c r="AG64" s="211"/>
    </row>
    <row r="65" spans="19:33"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211"/>
      <c r="AE65" s="211"/>
      <c r="AF65" s="211"/>
      <c r="AG65" s="211"/>
    </row>
    <row r="66" spans="19:33"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211"/>
      <c r="AE66" s="211"/>
      <c r="AF66" s="211"/>
      <c r="AG66" s="211"/>
    </row>
    <row r="67" spans="19:33"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211"/>
      <c r="AE67" s="211"/>
      <c r="AF67" s="211"/>
      <c r="AG67" s="211"/>
    </row>
    <row r="68" spans="19:33"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50"/>
      <c r="AE68" s="150"/>
      <c r="AF68" s="150"/>
      <c r="AG68" s="150"/>
    </row>
    <row r="69" spans="19:33"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49"/>
      <c r="AE69" s="149"/>
      <c r="AF69" s="149"/>
      <c r="AG69" s="149"/>
    </row>
    <row r="70" spans="19:33">
      <c r="S70" s="106"/>
      <c r="T70" s="106"/>
      <c r="U70" s="106"/>
      <c r="V70" s="106"/>
      <c r="W70" s="106"/>
      <c r="X70" s="106"/>
      <c r="AA70" s="106"/>
    </row>
  </sheetData>
  <mergeCells count="134"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N11:R12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R22:R25"/>
    <mergeCell ref="N22:N25"/>
    <mergeCell ref="S22:S25"/>
    <mergeCell ref="S16:S19"/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</mergeCells>
  <phoneticPr fontId="23"/>
  <hyperlinks>
    <hyperlink ref="B8:C8" r:id="rId1" display="https://ieeesa.webex.com/ieeesa/j.php?MTID=m82e792cb1ad41bc6448966f944e04615" xr:uid="{CB8F6C29-E112-4D31-9DF1-FF6B84FB5E67}"/>
    <hyperlink ref="E8" r:id="rId2" xr:uid="{5CDBCFC1-FA19-4439-BCAC-10813FA13DE6}"/>
    <hyperlink ref="D8" r:id="rId3" xr:uid="{846CC0B8-1EE3-446D-B1F0-9C2D1A84F0B6}"/>
    <hyperlink ref="F8" r:id="rId4" xr:uid="{A68D10FD-9570-4530-A1B8-EF6C4E99599A}"/>
    <hyperlink ref="G8" r:id="rId5" xr:uid="{5E7DBEC6-B6B7-4ED8-9FAD-84C5C8F302EE}"/>
    <hyperlink ref="B27:C29" r:id="rId6" display="802 WCSC" xr:uid="{B35196A4-7387-48F7-8BE4-E4659B05F95D}"/>
    <hyperlink ref="M31" r:id="rId7" display="802.15/802.1 Joint Mtg." xr:uid="{0DE2BC0C-CEFB-43F5-8DF4-E8F1ACDF9079}"/>
    <hyperlink ref="M34" r:id="rId8" display="802.15/802.1 Joint Mtg." xr:uid="{FBC2EC91-494F-425F-9D84-8F79C6E40194}"/>
    <hyperlink ref="J8" r:id="rId9" xr:uid="{966FB18E-09FA-4E1E-90A0-F87A3B094458}"/>
    <hyperlink ref="I8" r:id="rId10" xr:uid="{30AED754-B4E9-44BD-846D-27C4C42AA2A0}"/>
    <hyperlink ref="K8" r:id="rId11" xr:uid="{44277868-BD40-431B-B4C5-9F6FF48E53A4}"/>
    <hyperlink ref="L8" r:id="rId12" xr:uid="{5B2662DE-5C5D-4F6F-B372-99F7A19279EC}"/>
    <hyperlink ref="O8" r:id="rId13" xr:uid="{E0C9E494-C670-4187-B585-56521E1D4799}"/>
    <hyperlink ref="N8" r:id="rId14" xr:uid="{2F21B9B5-B81A-449F-8A3D-9AF81E8019A1}"/>
    <hyperlink ref="P8" r:id="rId15" xr:uid="{70DCAE4D-8CF6-4066-906B-9624B66B0916}"/>
    <hyperlink ref="Q8" r:id="rId16" xr:uid="{A035E24E-1DD1-44E7-9054-5D9D9EC174C8}"/>
    <hyperlink ref="T8" r:id="rId17" xr:uid="{E5CD765B-D1EE-4514-9D48-95F9350B9287}"/>
    <hyperlink ref="S8" r:id="rId18" xr:uid="{93D5B452-CC86-4170-B8FB-82F797AE905F}"/>
    <hyperlink ref="U8" r:id="rId19" xr:uid="{17FC97EC-3420-40C6-8F7F-D6213B45F1F8}"/>
    <hyperlink ref="V8" r:id="rId20" xr:uid="{15428D23-FB19-4F42-B93B-C54BFB80016A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3" customFormat="1" ht="64.900000000000006" customHeight="1">
      <c r="A1" s="543" t="s">
        <v>225</v>
      </c>
      <c r="B1" s="544"/>
      <c r="C1" s="544"/>
      <c r="D1" s="544"/>
      <c r="E1" s="544"/>
      <c r="F1" s="544"/>
      <c r="G1" s="545"/>
      <c r="I1" s="224"/>
    </row>
    <row r="2" spans="1:9" s="223" customFormat="1" ht="64.900000000000006" customHeight="1" thickBot="1">
      <c r="A2" s="546" t="s">
        <v>226</v>
      </c>
      <c r="B2" s="547"/>
      <c r="C2" s="547"/>
      <c r="D2" s="547"/>
      <c r="E2" s="547"/>
      <c r="F2" s="547"/>
      <c r="G2" s="548"/>
      <c r="I2" s="225"/>
    </row>
    <row r="3" spans="1:9" s="226" customFormat="1" ht="64.900000000000006" customHeight="1"/>
    <row r="4" spans="1:9" s="226" customFormat="1" ht="64.900000000000006" customHeight="1">
      <c r="A4" s="549" t="s">
        <v>227</v>
      </c>
      <c r="B4" s="550"/>
      <c r="C4" s="550"/>
      <c r="D4" s="550"/>
      <c r="E4" s="550"/>
      <c r="F4" s="550"/>
      <c r="G4" s="551"/>
    </row>
    <row r="5" spans="1:9" s="226" customFormat="1" ht="64.900000000000006" customHeight="1">
      <c r="A5" s="552"/>
      <c r="B5" s="553"/>
      <c r="C5" s="553"/>
      <c r="D5" s="553"/>
      <c r="E5" s="553"/>
      <c r="F5" s="553"/>
      <c r="G5" s="554"/>
    </row>
    <row r="6" spans="1:9" s="226" customFormat="1" ht="64.900000000000006" customHeight="1">
      <c r="A6" s="552"/>
      <c r="B6" s="553"/>
      <c r="C6" s="553"/>
      <c r="D6" s="553"/>
      <c r="E6" s="553"/>
      <c r="F6" s="553"/>
      <c r="G6" s="554"/>
    </row>
    <row r="7" spans="1:9" s="226" customFormat="1" ht="36" customHeight="1">
      <c r="A7" s="552"/>
      <c r="B7" s="553"/>
      <c r="C7" s="553"/>
      <c r="D7" s="553"/>
      <c r="E7" s="553"/>
      <c r="F7" s="553"/>
      <c r="G7" s="554"/>
    </row>
    <row r="8" spans="1:9" s="226" customFormat="1" ht="64.75" hidden="1" customHeight="1">
      <c r="A8" s="555"/>
      <c r="B8" s="556"/>
      <c r="C8" s="556"/>
      <c r="D8" s="556"/>
      <c r="E8" s="556"/>
      <c r="F8" s="556"/>
      <c r="G8" s="557"/>
    </row>
    <row r="9" spans="1:9" s="229" customFormat="1" ht="64.900000000000006" customHeight="1">
      <c r="A9" s="227" t="s">
        <v>228</v>
      </c>
      <c r="B9" s="228" t="s">
        <v>104</v>
      </c>
    </row>
    <row r="10" spans="1:9" s="114" customFormat="1" ht="50.5" customHeight="1"/>
    <row r="11" spans="1:9" s="104" customFormat="1" ht="32.5">
      <c r="A11" s="115" t="s">
        <v>103</v>
      </c>
      <c r="C11" s="254" t="s">
        <v>328</v>
      </c>
      <c r="G11" s="198"/>
    </row>
    <row r="13" spans="1:9" s="114" customFormat="1" ht="34" customHeight="1">
      <c r="A13" s="144"/>
    </row>
    <row r="14" spans="1:9" ht="50.5" customHeight="1"/>
    <row r="15" spans="1:9" s="226" customFormat="1" ht="111" customHeight="1">
      <c r="A15" s="558"/>
      <c r="B15" s="559"/>
      <c r="C15" s="559"/>
      <c r="D15" s="559"/>
      <c r="E15" s="558"/>
      <c r="F15" s="558"/>
      <c r="G15" s="558"/>
      <c r="H15" s="558"/>
    </row>
    <row r="16" spans="1:9" s="226" customFormat="1" ht="48" customHeight="1">
      <c r="A16" s="558"/>
      <c r="B16" s="560"/>
      <c r="C16" s="560"/>
      <c r="D16" s="560"/>
      <c r="E16" s="558"/>
      <c r="F16" s="558"/>
      <c r="G16" s="558"/>
      <c r="H16" s="558"/>
    </row>
    <row r="17" spans="1:8" s="226" customFormat="1" ht="32" customHeight="1">
      <c r="A17" s="558"/>
      <c r="B17" s="559"/>
      <c r="C17" s="559"/>
      <c r="D17" s="559"/>
      <c r="E17" s="558"/>
      <c r="F17" s="558"/>
      <c r="G17" s="558"/>
      <c r="H17" s="558"/>
    </row>
    <row r="18" spans="1:8" s="226" customFormat="1" ht="96" customHeight="1">
      <c r="A18" s="558"/>
      <c r="B18" s="561"/>
      <c r="C18" s="561"/>
      <c r="D18" s="561"/>
      <c r="E18" s="558"/>
      <c r="F18" s="558"/>
      <c r="G18" s="558"/>
      <c r="H18" s="558"/>
    </row>
    <row r="19" spans="1:8" s="226" customFormat="1" ht="26" customHeight="1">
      <c r="A19" s="558"/>
      <c r="B19" s="562"/>
      <c r="C19" s="562"/>
      <c r="D19" s="562"/>
      <c r="E19" s="558"/>
      <c r="F19" s="558"/>
      <c r="G19" s="558"/>
      <c r="H19" s="558"/>
    </row>
    <row r="20" spans="1:8" s="226" customFormat="1" ht="24" customHeight="1">
      <c r="A20" s="558"/>
      <c r="B20" s="559"/>
      <c r="C20" s="559"/>
      <c r="D20" s="559"/>
      <c r="E20" s="558"/>
      <c r="F20" s="558"/>
      <c r="G20" s="558"/>
      <c r="H20" s="558"/>
    </row>
    <row r="21" spans="1:8" s="226" customFormat="1" ht="32" customHeight="1">
      <c r="A21" s="558"/>
      <c r="B21" s="561"/>
      <c r="C21" s="561"/>
      <c r="D21" s="561"/>
      <c r="E21" s="558"/>
      <c r="F21" s="558"/>
      <c r="G21" s="558"/>
      <c r="H21" s="558"/>
    </row>
    <row r="22" spans="1:8" s="226" customFormat="1" ht="23" customHeight="1">
      <c r="A22" s="558"/>
      <c r="B22" s="561"/>
      <c r="C22" s="561"/>
      <c r="D22" s="561"/>
      <c r="E22" s="558"/>
      <c r="F22" s="558"/>
      <c r="G22" s="558"/>
      <c r="H22" s="558"/>
    </row>
    <row r="23" spans="1:8" s="226" customFormat="1" ht="120.75" customHeight="1">
      <c r="A23" s="558"/>
      <c r="B23" s="563"/>
      <c r="C23" s="563"/>
      <c r="D23" s="563"/>
      <c r="E23" s="558"/>
      <c r="F23" s="558"/>
      <c r="G23" s="558"/>
      <c r="H23" s="558"/>
    </row>
    <row r="25" spans="1:8" ht="79.5" customHeight="1">
      <c r="F25" s="152"/>
    </row>
    <row r="26" spans="1:8" ht="98.5" customHeight="1">
      <c r="F26" s="152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</row>
    <row r="75" spans="2:19" ht="20"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</row>
    <row r="76" spans="2:19" ht="20"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</row>
    <row r="77" spans="2:19" ht="20"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</row>
    <row r="78" spans="2:19" ht="20"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</row>
    <row r="79" spans="2:19" ht="20"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</row>
    <row r="80" spans="2:19" ht="20"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</row>
    <row r="81" spans="2:19" ht="20"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</row>
    <row r="82" spans="2:19" ht="20"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</row>
    <row r="83" spans="2:19" ht="20"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</row>
    <row r="84" spans="2:19" ht="20"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</row>
    <row r="85" spans="2:19" ht="20"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</row>
    <row r="86" spans="2:19" ht="20"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</row>
    <row r="87" spans="2:19" ht="20"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</row>
    <row r="88" spans="2:19" ht="20"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</row>
    <row r="89" spans="2:19" ht="20"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</row>
    <row r="90" spans="2:19" ht="20"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</row>
    <row r="91" spans="2:19" ht="20"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2.5"/>
  <sheetData>
    <row r="17" spans="4:6">
      <c r="E17" t="s">
        <v>125</v>
      </c>
    </row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16" zoomScaleNormal="10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4"/>
      <c r="I1" s="174"/>
      <c r="J1" s="175"/>
      <c r="K1" s="176"/>
      <c r="L1" s="176"/>
    </row>
    <row r="2" spans="1:16" ht="16" thickBot="1">
      <c r="B2" s="15"/>
      <c r="C2" s="12"/>
      <c r="D2" s="18" t="s">
        <v>273</v>
      </c>
      <c r="F2" s="15"/>
      <c r="G2" s="16"/>
      <c r="H2" s="16"/>
      <c r="I2" s="16"/>
    </row>
    <row r="3" spans="1:16" s="30" customFormat="1" ht="26.5">
      <c r="B3" s="44"/>
      <c r="C3" s="44"/>
      <c r="E3" s="60"/>
      <c r="F3" s="33"/>
      <c r="G3" s="93" t="s">
        <v>106</v>
      </c>
      <c r="H3" s="94" t="s">
        <v>332</v>
      </c>
      <c r="I3" s="72" t="s">
        <v>333</v>
      </c>
      <c r="J3" s="173" t="s">
        <v>270</v>
      </c>
      <c r="K3" s="83" t="s">
        <v>271</v>
      </c>
      <c r="L3" s="181" t="s">
        <v>272</v>
      </c>
    </row>
    <row r="4" spans="1:16" s="17" customFormat="1" ht="18.75" customHeight="1">
      <c r="D4" s="50" t="s">
        <v>107</v>
      </c>
      <c r="E4" s="20"/>
      <c r="F4" s="35"/>
      <c r="G4" s="14">
        <v>60</v>
      </c>
      <c r="H4" s="71">
        <v>0.4375</v>
      </c>
      <c r="I4" s="71">
        <f>H4+10/24</f>
        <v>0.85416666666666674</v>
      </c>
      <c r="J4" s="141">
        <f>H4+17/24</f>
        <v>1.1458333333333335</v>
      </c>
      <c r="K4" s="71">
        <f>H4+8/24</f>
        <v>0.77083333333333326</v>
      </c>
      <c r="L4" s="71">
        <f>H4+3/24</f>
        <v>0.5625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6" customFormat="1" ht="16.5" customHeight="1" thickBot="1">
      <c r="B6" s="88"/>
      <c r="D6" s="53" t="s">
        <v>108</v>
      </c>
      <c r="E6" s="14"/>
      <c r="F6" s="64"/>
      <c r="G6" s="65"/>
      <c r="H6" s="65"/>
      <c r="I6" s="69"/>
      <c r="K6" s="90"/>
      <c r="L6" s="90"/>
      <c r="M6" s="90"/>
    </row>
    <row r="7" spans="1:16" s="30" customFormat="1" ht="19" thickBot="1">
      <c r="D7" s="234" t="s">
        <v>372</v>
      </c>
      <c r="E7" s="235"/>
      <c r="F7" s="234"/>
      <c r="G7" s="236"/>
      <c r="H7" s="39"/>
      <c r="I7" s="56"/>
      <c r="K7" s="33"/>
      <c r="L7" s="33"/>
      <c r="M7" s="33"/>
    </row>
    <row r="8" spans="1:16" s="30" customFormat="1" ht="18.5">
      <c r="D8" s="234" t="s">
        <v>164</v>
      </c>
      <c r="E8" s="235"/>
      <c r="F8" s="234" t="s">
        <v>170</v>
      </c>
      <c r="G8" s="237"/>
      <c r="H8" s="39"/>
      <c r="I8" s="56"/>
      <c r="K8" s="33"/>
      <c r="L8" s="33"/>
      <c r="M8" s="33"/>
    </row>
    <row r="9" spans="1:16" s="266" customFormat="1" ht="10.5">
      <c r="D9" s="267" t="s">
        <v>373</v>
      </c>
      <c r="E9" s="268"/>
      <c r="F9" s="267" t="s">
        <v>229</v>
      </c>
      <c r="G9" s="269"/>
      <c r="H9" s="270"/>
      <c r="I9" s="271"/>
      <c r="K9" s="272"/>
      <c r="L9" s="272"/>
      <c r="M9" s="272"/>
    </row>
    <row r="10" spans="1:16" s="30" customFormat="1" ht="18.5">
      <c r="D10" s="234" t="s">
        <v>374</v>
      </c>
      <c r="E10" s="235"/>
      <c r="F10" s="234" t="s">
        <v>376</v>
      </c>
      <c r="G10" s="237"/>
      <c r="H10" s="39"/>
      <c r="I10" s="56"/>
      <c r="K10" s="33"/>
      <c r="L10" s="33"/>
      <c r="M10" s="33"/>
    </row>
    <row r="11" spans="1:16" s="30" customFormat="1" ht="18.5">
      <c r="D11" s="234" t="s">
        <v>375</v>
      </c>
      <c r="E11" s="235"/>
      <c r="F11" s="234" t="s">
        <v>378</v>
      </c>
      <c r="G11" s="237"/>
      <c r="H11" s="39"/>
      <c r="I11" s="56"/>
      <c r="K11" s="33"/>
      <c r="L11" s="33"/>
      <c r="M11" s="33"/>
    </row>
    <row r="12" spans="1:16" s="30" customFormat="1" ht="18.5">
      <c r="D12" s="234"/>
      <c r="E12" s="235"/>
      <c r="F12" s="234" t="s">
        <v>377</v>
      </c>
      <c r="G12" s="237"/>
      <c r="H12" s="39"/>
      <c r="I12" s="56"/>
      <c r="K12" s="33"/>
      <c r="L12" s="33"/>
      <c r="M12" s="33"/>
    </row>
    <row r="13" spans="1:16" s="30" customFormat="1" ht="18">
      <c r="D13" s="38"/>
      <c r="E13" s="235"/>
      <c r="F13" s="250" t="s">
        <v>379</v>
      </c>
      <c r="G13" s="237"/>
      <c r="H13" s="39"/>
      <c r="I13" s="56"/>
      <c r="K13" s="33"/>
      <c r="L13" s="33"/>
      <c r="M13" s="33"/>
    </row>
    <row r="14" spans="1:16" s="30" customFormat="1" ht="18.5">
      <c r="D14" s="38"/>
      <c r="E14" s="235"/>
      <c r="F14" s="234" t="s">
        <v>380</v>
      </c>
      <c r="G14" s="237"/>
      <c r="H14" s="39"/>
      <c r="I14" s="56"/>
      <c r="K14" s="33"/>
      <c r="L14" s="33"/>
      <c r="M14" s="33"/>
    </row>
    <row r="15" spans="1:16" s="30" customFormat="1" ht="18.5">
      <c r="D15" s="38"/>
      <c r="E15" s="235"/>
      <c r="F15" s="234" t="s">
        <v>381</v>
      </c>
      <c r="G15" s="237"/>
      <c r="H15" s="39"/>
      <c r="I15" s="56"/>
      <c r="K15" s="33"/>
      <c r="L15" s="33"/>
      <c r="M15" s="33"/>
    </row>
    <row r="16" spans="1:16" s="30" customFormat="1" ht="18">
      <c r="D16" s="38"/>
      <c r="E16" s="235"/>
      <c r="F16" s="250" t="s">
        <v>382</v>
      </c>
      <c r="G16" s="237"/>
      <c r="H16" s="39"/>
      <c r="I16" s="56"/>
      <c r="K16" s="33"/>
      <c r="L16" s="33"/>
      <c r="M16" s="33"/>
    </row>
    <row r="17" spans="1:16" s="30" customFormat="1" ht="18">
      <c r="B17" s="55"/>
      <c r="C17" s="37"/>
      <c r="D17" s="239"/>
      <c r="E17" s="31"/>
      <c r="F17" s="250"/>
      <c r="G17" s="39"/>
      <c r="H17" s="39"/>
      <c r="I17" s="56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42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273</v>
      </c>
      <c r="F20" s="15"/>
      <c r="G20" s="16"/>
      <c r="H20" s="16"/>
      <c r="I20" s="16"/>
    </row>
    <row r="21" spans="1:16" ht="16" thickBot="1"/>
    <row r="22" spans="1:16" s="30" customFormat="1" ht="27">
      <c r="B22" s="32"/>
      <c r="C22" s="37"/>
      <c r="D22" s="53"/>
      <c r="E22" s="35" t="s">
        <v>110</v>
      </c>
      <c r="F22" s="35" t="s">
        <v>111</v>
      </c>
      <c r="G22" s="49" t="s">
        <v>106</v>
      </c>
      <c r="H22" s="94" t="s">
        <v>332</v>
      </c>
      <c r="I22" s="72" t="s">
        <v>333</v>
      </c>
      <c r="J22" s="173" t="s">
        <v>270</v>
      </c>
      <c r="K22" s="258" t="s">
        <v>271</v>
      </c>
      <c r="L22" s="72" t="s">
        <v>272</v>
      </c>
      <c r="M22" s="33"/>
    </row>
    <row r="23" spans="1:16" ht="60" customHeight="1">
      <c r="A23" s="30"/>
      <c r="B23" s="32"/>
      <c r="C23" s="37"/>
      <c r="D23" s="74" t="s">
        <v>274</v>
      </c>
      <c r="E23" s="20"/>
      <c r="F23" s="64"/>
      <c r="G23" s="51">
        <v>120</v>
      </c>
      <c r="H23" s="71">
        <v>0.66666666666666663</v>
      </c>
      <c r="I23" s="71">
        <f>H23+10/24</f>
        <v>1.0833333333333333</v>
      </c>
      <c r="J23" s="141">
        <f>H23+17/24</f>
        <v>1.375</v>
      </c>
      <c r="K23" s="71">
        <f>H23+8/24</f>
        <v>1</v>
      </c>
      <c r="L23" s="71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0" t="s">
        <v>275</v>
      </c>
      <c r="F24" s="79" t="s">
        <v>113</v>
      </c>
      <c r="G24" s="14">
        <v>1</v>
      </c>
      <c r="H24" s="71">
        <v>0.66666666666666663</v>
      </c>
      <c r="I24" s="71">
        <f>H24+10/24</f>
        <v>1.0833333333333333</v>
      </c>
      <c r="J24" s="141">
        <f>H24+17/24</f>
        <v>1.375</v>
      </c>
      <c r="K24" s="71">
        <f>H24+8/24</f>
        <v>1</v>
      </c>
      <c r="L24" s="71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231</v>
      </c>
      <c r="E25" s="51" t="s">
        <v>387</v>
      </c>
      <c r="F25" s="67" t="s">
        <v>113</v>
      </c>
      <c r="G25" s="51">
        <v>1</v>
      </c>
      <c r="H25" s="80">
        <f>H24+TIME(0,G24,0)</f>
        <v>0.66736111111111107</v>
      </c>
      <c r="I25" s="80">
        <f>I24+TIME(0,G24,0)</f>
        <v>1.0840277777777778</v>
      </c>
      <c r="J25" s="140">
        <f>J24+TIME(0,G24,0)</f>
        <v>1.3756944444444446</v>
      </c>
      <c r="K25" s="80">
        <f>K24+TIME(0,G24,0)</f>
        <v>1.0006944444444446</v>
      </c>
      <c r="L25" s="80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4" t="s">
        <v>115</v>
      </c>
      <c r="G26" s="14">
        <v>3</v>
      </c>
      <c r="H26" s="71">
        <f>H25+TIME(0,G25,0)</f>
        <v>0.66805555555555551</v>
      </c>
      <c r="I26" s="71">
        <f>I25+TIME(0,G25,0)</f>
        <v>1.0847222222222224</v>
      </c>
      <c r="J26" s="141">
        <f>J25+TIME(0,G25,0)</f>
        <v>1.3763888888888891</v>
      </c>
      <c r="K26" s="71">
        <f>K25+TIME(0,G25,0)</f>
        <v>1.0013888888888891</v>
      </c>
      <c r="L26" s="71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275</v>
      </c>
      <c r="F27" s="64" t="s">
        <v>113</v>
      </c>
      <c r="G27" s="14">
        <v>5</v>
      </c>
      <c r="H27" s="71">
        <f>H26+TIME(0,G26,0)</f>
        <v>0.67013888888888884</v>
      </c>
      <c r="I27" s="71">
        <f>I26+TIME(0,G26,0)</f>
        <v>1.0868055555555558</v>
      </c>
      <c r="J27" s="141">
        <f>J26+TIME(0,G26,0)</f>
        <v>1.3784722222222225</v>
      </c>
      <c r="K27" s="71">
        <f>K26+TIME(0,G26,0)</f>
        <v>1.0034722222222225</v>
      </c>
      <c r="L27" s="71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276</v>
      </c>
      <c r="E28" s="70" t="s">
        <v>277</v>
      </c>
      <c r="F28" s="67" t="s">
        <v>155</v>
      </c>
      <c r="G28" s="51">
        <v>5</v>
      </c>
      <c r="H28" s="71">
        <f>H27+TIME(0,G27,0)</f>
        <v>0.67361111111111105</v>
      </c>
      <c r="I28" s="71">
        <f>I27+TIME(0,G27,0)</f>
        <v>1.0902777777777781</v>
      </c>
      <c r="J28" s="141">
        <f>J27+TIME(0,G27,0)</f>
        <v>1.3819444444444449</v>
      </c>
      <c r="K28" s="71">
        <f>K27+TIME(0,G27,0)</f>
        <v>1.0069444444444449</v>
      </c>
      <c r="L28" s="71">
        <f>L27+TIME(0,G27,0)</f>
        <v>0.79861111111111105</v>
      </c>
      <c r="M28" s="33"/>
      <c r="N28" s="30"/>
      <c r="O28" s="30"/>
      <c r="P28" s="30"/>
    </row>
    <row r="29" spans="1:16" s="111" customFormat="1" ht="33.75" customHeight="1">
      <c r="A29" s="108"/>
      <c r="B29" s="52"/>
      <c r="C29" s="109"/>
      <c r="D29" s="53" t="s">
        <v>117</v>
      </c>
      <c r="E29" s="70"/>
      <c r="F29" s="68"/>
      <c r="G29" s="51"/>
      <c r="H29" s="80"/>
      <c r="I29" s="80"/>
      <c r="J29" s="140"/>
      <c r="K29" s="80"/>
      <c r="L29" s="80"/>
      <c r="M29" s="110"/>
      <c r="N29" s="108"/>
      <c r="O29" s="108"/>
      <c r="P29" s="108"/>
    </row>
    <row r="30" spans="1:16" ht="82" customHeight="1">
      <c r="A30" s="30"/>
      <c r="B30" s="52">
        <f>B28+0.1</f>
        <v>1.5</v>
      </c>
      <c r="C30" s="21"/>
      <c r="D30" s="75" t="s">
        <v>177</v>
      </c>
      <c r="E30" s="51" t="s">
        <v>278</v>
      </c>
      <c r="F30" s="67" t="s">
        <v>113</v>
      </c>
      <c r="G30" s="70">
        <v>20</v>
      </c>
      <c r="H30" s="80">
        <f>H28+TIME(0,G28,0)</f>
        <v>0.67708333333333326</v>
      </c>
      <c r="I30" s="80">
        <f>J28+TIME(0,G28,0)</f>
        <v>1.3854166666666672</v>
      </c>
      <c r="J30" s="140">
        <f>J28+TIME(0,G28,0)</f>
        <v>1.3854166666666672</v>
      </c>
      <c r="K30" s="80">
        <f>K28+TIME(0,G28,0)</f>
        <v>1.0104166666666672</v>
      </c>
      <c r="L30" s="80">
        <f>L28+TIME(0,G28,0)</f>
        <v>0.80208333333333326</v>
      </c>
      <c r="M30" s="33"/>
      <c r="N30" s="30"/>
      <c r="O30" s="30"/>
      <c r="P30" s="30"/>
    </row>
    <row r="31" spans="1:16" s="98" customFormat="1" ht="73" customHeight="1">
      <c r="B31" s="57">
        <f>B30+0.1</f>
        <v>1.6</v>
      </c>
      <c r="D31" s="75" t="s">
        <v>150</v>
      </c>
      <c r="E31" s="51" t="s">
        <v>279</v>
      </c>
      <c r="F31" s="252" t="s">
        <v>206</v>
      </c>
      <c r="G31" s="68">
        <v>10</v>
      </c>
      <c r="H31" s="80">
        <f>H30+TIME(0,G30,0)</f>
        <v>0.6909722222222221</v>
      </c>
      <c r="I31" s="80">
        <f>I30+TIME(0,G30,0)</f>
        <v>1.399305555555556</v>
      </c>
      <c r="J31" s="140">
        <f>J30+TIME(0,G30,0)</f>
        <v>1.399305555555556</v>
      </c>
      <c r="K31" s="80">
        <f>K30+TIME(0,G30,0)</f>
        <v>1.024305555555556</v>
      </c>
      <c r="L31" s="80">
        <f>L30+TIME(0,G30,0)</f>
        <v>0.8159722222222221</v>
      </c>
    </row>
    <row r="32" spans="1:16" s="98" customFormat="1" ht="73" customHeight="1">
      <c r="B32" s="57">
        <f>B31+0.1</f>
        <v>1.7000000000000002</v>
      </c>
      <c r="D32" s="214" t="s">
        <v>280</v>
      </c>
      <c r="E32" s="51" t="s">
        <v>388</v>
      </c>
      <c r="F32" s="251" t="s">
        <v>206</v>
      </c>
      <c r="G32" s="167">
        <v>20</v>
      </c>
      <c r="H32" s="80">
        <f>H31+TIME(0,G31,0)</f>
        <v>0.69791666666666652</v>
      </c>
      <c r="I32" s="80">
        <f>I31+TIME(0,G31,0)</f>
        <v>1.4062500000000004</v>
      </c>
      <c r="J32" s="140">
        <f>J31+TIME(0,G31,0)</f>
        <v>1.4062500000000004</v>
      </c>
      <c r="K32" s="80">
        <f>K31+TIME(0,G31,0)</f>
        <v>1.0312500000000004</v>
      </c>
      <c r="L32" s="80">
        <f>L31+TIME(0,G31,0)</f>
        <v>0.82291666666666652</v>
      </c>
    </row>
    <row r="33" spans="1:16" s="98" customFormat="1" ht="73" customHeight="1">
      <c r="B33" s="57">
        <f>B32+0.1</f>
        <v>1.8000000000000003</v>
      </c>
      <c r="D33" s="172" t="s">
        <v>281</v>
      </c>
      <c r="E33" s="51" t="s">
        <v>299</v>
      </c>
      <c r="F33" s="251" t="s">
        <v>205</v>
      </c>
      <c r="G33" s="167">
        <v>10</v>
      </c>
      <c r="H33" s="80">
        <f>H32+TIME(0,G32,0)</f>
        <v>0.71180555555555536</v>
      </c>
      <c r="I33" s="80">
        <f>I32+TIME(0,G32,0)</f>
        <v>1.4201388888888893</v>
      </c>
      <c r="J33" s="140">
        <f>J32+TIME(0,G32,0)</f>
        <v>1.4201388888888893</v>
      </c>
      <c r="K33" s="80">
        <f>K32+TIME(0,G32,0)</f>
        <v>1.0451388888888893</v>
      </c>
      <c r="L33" s="80">
        <f>L32+TIME(0,G32,0)</f>
        <v>0.83680555555555536</v>
      </c>
    </row>
    <row r="34" spans="1:16" s="98" customFormat="1" ht="73" customHeight="1">
      <c r="B34" s="57">
        <f>B33+0.1</f>
        <v>1.9000000000000004</v>
      </c>
      <c r="D34" s="214" t="s">
        <v>365</v>
      </c>
      <c r="E34" s="51" t="s">
        <v>366</v>
      </c>
      <c r="F34" s="251" t="s">
        <v>367</v>
      </c>
      <c r="G34" s="70">
        <v>40</v>
      </c>
      <c r="H34" s="80">
        <f>H33+TIME(0,G33,0)</f>
        <v>0.71874999999999978</v>
      </c>
      <c r="I34" s="80">
        <f>I33+TIME(0,G33,0)</f>
        <v>1.4270833333333337</v>
      </c>
      <c r="J34" s="140">
        <f>J33+TIME(0,G33,0)</f>
        <v>1.4270833333333337</v>
      </c>
      <c r="K34" s="80">
        <f>K33+TIME(0,G33,0)</f>
        <v>1.0520833333333337</v>
      </c>
      <c r="L34" s="80">
        <f>L33+TIME(0,G33,0)</f>
        <v>0.84374999999999978</v>
      </c>
    </row>
    <row r="35" spans="1:16" ht="36.75" customHeight="1">
      <c r="B35" s="57">
        <f>B34+0.1</f>
        <v>2.0000000000000004</v>
      </c>
      <c r="C35" s="98"/>
      <c r="D35" s="130" t="s">
        <v>118</v>
      </c>
      <c r="E35" s="118"/>
      <c r="F35" s="125" t="s">
        <v>113</v>
      </c>
      <c r="G35" s="125">
        <v>1</v>
      </c>
      <c r="H35" s="80">
        <f>H34+TIME(0,G34,0)</f>
        <v>0.74652777777777757</v>
      </c>
      <c r="I35" s="80">
        <f>I34+TIME(0,G34,0)</f>
        <v>1.4548611111111114</v>
      </c>
      <c r="J35" s="140">
        <f>J34+TIME(0,G34,0)</f>
        <v>1.4548611111111114</v>
      </c>
      <c r="K35" s="80">
        <f>K34+TIME(0,G34,0)</f>
        <v>1.0798611111111114</v>
      </c>
      <c r="L35" s="80">
        <f>L34+TIME(0,G34,0)</f>
        <v>0.87152777777777757</v>
      </c>
    </row>
    <row r="36" spans="1:16" ht="17.5">
      <c r="A36" s="30"/>
      <c r="M36" s="33"/>
      <c r="N36" s="30"/>
      <c r="O36" s="30"/>
      <c r="P36" s="30"/>
    </row>
    <row r="37" spans="1:16" ht="17.5">
      <c r="A37" s="30"/>
      <c r="M37" s="33"/>
      <c r="N37" s="30"/>
      <c r="O37" s="30"/>
      <c r="P37" s="30"/>
    </row>
    <row r="38" spans="1:16" s="104" customFormat="1" ht="20"/>
    <row r="39" spans="1:16" s="95" customFormat="1" ht="20">
      <c r="D39" s="104" t="s">
        <v>282</v>
      </c>
      <c r="E39" s="104"/>
      <c r="F39" s="104"/>
      <c r="G39" s="104"/>
      <c r="H39" s="104"/>
      <c r="I39" s="104"/>
      <c r="J39" s="104"/>
      <c r="K39" s="104"/>
    </row>
    <row r="40" spans="1:16" s="116" customFormat="1">
      <c r="D40" s="95" t="s">
        <v>283</v>
      </c>
      <c r="E40" s="95"/>
      <c r="F40" s="95"/>
      <c r="G40" s="95"/>
      <c r="H40" s="95"/>
      <c r="I40" s="95"/>
      <c r="J40" s="95"/>
      <c r="K40" s="95"/>
      <c r="L40" s="95"/>
    </row>
    <row r="41" spans="1:16" s="95" customFormat="1" ht="20">
      <c r="D41" s="116" t="s">
        <v>284</v>
      </c>
      <c r="L41" s="116"/>
    </row>
    <row r="42" spans="1:16" s="95" customFormat="1">
      <c r="D42" s="95" t="s">
        <v>285</v>
      </c>
      <c r="E42" s="116"/>
      <c r="F42" s="116"/>
      <c r="G42" s="116"/>
      <c r="H42" s="116"/>
      <c r="I42" s="116"/>
      <c r="J42" s="116"/>
      <c r="K42" s="116"/>
    </row>
    <row r="43" spans="1:16" s="180" customFormat="1" ht="23">
      <c r="D43" s="95"/>
      <c r="E43" s="95"/>
      <c r="F43" s="95"/>
      <c r="G43" s="95"/>
      <c r="H43" s="95"/>
      <c r="I43" s="95"/>
      <c r="J43" s="95"/>
      <c r="K43" s="95"/>
    </row>
    <row r="44" spans="1:16" s="104" customFormat="1" ht="23.5">
      <c r="D44" s="179" t="s">
        <v>237</v>
      </c>
      <c r="E44" s="180"/>
      <c r="F44" s="180"/>
      <c r="G44" s="180"/>
      <c r="H44" s="180"/>
      <c r="I44" s="180"/>
      <c r="J44" s="180"/>
      <c r="K44" s="180"/>
    </row>
    <row r="45" spans="1:16" s="104" customFormat="1" ht="20">
      <c r="D45" s="234" t="s">
        <v>286</v>
      </c>
    </row>
    <row r="46" spans="1:16" s="96" customFormat="1" ht="20">
      <c r="D46" s="234" t="s">
        <v>164</v>
      </c>
      <c r="E46" s="104"/>
      <c r="F46" s="104"/>
      <c r="G46" s="104"/>
      <c r="H46" s="104"/>
      <c r="I46" s="104"/>
      <c r="J46" s="104"/>
      <c r="K46" s="104"/>
      <c r="L46" s="104"/>
      <c r="M46" s="98"/>
    </row>
    <row r="47" spans="1:16" s="96" customFormat="1" ht="20">
      <c r="D47" s="238" t="s">
        <v>287</v>
      </c>
      <c r="E47" s="104"/>
      <c r="F47" s="104"/>
      <c r="G47" s="104"/>
      <c r="H47" s="104"/>
      <c r="I47" s="104"/>
      <c r="J47" s="104"/>
      <c r="K47" s="104"/>
      <c r="L47" s="98"/>
      <c r="M47" s="98"/>
    </row>
    <row r="48" spans="1:16" s="96" customFormat="1" ht="20">
      <c r="D48" s="234" t="s">
        <v>288</v>
      </c>
      <c r="H48" s="202"/>
      <c r="L48" s="98"/>
      <c r="M48" s="98"/>
    </row>
    <row r="49" spans="1:13" ht="20">
      <c r="D49" s="234" t="s">
        <v>289</v>
      </c>
      <c r="E49" s="96"/>
      <c r="F49" s="96"/>
      <c r="G49" s="96"/>
      <c r="H49" s="202"/>
      <c r="I49" s="96"/>
      <c r="J49" s="96"/>
      <c r="K49" s="96"/>
    </row>
    <row r="50" spans="1:13" s="96" customFormat="1" ht="20">
      <c r="D50" s="2"/>
      <c r="E50" s="2"/>
      <c r="F50" s="2"/>
      <c r="G50" s="2"/>
      <c r="H50" s="14"/>
      <c r="I50" s="2"/>
      <c r="J50" s="30"/>
      <c r="K50" s="30"/>
      <c r="L50" s="98"/>
      <c r="M50" s="98"/>
    </row>
    <row r="51" spans="1:13" s="96" customFormat="1" ht="21">
      <c r="D51" s="201" t="s">
        <v>170</v>
      </c>
      <c r="H51" s="202"/>
      <c r="L51" s="98"/>
      <c r="M51" s="98"/>
    </row>
    <row r="52" spans="1:13" s="96" customFormat="1" ht="20">
      <c r="D52" s="238" t="s">
        <v>290</v>
      </c>
      <c r="H52" s="202"/>
      <c r="L52" s="98"/>
      <c r="M52" s="98"/>
    </row>
    <row r="53" spans="1:13" s="96" customFormat="1" ht="21">
      <c r="D53" s="201" t="s">
        <v>171</v>
      </c>
      <c r="H53" s="202"/>
      <c r="L53" s="98"/>
      <c r="M53" s="98"/>
    </row>
    <row r="54" spans="1:13" s="96" customFormat="1" ht="21">
      <c r="D54" s="201" t="s">
        <v>172</v>
      </c>
      <c r="H54" s="202"/>
      <c r="L54" s="98"/>
      <c r="M54" s="98"/>
    </row>
    <row r="55" spans="1:13" s="96" customFormat="1" ht="21">
      <c r="D55" s="201" t="s">
        <v>173</v>
      </c>
      <c r="H55" s="202"/>
      <c r="L55" s="98"/>
      <c r="M55" s="98"/>
    </row>
    <row r="56" spans="1:13" s="96" customFormat="1" ht="21">
      <c r="D56" s="201" t="s">
        <v>174</v>
      </c>
      <c r="H56" s="202"/>
      <c r="L56" s="98"/>
      <c r="M56" s="98"/>
    </row>
    <row r="57" spans="1:13" s="96" customFormat="1" ht="21">
      <c r="D57" s="201" t="s">
        <v>291</v>
      </c>
      <c r="H57" s="202"/>
      <c r="L57" s="98"/>
      <c r="M57" s="98"/>
    </row>
    <row r="58" spans="1:13" s="96" customFormat="1" ht="21">
      <c r="D58" s="201" t="s">
        <v>230</v>
      </c>
      <c r="H58" s="202"/>
      <c r="L58" s="98"/>
      <c r="M58" s="98"/>
    </row>
    <row r="59" spans="1:13" ht="21">
      <c r="A59" s="203"/>
      <c r="D59" s="250" t="s">
        <v>292</v>
      </c>
      <c r="E59" s="96"/>
      <c r="F59" s="96"/>
      <c r="G59" s="96"/>
      <c r="H59" s="202"/>
      <c r="I59" s="96"/>
      <c r="J59" s="96"/>
      <c r="K59" s="96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opLeftCell="A6" zoomScaleNormal="100" workbookViewId="0">
      <selection activeCell="D6" sqref="D6"/>
    </sheetView>
  </sheetViews>
  <sheetFormatPr defaultColWidth="8.81640625" defaultRowHeight="15.5"/>
  <cols>
    <col min="3" max="3" width="6.453125" customWidth="1"/>
    <col min="4" max="4" width="42" style="78" customWidth="1"/>
    <col min="5" max="5" width="15.1796875" style="78" customWidth="1"/>
    <col min="6" max="6" width="22.453125" style="107" customWidth="1"/>
    <col min="7" max="7" width="8.453125" style="107"/>
    <col min="8" max="8" width="14.1796875" style="107" customWidth="1"/>
    <col min="9" max="9" width="12.6328125" style="107" customWidth="1"/>
    <col min="10" max="10" width="13.453125" style="177" customWidth="1"/>
    <col min="11" max="11" width="14" style="107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293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3"/>
      <c r="E4" s="20" t="s">
        <v>110</v>
      </c>
      <c r="F4" s="64" t="s">
        <v>111</v>
      </c>
      <c r="G4" s="93" t="s">
        <v>106</v>
      </c>
      <c r="H4" s="94" t="s">
        <v>269</v>
      </c>
      <c r="I4" s="72" t="s">
        <v>334</v>
      </c>
      <c r="J4" s="173" t="s">
        <v>301</v>
      </c>
      <c r="K4" s="258" t="s">
        <v>302</v>
      </c>
      <c r="L4" s="72" t="s">
        <v>303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4" t="s">
        <v>294</v>
      </c>
      <c r="E5" s="20"/>
      <c r="F5" s="64"/>
      <c r="G5" s="51">
        <v>120</v>
      </c>
      <c r="H5" s="71">
        <v>0.66666666666666663</v>
      </c>
      <c r="I5" s="71">
        <f>H5+10/24</f>
        <v>1.0833333333333333</v>
      </c>
      <c r="J5" s="141">
        <f>H5+17/24</f>
        <v>1.375</v>
      </c>
      <c r="K5" s="71">
        <f>H5+8/24</f>
        <v>1</v>
      </c>
      <c r="L5" s="71">
        <f>H5+3/24</f>
        <v>0.79166666666666663</v>
      </c>
      <c r="M5" s="33"/>
      <c r="N5" s="30"/>
      <c r="O5" s="30"/>
      <c r="P5" s="30"/>
    </row>
    <row r="6" spans="1:16" s="96" customFormat="1" ht="20">
      <c r="A6" s="99"/>
      <c r="B6" s="73">
        <v>2.1</v>
      </c>
      <c r="C6" s="100"/>
      <c r="D6" s="122" t="s">
        <v>120</v>
      </c>
      <c r="E6" s="70" t="s">
        <v>392</v>
      </c>
      <c r="F6" s="124" t="s">
        <v>121</v>
      </c>
      <c r="G6" s="127">
        <v>1</v>
      </c>
      <c r="H6" s="71">
        <v>0.66666666666666663</v>
      </c>
      <c r="I6" s="71">
        <f>H6+10/24</f>
        <v>1.0833333333333333</v>
      </c>
      <c r="J6" s="141">
        <f>H6+17/24</f>
        <v>1.375</v>
      </c>
      <c r="K6" s="71">
        <f>H6+8/24</f>
        <v>1</v>
      </c>
      <c r="L6" s="71">
        <f>H6+3/24</f>
        <v>0.79166666666666663</v>
      </c>
    </row>
    <row r="7" spans="1:16" s="96" customFormat="1" ht="31">
      <c r="A7" s="99"/>
      <c r="B7" s="73"/>
      <c r="C7" s="100"/>
      <c r="D7" s="122" t="s">
        <v>27</v>
      </c>
      <c r="E7" s="51" t="s">
        <v>392</v>
      </c>
      <c r="F7" s="107"/>
      <c r="G7" s="127">
        <v>1</v>
      </c>
      <c r="H7" s="59">
        <f>H6+TIME(0,G6,0)</f>
        <v>0.66736111111111107</v>
      </c>
      <c r="I7" s="59">
        <f>I6+TIME(0,G6,0)</f>
        <v>1.0840277777777778</v>
      </c>
      <c r="J7" s="142">
        <f>J6+TIME(0,G6,0)</f>
        <v>1.3756944444444446</v>
      </c>
      <c r="K7" s="59">
        <f>K6+TIME(0,G6,0)</f>
        <v>1.0006944444444446</v>
      </c>
      <c r="L7" s="59">
        <f>L6+TIME(0,G6,0)</f>
        <v>0.79236111111111107</v>
      </c>
    </row>
    <row r="8" spans="1:16" s="96" customFormat="1" ht="20">
      <c r="A8" s="99"/>
      <c r="B8" s="36">
        <f>B6+0.1</f>
        <v>2.2000000000000002</v>
      </c>
      <c r="C8" s="86"/>
      <c r="D8" s="122" t="s">
        <v>114</v>
      </c>
      <c r="E8" s="138"/>
      <c r="F8" s="124" t="s">
        <v>122</v>
      </c>
      <c r="G8" s="127">
        <v>1</v>
      </c>
      <c r="H8" s="69">
        <f>H7+TIME(0,G7,0)</f>
        <v>0.66805555555555551</v>
      </c>
      <c r="I8" s="69">
        <f>I7+TIME(0,G7,0)</f>
        <v>1.0847222222222224</v>
      </c>
      <c r="J8" s="143">
        <f>J7+TIME(0,G7,0)</f>
        <v>1.3763888888888891</v>
      </c>
      <c r="K8" s="69">
        <f>K7+TIME(0,G7,0)</f>
        <v>1.0013888888888891</v>
      </c>
      <c r="L8" s="69">
        <f>L7+TIME(0,G7,0)</f>
        <v>0.79305555555555551</v>
      </c>
    </row>
    <row r="9" spans="1:16" s="96" customFormat="1" ht="23.25" customHeight="1">
      <c r="A9" s="99"/>
      <c r="B9" s="36">
        <f>B8+0.1</f>
        <v>2.3000000000000003</v>
      </c>
      <c r="C9" s="86"/>
      <c r="D9" s="122" t="s">
        <v>123</v>
      </c>
      <c r="E9" s="117"/>
      <c r="F9" s="124" t="s">
        <v>113</v>
      </c>
      <c r="G9" s="127">
        <v>1</v>
      </c>
      <c r="H9" s="69">
        <f>H8+TIME(0,G8,0)</f>
        <v>0.66874999999999996</v>
      </c>
      <c r="I9" s="69">
        <f>I8+TIME(0,G8,0)</f>
        <v>1.0854166666666669</v>
      </c>
      <c r="J9" s="143">
        <f>J8+TIME(0,G8,0)</f>
        <v>1.3770833333333337</v>
      </c>
      <c r="K9" s="69">
        <f>K8+TIME(0,G8,0)</f>
        <v>1.0020833333333337</v>
      </c>
      <c r="L9" s="69">
        <f>L8+TIME(0,G8,0)</f>
        <v>0.79374999999999996</v>
      </c>
    </row>
    <row r="10" spans="1:16" s="98" customFormat="1" ht="55" customHeight="1">
      <c r="B10" s="57">
        <f>B9+0.1</f>
        <v>2.4000000000000004</v>
      </c>
      <c r="D10" s="165" t="s">
        <v>124</v>
      </c>
      <c r="E10" s="51" t="s">
        <v>393</v>
      </c>
      <c r="F10" s="91" t="s">
        <v>113</v>
      </c>
      <c r="G10" s="125">
        <v>5</v>
      </c>
      <c r="H10" s="59">
        <f>H9+TIME(0,G9,0)</f>
        <v>0.6694444444444444</v>
      </c>
      <c r="I10" s="59">
        <f>I9+TIME(0,G9,0)</f>
        <v>1.0861111111111115</v>
      </c>
      <c r="J10" s="142">
        <f>J9+TIME(0,G9,0)</f>
        <v>1.3777777777777782</v>
      </c>
      <c r="K10" s="59">
        <f>K9+TIME(0,G9,0)</f>
        <v>1.0027777777777782</v>
      </c>
      <c r="L10" s="59">
        <f>L9+TIME(0,G9,0)</f>
        <v>0.7944444444444444</v>
      </c>
    </row>
    <row r="11" spans="1:16" s="96" customFormat="1" ht="46.75" customHeight="1">
      <c r="B11" s="102"/>
      <c r="C11" s="97"/>
      <c r="D11" s="166" t="s">
        <v>241</v>
      </c>
      <c r="E11" s="118"/>
      <c r="F11" s="82"/>
      <c r="G11" s="70"/>
      <c r="H11" s="26"/>
      <c r="I11" s="26"/>
      <c r="J11" s="170"/>
    </row>
    <row r="12" spans="1:16" s="98" customFormat="1" ht="75.5" customHeight="1">
      <c r="B12" s="57">
        <f>B10+0.1</f>
        <v>2.5000000000000004</v>
      </c>
      <c r="D12" s="248" t="s">
        <v>364</v>
      </c>
      <c r="E12" s="51" t="s">
        <v>339</v>
      </c>
      <c r="F12" s="249" t="s">
        <v>295</v>
      </c>
      <c r="G12" s="68">
        <v>15</v>
      </c>
      <c r="H12" s="59">
        <f>H10+TIME(0,G10,0)</f>
        <v>0.67291666666666661</v>
      </c>
      <c r="I12" s="59">
        <f>I10+TIME(0,G10,0)</f>
        <v>1.0895833333333338</v>
      </c>
      <c r="J12" s="142">
        <f>J10+TIME(0,G10,0)</f>
        <v>1.3812500000000005</v>
      </c>
      <c r="K12" s="59">
        <f>K10+TIME(0,G10,0)</f>
        <v>1.0062500000000005</v>
      </c>
      <c r="L12" s="59">
        <f>L10+TIME(0,G10,0)</f>
        <v>0.79791666666666661</v>
      </c>
    </row>
    <row r="13" spans="1:16" s="2" customFormat="1" ht="82.5" customHeight="1">
      <c r="A13" s="30"/>
      <c r="B13" s="57">
        <f t="shared" ref="B13:B14" si="0">B12+0.1</f>
        <v>2.6000000000000005</v>
      </c>
      <c r="C13" s="21"/>
      <c r="D13" s="215" t="s">
        <v>159</v>
      </c>
      <c r="E13" s="70" t="s">
        <v>296</v>
      </c>
      <c r="F13" s="81" t="s">
        <v>178</v>
      </c>
      <c r="G13" s="70">
        <v>10</v>
      </c>
      <c r="H13" s="80">
        <f t="shared" ref="H13:H14" si="1">H12+TIME(0,G12,0)</f>
        <v>0.68333333333333324</v>
      </c>
      <c r="I13" s="80">
        <f t="shared" ref="I13:I14" si="2">I12+TIME(0,G12,0)</f>
        <v>1.1000000000000005</v>
      </c>
      <c r="J13" s="140">
        <f t="shared" ref="J13:J14" si="3">J12+TIME(0,G12,0)</f>
        <v>1.3916666666666673</v>
      </c>
      <c r="K13" s="80">
        <f t="shared" ref="K13:K14" si="4">K12+TIME(0,G12,0)</f>
        <v>1.0166666666666673</v>
      </c>
      <c r="L13" s="80">
        <f t="shared" ref="L13:L14" si="5">L12+TIME(0,G12,0)</f>
        <v>0.80833333333333324</v>
      </c>
      <c r="M13" s="33"/>
      <c r="N13" s="30"/>
      <c r="O13" s="30"/>
      <c r="P13" s="30"/>
    </row>
    <row r="14" spans="1:16" s="216" customFormat="1" ht="55.5" customHeight="1">
      <c r="B14" s="57">
        <f t="shared" si="0"/>
        <v>2.7000000000000006</v>
      </c>
      <c r="C14" s="126"/>
      <c r="D14" s="217" t="s">
        <v>158</v>
      </c>
      <c r="E14" s="51" t="s">
        <v>297</v>
      </c>
      <c r="F14" s="81" t="s">
        <v>156</v>
      </c>
      <c r="G14" s="70">
        <v>10</v>
      </c>
      <c r="H14" s="80">
        <f t="shared" si="1"/>
        <v>0.69027777777777766</v>
      </c>
      <c r="I14" s="80">
        <f t="shared" si="2"/>
        <v>1.106944444444445</v>
      </c>
      <c r="J14" s="140">
        <f t="shared" si="3"/>
        <v>1.3986111111111117</v>
      </c>
      <c r="K14" s="80">
        <f t="shared" si="4"/>
        <v>1.0236111111111117</v>
      </c>
      <c r="L14" s="80">
        <f t="shared" si="5"/>
        <v>0.81527777777777766</v>
      </c>
      <c r="M14" s="126"/>
    </row>
    <row r="15" spans="1:16" s="98" customFormat="1" ht="88" customHeight="1">
      <c r="B15" s="57">
        <f>B14+0.1</f>
        <v>2.8000000000000007</v>
      </c>
      <c r="D15" s="233" t="s">
        <v>181</v>
      </c>
      <c r="E15" s="51" t="s">
        <v>298</v>
      </c>
      <c r="F15" s="67" t="s">
        <v>182</v>
      </c>
      <c r="G15" s="68">
        <v>10</v>
      </c>
      <c r="H15" s="80">
        <f t="shared" ref="H15" si="6">H14+TIME(0,G14,0)</f>
        <v>0.69722222222222208</v>
      </c>
      <c r="I15" s="80">
        <f t="shared" ref="I15" si="7">I14+TIME(0,G14,0)</f>
        <v>1.1138888888888894</v>
      </c>
      <c r="J15" s="140">
        <f t="shared" ref="J15" si="8">J14+TIME(0,G14,0)</f>
        <v>1.4055555555555561</v>
      </c>
      <c r="K15" s="80">
        <f t="shared" ref="K15" si="9">K14+TIME(0,G14,0)</f>
        <v>1.0305555555555561</v>
      </c>
      <c r="L15" s="80">
        <f t="shared" ref="L15" si="10">L14+TIME(0,G14,0)</f>
        <v>0.82222222222222208</v>
      </c>
    </row>
    <row r="16" spans="1:16" s="98" customFormat="1" ht="96.4" customHeight="1">
      <c r="B16" s="57">
        <f t="shared" ref="B16:B20" si="11">B15+0.1</f>
        <v>2.9000000000000008</v>
      </c>
      <c r="D16" s="248" t="s">
        <v>370</v>
      </c>
      <c r="E16" s="51" t="s">
        <v>386</v>
      </c>
      <c r="F16" s="249" t="s">
        <v>113</v>
      </c>
      <c r="G16" s="68">
        <v>10</v>
      </c>
      <c r="H16" s="80">
        <f t="shared" ref="H16" si="12">H15+TIME(0,G15,0)</f>
        <v>0.7041666666666665</v>
      </c>
      <c r="I16" s="80">
        <f t="shared" ref="I16" si="13">I15+TIME(0,G15,0)</f>
        <v>1.1208333333333338</v>
      </c>
      <c r="J16" s="140">
        <f t="shared" ref="J16" si="14">J15+TIME(0,G15,0)</f>
        <v>1.4125000000000005</v>
      </c>
      <c r="K16" s="80">
        <f t="shared" ref="K16" si="15">K15+TIME(0,G15,0)</f>
        <v>1.0375000000000005</v>
      </c>
      <c r="L16" s="80">
        <f t="shared" ref="L16" si="16">L15+TIME(0,G15,0)</f>
        <v>0.8291666666666665</v>
      </c>
    </row>
    <row r="17" spans="2:13" s="98" customFormat="1" ht="67.25" customHeight="1">
      <c r="B17" s="57">
        <f t="shared" si="11"/>
        <v>3.0000000000000009</v>
      </c>
      <c r="D17" s="248" t="s">
        <v>360</v>
      </c>
      <c r="E17" s="51" t="s">
        <v>361</v>
      </c>
      <c r="F17" s="249" t="s">
        <v>207</v>
      </c>
      <c r="G17" s="68">
        <v>15</v>
      </c>
      <c r="H17" s="80">
        <f t="shared" ref="H17:H18" si="17">H16+TIME(0,G16,0)</f>
        <v>0.71111111111111092</v>
      </c>
      <c r="I17" s="80">
        <f t="shared" ref="I17:I18" si="18">I16+TIME(0,G16,0)</f>
        <v>1.1277777777777782</v>
      </c>
      <c r="J17" s="140">
        <f t="shared" ref="J17:J18" si="19">J16+TIME(0,G16,0)</f>
        <v>1.419444444444445</v>
      </c>
      <c r="K17" s="80">
        <f t="shared" ref="K17:K18" si="20">K16+TIME(0,G16,0)</f>
        <v>1.044444444444445</v>
      </c>
      <c r="L17" s="80">
        <f t="shared" ref="L17" si="21">L16+TIME(0,G16,0)</f>
        <v>0.83611111111111092</v>
      </c>
    </row>
    <row r="18" spans="2:13" s="98" customFormat="1" ht="72" customHeight="1">
      <c r="B18" s="57">
        <f t="shared" si="11"/>
        <v>3.100000000000001</v>
      </c>
      <c r="D18" s="214" t="s">
        <v>365</v>
      </c>
      <c r="E18" s="51" t="s">
        <v>389</v>
      </c>
      <c r="F18" s="251" t="s">
        <v>368</v>
      </c>
      <c r="G18" s="167">
        <v>30</v>
      </c>
      <c r="H18" s="80">
        <f t="shared" si="17"/>
        <v>0.72152777777777755</v>
      </c>
      <c r="I18" s="80">
        <f t="shared" si="18"/>
        <v>1.138194444444445</v>
      </c>
      <c r="J18" s="140">
        <f t="shared" si="19"/>
        <v>1.4298611111111117</v>
      </c>
      <c r="K18" s="80">
        <f t="shared" si="20"/>
        <v>1.0548611111111117</v>
      </c>
      <c r="L18" s="80">
        <f>L17+TIME(0,G17,0)</f>
        <v>0.84652777777777755</v>
      </c>
    </row>
    <row r="19" spans="2:13" s="98" customFormat="1" ht="72" customHeight="1">
      <c r="B19" s="57">
        <f t="shared" si="11"/>
        <v>3.2000000000000011</v>
      </c>
      <c r="D19" s="214" t="s">
        <v>383</v>
      </c>
      <c r="E19" s="51" t="s">
        <v>384</v>
      </c>
      <c r="F19" s="251" t="s">
        <v>385</v>
      </c>
      <c r="G19" s="167">
        <v>10</v>
      </c>
      <c r="H19" s="80">
        <f t="shared" ref="H19" si="22">H18+TIME(0,G18,0)</f>
        <v>0.74236111111111092</v>
      </c>
      <c r="I19" s="80">
        <f t="shared" ref="I19" si="23">I18+TIME(0,G18,0)</f>
        <v>1.1590277777777782</v>
      </c>
      <c r="J19" s="140">
        <f t="shared" ref="J19" si="24">J18+TIME(0,G18,0)</f>
        <v>1.450694444444445</v>
      </c>
      <c r="K19" s="80">
        <f t="shared" ref="K19" si="25">K18+TIME(0,G18,0)</f>
        <v>1.075694444444445</v>
      </c>
      <c r="L19" s="80">
        <f>L18+TIME(0,G18,0)</f>
        <v>0.86736111111111092</v>
      </c>
    </row>
    <row r="20" spans="2:13" s="17" customFormat="1" ht="57" customHeight="1">
      <c r="B20" s="57">
        <f t="shared" si="11"/>
        <v>3.3000000000000012</v>
      </c>
      <c r="C20" s="98"/>
      <c r="D20" s="130" t="s">
        <v>118</v>
      </c>
      <c r="E20" s="253"/>
      <c r="F20" s="125" t="s">
        <v>113</v>
      </c>
      <c r="G20" s="68">
        <v>1</v>
      </c>
      <c r="H20" s="80">
        <f t="shared" ref="H20" si="26">H19+TIME(0,G19,0)</f>
        <v>0.74930555555555534</v>
      </c>
      <c r="I20" s="80">
        <f t="shared" ref="I20" si="27">I19+TIME(0,G19,0)</f>
        <v>1.1659722222222226</v>
      </c>
      <c r="J20" s="140">
        <f t="shared" ref="J20" si="28">J19+TIME(0,G19,0)</f>
        <v>1.4576388888888894</v>
      </c>
      <c r="K20" s="80">
        <f t="shared" ref="K20" si="29">K19+TIME(0,G19,0)</f>
        <v>1.0826388888888894</v>
      </c>
      <c r="L20" s="80">
        <f>L19+TIME(0,G19,0)</f>
        <v>0.87430555555555534</v>
      </c>
    </row>
    <row r="21" spans="2:13" s="103" customFormat="1" ht="18"/>
    <row r="22" spans="2:13" s="95" customFormat="1" ht="12" customHeight="1">
      <c r="F22" s="154"/>
    </row>
    <row r="23" spans="2:13" s="95" customFormat="1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2:13" s="95" customFormat="1" ht="23">
      <c r="B24" s="95" t="s">
        <v>238</v>
      </c>
    </row>
    <row r="25" spans="2:13" s="116" customFormat="1">
      <c r="D25" s="95" t="s">
        <v>283</v>
      </c>
      <c r="E25" s="95"/>
      <c r="F25" s="95"/>
      <c r="G25" s="95"/>
      <c r="H25" s="95"/>
      <c r="I25" s="95"/>
      <c r="J25" s="95"/>
      <c r="K25" s="95"/>
      <c r="L25" s="95"/>
    </row>
    <row r="26" spans="2:13" s="95" customFormat="1" ht="20">
      <c r="D26" s="116" t="s">
        <v>284</v>
      </c>
      <c r="L26" s="116"/>
    </row>
    <row r="27" spans="2:13" s="95" customFormat="1">
      <c r="D27" s="95" t="s">
        <v>285</v>
      </c>
      <c r="E27" s="116"/>
      <c r="F27" s="116"/>
      <c r="G27" s="116"/>
      <c r="H27" s="116"/>
      <c r="I27" s="116"/>
      <c r="J27" s="116"/>
      <c r="K27" s="116"/>
    </row>
    <row r="28" spans="2:13" s="180" customFormat="1" ht="23">
      <c r="D28" s="95"/>
      <c r="E28" s="95"/>
      <c r="F28" s="95"/>
      <c r="G28" s="95"/>
      <c r="H28" s="95"/>
      <c r="I28" s="95"/>
      <c r="J28" s="95"/>
      <c r="K28" s="95"/>
    </row>
    <row r="29" spans="2:13" s="104" customFormat="1" ht="23.5">
      <c r="D29" s="179" t="s">
        <v>237</v>
      </c>
      <c r="E29" s="180"/>
      <c r="F29" s="180"/>
      <c r="G29" s="180"/>
      <c r="H29" s="180"/>
      <c r="I29" s="180"/>
      <c r="J29" s="180"/>
      <c r="K29" s="180"/>
    </row>
    <row r="30" spans="2:13" s="104" customFormat="1" ht="20">
      <c r="D30" s="234" t="s">
        <v>286</v>
      </c>
    </row>
    <row r="31" spans="2:13" s="96" customFormat="1" ht="20">
      <c r="D31" s="234" t="s">
        <v>164</v>
      </c>
      <c r="E31" s="104"/>
      <c r="F31" s="104"/>
      <c r="G31" s="104"/>
      <c r="H31" s="104"/>
      <c r="I31" s="104"/>
      <c r="J31" s="104"/>
      <c r="K31" s="104"/>
      <c r="L31" s="104"/>
      <c r="M31" s="98"/>
    </row>
    <row r="32" spans="2:13" s="96" customFormat="1" ht="20">
      <c r="D32" s="238" t="s">
        <v>287</v>
      </c>
      <c r="E32" s="104"/>
      <c r="F32" s="104"/>
      <c r="G32" s="104"/>
      <c r="H32" s="104"/>
      <c r="I32" s="104"/>
      <c r="J32" s="104"/>
      <c r="K32" s="104"/>
      <c r="L32" s="98"/>
      <c r="M32" s="98"/>
    </row>
    <row r="33" spans="1:13" s="96" customFormat="1" ht="20">
      <c r="D33" s="234" t="s">
        <v>288</v>
      </c>
      <c r="H33" s="202"/>
      <c r="L33" s="98"/>
      <c r="M33" s="98"/>
    </row>
    <row r="34" spans="1:13" s="2" customFormat="1" ht="20">
      <c r="D34" s="234" t="s">
        <v>289</v>
      </c>
      <c r="E34" s="96"/>
      <c r="F34" s="96"/>
      <c r="G34" s="96"/>
      <c r="H34" s="202"/>
      <c r="I34" s="96"/>
      <c r="J34" s="96"/>
      <c r="K34" s="96"/>
      <c r="L34" s="17"/>
      <c r="M34" s="17"/>
    </row>
    <row r="35" spans="1:13" s="96" customFormat="1" ht="20">
      <c r="D35" s="2"/>
      <c r="E35" s="2"/>
      <c r="F35" s="2"/>
      <c r="G35" s="2"/>
      <c r="H35" s="14"/>
      <c r="I35" s="2"/>
      <c r="J35" s="30"/>
      <c r="K35" s="30"/>
      <c r="L35" s="98"/>
      <c r="M35" s="98"/>
    </row>
    <row r="36" spans="1:13" s="96" customFormat="1" ht="21">
      <c r="D36" s="201" t="s">
        <v>170</v>
      </c>
      <c r="H36" s="202"/>
      <c r="L36" s="98"/>
      <c r="M36" s="98"/>
    </row>
    <row r="37" spans="1:13" s="96" customFormat="1" ht="20">
      <c r="D37" s="238" t="s">
        <v>290</v>
      </c>
      <c r="H37" s="202"/>
      <c r="L37" s="98"/>
      <c r="M37" s="98"/>
    </row>
    <row r="38" spans="1:13" s="96" customFormat="1" ht="21">
      <c r="D38" s="201" t="s">
        <v>171</v>
      </c>
      <c r="H38" s="202"/>
      <c r="L38" s="98"/>
      <c r="M38" s="98"/>
    </row>
    <row r="39" spans="1:13" s="96" customFormat="1" ht="21">
      <c r="D39" s="201" t="s">
        <v>172</v>
      </c>
      <c r="H39" s="202"/>
      <c r="L39" s="98"/>
      <c r="M39" s="98"/>
    </row>
    <row r="40" spans="1:13" s="96" customFormat="1" ht="21">
      <c r="D40" s="201" t="s">
        <v>173</v>
      </c>
      <c r="H40" s="202"/>
      <c r="L40" s="98"/>
      <c r="M40" s="98"/>
    </row>
    <row r="41" spans="1:13" s="96" customFormat="1" ht="21">
      <c r="D41" s="201" t="s">
        <v>174</v>
      </c>
      <c r="H41" s="202"/>
      <c r="L41" s="98"/>
      <c r="M41" s="98"/>
    </row>
    <row r="42" spans="1:13" s="96" customFormat="1" ht="21">
      <c r="D42" s="201" t="s">
        <v>291</v>
      </c>
      <c r="H42" s="202"/>
      <c r="L42" s="98"/>
      <c r="M42" s="98"/>
    </row>
    <row r="43" spans="1:13" s="96" customFormat="1" ht="21">
      <c r="D43" s="201" t="s">
        <v>230</v>
      </c>
      <c r="H43" s="202"/>
      <c r="L43" s="98"/>
      <c r="M43" s="98"/>
    </row>
    <row r="44" spans="1:13" s="2" customFormat="1" ht="21">
      <c r="A44" s="203"/>
      <c r="D44" s="250" t="s">
        <v>292</v>
      </c>
      <c r="E44" s="96"/>
      <c r="F44" s="96"/>
      <c r="G44" s="96"/>
      <c r="H44" s="202"/>
      <c r="I44" s="96"/>
      <c r="J44" s="96"/>
      <c r="K44" s="96"/>
      <c r="L44" s="17"/>
      <c r="M44" s="17"/>
    </row>
    <row r="45" spans="1:13" s="2" customFormat="1">
      <c r="E45" s="14"/>
      <c r="K45" s="17"/>
      <c r="L45" s="17"/>
      <c r="M45" s="17"/>
    </row>
    <row r="46" spans="1:13" s="2" customFormat="1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C31" zoomScale="90" zoomScaleNormal="90" workbookViewId="0">
      <selection activeCell="E32" sqref="E32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" thickBot="1">
      <c r="B2" s="15"/>
      <c r="C2" s="12"/>
      <c r="D2" s="18" t="s">
        <v>304</v>
      </c>
      <c r="F2" s="15"/>
      <c r="G2" s="16"/>
      <c r="H2" s="16"/>
      <c r="I2" s="16"/>
      <c r="J2" s="2"/>
      <c r="M2" s="17"/>
    </row>
    <row r="3" spans="2:16" s="30" customFormat="1" ht="27">
      <c r="B3" s="44"/>
      <c r="C3" s="44"/>
      <c r="E3" s="33"/>
      <c r="F3" s="33"/>
      <c r="G3" s="49" t="s">
        <v>106</v>
      </c>
      <c r="H3" s="94" t="s">
        <v>335</v>
      </c>
      <c r="I3" s="72" t="s">
        <v>305</v>
      </c>
      <c r="J3" s="173" t="s">
        <v>306</v>
      </c>
      <c r="K3" s="258" t="s">
        <v>307</v>
      </c>
      <c r="L3" s="72" t="s">
        <v>308</v>
      </c>
    </row>
    <row r="4" spans="2:16" s="17" customFormat="1" ht="44" customHeight="1">
      <c r="D4" s="50" t="s">
        <v>126</v>
      </c>
      <c r="E4" s="35"/>
      <c r="F4" s="35"/>
      <c r="G4" s="54">
        <v>60</v>
      </c>
      <c r="H4" s="80">
        <v>0.4375</v>
      </c>
      <c r="I4" s="80">
        <f>H4+10/24</f>
        <v>0.85416666666666674</v>
      </c>
      <c r="J4" s="140">
        <f>H4+17/24</f>
        <v>1.1458333333333335</v>
      </c>
      <c r="K4" s="80">
        <f>H4+8/24</f>
        <v>0.77083333333333326</v>
      </c>
      <c r="L4" s="80">
        <f>H4+3/24</f>
        <v>0.5625</v>
      </c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40">
        <f>H5+17/24</f>
        <v>0.70833333333333337</v>
      </c>
      <c r="K5" s="80">
        <f>H5+8/24</f>
        <v>0.33333333333333331</v>
      </c>
      <c r="L5" s="80">
        <f>H5+3/24</f>
        <v>0.125</v>
      </c>
    </row>
    <row r="6" spans="2:16" ht="44" customHeight="1">
      <c r="B6" s="15"/>
      <c r="C6" s="12"/>
      <c r="D6" s="50" t="s">
        <v>127</v>
      </c>
      <c r="E6" s="19"/>
      <c r="F6" s="19"/>
      <c r="G6" s="54">
        <v>60</v>
      </c>
      <c r="H6" s="80">
        <v>0.47916666666666669</v>
      </c>
      <c r="I6" s="80">
        <f>H6+3/24</f>
        <v>0.60416666666666674</v>
      </c>
      <c r="J6" s="140">
        <f>H6+19/24</f>
        <v>1.2708333333333333</v>
      </c>
      <c r="K6" s="80">
        <f>H6+10/24</f>
        <v>0.89583333333333337</v>
      </c>
      <c r="L6" s="56">
        <v>0.22916666666666666</v>
      </c>
    </row>
    <row r="9" spans="2:16" s="66" customFormat="1" ht="16.5" customHeight="1" thickBot="1">
      <c r="B9" s="88"/>
      <c r="D9" s="89" t="s">
        <v>108</v>
      </c>
      <c r="E9" s="14"/>
      <c r="F9" s="64"/>
      <c r="G9" s="65"/>
      <c r="H9" s="65"/>
      <c r="I9" s="69"/>
      <c r="K9" s="90"/>
      <c r="L9" s="90"/>
      <c r="M9" s="90"/>
    </row>
    <row r="10" spans="2:16" ht="18.5" thickBot="1">
      <c r="D10" s="200" t="s">
        <v>176</v>
      </c>
      <c r="E10" s="129"/>
      <c r="F10" s="199"/>
      <c r="G10" s="151"/>
      <c r="H10" s="39"/>
      <c r="I10" s="56"/>
      <c r="J10" s="30"/>
      <c r="K10" s="33"/>
      <c r="L10" s="33"/>
      <c r="M10" s="33"/>
      <c r="N10" s="30"/>
      <c r="O10" s="30"/>
      <c r="P10" s="30"/>
    </row>
    <row r="11" spans="2:16" s="26" customFormat="1" ht="16" thickBot="1">
      <c r="D11" s="240" t="s">
        <v>309</v>
      </c>
      <c r="E11" s="129"/>
      <c r="F11" s="240"/>
      <c r="G11" s="241"/>
      <c r="H11" s="70"/>
      <c r="I11" s="80"/>
      <c r="K11" s="60"/>
      <c r="L11" s="60"/>
      <c r="M11" s="60"/>
    </row>
    <row r="12" spans="2:16" s="26" customFormat="1">
      <c r="D12" s="240" t="s">
        <v>164</v>
      </c>
      <c r="E12" s="129"/>
      <c r="F12" s="240" t="s">
        <v>170</v>
      </c>
      <c r="G12" s="242"/>
      <c r="H12" s="70"/>
      <c r="I12" s="80"/>
      <c r="K12" s="60"/>
      <c r="L12" s="60"/>
      <c r="M12" s="60"/>
    </row>
    <row r="13" spans="2:16" s="26" customFormat="1">
      <c r="D13" s="243" t="s">
        <v>310</v>
      </c>
      <c r="E13" s="129"/>
      <c r="F13" s="243" t="s">
        <v>313</v>
      </c>
      <c r="G13" s="242"/>
      <c r="H13" s="70"/>
      <c r="I13" s="80"/>
      <c r="K13" s="60"/>
      <c r="L13" s="60"/>
      <c r="M13" s="60"/>
    </row>
    <row r="14" spans="2:16" s="26" customFormat="1">
      <c r="D14" s="240" t="s">
        <v>311</v>
      </c>
      <c r="E14" s="129"/>
      <c r="F14" s="240" t="s">
        <v>171</v>
      </c>
      <c r="G14" s="242"/>
      <c r="H14" s="70"/>
      <c r="I14" s="80"/>
      <c r="K14" s="60"/>
      <c r="L14" s="60"/>
      <c r="M14" s="60"/>
    </row>
    <row r="15" spans="2:16" s="26" customFormat="1">
      <c r="D15" s="240" t="s">
        <v>312</v>
      </c>
      <c r="E15" s="129"/>
      <c r="F15" s="240" t="s">
        <v>172</v>
      </c>
      <c r="G15" s="242"/>
      <c r="H15" s="70"/>
      <c r="I15" s="80"/>
      <c r="K15" s="60"/>
      <c r="L15" s="60"/>
      <c r="M15" s="60"/>
    </row>
    <row r="16" spans="2:16" s="26" customFormat="1">
      <c r="D16" s="240"/>
      <c r="E16" s="129"/>
      <c r="F16" s="240" t="s">
        <v>173</v>
      </c>
      <c r="G16" s="242"/>
      <c r="H16" s="70"/>
      <c r="I16" s="80"/>
      <c r="K16" s="60"/>
      <c r="L16" s="60"/>
      <c r="M16" s="60"/>
    </row>
    <row r="17" spans="1:16" s="26" customFormat="1">
      <c r="D17" s="244"/>
      <c r="E17" s="129"/>
      <c r="F17" s="240" t="s">
        <v>174</v>
      </c>
      <c r="G17" s="242"/>
      <c r="H17" s="70"/>
      <c r="I17" s="80"/>
      <c r="K17" s="60"/>
      <c r="L17" s="60"/>
      <c r="M17" s="60"/>
    </row>
    <row r="18" spans="1:16" s="26" customFormat="1">
      <c r="D18" s="244"/>
      <c r="E18" s="129"/>
      <c r="F18" s="240" t="s">
        <v>311</v>
      </c>
      <c r="G18" s="242"/>
      <c r="H18" s="70"/>
      <c r="I18" s="80"/>
      <c r="K18" s="60"/>
      <c r="L18" s="60"/>
      <c r="M18" s="60"/>
    </row>
    <row r="19" spans="1:16" s="26" customFormat="1">
      <c r="D19" s="244"/>
      <c r="E19" s="129"/>
      <c r="F19" s="240" t="s">
        <v>312</v>
      </c>
      <c r="G19" s="242"/>
      <c r="H19" s="70"/>
      <c r="I19" s="80"/>
      <c r="K19" s="60"/>
      <c r="L19" s="60"/>
      <c r="M19" s="60"/>
    </row>
    <row r="20" spans="1:16" s="26" customFormat="1">
      <c r="D20" s="244"/>
      <c r="E20" s="129"/>
      <c r="F20" s="240" t="s">
        <v>175</v>
      </c>
      <c r="G20" s="242"/>
      <c r="H20" s="70"/>
      <c r="I20" s="80"/>
      <c r="K20" s="60"/>
      <c r="L20" s="60"/>
      <c r="M20" s="60"/>
    </row>
    <row r="21" spans="1:16" s="26" customFormat="1">
      <c r="B21" s="245"/>
      <c r="C21" s="21"/>
      <c r="D21" s="58"/>
      <c r="E21" s="14"/>
      <c r="F21" s="250" t="s">
        <v>314</v>
      </c>
      <c r="G21" s="70"/>
      <c r="H21" s="70"/>
      <c r="I21" s="80"/>
      <c r="K21" s="60"/>
      <c r="L21" s="60"/>
      <c r="M21" s="60"/>
    </row>
    <row r="22" spans="1:16" s="26" customFormat="1">
      <c r="B22" s="245"/>
      <c r="C22" s="21"/>
      <c r="D22" s="58"/>
      <c r="E22" s="14"/>
      <c r="F22" s="243"/>
      <c r="G22" s="70"/>
      <c r="H22" s="70"/>
      <c r="I22" s="80"/>
      <c r="K22" s="60"/>
      <c r="L22" s="60"/>
      <c r="M22" s="60"/>
    </row>
    <row r="23" spans="1:16" s="26" customFormat="1" ht="9" customHeight="1" thickBot="1">
      <c r="B23" s="245"/>
      <c r="C23" s="21"/>
      <c r="D23" s="58"/>
      <c r="E23" s="14"/>
      <c r="F23" s="243"/>
      <c r="G23" s="70"/>
      <c r="H23" s="70"/>
      <c r="I23" s="80"/>
      <c r="K23" s="60"/>
      <c r="L23" s="60"/>
      <c r="M23" s="60"/>
    </row>
    <row r="24" spans="1:16" ht="27" customHeight="1">
      <c r="A24" s="30"/>
      <c r="B24" s="32"/>
      <c r="C24" s="37"/>
      <c r="D24" s="120"/>
      <c r="E24" s="20" t="s">
        <v>110</v>
      </c>
      <c r="F24" s="64" t="s">
        <v>111</v>
      </c>
      <c r="G24" s="93" t="s">
        <v>106</v>
      </c>
      <c r="H24" s="94" t="s">
        <v>335</v>
      </c>
      <c r="I24" s="72" t="s">
        <v>336</v>
      </c>
      <c r="J24" s="173" t="s">
        <v>306</v>
      </c>
      <c r="K24" s="258" t="s">
        <v>307</v>
      </c>
      <c r="L24" s="72" t="s">
        <v>308</v>
      </c>
      <c r="M24" s="33"/>
      <c r="N24" s="30"/>
      <c r="O24" s="30"/>
      <c r="P24" s="30"/>
    </row>
    <row r="25" spans="1:16" s="158" customFormat="1" ht="55" customHeight="1">
      <c r="B25" s="159"/>
      <c r="C25" s="87"/>
      <c r="D25" s="121" t="s">
        <v>363</v>
      </c>
      <c r="E25" s="70"/>
      <c r="F25" s="125"/>
      <c r="G25" s="67">
        <v>120</v>
      </c>
      <c r="H25" s="71">
        <v>0.66666666666666663</v>
      </c>
      <c r="I25" s="71">
        <f>H25+10/24</f>
        <v>1.0833333333333333</v>
      </c>
      <c r="J25" s="141">
        <f>H25+17/24</f>
        <v>1.375</v>
      </c>
      <c r="K25" s="71">
        <f>H25+8/24</f>
        <v>1</v>
      </c>
      <c r="L25" s="71">
        <f>H25+3/24</f>
        <v>0.79166666666666663</v>
      </c>
    </row>
    <row r="26" spans="1:16" s="96" customFormat="1" ht="20">
      <c r="A26" s="99"/>
      <c r="B26" s="73">
        <v>3.1</v>
      </c>
      <c r="C26" s="100"/>
      <c r="D26" s="122" t="s">
        <v>120</v>
      </c>
      <c r="E26" s="70" t="s">
        <v>392</v>
      </c>
      <c r="F26" s="124" t="s">
        <v>121</v>
      </c>
      <c r="G26" s="138">
        <v>1</v>
      </c>
      <c r="H26" s="71">
        <v>0.66666666666666663</v>
      </c>
      <c r="I26" s="71">
        <f>H26+10/24</f>
        <v>1.0833333333333333</v>
      </c>
      <c r="J26" s="141">
        <f>H26+17/24</f>
        <v>1.375</v>
      </c>
      <c r="K26" s="71">
        <f>H26+8/24</f>
        <v>1</v>
      </c>
      <c r="L26" s="71">
        <f>H26+3/24</f>
        <v>0.79166666666666663</v>
      </c>
    </row>
    <row r="27" spans="1:16" s="96" customFormat="1" ht="20">
      <c r="A27" s="99"/>
      <c r="B27" s="73"/>
      <c r="C27" s="100"/>
      <c r="D27" s="122" t="s">
        <v>27</v>
      </c>
      <c r="E27" s="51" t="s">
        <v>392</v>
      </c>
      <c r="F27" s="107"/>
      <c r="G27" s="138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40">
        <f t="shared" ref="J27:J30" si="2">J26+TIME(0,G26,0)</f>
        <v>1.3756944444444446</v>
      </c>
      <c r="K27" s="80">
        <f t="shared" ref="K27:K30" si="3">K26+TIME(0,G26,0)</f>
        <v>1.0006944444444446</v>
      </c>
      <c r="L27" s="80">
        <f t="shared" ref="L27:L30" si="4">L26+TIME(0,G26,0)</f>
        <v>0.79236111111111107</v>
      </c>
    </row>
    <row r="28" spans="1:16" s="96" customFormat="1" ht="20">
      <c r="A28" s="99"/>
      <c r="B28" s="36">
        <f>B26+0.1</f>
        <v>3.2</v>
      </c>
      <c r="C28" s="86"/>
      <c r="D28" s="122" t="s">
        <v>114</v>
      </c>
      <c r="E28" s="138"/>
      <c r="F28" s="124" t="s">
        <v>122</v>
      </c>
      <c r="G28" s="138">
        <v>1</v>
      </c>
      <c r="H28" s="71">
        <f t="shared" si="0"/>
        <v>0.66805555555555551</v>
      </c>
      <c r="I28" s="71">
        <f t="shared" si="1"/>
        <v>1.0847222222222224</v>
      </c>
      <c r="J28" s="141">
        <f t="shared" si="2"/>
        <v>1.3763888888888891</v>
      </c>
      <c r="K28" s="71">
        <f t="shared" si="3"/>
        <v>1.0013888888888891</v>
      </c>
      <c r="L28" s="71">
        <f t="shared" si="4"/>
        <v>0.79305555555555551</v>
      </c>
    </row>
    <row r="29" spans="1:16" s="96" customFormat="1" ht="23.25" customHeight="1">
      <c r="A29" s="99"/>
      <c r="B29" s="36">
        <f t="shared" ref="B29:B30" si="5">B28+0.1</f>
        <v>3.3000000000000003</v>
      </c>
      <c r="C29" s="86"/>
      <c r="D29" s="122" t="s">
        <v>123</v>
      </c>
      <c r="E29" s="117"/>
      <c r="F29" s="124" t="s">
        <v>113</v>
      </c>
      <c r="G29" s="138">
        <v>1</v>
      </c>
      <c r="H29" s="71">
        <f t="shared" si="0"/>
        <v>0.66874999999999996</v>
      </c>
      <c r="I29" s="71">
        <f t="shared" si="1"/>
        <v>1.0854166666666669</v>
      </c>
      <c r="J29" s="141">
        <f t="shared" si="2"/>
        <v>1.3770833333333337</v>
      </c>
      <c r="K29" s="71">
        <f t="shared" si="3"/>
        <v>1.0020833333333337</v>
      </c>
      <c r="L29" s="71">
        <f t="shared" si="4"/>
        <v>0.79374999999999996</v>
      </c>
    </row>
    <row r="30" spans="1:16" s="96" customFormat="1" ht="23.25" customHeight="1">
      <c r="A30" s="99"/>
      <c r="B30" s="36">
        <f t="shared" si="5"/>
        <v>3.4000000000000004</v>
      </c>
      <c r="C30" s="86"/>
      <c r="D30" s="122" t="s">
        <v>124</v>
      </c>
      <c r="E30" s="117" t="s">
        <v>398</v>
      </c>
      <c r="F30" s="124" t="s">
        <v>113</v>
      </c>
      <c r="G30" s="138">
        <v>1</v>
      </c>
      <c r="H30" s="71">
        <f t="shared" si="0"/>
        <v>0.6694444444444444</v>
      </c>
      <c r="I30" s="71">
        <f t="shared" si="1"/>
        <v>1.0861111111111115</v>
      </c>
      <c r="J30" s="141">
        <f t="shared" si="2"/>
        <v>1.3777777777777782</v>
      </c>
      <c r="K30" s="71">
        <f t="shared" si="3"/>
        <v>1.0027777777777782</v>
      </c>
      <c r="L30" s="71">
        <f t="shared" si="4"/>
        <v>0.7944444444444444</v>
      </c>
    </row>
    <row r="31" spans="1:16" s="17" customFormat="1" ht="67.5" customHeight="1">
      <c r="B31" s="57">
        <f>B30+0.1</f>
        <v>3.5000000000000004</v>
      </c>
      <c r="C31" s="98"/>
      <c r="D31" s="214" t="s">
        <v>369</v>
      </c>
      <c r="E31" s="51" t="s">
        <v>389</v>
      </c>
      <c r="F31" s="251" t="s">
        <v>206</v>
      </c>
      <c r="G31" s="68">
        <v>95</v>
      </c>
      <c r="H31" s="80">
        <f t="shared" ref="H31" si="6">H30+TIME(0,G30,0)</f>
        <v>0.67013888888888884</v>
      </c>
      <c r="I31" s="80">
        <f t="shared" ref="I31" si="7">I30+TIME(0,G30,0)</f>
        <v>1.086805555555556</v>
      </c>
      <c r="J31" s="140">
        <f t="shared" ref="J31" si="8">J30+TIME(0,G30,0)</f>
        <v>1.3784722222222228</v>
      </c>
      <c r="K31" s="80">
        <f t="shared" ref="K31" si="9">K30+TIME(0,G30,0)</f>
        <v>1.0034722222222228</v>
      </c>
      <c r="L31" s="80">
        <f t="shared" ref="L31" si="10">L30+TIME(0,G30,0)</f>
        <v>0.79513888888888884</v>
      </c>
    </row>
    <row r="32" spans="1:16" s="17" customFormat="1" ht="57" customHeight="1">
      <c r="B32" s="57">
        <f>B31+0.1</f>
        <v>3.6000000000000005</v>
      </c>
      <c r="C32" s="98"/>
      <c r="D32" s="128" t="s">
        <v>400</v>
      </c>
      <c r="E32" s="82" t="s">
        <v>401</v>
      </c>
      <c r="F32" s="92" t="s">
        <v>113</v>
      </c>
      <c r="G32" s="68">
        <v>10</v>
      </c>
      <c r="H32" s="80">
        <f>H31+TIME(0,G31,0)</f>
        <v>0.73611111111111105</v>
      </c>
      <c r="I32" s="80">
        <f>I31+TIME(0,G31,0)</f>
        <v>1.1527777777777783</v>
      </c>
      <c r="J32" s="140">
        <f>J31+TIME(0,G31,0)</f>
        <v>1.4444444444444451</v>
      </c>
      <c r="K32" s="80">
        <f>K31+TIME(0,G31,0)</f>
        <v>1.0694444444444451</v>
      </c>
      <c r="L32" s="80">
        <f>L31+TIME(0,G31,0)</f>
        <v>0.86111111111111105</v>
      </c>
    </row>
    <row r="33" spans="2:13" s="17" customFormat="1" ht="57" customHeight="1">
      <c r="B33" s="57">
        <f>B32+0.1</f>
        <v>3.7000000000000006</v>
      </c>
      <c r="C33" s="98"/>
      <c r="D33" s="128" t="s">
        <v>300</v>
      </c>
      <c r="E33" s="82" t="s">
        <v>397</v>
      </c>
      <c r="F33" s="92" t="s">
        <v>113</v>
      </c>
      <c r="G33" s="68">
        <v>10</v>
      </c>
      <c r="H33" s="80">
        <f>H32+TIME(0,G32,0)</f>
        <v>0.74305555555555547</v>
      </c>
      <c r="I33" s="80">
        <f>I32+TIME(0,G32,0)</f>
        <v>1.1597222222222228</v>
      </c>
      <c r="J33" s="140">
        <f>J32+TIME(0,G32,0)</f>
        <v>1.4513888888888895</v>
      </c>
      <c r="K33" s="80">
        <f>K32+TIME(0,G32,0)</f>
        <v>1.0763888888888895</v>
      </c>
      <c r="L33" s="80">
        <f>L32+TIME(0,G32,0)</f>
        <v>0.86805555555555547</v>
      </c>
    </row>
    <row r="34" spans="2:13" s="98" customFormat="1" ht="68.5" customHeight="1">
      <c r="B34" s="57">
        <f>B33+0.1</f>
        <v>3.8000000000000007</v>
      </c>
      <c r="D34" s="130" t="s">
        <v>118</v>
      </c>
      <c r="E34" s="70"/>
      <c r="F34" s="125" t="s">
        <v>113</v>
      </c>
      <c r="G34" s="125">
        <v>1</v>
      </c>
      <c r="H34" s="80">
        <f>H33+TIME(0,G33,0)</f>
        <v>0.74999999999999989</v>
      </c>
      <c r="I34" s="80">
        <f>I33+TIME(0,G33,0)</f>
        <v>1.1666666666666672</v>
      </c>
      <c r="J34" s="140">
        <f>J33+TIME(0,G33,0)</f>
        <v>1.4583333333333339</v>
      </c>
      <c r="K34" s="80">
        <f>K33+TIME(0,G33,0)</f>
        <v>1.0833333333333339</v>
      </c>
      <c r="L34" s="80">
        <f>L33+TIME(0,G33,0)</f>
        <v>0.87499999999999989</v>
      </c>
    </row>
    <row r="36" spans="2:13" s="104" customFormat="1" ht="58.5" customHeight="1">
      <c r="B36" s="168"/>
      <c r="C36" s="60"/>
      <c r="D36" s="123"/>
      <c r="E36" s="51"/>
      <c r="F36" s="82"/>
      <c r="G36" s="169"/>
      <c r="H36" s="80"/>
      <c r="I36" s="80"/>
      <c r="J36" s="171"/>
      <c r="K36" s="80"/>
      <c r="L36" s="80"/>
    </row>
    <row r="37" spans="2:13" s="22" customFormat="1" ht="15" customHeight="1">
      <c r="D37" s="157" t="s">
        <v>119</v>
      </c>
      <c r="E37" s="119"/>
      <c r="J37" s="95"/>
      <c r="K37" s="23"/>
      <c r="L37" s="23"/>
    </row>
    <row r="38" spans="2:13" s="104" customFormat="1" ht="20">
      <c r="D38" s="104" t="s">
        <v>239</v>
      </c>
    </row>
    <row r="39" spans="2:13" s="116" customFormat="1">
      <c r="D39" s="95" t="s">
        <v>283</v>
      </c>
      <c r="E39" s="95"/>
      <c r="F39" s="95"/>
      <c r="G39" s="95"/>
      <c r="H39" s="95"/>
      <c r="I39" s="95"/>
      <c r="J39" s="95"/>
      <c r="K39" s="95"/>
      <c r="L39" s="95"/>
    </row>
    <row r="40" spans="2:13" s="95" customFormat="1" ht="20">
      <c r="D40" s="116" t="s">
        <v>284</v>
      </c>
      <c r="L40" s="116"/>
    </row>
    <row r="41" spans="2:13" s="95" customFormat="1">
      <c r="D41" s="95" t="s">
        <v>285</v>
      </c>
      <c r="E41" s="116"/>
      <c r="F41" s="116"/>
      <c r="G41" s="116"/>
      <c r="H41" s="116"/>
      <c r="I41" s="116"/>
      <c r="J41" s="116"/>
      <c r="K41" s="116"/>
    </row>
    <row r="42" spans="2:13" s="180" customFormat="1" ht="23">
      <c r="D42" s="95"/>
      <c r="E42" s="95"/>
      <c r="F42" s="95"/>
      <c r="G42" s="95"/>
      <c r="H42" s="95"/>
      <c r="I42" s="95"/>
      <c r="J42" s="95"/>
      <c r="K42" s="95"/>
    </row>
    <row r="43" spans="2:13" s="104" customFormat="1" ht="23.5">
      <c r="D43" s="179" t="s">
        <v>237</v>
      </c>
      <c r="E43" s="180"/>
      <c r="F43" s="180"/>
      <c r="G43" s="180"/>
      <c r="H43" s="180"/>
      <c r="I43" s="180"/>
      <c r="J43" s="180"/>
      <c r="K43" s="180"/>
    </row>
    <row r="44" spans="2:13" s="104" customFormat="1" ht="20">
      <c r="D44" s="234" t="s">
        <v>286</v>
      </c>
    </row>
    <row r="45" spans="2:13" s="96" customFormat="1" ht="20">
      <c r="D45" s="234" t="s">
        <v>164</v>
      </c>
      <c r="E45" s="104"/>
      <c r="F45" s="104"/>
      <c r="G45" s="104"/>
      <c r="H45" s="104"/>
      <c r="I45" s="104"/>
      <c r="J45" s="104"/>
      <c r="K45" s="104"/>
      <c r="L45" s="104"/>
      <c r="M45" s="98"/>
    </row>
    <row r="46" spans="2:13" s="96" customFormat="1" ht="20">
      <c r="D46" s="238" t="s">
        <v>287</v>
      </c>
      <c r="E46" s="104"/>
      <c r="F46" s="104"/>
      <c r="G46" s="104"/>
      <c r="H46" s="104"/>
      <c r="I46" s="104"/>
      <c r="J46" s="104"/>
      <c r="K46" s="104"/>
      <c r="L46" s="98"/>
      <c r="M46" s="98"/>
    </row>
    <row r="47" spans="2:13" s="96" customFormat="1" ht="20">
      <c r="D47" s="234" t="s">
        <v>288</v>
      </c>
      <c r="H47" s="202"/>
      <c r="L47" s="98"/>
      <c r="M47" s="98"/>
    </row>
    <row r="48" spans="2:13" ht="20">
      <c r="D48" s="234" t="s">
        <v>289</v>
      </c>
      <c r="E48" s="96"/>
      <c r="F48" s="96"/>
      <c r="G48" s="96"/>
      <c r="H48" s="202"/>
      <c r="I48" s="96"/>
      <c r="J48" s="96"/>
      <c r="K48" s="96"/>
      <c r="M48" s="17"/>
    </row>
    <row r="49" spans="1:13" s="96" customFormat="1" ht="20">
      <c r="D49" s="2"/>
      <c r="E49" s="2"/>
      <c r="F49" s="2"/>
      <c r="G49" s="2"/>
      <c r="H49" s="14"/>
      <c r="I49" s="2"/>
      <c r="J49" s="30"/>
      <c r="K49" s="30"/>
      <c r="L49" s="98"/>
      <c r="M49" s="98"/>
    </row>
    <row r="50" spans="1:13" s="96" customFormat="1" ht="21">
      <c r="D50" s="201" t="s">
        <v>170</v>
      </c>
      <c r="H50" s="202"/>
      <c r="L50" s="98"/>
      <c r="M50" s="98"/>
    </row>
    <row r="51" spans="1:13" s="96" customFormat="1" ht="20">
      <c r="D51" s="238" t="s">
        <v>290</v>
      </c>
      <c r="H51" s="202"/>
      <c r="L51" s="98"/>
      <c r="M51" s="98"/>
    </row>
    <row r="52" spans="1:13" s="96" customFormat="1" ht="21">
      <c r="D52" s="201" t="s">
        <v>171</v>
      </c>
      <c r="H52" s="202"/>
      <c r="L52" s="98"/>
      <c r="M52" s="98"/>
    </row>
    <row r="53" spans="1:13" s="96" customFormat="1" ht="21">
      <c r="D53" s="201" t="s">
        <v>172</v>
      </c>
      <c r="H53" s="202"/>
      <c r="L53" s="98"/>
      <c r="M53" s="98"/>
    </row>
    <row r="54" spans="1:13" s="96" customFormat="1" ht="21">
      <c r="D54" s="201" t="s">
        <v>173</v>
      </c>
      <c r="H54" s="202"/>
      <c r="L54" s="98"/>
      <c r="M54" s="98"/>
    </row>
    <row r="55" spans="1:13" s="96" customFormat="1" ht="21">
      <c r="D55" s="201" t="s">
        <v>174</v>
      </c>
      <c r="H55" s="202"/>
      <c r="L55" s="98"/>
      <c r="M55" s="98"/>
    </row>
    <row r="56" spans="1:13" s="96" customFormat="1" ht="21">
      <c r="D56" s="201" t="s">
        <v>291</v>
      </c>
      <c r="H56" s="202"/>
      <c r="L56" s="98"/>
      <c r="M56" s="98"/>
    </row>
    <row r="57" spans="1:13" s="96" customFormat="1" ht="21">
      <c r="D57" s="201" t="s">
        <v>230</v>
      </c>
      <c r="H57" s="202"/>
      <c r="L57" s="98"/>
      <c r="M57" s="98"/>
    </row>
    <row r="58" spans="1:13" ht="21">
      <c r="A58" s="203"/>
      <c r="D58" s="250" t="s">
        <v>292</v>
      </c>
      <c r="E58" s="96"/>
      <c r="F58" s="96"/>
      <c r="G58" s="96"/>
      <c r="H58" s="202"/>
      <c r="I58" s="96"/>
      <c r="J58" s="96"/>
      <c r="K58" s="96"/>
      <c r="M58" s="17"/>
    </row>
    <row r="59" spans="1:13">
      <c r="J59" s="2"/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AFA9959C-2913-4FE3-B122-90B6E40D5FAE}"/>
    <hyperlink ref="D58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abSelected="1" zoomScale="80" zoomScaleNormal="80" workbookViewId="0"/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78" customFormat="1" ht="20.5" thickBot="1">
      <c r="A1" s="112"/>
      <c r="E1" s="84"/>
      <c r="F1" s="41"/>
      <c r="G1" s="41"/>
      <c r="H1" s="41"/>
      <c r="I1" s="41"/>
      <c r="J1" s="41"/>
      <c r="K1" s="41"/>
      <c r="L1" s="41"/>
      <c r="M1" s="41"/>
    </row>
    <row r="2" spans="1:13" s="26" customFormat="1" ht="60">
      <c r="B2" s="61"/>
      <c r="C2" s="62"/>
      <c r="D2" s="113" t="s">
        <v>362</v>
      </c>
      <c r="E2" s="35" t="s">
        <v>110</v>
      </c>
      <c r="F2" s="35" t="s">
        <v>111</v>
      </c>
      <c r="G2" s="49" t="s">
        <v>106</v>
      </c>
      <c r="H2" s="79" t="s">
        <v>338</v>
      </c>
      <c r="I2" s="64" t="s">
        <v>337</v>
      </c>
      <c r="J2" s="230" t="s">
        <v>319</v>
      </c>
      <c r="K2" s="259" t="s">
        <v>320</v>
      </c>
      <c r="L2" s="64" t="s">
        <v>321</v>
      </c>
    </row>
    <row r="3" spans="1:13" s="26" customFormat="1" ht="35.5" customHeight="1">
      <c r="B3" s="61"/>
      <c r="C3" s="62"/>
      <c r="D3" s="63"/>
      <c r="E3" s="35"/>
      <c r="F3" s="35"/>
      <c r="G3" s="67">
        <v>120</v>
      </c>
      <c r="H3" s="71">
        <v>0.5625</v>
      </c>
      <c r="I3" s="71">
        <f>H3+10/24</f>
        <v>0.97916666666666674</v>
      </c>
      <c r="J3" s="141">
        <f>H3+17/24</f>
        <v>1.2708333333333335</v>
      </c>
      <c r="K3" s="71">
        <f>H3+8/24</f>
        <v>0.89583333333333326</v>
      </c>
      <c r="L3" s="71">
        <f>H3+3/24</f>
        <v>0.6875</v>
      </c>
    </row>
    <row r="4" spans="1:13" s="30" customFormat="1" ht="20">
      <c r="A4" s="44"/>
      <c r="B4" s="146">
        <v>4.0999999999999996</v>
      </c>
      <c r="C4" s="100"/>
      <c r="D4" s="139" t="s">
        <v>120</v>
      </c>
      <c r="E4" s="48" t="s">
        <v>392</v>
      </c>
      <c r="F4" s="148" t="s">
        <v>121</v>
      </c>
      <c r="G4" s="138">
        <v>1</v>
      </c>
      <c r="H4" s="71">
        <v>0.5625</v>
      </c>
      <c r="I4" s="71">
        <f>H4+10/24</f>
        <v>0.97916666666666674</v>
      </c>
      <c r="J4" s="141">
        <f>H4+17/24</f>
        <v>1.2708333333333335</v>
      </c>
      <c r="K4" s="71">
        <f>H4+8/24</f>
        <v>0.89583333333333326</v>
      </c>
      <c r="L4" s="71">
        <f>H4+3/24</f>
        <v>0.6875</v>
      </c>
    </row>
    <row r="5" spans="1:13" s="30" customFormat="1" ht="40">
      <c r="A5" s="44"/>
      <c r="B5" s="146"/>
      <c r="C5" s="100"/>
      <c r="D5" s="139" t="s">
        <v>27</v>
      </c>
      <c r="E5" s="47"/>
      <c r="F5" s="78"/>
      <c r="G5" s="138">
        <v>1</v>
      </c>
      <c r="H5" s="80">
        <f t="shared" ref="H5:H8" si="0">H4+TIME(0,G4,0)</f>
        <v>0.56319444444444444</v>
      </c>
      <c r="I5" s="80">
        <f t="shared" ref="I5:I8" si="1">I4+TIME(0,G4,0)</f>
        <v>0.97986111111111118</v>
      </c>
      <c r="J5" s="140">
        <f t="shared" ref="J5:J8" si="2">J4+TIME(0,G4,0)</f>
        <v>1.271527777777778</v>
      </c>
      <c r="K5" s="80">
        <f t="shared" ref="K5:K8" si="3">K4+TIME(0,G4,0)</f>
        <v>0.8965277777777777</v>
      </c>
      <c r="L5" s="80">
        <f t="shared" ref="L5:L8" si="4">L4+TIME(0,G4,0)</f>
        <v>0.68819444444444444</v>
      </c>
    </row>
    <row r="6" spans="1:13" s="30" customFormat="1" ht="20">
      <c r="A6" s="44"/>
      <c r="B6" s="147">
        <f>B4+0.1</f>
        <v>4.1999999999999993</v>
      </c>
      <c r="C6" s="86"/>
      <c r="D6" s="139" t="s">
        <v>114</v>
      </c>
      <c r="E6" s="47"/>
      <c r="F6" s="148" t="s">
        <v>115</v>
      </c>
      <c r="G6" s="138">
        <v>1</v>
      </c>
      <c r="H6" s="71">
        <f t="shared" si="0"/>
        <v>0.56388888888888888</v>
      </c>
      <c r="I6" s="71">
        <f t="shared" si="1"/>
        <v>0.98055555555555562</v>
      </c>
      <c r="J6" s="141">
        <f t="shared" si="2"/>
        <v>1.2722222222222226</v>
      </c>
      <c r="K6" s="71">
        <f t="shared" si="3"/>
        <v>0.89722222222222214</v>
      </c>
      <c r="L6" s="71">
        <f t="shared" si="4"/>
        <v>0.68888888888888888</v>
      </c>
    </row>
    <row r="7" spans="1:13" s="30" customFormat="1" ht="23.25" customHeight="1">
      <c r="A7" s="44"/>
      <c r="B7" s="147">
        <f t="shared" ref="B7:B8" si="5">B6+0.1</f>
        <v>4.2999999999999989</v>
      </c>
      <c r="C7" s="86"/>
      <c r="D7" s="139" t="s">
        <v>123</v>
      </c>
      <c r="E7" s="47"/>
      <c r="F7" s="148" t="s">
        <v>113</v>
      </c>
      <c r="G7" s="138">
        <v>1</v>
      </c>
      <c r="H7" s="71">
        <f t="shared" si="0"/>
        <v>0.56458333333333333</v>
      </c>
      <c r="I7" s="71">
        <f t="shared" si="1"/>
        <v>0.98125000000000007</v>
      </c>
      <c r="J7" s="141">
        <f t="shared" si="2"/>
        <v>1.2729166666666671</v>
      </c>
      <c r="K7" s="71">
        <f t="shared" si="3"/>
        <v>0.89791666666666659</v>
      </c>
      <c r="L7" s="71">
        <f t="shared" si="4"/>
        <v>0.68958333333333333</v>
      </c>
    </row>
    <row r="8" spans="1:13" s="30" customFormat="1" ht="23.25" customHeight="1">
      <c r="A8" s="44"/>
      <c r="B8" s="147">
        <f t="shared" si="5"/>
        <v>4.3999999999999986</v>
      </c>
      <c r="C8" s="86"/>
      <c r="D8" s="139" t="s">
        <v>124</v>
      </c>
      <c r="E8" s="47" t="s">
        <v>405</v>
      </c>
      <c r="F8" s="148" t="s">
        <v>113</v>
      </c>
      <c r="G8" s="68">
        <v>5</v>
      </c>
      <c r="H8" s="71">
        <f t="shared" si="0"/>
        <v>0.56527777777777777</v>
      </c>
      <c r="I8" s="71">
        <f t="shared" si="1"/>
        <v>0.98194444444444451</v>
      </c>
      <c r="J8" s="141">
        <f t="shared" si="2"/>
        <v>1.2736111111111117</v>
      </c>
      <c r="K8" s="71">
        <f t="shared" si="3"/>
        <v>0.89861111111111103</v>
      </c>
      <c r="L8" s="71">
        <f t="shared" si="4"/>
        <v>0.69027777777777777</v>
      </c>
    </row>
    <row r="9" spans="1:13" s="354" customFormat="1" ht="87.25" customHeight="1">
      <c r="B9" s="355">
        <f>B8+0.1</f>
        <v>4.4999999999999982</v>
      </c>
      <c r="C9" s="158"/>
      <c r="D9" s="277" t="s">
        <v>365</v>
      </c>
      <c r="E9" s="54" t="s">
        <v>399</v>
      </c>
      <c r="F9" s="82" t="s">
        <v>206</v>
      </c>
      <c r="G9" s="68">
        <v>15</v>
      </c>
      <c r="H9" s="80">
        <f t="shared" ref="H9:H10" si="6">H8+TIME(0,G8,0)</f>
        <v>0.56874999999999998</v>
      </c>
      <c r="I9" s="80">
        <f t="shared" ref="I9:I10" si="7">I8+TIME(0,G8,0)</f>
        <v>0.98541666666666672</v>
      </c>
      <c r="J9" s="140">
        <f t="shared" ref="J9:J10" si="8">J8+TIME(0,G8,0)</f>
        <v>1.277083333333334</v>
      </c>
      <c r="K9" s="80">
        <f t="shared" ref="K9:K10" si="9">K8+TIME(0,G8,0)</f>
        <v>0.90208333333333324</v>
      </c>
      <c r="L9" s="80">
        <f t="shared" ref="L9:L10" si="10">L8+TIME(0,G8,0)</f>
        <v>0.69374999999999998</v>
      </c>
    </row>
    <row r="10" spans="1:13" s="17" customFormat="1" ht="57" customHeight="1">
      <c r="B10" s="57">
        <f t="shared" ref="B10:B13" si="11">B9+0.1</f>
        <v>4.5999999999999979</v>
      </c>
      <c r="C10" s="98"/>
      <c r="D10" s="75" t="s">
        <v>232</v>
      </c>
      <c r="E10" s="54" t="s">
        <v>395</v>
      </c>
      <c r="F10" s="67" t="s">
        <v>396</v>
      </c>
      <c r="G10" s="68">
        <v>15</v>
      </c>
      <c r="H10" s="80">
        <f t="shared" si="6"/>
        <v>0.57916666666666661</v>
      </c>
      <c r="I10" s="80">
        <f t="shared" si="7"/>
        <v>0.99583333333333335</v>
      </c>
      <c r="J10" s="140">
        <f t="shared" si="8"/>
        <v>1.2875000000000008</v>
      </c>
      <c r="K10" s="80">
        <f t="shared" si="9"/>
        <v>0.91249999999999987</v>
      </c>
      <c r="L10" s="80">
        <f t="shared" si="10"/>
        <v>0.70416666666666661</v>
      </c>
    </row>
    <row r="11" spans="1:13" s="98" customFormat="1" ht="74.5" customHeight="1">
      <c r="A11" s="90"/>
      <c r="B11" s="57">
        <f t="shared" si="11"/>
        <v>4.6999999999999975</v>
      </c>
      <c r="C11" s="33"/>
      <c r="D11" s="75" t="s">
        <v>236</v>
      </c>
      <c r="E11" s="54" t="s">
        <v>316</v>
      </c>
      <c r="F11" s="67" t="s">
        <v>151</v>
      </c>
      <c r="G11" s="68">
        <v>15</v>
      </c>
      <c r="H11" s="80">
        <f>H10+TIME(0,G10,0)</f>
        <v>0.58958333333333324</v>
      </c>
      <c r="I11" s="80">
        <f>I10+TIME(0,G10,0)</f>
        <v>1.0062500000000001</v>
      </c>
      <c r="J11" s="140">
        <f>J10+TIME(0,G10,0)</f>
        <v>1.2979166666666675</v>
      </c>
      <c r="K11" s="80">
        <f>K10+TIME(0,G10,0)</f>
        <v>0.9229166666666665</v>
      </c>
      <c r="L11" s="80">
        <f>L10+TIME(0,G10,0)</f>
        <v>0.71458333333333324</v>
      </c>
    </row>
    <row r="12" spans="1:13" s="17" customFormat="1" ht="99.75" customHeight="1">
      <c r="B12" s="57">
        <f t="shared" si="11"/>
        <v>4.7999999999999972</v>
      </c>
      <c r="D12" s="75" t="s">
        <v>191</v>
      </c>
      <c r="E12" s="54" t="s">
        <v>317</v>
      </c>
      <c r="F12" s="81" t="s">
        <v>180</v>
      </c>
      <c r="G12" s="68">
        <v>15</v>
      </c>
      <c r="H12" s="171">
        <f t="shared" ref="H12:H13" si="12">H11+TIME(0,G11,0)</f>
        <v>0.59999999999999987</v>
      </c>
      <c r="I12" s="213">
        <f t="shared" ref="I12:I13" si="13">I11+TIME(0,G11,0)</f>
        <v>1.0166666666666668</v>
      </c>
      <c r="J12" s="142">
        <f t="shared" ref="J12:J13" si="14">J11+TIME(0,G11,0)</f>
        <v>1.3083333333333342</v>
      </c>
      <c r="K12" s="213">
        <f t="shared" ref="K12:K13" si="15">K11+TIME(0,G11,0)</f>
        <v>0.93333333333333313</v>
      </c>
      <c r="L12" s="171">
        <f>L9+TIME(0,G9,0)</f>
        <v>0.70416666666666661</v>
      </c>
    </row>
    <row r="13" spans="1:13" s="17" customFormat="1" ht="74.25" customHeight="1">
      <c r="B13" s="57">
        <f t="shared" si="11"/>
        <v>4.8999999999999968</v>
      </c>
      <c r="D13" s="75" t="s">
        <v>184</v>
      </c>
      <c r="E13" s="54" t="s">
        <v>318</v>
      </c>
      <c r="F13" s="81" t="s">
        <v>183</v>
      </c>
      <c r="G13" s="68">
        <v>15</v>
      </c>
      <c r="H13" s="80">
        <f t="shared" si="12"/>
        <v>0.6104166666666665</v>
      </c>
      <c r="I13" s="80">
        <f t="shared" si="13"/>
        <v>1.0270833333333336</v>
      </c>
      <c r="J13" s="140">
        <f t="shared" si="14"/>
        <v>1.318750000000001</v>
      </c>
      <c r="K13" s="80">
        <f t="shared" si="15"/>
        <v>0.94374999999999976</v>
      </c>
      <c r="L13" s="80">
        <f>L12+TIME(0,G12,0)</f>
        <v>0.71458333333333324</v>
      </c>
    </row>
    <row r="14" spans="1:13" s="98" customFormat="1" ht="73" customHeight="1">
      <c r="B14" s="101">
        <f t="shared" ref="B14:B15" si="16">B13+0.1</f>
        <v>4.9999999999999964</v>
      </c>
      <c r="D14" s="357" t="s">
        <v>403</v>
      </c>
      <c r="E14" s="205" t="s">
        <v>404</v>
      </c>
      <c r="F14" s="81" t="s">
        <v>151</v>
      </c>
      <c r="G14" s="68">
        <v>15</v>
      </c>
      <c r="H14" s="80">
        <f>H9+TIME(0,G9,0)</f>
        <v>0.57916666666666661</v>
      </c>
      <c r="I14" s="80">
        <f>I9+TIME(0,G9,0)</f>
        <v>0.99583333333333335</v>
      </c>
      <c r="J14" s="140">
        <f>J9+TIME(0,G9,0)</f>
        <v>1.2875000000000008</v>
      </c>
      <c r="K14" s="80">
        <f>K9+TIME(0,G9,0)</f>
        <v>0.91249999999999987</v>
      </c>
      <c r="L14" s="80">
        <f>L9+TIME(0,G9,0)</f>
        <v>0.70416666666666661</v>
      </c>
    </row>
    <row r="15" spans="1:13" s="98" customFormat="1" ht="73" customHeight="1">
      <c r="B15" s="101">
        <f t="shared" si="16"/>
        <v>5.0999999999999961</v>
      </c>
      <c r="D15" s="204" t="s">
        <v>322</v>
      </c>
      <c r="E15" s="205" t="s">
        <v>323</v>
      </c>
      <c r="F15" s="81" t="s">
        <v>113</v>
      </c>
      <c r="G15" s="68">
        <v>10</v>
      </c>
      <c r="H15" s="80">
        <f>H10+TIME(0,G10,0)</f>
        <v>0.58958333333333324</v>
      </c>
      <c r="I15" s="80">
        <f>I10+TIME(0,G10,0)</f>
        <v>1.0062500000000001</v>
      </c>
      <c r="J15" s="140">
        <f>J10+TIME(0,G10,0)</f>
        <v>1.2979166666666675</v>
      </c>
      <c r="K15" s="80">
        <f>K10+TIME(0,G10,0)</f>
        <v>0.9229166666666665</v>
      </c>
      <c r="L15" s="80">
        <f>L10+TIME(0,G10,0)</f>
        <v>0.71458333333333324</v>
      </c>
    </row>
    <row r="16" spans="1:13" s="98" customFormat="1" ht="73" customHeight="1">
      <c r="B16" s="101">
        <f>B15+0.1</f>
        <v>5.1999999999999957</v>
      </c>
      <c r="D16" s="248" t="s">
        <v>407</v>
      </c>
      <c r="E16" s="51" t="s">
        <v>408</v>
      </c>
      <c r="F16" s="249" t="s">
        <v>409</v>
      </c>
      <c r="G16" s="68">
        <v>15</v>
      </c>
      <c r="H16" s="80">
        <f>H15+TIME(0,G15,0)</f>
        <v>0.59652777777777766</v>
      </c>
      <c r="I16" s="80">
        <f>I15+TIME(0,G15,0)</f>
        <v>1.0131944444444445</v>
      </c>
      <c r="J16" s="140">
        <f>J15+TIME(0,G15,0)</f>
        <v>1.3048611111111119</v>
      </c>
      <c r="K16" s="80">
        <f>K15+TIME(0,G15,0)</f>
        <v>0.92986111111111092</v>
      </c>
      <c r="L16" s="80">
        <f>L15+TIME(0,G15,0)</f>
        <v>0.72152777777777766</v>
      </c>
    </row>
    <row r="17" spans="1:15" s="98" customFormat="1" ht="73" customHeight="1">
      <c r="B17" s="101">
        <f>B16+0.1</f>
        <v>5.2999999999999954</v>
      </c>
      <c r="D17" s="248" t="s">
        <v>410</v>
      </c>
      <c r="E17" s="51" t="s">
        <v>411</v>
      </c>
      <c r="F17" s="249" t="s">
        <v>412</v>
      </c>
      <c r="G17" s="68">
        <v>10</v>
      </c>
      <c r="H17" s="80">
        <f>H16+TIME(0,G16,0)</f>
        <v>0.60694444444444429</v>
      </c>
      <c r="I17" s="80">
        <f>I16+TIME(0,G16,0)</f>
        <v>1.0236111111111112</v>
      </c>
      <c r="J17" s="140">
        <f>J16+TIME(0,G16,0)</f>
        <v>1.3152777777777787</v>
      </c>
      <c r="K17" s="80">
        <f>K16+TIME(0,G16,0)</f>
        <v>0.94027777777777755</v>
      </c>
      <c r="L17" s="80">
        <f>L16+TIME(0,G16,0)</f>
        <v>0.73194444444444429</v>
      </c>
    </row>
    <row r="18" spans="1:15" ht="82.5" customHeight="1">
      <c r="A18" s="17"/>
      <c r="B18" s="247">
        <f>B17+0.1</f>
        <v>5.399999999999995</v>
      </c>
      <c r="C18" s="60"/>
      <c r="D18" s="246" t="s">
        <v>242</v>
      </c>
      <c r="E18" s="54" t="s">
        <v>324</v>
      </c>
      <c r="F18" s="67" t="s">
        <v>243</v>
      </c>
      <c r="G18" s="68">
        <v>5</v>
      </c>
      <c r="H18" s="59">
        <f>H13+TIME(0,G13,0)</f>
        <v>0.62083333333333313</v>
      </c>
      <c r="I18" s="59">
        <f>I13+TIME(0,G13,0)</f>
        <v>1.0375000000000003</v>
      </c>
      <c r="J18" s="142">
        <f>J13+TIME(1,G13,0)</f>
        <v>1.3708333333333342</v>
      </c>
      <c r="K18" s="59">
        <f>K13+TIME(0,G13,0)</f>
        <v>0.95416666666666639</v>
      </c>
      <c r="L18" s="59">
        <f>L13+TIME(0,G13,0)</f>
        <v>0.72499999999999987</v>
      </c>
      <c r="M18" s="30"/>
      <c r="N18" s="30"/>
      <c r="O18" s="30"/>
    </row>
    <row r="19" spans="1:15" ht="82.5" customHeight="1">
      <c r="A19" s="17"/>
      <c r="B19" s="247">
        <f t="shared" ref="B19:B22" si="17">B18+0.1</f>
        <v>5.4999999999999947</v>
      </c>
      <c r="C19" s="60"/>
      <c r="D19" s="246" t="s">
        <v>242</v>
      </c>
      <c r="E19" s="54" t="s">
        <v>324</v>
      </c>
      <c r="F19" s="67" t="s">
        <v>243</v>
      </c>
      <c r="G19" s="68">
        <v>5</v>
      </c>
      <c r="H19" s="59">
        <f>H14+TIME(0,G14,0)</f>
        <v>0.58958333333333324</v>
      </c>
      <c r="I19" s="59">
        <f>I14+TIME(0,G14,0)</f>
        <v>1.0062500000000001</v>
      </c>
      <c r="J19" s="142">
        <f>J14+TIME(1,G14,0)</f>
        <v>1.339583333333334</v>
      </c>
      <c r="K19" s="59">
        <f>K14+TIME(0,G14,0)</f>
        <v>0.9229166666666665</v>
      </c>
      <c r="L19" s="59">
        <f>L14+TIME(0,G14,0)</f>
        <v>0.71458333333333324</v>
      </c>
      <c r="M19" s="30"/>
      <c r="N19" s="30"/>
      <c r="O19" s="30"/>
    </row>
    <row r="20" spans="1:15" ht="82.5" customHeight="1">
      <c r="A20" s="17"/>
      <c r="B20" s="247">
        <f t="shared" si="17"/>
        <v>5.5999999999999943</v>
      </c>
      <c r="C20" s="60"/>
      <c r="D20" s="246" t="s">
        <v>130</v>
      </c>
      <c r="E20" s="54" t="s">
        <v>315</v>
      </c>
      <c r="F20" s="67" t="s">
        <v>234</v>
      </c>
      <c r="G20" s="68">
        <v>5</v>
      </c>
      <c r="H20" s="59">
        <f>H15+TIME(0,G15,0)</f>
        <v>0.59652777777777766</v>
      </c>
      <c r="I20" s="59">
        <f>I15+TIME(0,G15,0)</f>
        <v>1.0131944444444445</v>
      </c>
      <c r="J20" s="142">
        <f>J15+TIME(1,G15,0)</f>
        <v>1.3465277777777787</v>
      </c>
      <c r="K20" s="59">
        <f>K15+TIME(0,G15,0)</f>
        <v>0.92986111111111092</v>
      </c>
      <c r="L20" s="59">
        <f>L15+TIME(0,G15,0)</f>
        <v>0.72152777777777766</v>
      </c>
      <c r="M20" s="30"/>
      <c r="N20" s="30"/>
      <c r="O20" s="30"/>
    </row>
    <row r="21" spans="1:15" ht="82.5" customHeight="1">
      <c r="A21" s="17"/>
      <c r="B21" s="247">
        <f t="shared" si="17"/>
        <v>5.699999999999994</v>
      </c>
      <c r="C21" s="60"/>
      <c r="D21" s="246" t="s">
        <v>157</v>
      </c>
      <c r="E21" s="54" t="s">
        <v>233</v>
      </c>
      <c r="F21" s="67" t="s">
        <v>141</v>
      </c>
      <c r="G21" s="68">
        <v>10</v>
      </c>
      <c r="H21" s="59">
        <f>H20+TIME(0,G20,0)</f>
        <v>0.59999999999999987</v>
      </c>
      <c r="I21" s="59">
        <f>I20+TIME(0,G20,0)</f>
        <v>1.0166666666666668</v>
      </c>
      <c r="J21" s="142">
        <f>J20+TIME(1,G20,0)</f>
        <v>1.3916666666666675</v>
      </c>
      <c r="K21" s="59">
        <f>K20+TIME(0,G20,0)</f>
        <v>0.93333333333333313</v>
      </c>
      <c r="L21" s="59">
        <f>L20+TIME(0,G20,0)</f>
        <v>0.72499999999999987</v>
      </c>
      <c r="M21" s="30"/>
      <c r="N21" s="30"/>
      <c r="O21" s="30"/>
    </row>
    <row r="22" spans="1:15" s="104" customFormat="1" ht="58.5" customHeight="1">
      <c r="A22" s="104" t="s">
        <v>142</v>
      </c>
      <c r="B22" s="101">
        <f t="shared" si="17"/>
        <v>5.7999999999999936</v>
      </c>
      <c r="C22" s="60"/>
      <c r="D22" s="246" t="s">
        <v>128</v>
      </c>
      <c r="E22" s="54"/>
      <c r="F22" s="67" t="s">
        <v>113</v>
      </c>
      <c r="G22" s="356">
        <v>1</v>
      </c>
      <c r="H22" s="80">
        <f>H21+TIME(0,G21,0)</f>
        <v>0.60694444444444429</v>
      </c>
      <c r="I22" s="80">
        <f>I21+TIME(0,G21,0)</f>
        <v>1.0236111111111112</v>
      </c>
      <c r="J22" s="140">
        <f>J21+TIME(0,G21,0)</f>
        <v>1.3986111111111119</v>
      </c>
      <c r="K22" s="80">
        <f>K21+TIME(0,G21,0)</f>
        <v>0.94027777777777755</v>
      </c>
      <c r="L22" s="80">
        <f>L21+TIME(0,G21,0)</f>
        <v>0.73194444444444429</v>
      </c>
    </row>
    <row r="23" spans="1:15" s="104" customFormat="1" ht="58.5" customHeight="1">
      <c r="B23" s="101"/>
      <c r="C23" s="60"/>
      <c r="D23" s="246"/>
      <c r="E23" s="54"/>
      <c r="F23" s="67"/>
      <c r="G23" s="356"/>
      <c r="H23" s="80"/>
      <c r="I23" s="80"/>
      <c r="J23" s="140"/>
      <c r="K23" s="80"/>
      <c r="L23" s="80"/>
    </row>
    <row r="24" spans="1:15" s="22" customFormat="1" ht="15" customHeight="1">
      <c r="D24" s="157" t="s">
        <v>119</v>
      </c>
      <c r="E24" s="119"/>
      <c r="J24" s="23"/>
      <c r="K24" s="23"/>
      <c r="L24" s="23"/>
    </row>
    <row r="25" spans="1:15" s="104" customFormat="1" ht="20">
      <c r="D25" s="104" t="s">
        <v>240</v>
      </c>
    </row>
    <row r="26" spans="1:15" s="95" customFormat="1">
      <c r="D26" s="95" t="s">
        <v>325</v>
      </c>
    </row>
    <row r="27" spans="1:15" s="116" customFormat="1" ht="20">
      <c r="D27" s="116" t="s">
        <v>326</v>
      </c>
      <c r="E27" s="95"/>
      <c r="F27" s="95"/>
      <c r="G27" s="95"/>
      <c r="H27" s="95"/>
      <c r="I27" s="95"/>
      <c r="J27" s="95"/>
      <c r="K27" s="95"/>
      <c r="L27" s="95"/>
      <c r="M27" s="95"/>
    </row>
    <row r="28" spans="1:15" s="95" customFormat="1">
      <c r="D28" s="95" t="s">
        <v>327</v>
      </c>
      <c r="E28" s="116"/>
      <c r="F28" s="116"/>
      <c r="G28" s="116"/>
      <c r="H28" s="116"/>
      <c r="I28" s="116"/>
      <c r="J28" s="116"/>
      <c r="K28" s="116"/>
      <c r="L28" s="116"/>
      <c r="M28" s="116"/>
    </row>
    <row r="29" spans="1:15" s="95" customFormat="1"/>
    <row r="30" spans="1:15" s="104" customFormat="1" ht="23.5">
      <c r="D30" s="179" t="s">
        <v>237</v>
      </c>
      <c r="E30" s="180"/>
      <c r="F30" s="180"/>
      <c r="G30" s="180"/>
      <c r="H30" s="180"/>
      <c r="I30" s="180"/>
      <c r="J30" s="180"/>
      <c r="K30" s="180"/>
    </row>
    <row r="31" spans="1:15" s="104" customFormat="1" ht="20">
      <c r="D31" s="234" t="s">
        <v>286</v>
      </c>
    </row>
    <row r="32" spans="1:15" s="96" customFormat="1" ht="20">
      <c r="D32" s="234" t="s">
        <v>164</v>
      </c>
      <c r="E32" s="104"/>
      <c r="F32" s="104"/>
      <c r="G32" s="104"/>
      <c r="H32" s="104"/>
      <c r="I32" s="104"/>
      <c r="J32" s="104"/>
      <c r="K32" s="104"/>
      <c r="L32" s="104"/>
      <c r="M32" s="98"/>
    </row>
    <row r="33" spans="1:16" s="96" customFormat="1" ht="20">
      <c r="D33" s="238" t="s">
        <v>287</v>
      </c>
      <c r="E33" s="104"/>
      <c r="F33" s="104"/>
      <c r="G33" s="104"/>
      <c r="H33" s="104"/>
      <c r="I33" s="104"/>
      <c r="J33" s="104"/>
      <c r="K33" s="104"/>
      <c r="L33" s="98"/>
      <c r="M33" s="98"/>
    </row>
    <row r="34" spans="1:16" s="96" customFormat="1" ht="20">
      <c r="D34" s="234" t="s">
        <v>288</v>
      </c>
      <c r="H34" s="202"/>
      <c r="L34" s="98"/>
      <c r="M34" s="98"/>
    </row>
    <row r="35" spans="1:16" ht="20">
      <c r="D35" s="234" t="s">
        <v>289</v>
      </c>
      <c r="E35" s="96"/>
      <c r="F35" s="96"/>
      <c r="G35" s="96"/>
      <c r="H35" s="202"/>
      <c r="I35" s="96"/>
      <c r="J35" s="96"/>
      <c r="K35" s="96"/>
      <c r="M35" s="17"/>
    </row>
    <row r="36" spans="1:16" s="96" customFormat="1" ht="21">
      <c r="D36" s="201"/>
      <c r="H36" s="202"/>
    </row>
    <row r="37" spans="1:16" s="96" customFormat="1" ht="21.5" thickBot="1">
      <c r="D37" s="201"/>
      <c r="H37" s="202"/>
    </row>
    <row r="38" spans="1:16" s="30" customFormat="1" ht="29">
      <c r="A38" s="78"/>
      <c r="B38" s="44"/>
      <c r="C38" s="44"/>
      <c r="E38" s="33"/>
      <c r="F38" s="33"/>
      <c r="G38" s="49" t="s">
        <v>106</v>
      </c>
      <c r="H38" s="79" t="s">
        <v>338</v>
      </c>
      <c r="I38" s="64" t="s">
        <v>337</v>
      </c>
      <c r="J38" s="230" t="s">
        <v>319</v>
      </c>
      <c r="K38" s="231" t="s">
        <v>320</v>
      </c>
      <c r="L38" s="232" t="s">
        <v>321</v>
      </c>
    </row>
    <row r="39" spans="1:16" s="17" customFormat="1" ht="47.25" customHeight="1">
      <c r="A39" s="30"/>
      <c r="D39" s="113" t="s">
        <v>235</v>
      </c>
      <c r="E39" s="35"/>
      <c r="F39" s="35"/>
      <c r="G39" s="145">
        <v>120</v>
      </c>
      <c r="H39" s="71">
        <v>0.66666666666666663</v>
      </c>
      <c r="I39" s="71">
        <f>H39+10/24</f>
        <v>1.0833333333333333</v>
      </c>
      <c r="J39" s="141">
        <f>H39+17/24</f>
        <v>1.375</v>
      </c>
      <c r="K39" s="71">
        <f>H39+8/24</f>
        <v>1</v>
      </c>
      <c r="L39" s="71">
        <f>H39+3/24</f>
        <v>0.79166666666666663</v>
      </c>
    </row>
    <row r="40" spans="1:16" s="30" customFormat="1" ht="18">
      <c r="A40" s="17"/>
      <c r="B40" s="44"/>
      <c r="C40" s="44"/>
      <c r="E40" s="33"/>
      <c r="F40" s="33"/>
      <c r="G40" s="31"/>
      <c r="H40" s="71"/>
      <c r="I40" s="71"/>
      <c r="J40" s="141"/>
      <c r="K40" s="71"/>
      <c r="L40" s="71"/>
    </row>
    <row r="41" spans="1:16" s="103" customFormat="1" ht="18.5" thickBot="1">
      <c r="A41" s="44"/>
    </row>
    <row r="42" spans="1:16" ht="18.5" thickBot="1">
      <c r="D42" s="200" t="s">
        <v>176</v>
      </c>
      <c r="E42" s="129"/>
      <c r="F42" s="199"/>
      <c r="G42" s="151"/>
      <c r="H42" s="39"/>
      <c r="I42" s="56"/>
      <c r="J42" s="30"/>
      <c r="K42" s="33"/>
      <c r="L42" s="33"/>
      <c r="M42" s="33"/>
      <c r="N42" s="30"/>
      <c r="O42" s="30"/>
      <c r="P42" s="30"/>
    </row>
    <row r="43" spans="1:16" s="26" customFormat="1" ht="16" thickBot="1">
      <c r="D43" s="240" t="s">
        <v>309</v>
      </c>
      <c r="E43" s="129"/>
      <c r="F43" s="240"/>
      <c r="G43" s="241"/>
      <c r="H43" s="70"/>
      <c r="I43" s="80"/>
      <c r="K43" s="60"/>
      <c r="L43" s="60"/>
      <c r="M43" s="60"/>
    </row>
    <row r="44" spans="1:16" s="26" customFormat="1">
      <c r="D44" s="240" t="s">
        <v>164</v>
      </c>
      <c r="E44" s="129"/>
      <c r="F44" s="240" t="s">
        <v>170</v>
      </c>
      <c r="G44" s="242"/>
      <c r="H44" s="70"/>
      <c r="I44" s="80"/>
      <c r="K44" s="60"/>
      <c r="L44" s="60"/>
      <c r="M44" s="60"/>
    </row>
    <row r="45" spans="1:16" s="26" customFormat="1">
      <c r="D45" s="243" t="s">
        <v>310</v>
      </c>
      <c r="E45" s="129"/>
      <c r="F45" s="243" t="s">
        <v>313</v>
      </c>
      <c r="G45" s="242"/>
      <c r="H45" s="70"/>
      <c r="I45" s="80"/>
      <c r="K45" s="60"/>
      <c r="L45" s="60"/>
      <c r="M45" s="60"/>
    </row>
    <row r="46" spans="1:16" s="26" customFormat="1">
      <c r="D46" s="240" t="s">
        <v>311</v>
      </c>
      <c r="E46" s="129"/>
      <c r="F46" s="240" t="s">
        <v>171</v>
      </c>
      <c r="G46" s="242"/>
      <c r="H46" s="70"/>
      <c r="I46" s="80"/>
      <c r="K46" s="60"/>
      <c r="L46" s="60"/>
      <c r="M46" s="60"/>
    </row>
    <row r="47" spans="1:16" s="26" customFormat="1">
      <c r="D47" s="240" t="s">
        <v>312</v>
      </c>
      <c r="E47" s="129"/>
      <c r="F47" s="240" t="s">
        <v>172</v>
      </c>
      <c r="G47" s="242"/>
      <c r="H47" s="70"/>
      <c r="I47" s="80"/>
      <c r="K47" s="60"/>
      <c r="L47" s="60"/>
      <c r="M47" s="60"/>
    </row>
    <row r="48" spans="1:16" s="26" customFormat="1">
      <c r="D48" s="240"/>
      <c r="E48" s="129"/>
      <c r="F48" s="240" t="s">
        <v>173</v>
      </c>
      <c r="G48" s="242"/>
      <c r="H48" s="70"/>
      <c r="I48" s="80"/>
      <c r="K48" s="60"/>
      <c r="L48" s="60"/>
      <c r="M48" s="60"/>
    </row>
    <row r="49" spans="1:15" s="26" customFormat="1">
      <c r="D49" s="244"/>
      <c r="E49" s="129"/>
      <c r="F49" s="240" t="s">
        <v>174</v>
      </c>
      <c r="G49" s="242"/>
      <c r="H49" s="70"/>
      <c r="I49" s="80"/>
      <c r="K49" s="60"/>
      <c r="L49" s="60"/>
      <c r="M49" s="60"/>
    </row>
    <row r="50" spans="1:15" s="26" customFormat="1">
      <c r="D50" s="244"/>
      <c r="E50" s="129"/>
      <c r="F50" s="240" t="s">
        <v>311</v>
      </c>
      <c r="G50" s="242"/>
      <c r="H50" s="70"/>
      <c r="I50" s="80"/>
      <c r="K50" s="60"/>
      <c r="L50" s="60"/>
      <c r="M50" s="60"/>
    </row>
    <row r="51" spans="1:15" s="26" customFormat="1">
      <c r="D51" s="244"/>
      <c r="E51" s="129"/>
      <c r="F51" s="240" t="s">
        <v>312</v>
      </c>
      <c r="G51" s="242"/>
      <c r="H51" s="70"/>
      <c r="I51" s="80"/>
      <c r="K51" s="60"/>
      <c r="L51" s="60"/>
      <c r="M51" s="60"/>
    </row>
    <row r="52" spans="1:15" s="26" customFormat="1">
      <c r="D52" s="244"/>
      <c r="E52" s="129"/>
      <c r="F52" s="240" t="s">
        <v>175</v>
      </c>
      <c r="G52" s="242"/>
      <c r="H52" s="70"/>
      <c r="I52" s="80"/>
      <c r="K52" s="60"/>
      <c r="L52" s="60"/>
      <c r="M52" s="60"/>
    </row>
    <row r="53" spans="1:15" s="26" customFormat="1">
      <c r="B53" s="245"/>
      <c r="C53" s="21"/>
      <c r="D53" s="58"/>
      <c r="E53" s="14"/>
      <c r="F53" s="250" t="s">
        <v>314</v>
      </c>
      <c r="G53" s="70"/>
      <c r="H53" s="70"/>
      <c r="I53" s="80"/>
      <c r="K53" s="60"/>
      <c r="L53" s="60"/>
      <c r="M53" s="60"/>
    </row>
    <row r="55" spans="1:15" ht="18">
      <c r="B55" s="30"/>
      <c r="C55" s="30"/>
      <c r="D55" s="30"/>
      <c r="E55" s="31"/>
      <c r="F55" s="30"/>
      <c r="I55" s="30"/>
      <c r="J55" s="72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40"/>
      <c r="I56" s="30"/>
      <c r="J56" s="72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7.5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</row>
    <row r="96" spans="1:15" ht="17.5">
      <c r="G96" s="30"/>
      <c r="H96" s="30"/>
    </row>
    <row r="97" spans="5:12" ht="17.5">
      <c r="G97" s="30"/>
      <c r="H97" s="30"/>
    </row>
    <row r="98" spans="5:12" ht="17.5">
      <c r="E98" s="2"/>
      <c r="G98" s="30"/>
      <c r="H98" s="30"/>
      <c r="J98" s="2"/>
      <c r="K98" s="2"/>
      <c r="L98" s="2"/>
    </row>
  </sheetData>
  <phoneticPr fontId="23"/>
  <hyperlinks>
    <hyperlink ref="D45" r:id="rId1" display="https://ieeesa.webex.com/ieeesa/j.php?MTID=mda3ba4f3974508f2ffdebbf050a15da3" xr:uid="{613924FA-3B82-4E05-B4C5-7C980E05BA33}"/>
    <hyperlink ref="F45" r:id="rId2" display="mailto:23490809065@ieeesa.webex.com" xr:uid="{9C1D6A35-DC10-4185-A32E-9CCAD4810EE0}"/>
    <hyperlink ref="F53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2024-11-14T21:43:24Z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