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98601E3E-7FAB-41E5-AEB7-8CFA24090F26}" xr6:coauthVersionLast="47" xr6:coauthVersionMax="47" xr10:uidLastSave="{00000000-0000-0000-0000-000000000000}"/>
  <bookViews>
    <workbookView xWindow="29383" yWindow="-103" windowWidth="33120" windowHeight="18000" activeTab="2" xr2:uid="{C7D439AB-A292-4D3C-845D-35F70A465632}"/>
  </bookViews>
  <sheets>
    <sheet name="Opening" sheetId="5" r:id="rId1"/>
    <sheet name="Summary" sheetId="1" r:id="rId2"/>
    <sheet name="Agenda Details" sheetId="2" r:id="rId3"/>
    <sheet name="Time zone helper" sheetId="3" r:id="rId4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5" i="2" l="1"/>
  <c r="A96" i="2"/>
  <c r="A14" i="2"/>
  <c r="E105" i="2"/>
  <c r="F105" i="2" s="1"/>
  <c r="E96" i="2"/>
  <c r="E97" i="2" s="1"/>
  <c r="E98" i="2" s="1"/>
  <c r="E99" i="2" s="1"/>
  <c r="E100" i="2" s="1"/>
  <c r="E101" i="2" s="1"/>
  <c r="E102" i="2" s="1"/>
  <c r="E103" i="2" s="1"/>
  <c r="E89" i="2"/>
  <c r="C96" i="2"/>
  <c r="C105" i="2"/>
  <c r="C89" i="2"/>
  <c r="C81" i="2"/>
  <c r="C66" i="2"/>
  <c r="C74" i="2"/>
  <c r="C59" i="2"/>
  <c r="C51" i="2"/>
  <c r="C44" i="2"/>
  <c r="C37" i="2"/>
  <c r="C29" i="2"/>
  <c r="C21" i="2"/>
  <c r="C14" i="2"/>
  <c r="C4" i="2"/>
  <c r="E81" i="2"/>
  <c r="E74" i="2"/>
  <c r="E66" i="2"/>
  <c r="E59" i="2"/>
  <c r="E51" i="2"/>
  <c r="E45" i="2"/>
  <c r="E37" i="2"/>
  <c r="E29" i="2"/>
  <c r="E21" i="2"/>
  <c r="E14" i="2"/>
  <c r="C69" i="2"/>
  <c r="C32" i="2"/>
  <c r="C31" i="2"/>
  <c r="C24" i="2"/>
  <c r="A9" i="1"/>
  <c r="A11" i="1" s="1"/>
  <c r="A13" i="1" s="1"/>
  <c r="A15" i="1" s="1"/>
  <c r="A7" i="1"/>
  <c r="A6" i="1"/>
  <c r="A8" i="1" s="1"/>
  <c r="A10" i="1" s="1"/>
  <c r="A12" i="1" s="1"/>
  <c r="A14" i="1" s="1"/>
  <c r="A5" i="1"/>
  <c r="A3" i="1"/>
  <c r="D3" i="5"/>
  <c r="E90" i="2" l="1"/>
  <c r="E92" i="2" s="1"/>
  <c r="E93" i="2" s="1"/>
  <c r="E94" i="2" s="1"/>
  <c r="F89" i="2"/>
  <c r="E106" i="2"/>
  <c r="E107" i="2" s="1"/>
  <c r="E108" i="2" s="1"/>
  <c r="E109" i="2" s="1"/>
  <c r="E110" i="2" s="1"/>
  <c r="F96" i="2"/>
  <c r="C1" i="2"/>
  <c r="A4" i="1"/>
  <c r="E91" i="2" l="1"/>
  <c r="C77" i="2"/>
  <c r="E75" i="2" l="1"/>
  <c r="E76" i="2" s="1"/>
  <c r="E77" i="2" s="1"/>
  <c r="E78" i="2" s="1"/>
  <c r="E79" i="2" s="1"/>
  <c r="E67" i="2"/>
  <c r="E68" i="2" s="1"/>
  <c r="E69" i="2" s="1"/>
  <c r="E70" i="2" s="1"/>
  <c r="E71" i="2" s="1"/>
  <c r="E72" i="2" s="1"/>
  <c r="E46" i="2"/>
  <c r="E47" i="2" s="1"/>
  <c r="E48" i="2" s="1"/>
  <c r="E49" i="2" s="1"/>
  <c r="A59" i="2"/>
  <c r="A37" i="2"/>
  <c r="A29" i="2"/>
  <c r="A66" i="2"/>
  <c r="E3" i="5"/>
  <c r="F3" i="5" s="1"/>
  <c r="A89" i="2" l="1"/>
  <c r="G3" i="5"/>
  <c r="A4" i="5" s="1"/>
  <c r="B4" i="5" s="1"/>
  <c r="C4" i="5" s="1"/>
  <c r="D4" i="5" s="1"/>
  <c r="E4" i="5" s="1"/>
  <c r="F4" i="5" s="1"/>
  <c r="G4" i="5" s="1"/>
  <c r="A5" i="5" s="1"/>
  <c r="B5" i="5" s="1"/>
  <c r="C5" i="5" s="1"/>
  <c r="D5" i="5" s="1"/>
  <c r="E5" i="5" s="1"/>
  <c r="F5" i="5" s="1"/>
  <c r="G5" i="5" s="1"/>
  <c r="A6" i="5" s="1"/>
  <c r="B6" i="5" s="1"/>
  <c r="C6" i="5" s="1"/>
  <c r="D6" i="5" s="1"/>
  <c r="E6" i="5" s="1"/>
  <c r="F6" i="5" s="1"/>
  <c r="G6" i="5" s="1"/>
  <c r="A7" i="5" s="1"/>
  <c r="B7" i="5" s="1"/>
  <c r="C7" i="5" s="1"/>
  <c r="D7" i="5" s="1"/>
  <c r="E7" i="5" s="1"/>
  <c r="F7" i="5" s="1"/>
  <c r="G7" i="5" s="1"/>
  <c r="A8" i="5" s="1"/>
  <c r="B8" i="5" s="1"/>
  <c r="C8" i="5" s="1"/>
  <c r="D8" i="5" s="1"/>
  <c r="E8" i="5" s="1"/>
  <c r="F8" i="5" s="1"/>
  <c r="G8" i="5" s="1"/>
  <c r="A9" i="5" s="1"/>
  <c r="B9" i="5" s="1"/>
  <c r="C9" i="5" s="1"/>
  <c r="D9" i="5" s="1"/>
  <c r="E9" i="5" s="1"/>
  <c r="F9" i="5" s="1"/>
  <c r="G9" i="5" s="1"/>
  <c r="A10" i="5" s="1"/>
  <c r="B10" i="5" s="1"/>
  <c r="C10" i="5" s="1"/>
  <c r="D10" i="5" s="1"/>
  <c r="E10" i="5" s="1"/>
  <c r="F10" i="5" s="1"/>
  <c r="G10" i="5" s="1"/>
  <c r="A11" i="5" s="1"/>
  <c r="B11" i="5" s="1"/>
  <c r="C11" i="5" s="1"/>
  <c r="D11" i="5" s="1"/>
  <c r="E11" i="5" s="1"/>
  <c r="F11" i="5" s="1"/>
  <c r="G11" i="5" s="1"/>
  <c r="E4" i="2" l="1"/>
  <c r="B6" i="2"/>
  <c r="B7" i="2" s="1"/>
  <c r="A21" i="2"/>
  <c r="A4" i="2"/>
  <c r="B8" i="2" l="1"/>
  <c r="B9" i="2" s="1"/>
  <c r="B10" i="2" s="1"/>
  <c r="B11" i="2" s="1"/>
  <c r="B15" i="2" s="1"/>
  <c r="F66" i="2"/>
  <c r="F74" i="2"/>
  <c r="E82" i="2"/>
  <c r="E83" i="2" s="1"/>
  <c r="E84" i="2" s="1"/>
  <c r="E85" i="2" s="1"/>
  <c r="E86" i="2" s="1"/>
  <c r="F81" i="2"/>
  <c r="E60" i="2"/>
  <c r="E61" i="2" s="1"/>
  <c r="F59" i="2"/>
  <c r="E5" i="2"/>
  <c r="E6" i="2" s="1"/>
  <c r="E7" i="2" s="1"/>
  <c r="E8" i="2" s="1"/>
  <c r="E9" i="2" s="1"/>
  <c r="E10" i="2" s="1"/>
  <c r="E11" i="2" s="1"/>
  <c r="E12" i="2" s="1"/>
  <c r="F4" i="2"/>
  <c r="E15" i="2"/>
  <c r="F14" i="2"/>
  <c r="E22" i="2"/>
  <c r="E23" i="2" s="1"/>
  <c r="E24" i="2" s="1"/>
  <c r="E25" i="2" s="1"/>
  <c r="E26" i="2" s="1"/>
  <c r="F21" i="2"/>
  <c r="E30" i="2"/>
  <c r="E31" i="2" s="1"/>
  <c r="E32" i="2" s="1"/>
  <c r="E33" i="2" s="1"/>
  <c r="E34" i="2" s="1"/>
  <c r="F29" i="2"/>
  <c r="E52" i="2"/>
  <c r="E53" i="2" s="1"/>
  <c r="E54" i="2" s="1"/>
  <c r="E55" i="2" s="1"/>
  <c r="E56" i="2" s="1"/>
  <c r="E57" i="2" s="1"/>
  <c r="F51" i="2"/>
  <c r="E38" i="2"/>
  <c r="E39" i="2" s="1"/>
  <c r="E40" i="2" s="1"/>
  <c r="E41" i="2" s="1"/>
  <c r="E42" i="2" s="1"/>
  <c r="F37" i="2"/>
  <c r="F45" i="2"/>
  <c r="E16" i="2" l="1"/>
  <c r="E17" i="2" s="1"/>
  <c r="E18" i="2" s="1"/>
  <c r="E19" i="2" s="1"/>
  <c r="E62" i="2"/>
  <c r="E63" i="2" s="1"/>
  <c r="E64" i="2" s="1"/>
  <c r="B16" i="2"/>
  <c r="B17" i="2" s="1"/>
  <c r="B18" i="2" s="1"/>
  <c r="A51" i="2" l="1"/>
  <c r="A44" i="2"/>
  <c r="B19" i="2"/>
  <c r="B22" i="2" s="1"/>
  <c r="B23" i="2" s="1"/>
  <c r="B24" i="2" s="1"/>
  <c r="B25" i="2" s="1"/>
  <c r="A81" i="2" l="1"/>
  <c r="A74" i="2"/>
  <c r="B26" i="2"/>
  <c r="B30" i="2" s="1"/>
  <c r="B31" i="2" l="1"/>
  <c r="B32" i="2" s="1"/>
  <c r="B33" i="2" l="1"/>
  <c r="B34" i="2" s="1"/>
  <c r="B35" i="2" s="1"/>
  <c r="B38" i="2" s="1"/>
  <c r="B39" i="2" l="1"/>
  <c r="B40" i="2" l="1"/>
  <c r="B41" i="2" s="1"/>
  <c r="B45" i="2" l="1"/>
  <c r="B46" i="2" s="1"/>
  <c r="B47" i="2" s="1"/>
  <c r="B48" i="2" s="1"/>
  <c r="B49" i="2" s="1"/>
  <c r="B52" i="2" s="1"/>
  <c r="B53" i="2" s="1"/>
  <c r="B54" i="2" s="1"/>
  <c r="B42" i="2"/>
  <c r="B55" i="2" l="1"/>
  <c r="B56" i="2" s="1"/>
  <c r="B57" i="2" l="1"/>
  <c r="B60" i="2" l="1"/>
  <c r="B61" i="2" s="1"/>
  <c r="B62" i="2" s="1"/>
  <c r="B63" i="2" s="1"/>
  <c r="B64" i="2" s="1"/>
  <c r="B67" i="2" s="1"/>
  <c r="B68" i="2" s="1"/>
  <c r="B69" i="2" s="1"/>
  <c r="B70" i="2" s="1"/>
  <c r="B71" i="2" s="1"/>
  <c r="B72" i="2" l="1"/>
  <c r="B75" i="2" s="1"/>
  <c r="B76" i="2" s="1"/>
  <c r="B77" i="2" s="1"/>
  <c r="B78" i="2" s="1"/>
  <c r="B79" i="2" s="1"/>
  <c r="B82" i="2" s="1"/>
  <c r="B83" i="2" s="1"/>
  <c r="B84" i="2" s="1"/>
  <c r="B85" i="2" s="1"/>
  <c r="B86" i="2" s="1"/>
  <c r="B90" i="2" s="1"/>
  <c r="B91" i="2" s="1"/>
  <c r="B92" i="2" s="1"/>
  <c r="B93" i="2" s="1"/>
  <c r="B94" i="2" s="1"/>
  <c r="B97" i="2" s="1"/>
  <c r="B98" i="2" s="1"/>
  <c r="B99" i="2" s="1"/>
  <c r="B100" i="2" s="1"/>
  <c r="B101" i="2" s="1"/>
  <c r="B102" i="2" s="1"/>
  <c r="B103" i="2" s="1"/>
  <c r="B106" i="2" s="1"/>
  <c r="B107" i="2" l="1"/>
  <c r="B108" i="2" s="1"/>
  <c r="B109" i="2" s="1"/>
  <c r="B110" i="2" s="1"/>
</calcChain>
</file>

<file path=xl/sharedStrings.xml><?xml version="1.0" encoding="utf-8"?>
<sst xmlns="http://schemas.openxmlformats.org/spreadsheetml/2006/main" count="309" uniqueCount="176">
  <si>
    <t>Call Date</t>
  </si>
  <si>
    <t>Item</t>
  </si>
  <si>
    <t>Description</t>
  </si>
  <si>
    <t>Notes</t>
  </si>
  <si>
    <t>UTC</t>
  </si>
  <si>
    <t xml:space="preserve">Hour </t>
  </si>
  <si>
    <t>Duration</t>
  </si>
  <si>
    <t>Opening and policy reminders</t>
  </si>
  <si>
    <t>Recess</t>
  </si>
  <si>
    <t>Opening and reminders</t>
  </si>
  <si>
    <t>Proposed Main Theme(s)</t>
  </si>
  <si>
    <t>Local Time</t>
  </si>
  <si>
    <t>Time Zone</t>
  </si>
  <si>
    <t>UTC Offset</t>
  </si>
  <si>
    <t>UTC+1 hour</t>
  </si>
  <si>
    <t>CST</t>
  </si>
  <si>
    <t>UTC+8 hours</t>
  </si>
  <si>
    <t>KST</t>
  </si>
  <si>
    <t>UTC+9 hours</t>
  </si>
  <si>
    <t>Second hour</t>
  </si>
  <si>
    <t>First hour</t>
  </si>
  <si>
    <t>Agenda Details</t>
  </si>
  <si>
    <t>Presenter/Lead</t>
  </si>
  <si>
    <t>Chair</t>
  </si>
  <si>
    <t>TBD</t>
  </si>
  <si>
    <t>Document link</t>
  </si>
  <si>
    <t>Lead</t>
  </si>
  <si>
    <t>Comment Resolution</t>
  </si>
  <si>
    <t>Mon</t>
  </si>
  <si>
    <t>Tue</t>
  </si>
  <si>
    <t>Wed</t>
  </si>
  <si>
    <t>Thr</t>
  </si>
  <si>
    <t>Fri</t>
  </si>
  <si>
    <t>Sun</t>
  </si>
  <si>
    <t>Sat</t>
  </si>
  <si>
    <t>PDT</t>
  </si>
  <si>
    <t>EDT</t>
  </si>
  <si>
    <t>UTC-7 hours</t>
  </si>
  <si>
    <t>UTC-4 hours</t>
  </si>
  <si>
    <t>BST</t>
  </si>
  <si>
    <t>CEST</t>
  </si>
  <si>
    <t>UTC+2 hours</t>
  </si>
  <si>
    <t>The meeting will commence April 26, and adjourn on May 7th.</t>
  </si>
  <si>
    <t>https://standards.ieee.org/content/ieee-standards/en/about/sasb/patcom/index.html</t>
  </si>
  <si>
    <t>IEEE-SA Participation Policy meeting slide set - individual method (.pdf)</t>
  </si>
  <si>
    <t>https://standards.ieee.org/content/dam/ieee-standards/standards/web/documents/other/Participant-Behavior-Individual-Method.pdf</t>
  </si>
  <si>
    <t>Working Group Copyright Materials</t>
  </si>
  <si>
    <t>https://standards.ieee.org/ipr/copyright-materials.html</t>
  </si>
  <si>
    <t>https://standards.ieee.org/content/dam/ieee-standards/standards/web/documents/other/ieee-sa-copyright-policy-2019.pdf</t>
  </si>
  <si>
    <t>IEEE-SA Standards Board Patent Committee (PatCom) home page:</t>
  </si>
  <si>
    <t>https://grouper.ieee.org/groups/802/sapolicies.shtml</t>
  </si>
  <si>
    <t xml:space="preserve">Prior to the opening and each time slot please review the meeting requirements: </t>
  </si>
  <si>
    <t>Calendar:</t>
  </si>
  <si>
    <t>Notices:</t>
  </si>
  <si>
    <t>Start PDT</t>
  </si>
  <si>
    <t>Start (PDT)</t>
  </si>
  <si>
    <t>UTC offset:</t>
  </si>
  <si>
    <t>Chaplin, Verso</t>
  </si>
  <si>
    <t>PDT, BST and CEST</t>
  </si>
  <si>
    <t xml:space="preserve">Meeting Slides: </t>
  </si>
  <si>
    <t>15-24-0371</t>
  </si>
  <si>
    <t>Editor Updates, Comment Status</t>
  </si>
  <si>
    <t>Adjourn</t>
  </si>
  <si>
    <t>Virtual (WebEx)</t>
  </si>
  <si>
    <t>Review</t>
  </si>
  <si>
    <t>Alex</t>
  </si>
  <si>
    <t>Status update</t>
  </si>
  <si>
    <t>Chaplin</t>
  </si>
  <si>
    <t>PoC Status reports</t>
  </si>
  <si>
    <t>Editor Updates, Comment Status, Meeting planning</t>
  </si>
  <si>
    <t>TBD Comment resolution</t>
  </si>
  <si>
    <t>Commence on 24-Sept-2024</t>
  </si>
  <si>
    <t xml:space="preserve">Thursdays 15:00 PT (1 hour) </t>
  </si>
  <si>
    <t>September 24 through November 7th.</t>
  </si>
  <si>
    <t>Weekly Tuesdays 06:00 PT (1 hour)</t>
  </si>
  <si>
    <t>Plenary Session</t>
  </si>
  <si>
    <t>TG4ab Interim Meeting,  Sept through November, 2024</t>
  </si>
  <si>
    <t xml:space="preserve">Proposed Resolution for Bitmap-based Slot Scheduling	</t>
  </si>
  <si>
    <t>Kangjin</t>
  </si>
  <si>
    <t>15-24-0504</t>
  </si>
  <si>
    <t>https://mentor.ieee.org/802.15/dcn/24/15-24-0504-01-04ab-proposed-resolution-for-bitmap-based-slot-scheduling.docx</t>
  </si>
  <si>
    <t>Review and Confirm:  Hyper-block comments</t>
  </si>
  <si>
    <t xml:space="preserve">Review and Confirm: common message fields	</t>
  </si>
  <si>
    <t>Rojan</t>
  </si>
  <si>
    <t>https://mentor.ieee.org/802.15/dcn/24/15-24-0477-01-04ab-proposed-resolution-for-hyper-block-comments.docx</t>
  </si>
  <si>
    <t>https://mentor.ieee.org/802.15/dcn/24/15-24-0505-01-04ab-proposed-resolutions-for-common-message-fields.docx</t>
  </si>
  <si>
    <t>15-24-0477</t>
  </si>
  <si>
    <t>15-24-0505</t>
  </si>
  <si>
    <t>https://mentor.ieee.org/802.15/dcn/24/15-24-0371-14-04ab-consolidated-comments-draft-1-0.xlsm</t>
  </si>
  <si>
    <t>November Joint .11 Coex and .15.4ab</t>
  </si>
  <si>
    <t>https://mentor.ieee.org/802.15/dcn/24/15-24-0550-00-04ab-proposed-resolution-for-hyper-block-comments-part2.docx</t>
  </si>
  <si>
    <t>15-24-0550</t>
  </si>
  <si>
    <t>Hyper-block comments, part 2</t>
  </si>
  <si>
    <t>15-24-0514</t>
  </si>
  <si>
    <t>https://mentor.ieee.org/802.15/dcn/24/15-24-0514-00-04ab-lb207-d01-comment-resolution-revise-cids-74-76-77-78-243-244-514-546-653-654-661-662-663-929-1000-1005-1006-1007-1009-1010-1011-1135-1136-1213-1374-1375-1395.docx</t>
  </si>
  <si>
    <t>Multiple Comment Resolutions in Doc 514 (part 1)</t>
  </si>
  <si>
    <t>Multiple Comment Resolutions in Doc 514 (part 2)</t>
  </si>
  <si>
    <t>Contnue discussion on Doc 0452 (r2)</t>
  </si>
  <si>
    <t>Xiliang</t>
  </si>
  <si>
    <t>15-24-0452</t>
  </si>
  <si>
    <t>Packet format configuration</t>
  </si>
  <si>
    <t>Verso</t>
  </si>
  <si>
    <t>15-24-0552</t>
  </si>
  <si>
    <t>https://mentor.ieee.org/802.15/dcn/24/15-24-0552-00-04ab-uwb-packet-format-configuration.docx</t>
  </si>
  <si>
    <t>https://mentor.ieee.org/802.15/dcn/24/15-24-0452-02-04ab-proposed-resolutions-for-cid-93-174-etc.docx</t>
  </si>
  <si>
    <t>Follow-up on 0514</t>
  </si>
  <si>
    <t>https://mentor.ieee.org/802.15/dcn/24/15-24-0553-00-04ab-uwb-packet-format-configuration.docx</t>
  </si>
  <si>
    <t>15-24-0533</t>
  </si>
  <si>
    <t>Status review</t>
  </si>
  <si>
    <t>Status on pending resolution documents</t>
  </si>
  <si>
    <t>Continue discussion on packet format comments</t>
  </si>
  <si>
    <t>Non-interleaved MMS comments</t>
  </si>
  <si>
    <t>Riku</t>
  </si>
  <si>
    <t>Comment 187 (tentative)</t>
  </si>
  <si>
    <t>Comments 1381 et al</t>
  </si>
  <si>
    <t>15-24-0558</t>
  </si>
  <si>
    <t>Vinod</t>
  </si>
  <si>
    <t>15-24-0411</t>
  </si>
  <si>
    <t xml:space="preserve">Proposed resolution for Discovery </t>
  </si>
  <si>
    <t xml:space="preserve">Wenzheng </t>
  </si>
  <si>
    <t>15-24- 0490</t>
  </si>
  <si>
    <t>15-24-0470</t>
  </si>
  <si>
    <t>https://mentor.ieee.org/802.15/dcn/24/15-24-0470-00-04ab-proposed-resolution-for-cid-187.docx</t>
  </si>
  <si>
    <t>https://mentor.ieee.org/802.15/dcn/24/15-24-0490-00-04ab-proposed-resolutions-for-cid-279-885-etc.docx</t>
  </si>
  <si>
    <t>https://mentor.ieee.org/802.15/dcn/24/15-24-0558-01-04ab-hcs-generation-for-dynamic-phr.pptx</t>
  </si>
  <si>
    <t>HCS generation for Dynamic PHR</t>
  </si>
  <si>
    <t>Tuesday, October 15, 2024 at 2:00:00 pm</t>
  </si>
  <si>
    <t>Tuesday, October 15, 2024 at 3:00:00 pm</t>
  </si>
  <si>
    <t>Tuesday, October 15, 2024 at 9:00:00 pm</t>
  </si>
  <si>
    <t>Tuesday, October 15, 2024 at 10:00:00 pm</t>
  </si>
  <si>
    <t>Tuesday, October 15, 2024 at 6:00:00 am</t>
  </si>
  <si>
    <t>Tuesday, October 15, 2024 at 9:00:00 am</t>
  </si>
  <si>
    <t>Thursday, October 17, 2024 at 3:00:00 pm</t>
  </si>
  <si>
    <t>Thursday, October 17, 2024 at 6:00:00 pm</t>
  </si>
  <si>
    <t>Thursday, October 17, 2024 at 11:00:00 pm</t>
  </si>
  <si>
    <t>Friday, October 18, 2024 at 12:00:00 midnight</t>
  </si>
  <si>
    <t>Friday, October 18, 2024 at 6:00:00 am</t>
  </si>
  <si>
    <t>Friday, October 18, 2024 at 7:00:00 am</t>
  </si>
  <si>
    <t>https://mentor.ieee.org/802.15/dcn/24/15-24-0490-01-04ab-proposed-resolutions-for-cid-279-885-etc.docx</t>
  </si>
  <si>
    <t>15-24-0490</t>
  </si>
  <si>
    <t>Review of pending acceptance (doc 0490)</t>
  </si>
  <si>
    <t>https://mentor.ieee.org/802.15/dcn/24/15-24-0411-02-04ab-proposed-resolution-for-discovery.docx</t>
  </si>
  <si>
    <t>15-24-0532</t>
  </si>
  <si>
    <t>https://mentor.ieee.org/802.15/dcn/24/15-24-0532-01-04ab-non-interleaved-mms-comment-resolution.pptx</t>
  </si>
  <si>
    <t>UWB Packet Format Primitive (discussion)</t>
  </si>
  <si>
    <t xml:space="preserve">PoC Status </t>
  </si>
  <si>
    <t>https://mentor.ieee.org/802.15/dcn/24/15-24-0371-20-04ab-consolidated-comments-draft-1-0.xlsm</t>
  </si>
  <si>
    <t>15-24-0562</t>
  </si>
  <si>
    <t xml:space="preserve"> CIDs 1000-929-1395-514-546</t>
  </si>
  <si>
    <t>Panpan</t>
  </si>
  <si>
    <t>https://mentor.ieee.org/802.15/dcn/24/15-24-0562-00-04ab-draft-1-0-comment-resolution-cids-1000-929-1395-514-546.docx</t>
  </si>
  <si>
    <t>Review of November Session requests</t>
  </si>
  <si>
    <t>Larry</t>
  </si>
  <si>
    <t>Comment #856 resolution and related</t>
  </si>
  <si>
    <t xml:space="preserve">Comment #187 update and review </t>
  </si>
  <si>
    <t>https://mentor.ieee.org/802.15/dcn/24/15-24-0470-01-04ab-proposed-resolution-for-cid-187.docx</t>
  </si>
  <si>
    <t>https://mentor.ieee.org/802.15/dcn/24/15-24-0563-00-04ab-draft-1-0-proposed-le-phy-comments-resolution-cid-856.docx</t>
  </si>
  <si>
    <t>15-24-0563</t>
  </si>
  <si>
    <t>15-24-0569</t>
  </si>
  <si>
    <t>https://mentor.ieee.org/802.15/dcn/24/15-24-0569-00-04ab-proposed-resolution-for-mms-public-part-2.docx</t>
  </si>
  <si>
    <t>15-24-0576</t>
  </si>
  <si>
    <t>Hongwon</t>
  </si>
  <si>
    <t>Proposed Resolution for MMS – Public part 2</t>
  </si>
  <si>
    <t>https://mentor.ieee.org/802.15/dcn/24/15-24-0576-00-04ab-comment-resolution-31-40-137-957-1400-958-671-963.docx</t>
  </si>
  <si>
    <t>Standby:</t>
  </si>
  <si>
    <t>Youngwan</t>
  </si>
  <si>
    <t>Comment Resolution - Part 1</t>
  </si>
  <si>
    <t>15-24-0577</t>
  </si>
  <si>
    <t>https://mentor.ieee.org/802.15/dcn/24/15-24-0577-00-04ab-comment-resolution-part-1.docx</t>
  </si>
  <si>
    <t>15-24-0578</t>
  </si>
  <si>
    <t>14-24-0579</t>
  </si>
  <si>
    <t>https://mentor.ieee.org/802.15/dcn/24/15-24-0578-00-04ab-draft-1-0-comment-resolution-cids-965-1421-1422-1278.docx</t>
  </si>
  <si>
    <t>https://mentor.ieee.org/802.15/dcn/24/15-24-0579-00-04ab-draft-1-0-comment-resolution-frequency-stitching.pptx</t>
  </si>
  <si>
    <t xml:space="preserve">draft 1.0 comment resolution cids 965-1421-1422-1278	</t>
  </si>
  <si>
    <t xml:space="preserve">Draft 1.0 comment resolution_frequency stitching	</t>
  </si>
  <si>
    <t>Comment resolution - 31, 40, 137, 957, 1400, 958, 671, 963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</si>
</sst>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;@"/>
  </numFmts>
  <fonts count="1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3"/>
      <color rgb="FF000000"/>
      <name val="Arial"/>
      <family val="2"/>
    </font>
    <font>
      <b/>
      <sz val="12"/>
      <color theme="1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b/>
      <sz val="11"/>
      <color theme="1" tint="4.9989318521683403E-2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color theme="0" tint="-0.249977111117893"/>
      <name val="Aptos Narrow"/>
      <family val="2"/>
      <scheme val="minor"/>
    </font>
    <font>
      <b/>
      <sz val="11"/>
      <color theme="0" tint="-0.249977111117893"/>
      <name val="Aptos Narrow"/>
      <family val="2"/>
      <scheme val="minor"/>
    </font>
    <font>
      <b/>
      <sz val="11"/>
      <color theme="9" tint="-0.499984740745262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3"/>
      <color rgb="FF000000"/>
      <name val="Arial"/>
      <family val="2"/>
    </font>
    <font>
      <b/>
      <sz val="12"/>
      <color rgb="FFFF0000"/>
      <name val="Aptos Narrow"/>
      <family val="2"/>
      <scheme val="minor"/>
    </font>
    <font>
      <b/>
      <sz val="14"/>
      <color theme="4" tint="-0.499984740745262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E7F6E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5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horizontal="left"/>
    </xf>
    <xf numFmtId="15" fontId="0" fillId="0" borderId="0" xfId="0" applyNumberFormat="1" applyAlignment="1">
      <alignment horizontal="left"/>
    </xf>
    <xf numFmtId="20" fontId="0" fillId="0" borderId="0" xfId="0" applyNumberFormat="1"/>
    <xf numFmtId="0" fontId="1" fillId="0" borderId="0" xfId="0" applyFont="1"/>
    <xf numFmtId="20" fontId="1" fillId="0" borderId="0" xfId="0" applyNumberFormat="1" applyFont="1"/>
    <xf numFmtId="49" fontId="0" fillId="0" borderId="0" xfId="0" applyNumberFormat="1"/>
    <xf numFmtId="0" fontId="2" fillId="2" borderId="1" xfId="0" applyFont="1" applyFill="1" applyBorder="1" applyAlignment="1">
      <alignment horizontal="left" vertical="center" wrapText="1" readingOrder="1"/>
    </xf>
    <xf numFmtId="0" fontId="2" fillId="2" borderId="1" xfId="0" applyFont="1" applyFill="1" applyBorder="1" applyAlignment="1">
      <alignment horizontal="left" wrapText="1" readingOrder="1"/>
    </xf>
    <xf numFmtId="0" fontId="2" fillId="2" borderId="1" xfId="0" applyFont="1" applyFill="1" applyBorder="1" applyAlignment="1">
      <alignment horizontal="left" vertical="top" wrapText="1" readingOrder="1"/>
    </xf>
    <xf numFmtId="0" fontId="2" fillId="3" borderId="2" xfId="0" applyFont="1" applyFill="1" applyBorder="1" applyAlignment="1">
      <alignment horizontal="left" wrapText="1" readingOrder="1"/>
    </xf>
    <xf numFmtId="0" fontId="2" fillId="3" borderId="0" xfId="0" applyFont="1" applyFill="1" applyAlignment="1">
      <alignment horizontal="left" wrapText="1" readingOrder="1"/>
    </xf>
    <xf numFmtId="0" fontId="0" fillId="3" borderId="0" xfId="0" applyFill="1"/>
    <xf numFmtId="0" fontId="2" fillId="3" borderId="2" xfId="0" applyFont="1" applyFill="1" applyBorder="1" applyAlignment="1">
      <alignment horizontal="left" vertical="top" wrapText="1" readingOrder="1"/>
    </xf>
    <xf numFmtId="0" fontId="0" fillId="4" borderId="0" xfId="0" applyFill="1"/>
    <xf numFmtId="0" fontId="0" fillId="4" borderId="0" xfId="0" applyFill="1" applyAlignment="1">
      <alignment horizontal="left"/>
    </xf>
    <xf numFmtId="0" fontId="3" fillId="4" borderId="0" xfId="0" applyFont="1" applyFill="1" applyAlignment="1">
      <alignment horizontal="center"/>
    </xf>
    <xf numFmtId="0" fontId="4" fillId="0" borderId="0" xfId="0" applyFont="1"/>
    <xf numFmtId="0" fontId="5" fillId="5" borderId="3" xfId="0" applyFont="1" applyFill="1" applyBorder="1" applyAlignment="1">
      <alignment horizontal="left"/>
    </xf>
    <xf numFmtId="0" fontId="5" fillId="5" borderId="3" xfId="0" applyFont="1" applyFill="1" applyBorder="1"/>
    <xf numFmtId="0" fontId="5" fillId="5" borderId="3" xfId="0" applyFont="1" applyFill="1" applyBorder="1" applyAlignment="1">
      <alignment horizontal="right"/>
    </xf>
    <xf numFmtId="0" fontId="0" fillId="4" borderId="0" xfId="0" applyFill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5" fontId="1" fillId="0" borderId="0" xfId="0" applyNumberFormat="1" applyFont="1" applyAlignment="1">
      <alignment horizontal="left"/>
    </xf>
    <xf numFmtId="0" fontId="6" fillId="0" borderId="0" xfId="1"/>
    <xf numFmtId="164" fontId="0" fillId="0" borderId="0" xfId="0" applyNumberFormat="1"/>
    <xf numFmtId="164" fontId="0" fillId="0" borderId="3" xfId="0" applyNumberFormat="1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9" xfId="0" applyNumberFormat="1" applyBorder="1"/>
    <xf numFmtId="164" fontId="0" fillId="0" borderId="10" xfId="0" applyNumberFormat="1" applyBorder="1"/>
    <xf numFmtId="164" fontId="0" fillId="0" borderId="11" xfId="0" applyNumberFormat="1" applyBorder="1"/>
    <xf numFmtId="164" fontId="0" fillId="6" borderId="5" xfId="0" applyNumberFormat="1" applyFill="1" applyBorder="1"/>
    <xf numFmtId="0" fontId="1" fillId="6" borderId="0" xfId="0" applyFont="1" applyFill="1" applyAlignment="1">
      <alignment horizontal="right"/>
    </xf>
    <xf numFmtId="164" fontId="8" fillId="0" borderId="6" xfId="0" applyNumberFormat="1" applyFont="1" applyBorder="1"/>
    <xf numFmtId="164" fontId="8" fillId="0" borderId="7" xfId="0" applyNumberFormat="1" applyFont="1" applyBorder="1"/>
    <xf numFmtId="164" fontId="9" fillId="4" borderId="7" xfId="0" applyNumberFormat="1" applyFont="1" applyFill="1" applyBorder="1"/>
    <xf numFmtId="164" fontId="8" fillId="0" borderId="5" xfId="0" applyNumberFormat="1" applyFont="1" applyBorder="1"/>
    <xf numFmtId="164" fontId="8" fillId="0" borderId="0" xfId="0" applyNumberFormat="1" applyFont="1"/>
    <xf numFmtId="164" fontId="8" fillId="0" borderId="8" xfId="0" applyNumberFormat="1" applyFont="1" applyBorder="1"/>
    <xf numFmtId="164" fontId="10" fillId="4" borderId="3" xfId="0" applyNumberFormat="1" applyFont="1" applyFill="1" applyBorder="1"/>
    <xf numFmtId="164" fontId="10" fillId="4" borderId="0" xfId="0" applyNumberFormat="1" applyFont="1" applyFill="1"/>
    <xf numFmtId="164" fontId="11" fillId="7" borderId="0" xfId="0" applyNumberFormat="1" applyFont="1" applyFill="1"/>
    <xf numFmtId="0" fontId="12" fillId="3" borderId="2" xfId="0" applyFont="1" applyFill="1" applyBorder="1" applyAlignment="1">
      <alignment horizontal="left" vertical="top" wrapText="1" readingOrder="1"/>
    </xf>
    <xf numFmtId="0" fontId="13" fillId="0" borderId="0" xfId="0" applyFont="1"/>
    <xf numFmtId="164" fontId="14" fillId="0" borderId="0" xfId="0" applyNumberFormat="1" applyFont="1"/>
    <xf numFmtId="0" fontId="14" fillId="0" borderId="0" xfId="0" applyFont="1"/>
    <xf numFmtId="20" fontId="2" fillId="3" borderId="2" xfId="0" applyNumberFormat="1" applyFont="1" applyFill="1" applyBorder="1" applyAlignment="1">
      <alignment horizontal="left" vertical="top" wrapText="1" readingOrder="1"/>
    </xf>
    <xf numFmtId="164" fontId="6" fillId="7" borderId="0" xfId="1" applyNumberFormat="1" applyFill="1"/>
    <xf numFmtId="0" fontId="7" fillId="0" borderId="0" xfId="0" applyFont="1"/>
    <xf numFmtId="0" fontId="14" fillId="0" borderId="0" xfId="0" applyFont="1" applyAlignment="1">
      <alignment horizontal="center"/>
    </xf>
    <xf numFmtId="15" fontId="1" fillId="8" borderId="0" xfId="0" applyNumberFormat="1" applyFont="1" applyFill="1" applyAlignment="1">
      <alignment horizontal="left"/>
    </xf>
    <xf numFmtId="0" fontId="1" fillId="8" borderId="0" xfId="0" applyFont="1" applyFill="1"/>
    <xf numFmtId="0" fontId="6" fillId="0" borderId="0" xfId="1" applyFill="1"/>
    <xf numFmtId="15" fontId="1" fillId="5" borderId="0" xfId="0" applyNumberFormat="1" applyFont="1" applyFill="1" applyAlignment="1">
      <alignment horizontal="left"/>
    </xf>
    <xf numFmtId="0" fontId="0" fillId="5" borderId="0" xfId="0" applyFill="1" applyAlignment="1">
      <alignment horizontal="center"/>
    </xf>
    <xf numFmtId="0" fontId="1" fillId="5" borderId="0" xfId="0" applyFont="1" applyFill="1"/>
    <xf numFmtId="0" fontId="0" fillId="5" borderId="0" xfId="0" applyFill="1"/>
    <xf numFmtId="20" fontId="0" fillId="5" borderId="0" xfId="0" applyNumberFormat="1" applyFill="1"/>
    <xf numFmtId="20" fontId="1" fillId="5" borderId="0" xfId="0" applyNumberFormat="1" applyFont="1" applyFill="1"/>
    <xf numFmtId="0" fontId="0" fillId="5" borderId="0" xfId="0" applyFill="1" applyAlignment="1">
      <alignment horizontal="left"/>
    </xf>
    <xf numFmtId="15" fontId="0" fillId="5" borderId="0" xfId="0" applyNumberFormat="1" applyFill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tandards.ieee.org/content/dam/ieee-standards/standards/web/documents/other/Participant-Behavior-Individual-Method.pdf" TargetMode="External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standards.ieee.org/content/ieee-standards/en/about/sasb/patcom/index.html" TargetMode="External"/><Relationship Id="rId5" Type="http://schemas.openxmlformats.org/officeDocument/2006/relationships/hyperlink" Target="https://standards.ieee.org/content/dam/ieee-standards/standards/web/documents/other/ieee-sa-copyright-policy-2019.pdf" TargetMode="External"/><Relationship Id="rId4" Type="http://schemas.openxmlformats.org/officeDocument/2006/relationships/hyperlink" Target="https://standards.ieee.org/ipr/copyright-materials.html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4/15-24-0552-00-04ab-uwb-packet-format-configuration.docx" TargetMode="External"/><Relationship Id="rId13" Type="http://schemas.openxmlformats.org/officeDocument/2006/relationships/hyperlink" Target="https://mentor.ieee.org/802.15/dcn/24/15-24-0490-01-04ab-proposed-resolutions-for-cid-279-885-etc.docx" TargetMode="External"/><Relationship Id="rId18" Type="http://schemas.openxmlformats.org/officeDocument/2006/relationships/hyperlink" Target="https://mentor.ieee.org/802.15/dcn/24/15-24-0563-00-04ab-draft-1-0-proposed-le-phy-comments-resolution-cid-856.docx" TargetMode="External"/><Relationship Id="rId3" Type="http://schemas.openxmlformats.org/officeDocument/2006/relationships/hyperlink" Target="https://mentor.ieee.org/802.15/dcn/24/15-24-0505-01-04ab-proposed-resolutions-for-common-message-fields.docx" TargetMode="External"/><Relationship Id="rId21" Type="http://schemas.openxmlformats.org/officeDocument/2006/relationships/hyperlink" Target="https://mentor.ieee.org/802.15/dcn/24/15-24-0577-00-04ab-comment-resolution-part-1.docx" TargetMode="External"/><Relationship Id="rId7" Type="http://schemas.openxmlformats.org/officeDocument/2006/relationships/hyperlink" Target="https://mentor.ieee.org/802.15/dcn/24/15-24-0514-00-04ab-lb207-d01-comment-resolution-revise-cids-74-76-77-78-243-244-514-546-653-654-661-662-663-929-1000-1005-1006-1007-1009-1010-1011-1135-1136-1213-1374-1375-1395.docx" TargetMode="External"/><Relationship Id="rId12" Type="http://schemas.openxmlformats.org/officeDocument/2006/relationships/hyperlink" Target="https://mentor.ieee.org/802.15/dcn/24/15-24-0490-00-04ab-proposed-resolutions-for-cid-279-885-etc.docx" TargetMode="External"/><Relationship Id="rId17" Type="http://schemas.openxmlformats.org/officeDocument/2006/relationships/hyperlink" Target="https://mentor.ieee.org/802.15/dcn/24/15-24-0470-01-04ab-proposed-resolution-for-cid-187.docx" TargetMode="External"/><Relationship Id="rId2" Type="http://schemas.openxmlformats.org/officeDocument/2006/relationships/hyperlink" Target="https://mentor.ieee.org/802.15/dcn/24/15-24-0477-01-04ab-proposed-resolution-for-hyper-block-comments.docx" TargetMode="External"/><Relationship Id="rId16" Type="http://schemas.openxmlformats.org/officeDocument/2006/relationships/hyperlink" Target="https://mentor.ieee.org/802.15/dcn/24/15-24-0562-00-04ab-draft-1-0-comment-resolution-cids-1000-929-1395-514-546.docx" TargetMode="External"/><Relationship Id="rId20" Type="http://schemas.openxmlformats.org/officeDocument/2006/relationships/hyperlink" Target="https://mentor.ieee.org/802.15/dcn/24/15-24-0576-00-04ab-comment-resolution-31-40-137-957-1400-958-671-963.docx" TargetMode="External"/><Relationship Id="rId1" Type="http://schemas.openxmlformats.org/officeDocument/2006/relationships/hyperlink" Target="https://mentor.ieee.org/802.15/dcn/24/15-24-0504-01-04ab-proposed-resolution-for-bitmap-based-slot-scheduling.docx" TargetMode="External"/><Relationship Id="rId6" Type="http://schemas.openxmlformats.org/officeDocument/2006/relationships/hyperlink" Target="https://mentor.ieee.org/802.15/dcn/24/15-24-0514-00-04ab-lb207-d01-comment-resolution-revise-cids-74-76-77-78-243-244-514-546-653-654-661-662-663-929-1000-1005-1006-1007-1009-1010-1011-1135-1136-1213-1374-1375-1395.docx" TargetMode="External"/><Relationship Id="rId11" Type="http://schemas.openxmlformats.org/officeDocument/2006/relationships/hyperlink" Target="https://mentor.ieee.org/802.15/dcn/24/15-24-0470-00-04ab-proposed-resolution-for-cid-187.docx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s://mentor.ieee.org/802.15/dcn/24/15-24-0550-00-04ab-proposed-resolution-for-hyper-block-comments-part2.docx" TargetMode="External"/><Relationship Id="rId15" Type="http://schemas.openxmlformats.org/officeDocument/2006/relationships/hyperlink" Target="https://mentor.ieee.org/802.15/dcn/24/15-24-0371-20-04ab-consolidated-comments-draft-1-0.xlsm" TargetMode="External"/><Relationship Id="rId23" Type="http://schemas.openxmlformats.org/officeDocument/2006/relationships/hyperlink" Target="https://mentor.ieee.org/802.15/dcn/24/15-24-0578-00-04ab-draft-1-0-comment-resolution-cids-965-1421-1422-1278.docx" TargetMode="External"/><Relationship Id="rId10" Type="http://schemas.openxmlformats.org/officeDocument/2006/relationships/hyperlink" Target="https://mentor.ieee.org/802.15/dcn/24/15-24-0553-00-04ab-uwb-packet-format-configuration.docx" TargetMode="External"/><Relationship Id="rId19" Type="http://schemas.openxmlformats.org/officeDocument/2006/relationships/hyperlink" Target="https://mentor.ieee.org/802.15/dcn/24/15-24-0569-00-04ab-proposed-resolution-for-mms-public-part-2.docx" TargetMode="External"/><Relationship Id="rId4" Type="http://schemas.openxmlformats.org/officeDocument/2006/relationships/hyperlink" Target="https://mentor.ieee.org/802.15/dcn/24/15-24-0371-14-04ab-consolidated-comments-draft-1-0.xlsm" TargetMode="External"/><Relationship Id="rId9" Type="http://schemas.openxmlformats.org/officeDocument/2006/relationships/hyperlink" Target="https://mentor.ieee.org/802.15/dcn/24/15-24-0452-02-04ab-proposed-resolutions-for-cid-93-174-etc.docx" TargetMode="External"/><Relationship Id="rId14" Type="http://schemas.openxmlformats.org/officeDocument/2006/relationships/hyperlink" Target="https://mentor.ieee.org/802.15/dcn/24/15-24-0532-01-04ab-non-interleaved-mms-comment-resolution.pptx" TargetMode="External"/><Relationship Id="rId22" Type="http://schemas.openxmlformats.org/officeDocument/2006/relationships/hyperlink" Target="https://mentor.ieee.org/802.15/dcn/24/15-24-0579-00-04ab-draft-1-0-comment-resolution-frequency-stitching.ppt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88559-2FE6-4329-BC1D-E1921EAF39AD}">
  <dimension ref="A1:I26"/>
  <sheetViews>
    <sheetView workbookViewId="0">
      <selection activeCell="F34" sqref="F34:F52"/>
    </sheetView>
  </sheetViews>
  <sheetFormatPr defaultRowHeight="15" x14ac:dyDescent="0.25"/>
  <cols>
    <col min="1" max="7" width="8.85546875" style="27" customWidth="1"/>
    <col min="8" max="8" width="16.7109375" customWidth="1"/>
    <col min="9" max="9" width="67.7109375" customWidth="1"/>
  </cols>
  <sheetData>
    <row r="1" spans="1:9" s="48" customFormat="1" ht="18.75" x14ac:dyDescent="0.3">
      <c r="A1" s="47" t="s">
        <v>52</v>
      </c>
      <c r="B1" s="47"/>
      <c r="C1" s="47"/>
      <c r="D1" s="47"/>
      <c r="E1" s="47"/>
      <c r="F1" s="47"/>
      <c r="G1" s="47"/>
      <c r="I1" s="52" t="s">
        <v>76</v>
      </c>
    </row>
    <row r="2" spans="1:9" x14ac:dyDescent="0.25">
      <c r="A2" s="27" t="s">
        <v>33</v>
      </c>
      <c r="B2" s="27" t="s">
        <v>28</v>
      </c>
      <c r="C2" s="27" t="s">
        <v>29</v>
      </c>
      <c r="D2" s="27" t="s">
        <v>30</v>
      </c>
      <c r="E2" s="27" t="s">
        <v>31</v>
      </c>
      <c r="F2" s="27" t="s">
        <v>32</v>
      </c>
      <c r="G2" s="27" t="s">
        <v>34</v>
      </c>
      <c r="I2" s="23" t="s">
        <v>63</v>
      </c>
    </row>
    <row r="3" spans="1:9" ht="15.75" x14ac:dyDescent="0.25">
      <c r="A3" s="36"/>
      <c r="B3" s="37"/>
      <c r="C3" s="38"/>
      <c r="D3" s="37">
        <f>DATE(2024,9,18)</f>
        <v>45553</v>
      </c>
      <c r="E3" s="41">
        <f t="shared" ref="E3:G4" si="0">D3+1</f>
        <v>45554</v>
      </c>
      <c r="F3" s="41">
        <f t="shared" si="0"/>
        <v>45555</v>
      </c>
      <c r="G3" s="41">
        <f t="shared" si="0"/>
        <v>45556</v>
      </c>
      <c r="I3" s="44" t="s">
        <v>71</v>
      </c>
    </row>
    <row r="4" spans="1:9" ht="15.75" x14ac:dyDescent="0.25">
      <c r="A4" s="39">
        <f t="shared" ref="A4:A11" si="1">G3+1</f>
        <v>45557</v>
      </c>
      <c r="B4" s="40">
        <f>A4+1</f>
        <v>45558</v>
      </c>
      <c r="C4" s="42">
        <f>B4+1</f>
        <v>45559</v>
      </c>
      <c r="D4" s="27">
        <f>C4+1</f>
        <v>45560</v>
      </c>
      <c r="E4" s="27">
        <f t="shared" si="0"/>
        <v>45561</v>
      </c>
      <c r="F4" s="27">
        <f t="shared" si="0"/>
        <v>45562</v>
      </c>
      <c r="G4" s="27">
        <f t="shared" si="0"/>
        <v>45563</v>
      </c>
      <c r="I4" s="44" t="s">
        <v>74</v>
      </c>
    </row>
    <row r="5" spans="1:9" ht="15.75" x14ac:dyDescent="0.25">
      <c r="A5" s="39">
        <f t="shared" si="1"/>
        <v>45564</v>
      </c>
      <c r="B5" s="40">
        <f t="shared" ref="B5:G8" si="2">A5+1</f>
        <v>45565</v>
      </c>
      <c r="C5" s="42">
        <f>B5+1</f>
        <v>45566</v>
      </c>
      <c r="D5" s="27">
        <f>C5+1</f>
        <v>45567</v>
      </c>
      <c r="E5" s="42">
        <f>D5+1</f>
        <v>45568</v>
      </c>
      <c r="F5" s="27">
        <f>E5+1</f>
        <v>45569</v>
      </c>
      <c r="G5" s="27">
        <f>F5+1</f>
        <v>45570</v>
      </c>
      <c r="I5" s="44" t="s">
        <v>72</v>
      </c>
    </row>
    <row r="6" spans="1:9" ht="15.75" x14ac:dyDescent="0.25">
      <c r="A6" s="30">
        <f t="shared" si="1"/>
        <v>45571</v>
      </c>
      <c r="B6" s="27">
        <f t="shared" si="2"/>
        <v>45572</v>
      </c>
      <c r="C6" s="42">
        <f t="shared" si="2"/>
        <v>45573</v>
      </c>
      <c r="D6" s="27">
        <f t="shared" si="2"/>
        <v>45574</v>
      </c>
      <c r="E6" s="42">
        <f t="shared" si="2"/>
        <v>45575</v>
      </c>
      <c r="F6" s="27">
        <f t="shared" si="2"/>
        <v>45576</v>
      </c>
      <c r="G6" s="29">
        <f t="shared" si="2"/>
        <v>45577</v>
      </c>
      <c r="I6" s="44" t="s">
        <v>73</v>
      </c>
    </row>
    <row r="7" spans="1:9" ht="15.75" x14ac:dyDescent="0.25">
      <c r="A7" s="30">
        <f t="shared" si="1"/>
        <v>45578</v>
      </c>
      <c r="B7" s="28">
        <f t="shared" si="2"/>
        <v>45579</v>
      </c>
      <c r="C7" s="42">
        <f t="shared" si="2"/>
        <v>45580</v>
      </c>
      <c r="D7" s="28">
        <f t="shared" si="2"/>
        <v>45581</v>
      </c>
      <c r="E7" s="42">
        <f t="shared" si="2"/>
        <v>45582</v>
      </c>
      <c r="F7" s="28">
        <f t="shared" si="2"/>
        <v>45583</v>
      </c>
      <c r="G7" s="32">
        <f t="shared" si="2"/>
        <v>45584</v>
      </c>
      <c r="I7" s="44"/>
    </row>
    <row r="8" spans="1:9" ht="15.75" x14ac:dyDescent="0.25">
      <c r="A8" s="31">
        <f t="shared" si="1"/>
        <v>45585</v>
      </c>
      <c r="B8" s="27">
        <f t="shared" si="2"/>
        <v>45586</v>
      </c>
      <c r="C8" s="43">
        <f t="shared" si="2"/>
        <v>45587</v>
      </c>
      <c r="D8" s="27">
        <f t="shared" si="2"/>
        <v>45588</v>
      </c>
      <c r="E8" s="42">
        <f t="shared" si="2"/>
        <v>45589</v>
      </c>
      <c r="F8" s="27">
        <f t="shared" si="2"/>
        <v>45590</v>
      </c>
      <c r="G8" s="33">
        <f t="shared" si="2"/>
        <v>45591</v>
      </c>
      <c r="I8" s="44"/>
    </row>
    <row r="9" spans="1:9" ht="15.75" x14ac:dyDescent="0.25">
      <c r="A9" s="30">
        <f t="shared" si="1"/>
        <v>45592</v>
      </c>
      <c r="B9" s="27">
        <f t="shared" ref="B9:G9" si="3">A9+1</f>
        <v>45593</v>
      </c>
      <c r="C9" s="43">
        <f t="shared" si="3"/>
        <v>45594</v>
      </c>
      <c r="D9" s="27">
        <f t="shared" si="3"/>
        <v>45595</v>
      </c>
      <c r="E9" s="42">
        <f t="shared" si="3"/>
        <v>45596</v>
      </c>
      <c r="F9" s="27">
        <f t="shared" si="3"/>
        <v>45597</v>
      </c>
      <c r="G9" s="33">
        <f t="shared" si="3"/>
        <v>45598</v>
      </c>
      <c r="I9" s="44" t="s">
        <v>59</v>
      </c>
    </row>
    <row r="10" spans="1:9" x14ac:dyDescent="0.25">
      <c r="A10" s="30">
        <f t="shared" si="1"/>
        <v>45599</v>
      </c>
      <c r="B10" s="27">
        <f t="shared" ref="B10:G10" si="4">A10+1</f>
        <v>45600</v>
      </c>
      <c r="C10" s="43">
        <f t="shared" si="4"/>
        <v>45601</v>
      </c>
      <c r="D10" s="27">
        <f t="shared" si="4"/>
        <v>45602</v>
      </c>
      <c r="E10" s="42">
        <f t="shared" si="4"/>
        <v>45603</v>
      </c>
      <c r="F10" s="27">
        <f t="shared" si="4"/>
        <v>45604</v>
      </c>
      <c r="G10" s="33">
        <f t="shared" si="4"/>
        <v>45605</v>
      </c>
      <c r="I10" s="50"/>
    </row>
    <row r="11" spans="1:9" x14ac:dyDescent="0.25">
      <c r="A11" s="34">
        <f t="shared" si="1"/>
        <v>45606</v>
      </c>
      <c r="B11" s="34">
        <f t="shared" ref="B11:G11" si="5">A11+1</f>
        <v>45607</v>
      </c>
      <c r="C11" s="34">
        <f t="shared" si="5"/>
        <v>45608</v>
      </c>
      <c r="D11" s="34">
        <f t="shared" si="5"/>
        <v>45609</v>
      </c>
      <c r="E11" s="34">
        <f t="shared" si="5"/>
        <v>45610</v>
      </c>
      <c r="F11" s="34">
        <f t="shared" si="5"/>
        <v>45611</v>
      </c>
      <c r="G11" s="34">
        <f t="shared" si="5"/>
        <v>45612</v>
      </c>
      <c r="H11" s="35" t="s">
        <v>75</v>
      </c>
    </row>
    <row r="17" spans="8:9" ht="15.75" x14ac:dyDescent="0.25">
      <c r="H17" s="46" t="s">
        <v>53</v>
      </c>
      <c r="I17" s="4" t="s">
        <v>42</v>
      </c>
    </row>
    <row r="18" spans="8:9" x14ac:dyDescent="0.25">
      <c r="I18" s="4" t="s">
        <v>51</v>
      </c>
    </row>
    <row r="19" spans="8:9" x14ac:dyDescent="0.25">
      <c r="I19" s="26" t="s">
        <v>50</v>
      </c>
    </row>
    <row r="20" spans="8:9" x14ac:dyDescent="0.25">
      <c r="I20" t="s">
        <v>49</v>
      </c>
    </row>
    <row r="21" spans="8:9" x14ac:dyDescent="0.25">
      <c r="I21" s="26" t="s">
        <v>43</v>
      </c>
    </row>
    <row r="22" spans="8:9" x14ac:dyDescent="0.25">
      <c r="I22" t="s">
        <v>44</v>
      </c>
    </row>
    <row r="23" spans="8:9" x14ac:dyDescent="0.25">
      <c r="I23" s="26" t="s">
        <v>45</v>
      </c>
    </row>
    <row r="24" spans="8:9" x14ac:dyDescent="0.25">
      <c r="I24" t="s">
        <v>46</v>
      </c>
    </row>
    <row r="25" spans="8:9" x14ac:dyDescent="0.25">
      <c r="I25" s="26" t="s">
        <v>47</v>
      </c>
    </row>
    <row r="26" spans="8:9" x14ac:dyDescent="0.25">
      <c r="I26" s="26" t="s">
        <v>48</v>
      </c>
    </row>
  </sheetData>
  <hyperlinks>
    <hyperlink ref="I21" r:id="rId1" xr:uid="{A0055CD4-3E65-4CD3-A618-DD0326A0392A}"/>
    <hyperlink ref="I19" r:id="rId2" xr:uid="{ADF22F03-1785-4D82-ADD9-00A85B98CF00}"/>
    <hyperlink ref="I23" r:id="rId3" xr:uid="{5625F867-1741-4067-B2F8-464B95592BA5}"/>
    <hyperlink ref="I25" r:id="rId4" xr:uid="{6B368A1E-90B8-490B-B78A-AAEAA0595BC1}"/>
    <hyperlink ref="I26" r:id="rId5" xr:uid="{C50F708B-D587-47FE-8532-DE2B067E861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FD0E0-472F-43CC-9CEA-8944BC72BFC8}">
  <dimension ref="A1:G30"/>
  <sheetViews>
    <sheetView workbookViewId="0">
      <selection activeCell="A2" sqref="A2"/>
    </sheetView>
  </sheetViews>
  <sheetFormatPr defaultRowHeight="15" x14ac:dyDescent="0.25"/>
  <cols>
    <col min="1" max="1" width="15.140625" style="1" customWidth="1"/>
    <col min="2" max="2" width="36" customWidth="1"/>
    <col min="4" max="4" width="14.140625" style="24" customWidth="1"/>
    <col min="5" max="5" width="43.7109375" style="6" customWidth="1"/>
  </cols>
  <sheetData>
    <row r="1" spans="1:7" x14ac:dyDescent="0.25">
      <c r="A1" s="1" t="s">
        <v>0</v>
      </c>
      <c r="B1" t="s">
        <v>10</v>
      </c>
      <c r="C1" t="s">
        <v>5</v>
      </c>
      <c r="D1" s="24" t="s">
        <v>26</v>
      </c>
      <c r="E1" s="6" t="s">
        <v>3</v>
      </c>
      <c r="F1" t="s">
        <v>55</v>
      </c>
    </row>
    <row r="2" spans="1:7" x14ac:dyDescent="0.25">
      <c r="A2" s="2">
        <v>45559</v>
      </c>
      <c r="B2" t="s">
        <v>27</v>
      </c>
      <c r="C2">
        <v>1</v>
      </c>
      <c r="F2" s="3">
        <v>0.25</v>
      </c>
      <c r="G2" s="3"/>
    </row>
    <row r="3" spans="1:7" x14ac:dyDescent="0.25">
      <c r="A3" s="2">
        <f>A2+2</f>
        <v>45561</v>
      </c>
      <c r="B3" t="s">
        <v>27</v>
      </c>
      <c r="C3">
        <v>1</v>
      </c>
      <c r="F3" s="3">
        <v>0.625</v>
      </c>
      <c r="G3" s="3"/>
    </row>
    <row r="4" spans="1:7" x14ac:dyDescent="0.25">
      <c r="A4" s="2">
        <f>A2+7</f>
        <v>45566</v>
      </c>
      <c r="B4" t="s">
        <v>27</v>
      </c>
      <c r="C4">
        <v>1</v>
      </c>
      <c r="F4" s="3">
        <v>0.25</v>
      </c>
      <c r="G4" s="3"/>
    </row>
    <row r="5" spans="1:7" x14ac:dyDescent="0.25">
      <c r="A5" s="2">
        <f>A3+7</f>
        <v>45568</v>
      </c>
      <c r="B5" t="s">
        <v>27</v>
      </c>
      <c r="C5">
        <v>1</v>
      </c>
      <c r="F5" s="3">
        <v>0.625</v>
      </c>
      <c r="G5" s="3"/>
    </row>
    <row r="6" spans="1:7" x14ac:dyDescent="0.25">
      <c r="A6" s="2">
        <f t="shared" ref="A6:A15" si="0">A4+7</f>
        <v>45573</v>
      </c>
      <c r="B6" t="s">
        <v>27</v>
      </c>
      <c r="C6">
        <v>1</v>
      </c>
      <c r="F6" s="3">
        <v>0.25</v>
      </c>
      <c r="G6" s="3"/>
    </row>
    <row r="7" spans="1:7" x14ac:dyDescent="0.25">
      <c r="A7" s="2">
        <f t="shared" si="0"/>
        <v>45575</v>
      </c>
      <c r="B7" t="s">
        <v>27</v>
      </c>
      <c r="C7">
        <v>1</v>
      </c>
      <c r="F7" s="3">
        <v>0.625</v>
      </c>
      <c r="G7" s="3"/>
    </row>
    <row r="8" spans="1:7" x14ac:dyDescent="0.25">
      <c r="A8" s="2">
        <f t="shared" si="0"/>
        <v>45580</v>
      </c>
      <c r="B8" t="s">
        <v>27</v>
      </c>
      <c r="C8">
        <v>1</v>
      </c>
      <c r="F8" s="3">
        <v>0.25</v>
      </c>
      <c r="G8" s="3"/>
    </row>
    <row r="9" spans="1:7" x14ac:dyDescent="0.25">
      <c r="A9" s="2">
        <f t="shared" si="0"/>
        <v>45582</v>
      </c>
      <c r="B9" t="s">
        <v>27</v>
      </c>
      <c r="C9">
        <v>1</v>
      </c>
      <c r="F9" s="3">
        <v>0.625</v>
      </c>
      <c r="G9" s="3"/>
    </row>
    <row r="10" spans="1:7" x14ac:dyDescent="0.25">
      <c r="A10" s="2">
        <f t="shared" si="0"/>
        <v>45587</v>
      </c>
      <c r="B10" t="s">
        <v>27</v>
      </c>
      <c r="C10">
        <v>1</v>
      </c>
      <c r="F10" s="3">
        <v>0.25</v>
      </c>
      <c r="G10" s="3"/>
    </row>
    <row r="11" spans="1:7" x14ac:dyDescent="0.25">
      <c r="A11" s="2">
        <f t="shared" si="0"/>
        <v>45589</v>
      </c>
      <c r="B11" t="s">
        <v>27</v>
      </c>
      <c r="C11">
        <v>1</v>
      </c>
      <c r="F11" s="3">
        <v>0.625</v>
      </c>
      <c r="G11" s="3"/>
    </row>
    <row r="12" spans="1:7" x14ac:dyDescent="0.25">
      <c r="A12" s="2">
        <f t="shared" si="0"/>
        <v>45594</v>
      </c>
      <c r="B12" t="s">
        <v>27</v>
      </c>
      <c r="C12">
        <v>1</v>
      </c>
      <c r="F12" s="3">
        <v>0.25</v>
      </c>
      <c r="G12" s="3"/>
    </row>
    <row r="13" spans="1:7" x14ac:dyDescent="0.25">
      <c r="A13" s="2">
        <f t="shared" si="0"/>
        <v>45596</v>
      </c>
      <c r="B13" t="s">
        <v>27</v>
      </c>
      <c r="C13">
        <v>1</v>
      </c>
      <c r="F13" s="3">
        <v>0.625</v>
      </c>
      <c r="G13" s="3"/>
    </row>
    <row r="14" spans="1:7" x14ac:dyDescent="0.25">
      <c r="A14" s="2">
        <f t="shared" si="0"/>
        <v>45601</v>
      </c>
      <c r="B14" t="s">
        <v>27</v>
      </c>
      <c r="C14">
        <v>1</v>
      </c>
      <c r="F14" s="3">
        <v>0.25</v>
      </c>
      <c r="G14" s="3"/>
    </row>
    <row r="15" spans="1:7" x14ac:dyDescent="0.25">
      <c r="A15" s="2">
        <f t="shared" si="0"/>
        <v>45603</v>
      </c>
      <c r="B15" t="s">
        <v>27</v>
      </c>
      <c r="C15">
        <v>1</v>
      </c>
      <c r="F15" s="3">
        <v>0.625</v>
      </c>
      <c r="G15" s="3"/>
    </row>
    <row r="16" spans="1:7" x14ac:dyDescent="0.25">
      <c r="A16" s="2"/>
      <c r="F16" s="3"/>
      <c r="G16" s="3"/>
    </row>
    <row r="17" spans="1:6" x14ac:dyDescent="0.25">
      <c r="A17" s="2"/>
      <c r="F17" s="3"/>
    </row>
    <row r="18" spans="1:6" x14ac:dyDescent="0.25">
      <c r="A18" s="2"/>
      <c r="F18" s="3"/>
    </row>
    <row r="19" spans="1:6" x14ac:dyDescent="0.25">
      <c r="A19" s="2"/>
      <c r="F19" s="3"/>
    </row>
    <row r="20" spans="1:6" x14ac:dyDescent="0.25">
      <c r="A20" s="2"/>
      <c r="F20" s="3"/>
    </row>
    <row r="21" spans="1:6" x14ac:dyDescent="0.25">
      <c r="A21" s="2"/>
      <c r="F21" s="3"/>
    </row>
    <row r="22" spans="1:6" x14ac:dyDescent="0.25">
      <c r="A22" s="2"/>
      <c r="F22" s="3"/>
    </row>
    <row r="23" spans="1:6" x14ac:dyDescent="0.25">
      <c r="A23" s="2"/>
      <c r="F23" s="3"/>
    </row>
    <row r="24" spans="1:6" x14ac:dyDescent="0.25">
      <c r="A24" s="2"/>
      <c r="F24" s="3"/>
    </row>
    <row r="25" spans="1:6" x14ac:dyDescent="0.25">
      <c r="A25" s="2"/>
      <c r="F25" s="3"/>
    </row>
    <row r="26" spans="1:6" x14ac:dyDescent="0.25">
      <c r="A26" s="2"/>
      <c r="F26" s="3"/>
    </row>
    <row r="27" spans="1:6" x14ac:dyDescent="0.25">
      <c r="A27" s="2"/>
      <c r="F27" s="3"/>
    </row>
    <row r="28" spans="1:6" x14ac:dyDescent="0.25">
      <c r="A28" s="2"/>
      <c r="F28" s="3"/>
    </row>
    <row r="29" spans="1:6" x14ac:dyDescent="0.25">
      <c r="A29" s="2"/>
      <c r="F29" s="3"/>
    </row>
    <row r="30" spans="1:6" x14ac:dyDescent="0.25">
      <c r="A30" s="2"/>
      <c r="F30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2AC8C-5479-40D8-9AB0-A7E9CF7E92E4}">
  <dimension ref="A1:I211"/>
  <sheetViews>
    <sheetView tabSelected="1" topLeftCell="B90" zoomScale="120" zoomScaleNormal="120" workbookViewId="0">
      <selection activeCell="C106" sqref="C106"/>
    </sheetView>
  </sheetViews>
  <sheetFormatPr defaultRowHeight="15" x14ac:dyDescent="0.25"/>
  <cols>
    <col min="1" max="1" width="10.7109375" style="1" customWidth="1"/>
    <col min="2" max="2" width="5.85546875" style="24" customWidth="1"/>
    <col min="3" max="3" width="51" customWidth="1"/>
    <col min="4" max="4" width="8.28515625" customWidth="1"/>
    <col min="7" max="7" width="19.140625" style="24" customWidth="1"/>
    <col min="8" max="8" width="10.85546875" customWidth="1"/>
    <col min="9" max="9" width="18.7109375" customWidth="1"/>
  </cols>
  <sheetData>
    <row r="1" spans="1:9" ht="15.75" x14ac:dyDescent="0.25">
      <c r="A1" s="15"/>
      <c r="B1" s="21"/>
      <c r="C1" s="16" t="str">
        <f>Opening!I1</f>
        <v>TG4ab Interim Meeting,  Sept through November, 2024</v>
      </c>
      <c r="D1" s="14" t="s">
        <v>56</v>
      </c>
      <c r="E1" s="14">
        <v>-7</v>
      </c>
      <c r="F1" s="14"/>
      <c r="G1" s="21"/>
    </row>
    <row r="2" spans="1:9" ht="15.75" x14ac:dyDescent="0.25">
      <c r="A2" s="15"/>
      <c r="B2" s="21"/>
      <c r="C2" s="16" t="s">
        <v>21</v>
      </c>
      <c r="D2" s="14"/>
      <c r="E2" s="14"/>
      <c r="F2" s="14"/>
      <c r="G2" s="21"/>
    </row>
    <row r="3" spans="1:9" s="17" customFormat="1" x14ac:dyDescent="0.25">
      <c r="A3" s="18" t="s">
        <v>0</v>
      </c>
      <c r="B3" s="22" t="s">
        <v>1</v>
      </c>
      <c r="C3" s="19" t="s">
        <v>2</v>
      </c>
      <c r="D3" s="20" t="s">
        <v>6</v>
      </c>
      <c r="E3" s="20" t="s">
        <v>54</v>
      </c>
      <c r="F3" s="20" t="s">
        <v>4</v>
      </c>
      <c r="G3" s="22" t="s">
        <v>22</v>
      </c>
      <c r="I3" s="17" t="s">
        <v>25</v>
      </c>
    </row>
    <row r="4" spans="1:9" s="4" customFormat="1" x14ac:dyDescent="0.25">
      <c r="A4" s="25">
        <f>Summary!$A$2</f>
        <v>45559</v>
      </c>
      <c r="B4" s="23"/>
      <c r="C4" s="4" t="str">
        <f>CONCATENATE(TEXT(Summary!$A$2,"dd-mmm")," ",Summary!$B$2)</f>
        <v>24-Sep Comment Resolution</v>
      </c>
      <c r="E4" s="5">
        <f>Summary!F2</f>
        <v>0.25</v>
      </c>
      <c r="F4" s="5">
        <f>E4+TIME(-$E$1,0,0)</f>
        <v>0.54166666666666674</v>
      </c>
      <c r="G4" s="23"/>
    </row>
    <row r="5" spans="1:9" x14ac:dyDescent="0.25">
      <c r="A5" s="2"/>
      <c r="B5" s="24">
        <v>1</v>
      </c>
      <c r="C5" t="s">
        <v>7</v>
      </c>
      <c r="D5">
        <v>10</v>
      </c>
      <c r="E5" s="3">
        <f t="shared" ref="E5:E12" si="0">E4+TIME(0,D4,0)</f>
        <v>0.25</v>
      </c>
      <c r="F5" s="3"/>
      <c r="G5" s="24" t="s">
        <v>23</v>
      </c>
      <c r="I5" s="26"/>
    </row>
    <row r="6" spans="1:9" x14ac:dyDescent="0.25">
      <c r="B6" s="24">
        <f t="shared" ref="B6:B11" si="1">B5+1</f>
        <v>2</v>
      </c>
      <c r="C6" t="s">
        <v>66</v>
      </c>
      <c r="D6">
        <v>10</v>
      </c>
      <c r="E6" s="3">
        <f t="shared" si="0"/>
        <v>0.25694444444444442</v>
      </c>
      <c r="G6" s="24" t="s">
        <v>57</v>
      </c>
      <c r="H6" t="s">
        <v>60</v>
      </c>
      <c r="I6" s="26" t="s">
        <v>88</v>
      </c>
    </row>
    <row r="7" spans="1:9" x14ac:dyDescent="0.25">
      <c r="B7" s="24">
        <f t="shared" si="1"/>
        <v>3</v>
      </c>
      <c r="C7" t="s">
        <v>77</v>
      </c>
      <c r="D7">
        <v>20</v>
      </c>
      <c r="E7" s="3">
        <f t="shared" si="0"/>
        <v>0.26388888888888884</v>
      </c>
      <c r="G7" s="24" t="s">
        <v>78</v>
      </c>
      <c r="H7" t="s">
        <v>79</v>
      </c>
      <c r="I7" s="26" t="s">
        <v>80</v>
      </c>
    </row>
    <row r="8" spans="1:9" x14ac:dyDescent="0.25">
      <c r="B8" s="24">
        <f t="shared" si="1"/>
        <v>4</v>
      </c>
      <c r="C8" t="s">
        <v>81</v>
      </c>
      <c r="D8">
        <v>2</v>
      </c>
      <c r="E8" s="3">
        <f t="shared" si="0"/>
        <v>0.27777777777777773</v>
      </c>
      <c r="G8" s="24" t="s">
        <v>83</v>
      </c>
      <c r="H8" t="s">
        <v>86</v>
      </c>
      <c r="I8" s="26" t="s">
        <v>84</v>
      </c>
    </row>
    <row r="9" spans="1:9" x14ac:dyDescent="0.25">
      <c r="B9" s="24">
        <f t="shared" si="1"/>
        <v>5</v>
      </c>
      <c r="C9" t="s">
        <v>82</v>
      </c>
      <c r="D9">
        <v>3</v>
      </c>
      <c r="E9" s="3">
        <f t="shared" si="0"/>
        <v>0.27916666666666662</v>
      </c>
      <c r="G9" s="24" t="s">
        <v>83</v>
      </c>
      <c r="H9" t="s">
        <v>87</v>
      </c>
      <c r="I9" s="26" t="s">
        <v>85</v>
      </c>
    </row>
    <row r="10" spans="1:9" x14ac:dyDescent="0.25">
      <c r="B10" s="24">
        <f t="shared" si="1"/>
        <v>6</v>
      </c>
      <c r="C10" t="s">
        <v>92</v>
      </c>
      <c r="D10">
        <v>5</v>
      </c>
      <c r="E10" s="3">
        <f t="shared" si="0"/>
        <v>0.28124999999999994</v>
      </c>
      <c r="G10" s="24" t="s">
        <v>83</v>
      </c>
      <c r="H10" t="s">
        <v>91</v>
      </c>
      <c r="I10" s="26" t="s">
        <v>90</v>
      </c>
    </row>
    <row r="11" spans="1:9" x14ac:dyDescent="0.25">
      <c r="B11" s="24">
        <f t="shared" si="1"/>
        <v>7</v>
      </c>
      <c r="C11" t="s">
        <v>95</v>
      </c>
      <c r="D11">
        <v>10</v>
      </c>
      <c r="E11" s="3">
        <f t="shared" si="0"/>
        <v>0.28472222222222215</v>
      </c>
      <c r="G11" s="24" t="s">
        <v>65</v>
      </c>
      <c r="H11" t="s">
        <v>93</v>
      </c>
      <c r="I11" s="26" t="s">
        <v>94</v>
      </c>
    </row>
    <row r="12" spans="1:9" x14ac:dyDescent="0.25">
      <c r="C12" t="s">
        <v>8</v>
      </c>
      <c r="E12" s="3">
        <f t="shared" si="0"/>
        <v>0.29166666666666657</v>
      </c>
      <c r="G12" s="24" t="s">
        <v>23</v>
      </c>
    </row>
    <row r="13" spans="1:9" x14ac:dyDescent="0.25">
      <c r="E13" s="3"/>
    </row>
    <row r="14" spans="1:9" s="4" customFormat="1" x14ac:dyDescent="0.25">
      <c r="A14" s="25">
        <f>Summary!$A$3</f>
        <v>45561</v>
      </c>
      <c r="B14" s="23"/>
      <c r="C14" s="4" t="str">
        <f>CONCATENATE(TEXT(Summary!$A$3,"dd-mmm")," ",Summary!$B$3)</f>
        <v>26-Sep Comment Resolution</v>
      </c>
      <c r="E14" s="5">
        <f>Summary!F3</f>
        <v>0.625</v>
      </c>
      <c r="F14" s="5">
        <f>E14+TIME(-$E$1,0,0)</f>
        <v>0.91666666666666674</v>
      </c>
      <c r="G14" s="23"/>
    </row>
    <row r="15" spans="1:9" x14ac:dyDescent="0.25">
      <c r="B15" s="24">
        <f>B11+1</f>
        <v>8</v>
      </c>
      <c r="C15" t="s">
        <v>9</v>
      </c>
      <c r="D15">
        <v>5</v>
      </c>
      <c r="E15" s="3">
        <f>E14+TIME(0,D14,0)</f>
        <v>0.625</v>
      </c>
      <c r="G15" s="24" t="s">
        <v>23</v>
      </c>
    </row>
    <row r="16" spans="1:9" x14ac:dyDescent="0.25">
      <c r="B16" s="24">
        <f>B15+1</f>
        <v>9</v>
      </c>
      <c r="C16" t="s">
        <v>96</v>
      </c>
      <c r="D16">
        <v>25</v>
      </c>
      <c r="E16" s="3">
        <f>E15+TIME(0,D15,0)</f>
        <v>0.62847222222222221</v>
      </c>
      <c r="G16" s="24" t="s">
        <v>65</v>
      </c>
      <c r="H16" t="s">
        <v>93</v>
      </c>
      <c r="I16" s="26" t="s">
        <v>94</v>
      </c>
    </row>
    <row r="17" spans="1:9" x14ac:dyDescent="0.25">
      <c r="B17" s="24">
        <f>B16+1</f>
        <v>10</v>
      </c>
      <c r="C17" t="s">
        <v>97</v>
      </c>
      <c r="D17">
        <v>15</v>
      </c>
      <c r="E17" s="3">
        <f>E16+TIME(0,D16,0)</f>
        <v>0.64583333333333337</v>
      </c>
      <c r="G17" s="24" t="s">
        <v>98</v>
      </c>
      <c r="H17" t="s">
        <v>99</v>
      </c>
      <c r="I17" s="26" t="s">
        <v>104</v>
      </c>
    </row>
    <row r="18" spans="1:9" x14ac:dyDescent="0.25">
      <c r="B18" s="24">
        <f>B17+1</f>
        <v>11</v>
      </c>
      <c r="C18" t="s">
        <v>100</v>
      </c>
      <c r="D18">
        <v>15</v>
      </c>
      <c r="E18" s="3">
        <f>E17+TIME(0,D17,0)</f>
        <v>0.65625</v>
      </c>
      <c r="G18" s="24" t="s">
        <v>101</v>
      </c>
      <c r="H18" t="s">
        <v>102</v>
      </c>
      <c r="I18" s="26" t="s">
        <v>103</v>
      </c>
    </row>
    <row r="19" spans="1:9" x14ac:dyDescent="0.25">
      <c r="B19" s="24">
        <f>B18+1</f>
        <v>12</v>
      </c>
      <c r="C19" t="s">
        <v>8</v>
      </c>
      <c r="E19" s="3">
        <f>E18+TIME(0,D18,0)</f>
        <v>0.66666666666666663</v>
      </c>
      <c r="G19" s="24" t="s">
        <v>23</v>
      </c>
    </row>
    <row r="20" spans="1:9" x14ac:dyDescent="0.25">
      <c r="E20" s="3"/>
    </row>
    <row r="21" spans="1:9" s="4" customFormat="1" x14ac:dyDescent="0.25">
      <c r="A21" s="25">
        <f>Summary!$A$4</f>
        <v>45566</v>
      </c>
      <c r="B21" s="23"/>
      <c r="C21" s="4" t="str">
        <f>CONCATENATE(TEXT(Summary!$A$4,"dd-mmm")," ",Summary!$B$4)</f>
        <v>01-Oct Comment Resolution</v>
      </c>
      <c r="E21" s="5">
        <f>Summary!F4</f>
        <v>0.25</v>
      </c>
      <c r="F21" s="5">
        <f>E21+TIME(-$E$1,0,0)</f>
        <v>0.54166666666666674</v>
      </c>
    </row>
    <row r="22" spans="1:9" x14ac:dyDescent="0.25">
      <c r="B22" s="24">
        <f>B19+1</f>
        <v>13</v>
      </c>
      <c r="C22" t="s">
        <v>9</v>
      </c>
      <c r="D22">
        <v>5</v>
      </c>
      <c r="E22" s="3">
        <f>E21+TIME(0,D21,0)</f>
        <v>0.25</v>
      </c>
      <c r="G22" s="24" t="s">
        <v>23</v>
      </c>
    </row>
    <row r="23" spans="1:9" x14ac:dyDescent="0.25">
      <c r="B23" s="24">
        <f>B22+1</f>
        <v>14</v>
      </c>
      <c r="C23" t="s">
        <v>105</v>
      </c>
      <c r="D23">
        <v>15</v>
      </c>
      <c r="E23" s="3">
        <f>E22+TIME(0,D22,0)</f>
        <v>0.25347222222222221</v>
      </c>
      <c r="G23" s="24" t="s">
        <v>65</v>
      </c>
      <c r="I23" s="26"/>
    </row>
    <row r="24" spans="1:9" x14ac:dyDescent="0.25">
      <c r="B24" s="24">
        <f>B23+1</f>
        <v>15</v>
      </c>
      <c r="C24" t="str">
        <f>Summary!$B$4</f>
        <v>Comment Resolution</v>
      </c>
      <c r="D24">
        <v>35</v>
      </c>
      <c r="E24" s="3">
        <f>E23+TIME(0,D23,0)</f>
        <v>0.2638888888888889</v>
      </c>
      <c r="G24" s="24" t="s">
        <v>65</v>
      </c>
      <c r="H24" s="24" t="s">
        <v>107</v>
      </c>
      <c r="I24" s="26" t="s">
        <v>106</v>
      </c>
    </row>
    <row r="25" spans="1:9" x14ac:dyDescent="0.25">
      <c r="B25" s="24">
        <f>B24+1</f>
        <v>16</v>
      </c>
      <c r="C25" t="s">
        <v>64</v>
      </c>
      <c r="D25">
        <v>5</v>
      </c>
      <c r="E25" s="3">
        <f>E24+TIME(0,D24,0)</f>
        <v>0.28819444444444448</v>
      </c>
      <c r="G25" s="24" t="s">
        <v>67</v>
      </c>
    </row>
    <row r="26" spans="1:9" x14ac:dyDescent="0.25">
      <c r="B26" s="24">
        <f>B25+1</f>
        <v>17</v>
      </c>
      <c r="C26" t="s">
        <v>8</v>
      </c>
      <c r="D26">
        <v>0</v>
      </c>
      <c r="E26" s="3">
        <f>E25+TIME(0,D25,0)</f>
        <v>0.29166666666666669</v>
      </c>
      <c r="G26" s="24" t="s">
        <v>23</v>
      </c>
    </row>
    <row r="27" spans="1:9" x14ac:dyDescent="0.25">
      <c r="E27" s="3"/>
    </row>
    <row r="28" spans="1:9" x14ac:dyDescent="0.25">
      <c r="E28" s="3"/>
    </row>
    <row r="29" spans="1:9" s="4" customFormat="1" x14ac:dyDescent="0.25">
      <c r="A29" s="25">
        <f>Summary!$A$5</f>
        <v>45568</v>
      </c>
      <c r="B29" s="23"/>
      <c r="C29" s="4" t="str">
        <f>CONCATENATE(TEXT(Summary!$A$5,"dd-mmm")," ",Summary!$B$5)</f>
        <v>03-Oct Comment Resolution</v>
      </c>
      <c r="E29" s="5">
        <f>Summary!F5</f>
        <v>0.625</v>
      </c>
      <c r="F29" s="5">
        <f>E29+TIME(-$E$1,0,0)</f>
        <v>0.91666666666666674</v>
      </c>
      <c r="G29" s="23"/>
    </row>
    <row r="30" spans="1:9" x14ac:dyDescent="0.25">
      <c r="B30" s="24">
        <f>B26+1</f>
        <v>18</v>
      </c>
      <c r="C30" t="s">
        <v>9</v>
      </c>
      <c r="D30">
        <v>5</v>
      </c>
      <c r="E30" s="3">
        <f>E29+TIME(0,D29,0)</f>
        <v>0.625</v>
      </c>
      <c r="G30" s="24" t="s">
        <v>23</v>
      </c>
    </row>
    <row r="31" spans="1:9" x14ac:dyDescent="0.25">
      <c r="B31" s="24">
        <f>B30+1</f>
        <v>19</v>
      </c>
      <c r="C31" t="str">
        <f>Summary!$B$4</f>
        <v>Comment Resolution</v>
      </c>
      <c r="D31">
        <v>25</v>
      </c>
      <c r="E31" s="3">
        <f>E30+TIME(0,D30,0)</f>
        <v>0.62847222222222221</v>
      </c>
      <c r="G31" s="24" t="s">
        <v>24</v>
      </c>
      <c r="I31" s="26"/>
    </row>
    <row r="32" spans="1:9" x14ac:dyDescent="0.25">
      <c r="B32" s="24">
        <f>B31+1</f>
        <v>20</v>
      </c>
      <c r="C32" t="str">
        <f>Summary!$B$4</f>
        <v>Comment Resolution</v>
      </c>
      <c r="D32">
        <v>25</v>
      </c>
      <c r="E32" s="3">
        <f>E31+TIME(0,D31,0)</f>
        <v>0.64583333333333337</v>
      </c>
      <c r="G32" s="24" t="s">
        <v>24</v>
      </c>
      <c r="I32" s="26"/>
    </row>
    <row r="33" spans="1:9" x14ac:dyDescent="0.25">
      <c r="B33" s="24">
        <f>B32+1</f>
        <v>21</v>
      </c>
      <c r="C33" t="s">
        <v>64</v>
      </c>
      <c r="D33">
        <v>5</v>
      </c>
      <c r="E33" s="3">
        <f>E32+TIME(0,D32,0)</f>
        <v>0.66319444444444453</v>
      </c>
      <c r="G33" s="24" t="s">
        <v>67</v>
      </c>
      <c r="I33" s="26"/>
    </row>
    <row r="34" spans="1:9" x14ac:dyDescent="0.25">
      <c r="B34" s="24">
        <f>B33+1</f>
        <v>22</v>
      </c>
      <c r="C34" t="s">
        <v>8</v>
      </c>
      <c r="D34">
        <v>0</v>
      </c>
      <c r="E34" s="3">
        <f>E33+TIME(0,D33,0)</f>
        <v>0.66666666666666674</v>
      </c>
      <c r="G34" s="24" t="s">
        <v>23</v>
      </c>
    </row>
    <row r="35" spans="1:9" x14ac:dyDescent="0.25">
      <c r="B35" s="24">
        <f>B34+1</f>
        <v>23</v>
      </c>
      <c r="E35" s="3"/>
    </row>
    <row r="37" spans="1:9" s="4" customFormat="1" x14ac:dyDescent="0.25">
      <c r="A37" s="25">
        <f>Summary!$A$6</f>
        <v>45573</v>
      </c>
      <c r="B37" s="23"/>
      <c r="C37" s="4" t="str">
        <f>CONCATENATE(TEXT(Summary!$A$6,"dd-mmm")," ",Summary!$B$6)</f>
        <v>08-Oct Comment Resolution</v>
      </c>
      <c r="E37" s="5">
        <f>Summary!F6</f>
        <v>0.25</v>
      </c>
      <c r="F37" s="5">
        <f>E37+TIME(-$E$1,0,0)</f>
        <v>0.54166666666666674</v>
      </c>
      <c r="G37" s="23"/>
    </row>
    <row r="38" spans="1:9" x14ac:dyDescent="0.25">
      <c r="B38" s="24">
        <f>B35+1</f>
        <v>24</v>
      </c>
      <c r="C38" t="s">
        <v>9</v>
      </c>
      <c r="D38">
        <v>5</v>
      </c>
      <c r="E38" s="3">
        <f>E37+TIME(0,D37,0)</f>
        <v>0.25</v>
      </c>
      <c r="G38" s="24" t="s">
        <v>23</v>
      </c>
    </row>
    <row r="39" spans="1:9" x14ac:dyDescent="0.25">
      <c r="B39" s="24">
        <f>B38+1</f>
        <v>25</v>
      </c>
      <c r="C39" t="s">
        <v>109</v>
      </c>
      <c r="D39">
        <v>25</v>
      </c>
      <c r="E39" s="3">
        <f>E38+TIME(0,D38,0)</f>
        <v>0.25347222222222221</v>
      </c>
      <c r="G39" s="24" t="s">
        <v>67</v>
      </c>
      <c r="I39" s="26"/>
    </row>
    <row r="40" spans="1:9" x14ac:dyDescent="0.25">
      <c r="B40" s="24">
        <f>B39+1</f>
        <v>26</v>
      </c>
      <c r="C40" t="s">
        <v>110</v>
      </c>
      <c r="D40">
        <v>25</v>
      </c>
      <c r="E40" s="3">
        <f>E39+TIME(0,D39,0)</f>
        <v>0.27083333333333331</v>
      </c>
      <c r="G40" s="24" t="s">
        <v>65</v>
      </c>
      <c r="I40" s="26"/>
    </row>
    <row r="41" spans="1:9" x14ac:dyDescent="0.25">
      <c r="B41" s="24">
        <f>B40+1</f>
        <v>27</v>
      </c>
      <c r="C41" t="s">
        <v>108</v>
      </c>
      <c r="D41">
        <v>5</v>
      </c>
      <c r="E41" s="3">
        <f>E40+TIME(0,D40,0)</f>
        <v>0.28819444444444442</v>
      </c>
      <c r="G41" s="24" t="s">
        <v>23</v>
      </c>
      <c r="I41" s="26"/>
    </row>
    <row r="42" spans="1:9" x14ac:dyDescent="0.25">
      <c r="B42" s="24">
        <f>B41+1</f>
        <v>28</v>
      </c>
      <c r="C42" t="s">
        <v>8</v>
      </c>
      <c r="E42" s="3">
        <f>E41+TIME(0,D41,0)</f>
        <v>0.29166666666666663</v>
      </c>
      <c r="G42" s="24" t="s">
        <v>23</v>
      </c>
    </row>
    <row r="44" spans="1:9" s="4" customFormat="1" x14ac:dyDescent="0.25">
      <c r="A44" s="53">
        <f>Summary!$A$7</f>
        <v>45575</v>
      </c>
      <c r="B44" s="54"/>
      <c r="C44" s="54" t="str">
        <f>CONCATENATE(TEXT(Summary!$A$7,"dd-mmm")," ",Summary!$B$7)</f>
        <v>10-Oct Comment Resolution</v>
      </c>
    </row>
    <row r="45" spans="1:9" x14ac:dyDescent="0.25">
      <c r="A45" s="2"/>
      <c r="B45" s="24">
        <f>B41+1</f>
        <v>28</v>
      </c>
      <c r="C45" t="s">
        <v>9</v>
      </c>
      <c r="D45">
        <v>5</v>
      </c>
      <c r="E45" s="5">
        <f>Summary!F7</f>
        <v>0.625</v>
      </c>
      <c r="F45" s="5">
        <f>E45+TIME(-$E$1,0,0)</f>
        <v>0.91666666666666674</v>
      </c>
      <c r="G45" s="24" t="s">
        <v>23</v>
      </c>
    </row>
    <row r="46" spans="1:9" x14ac:dyDescent="0.25">
      <c r="B46" s="24">
        <f>B45+1</f>
        <v>29</v>
      </c>
      <c r="C46" t="s">
        <v>114</v>
      </c>
      <c r="D46">
        <v>20</v>
      </c>
      <c r="E46" s="3">
        <f>E45+TIME(0,D45,0)</f>
        <v>0.62847222222222221</v>
      </c>
      <c r="F46" s="5"/>
      <c r="G46" s="24" t="s">
        <v>98</v>
      </c>
      <c r="H46" t="s">
        <v>120</v>
      </c>
      <c r="I46" s="26" t="s">
        <v>123</v>
      </c>
    </row>
    <row r="47" spans="1:9" x14ac:dyDescent="0.25">
      <c r="B47" s="24">
        <f>B46+1</f>
        <v>30</v>
      </c>
      <c r="C47" t="s">
        <v>113</v>
      </c>
      <c r="D47">
        <v>30</v>
      </c>
      <c r="E47" s="3">
        <f>E46+TIME(0,D46,0)</f>
        <v>0.64236111111111105</v>
      </c>
      <c r="F47" s="5"/>
      <c r="G47" s="24" t="s">
        <v>119</v>
      </c>
      <c r="H47" t="s">
        <v>121</v>
      </c>
      <c r="I47" s="26" t="s">
        <v>122</v>
      </c>
    </row>
    <row r="48" spans="1:9" x14ac:dyDescent="0.25">
      <c r="B48" s="24">
        <f>B47+1</f>
        <v>31</v>
      </c>
      <c r="C48" t="s">
        <v>61</v>
      </c>
      <c r="D48">
        <v>5</v>
      </c>
      <c r="E48" s="3">
        <f>E47+TIME(0,D47,0)</f>
        <v>0.66319444444444442</v>
      </c>
      <c r="G48" s="24" t="s">
        <v>57</v>
      </c>
    </row>
    <row r="49" spans="1:9" x14ac:dyDescent="0.25">
      <c r="B49" s="24">
        <f>B48+1</f>
        <v>32</v>
      </c>
      <c r="C49" t="s">
        <v>8</v>
      </c>
      <c r="D49">
        <v>0</v>
      </c>
      <c r="E49" s="3">
        <f>E48+TIME(0,D48,0)</f>
        <v>0.66666666666666663</v>
      </c>
      <c r="G49" s="24" t="s">
        <v>23</v>
      </c>
    </row>
    <row r="51" spans="1:9" s="4" customFormat="1" x14ac:dyDescent="0.25">
      <c r="A51" s="25">
        <f>Summary!$A$8</f>
        <v>45580</v>
      </c>
      <c r="B51" s="23"/>
      <c r="C51" s="4" t="str">
        <f>CONCATENATE(TEXT(Summary!$A$8,"dd-mmm")," ",Summary!$B$8)</f>
        <v>15-Oct Comment Resolution</v>
      </c>
      <c r="E51" s="5">
        <f>Summary!F8</f>
        <v>0.25</v>
      </c>
      <c r="F51" s="5">
        <f>E51+TIME(-$E$1,0,0)</f>
        <v>0.54166666666666674</v>
      </c>
      <c r="G51" s="23"/>
    </row>
    <row r="52" spans="1:9" x14ac:dyDescent="0.25">
      <c r="A52" s="2"/>
      <c r="B52" s="24">
        <f>B49+1</f>
        <v>33</v>
      </c>
      <c r="C52" t="s">
        <v>9</v>
      </c>
      <c r="D52">
        <v>4</v>
      </c>
      <c r="E52" s="3">
        <f t="shared" ref="E52:E57" si="2">E51+TIME(0,D51,0)</f>
        <v>0.25</v>
      </c>
      <c r="F52" s="5"/>
      <c r="G52" s="24" t="s">
        <v>23</v>
      </c>
    </row>
    <row r="53" spans="1:9" x14ac:dyDescent="0.25">
      <c r="A53" s="2"/>
      <c r="B53" s="24">
        <f>B52+1</f>
        <v>34</v>
      </c>
      <c r="C53" t="s">
        <v>140</v>
      </c>
      <c r="D53">
        <v>1</v>
      </c>
      <c r="E53" s="3">
        <f t="shared" si="2"/>
        <v>0.25277777777777777</v>
      </c>
      <c r="F53" s="5"/>
      <c r="G53" s="24" t="s">
        <v>98</v>
      </c>
      <c r="H53" t="s">
        <v>139</v>
      </c>
      <c r="I53" s="26" t="s">
        <v>138</v>
      </c>
    </row>
    <row r="54" spans="1:9" x14ac:dyDescent="0.25">
      <c r="A54" s="2"/>
      <c r="B54" s="24">
        <f>B53+1</f>
        <v>35</v>
      </c>
      <c r="C54" t="s">
        <v>144</v>
      </c>
      <c r="D54">
        <v>20</v>
      </c>
      <c r="E54" s="3">
        <f t="shared" si="2"/>
        <v>0.25347222222222221</v>
      </c>
      <c r="F54" s="5"/>
      <c r="G54" s="24" t="s">
        <v>101</v>
      </c>
      <c r="I54" s="26"/>
    </row>
    <row r="55" spans="1:9" x14ac:dyDescent="0.25">
      <c r="A55" s="2"/>
      <c r="B55" s="24">
        <f>B54+1</f>
        <v>36</v>
      </c>
      <c r="C55" t="s">
        <v>111</v>
      </c>
      <c r="D55">
        <v>20</v>
      </c>
      <c r="E55" s="3">
        <f t="shared" si="2"/>
        <v>0.2673611111111111</v>
      </c>
      <c r="G55" s="24" t="s">
        <v>112</v>
      </c>
      <c r="H55" t="s">
        <v>142</v>
      </c>
      <c r="I55" s="26" t="s">
        <v>143</v>
      </c>
    </row>
    <row r="56" spans="1:9" x14ac:dyDescent="0.25">
      <c r="B56" s="24">
        <f>B55+1</f>
        <v>37</v>
      </c>
      <c r="C56" t="s">
        <v>125</v>
      </c>
      <c r="D56">
        <v>15</v>
      </c>
      <c r="E56" s="3">
        <f t="shared" si="2"/>
        <v>0.28125</v>
      </c>
      <c r="G56" s="24" t="s">
        <v>116</v>
      </c>
      <c r="H56" t="s">
        <v>115</v>
      </c>
      <c r="I56" s="26" t="s">
        <v>124</v>
      </c>
    </row>
    <row r="57" spans="1:9" x14ac:dyDescent="0.25">
      <c r="B57" s="24">
        <f>B56+1</f>
        <v>38</v>
      </c>
      <c r="C57" t="s">
        <v>8</v>
      </c>
      <c r="D57">
        <v>0</v>
      </c>
      <c r="E57" s="3">
        <f t="shared" si="2"/>
        <v>0.29166666666666669</v>
      </c>
      <c r="G57" s="24" t="s">
        <v>23</v>
      </c>
      <c r="I57" s="26"/>
    </row>
    <row r="58" spans="1:9" x14ac:dyDescent="0.25">
      <c r="A58" s="2"/>
      <c r="E58" s="3"/>
    </row>
    <row r="59" spans="1:9" s="4" customFormat="1" x14ac:dyDescent="0.25">
      <c r="A59" s="25">
        <f>Summary!$A$9</f>
        <v>45582</v>
      </c>
      <c r="B59" s="23"/>
      <c r="C59" s="4" t="str">
        <f>CONCATENATE(TEXT(Summary!$A$9,"dd-mmm")," ",Summary!$B$9)</f>
        <v>17-Oct Comment Resolution</v>
      </c>
      <c r="E59" s="5">
        <f>Summary!F9</f>
        <v>0.625</v>
      </c>
      <c r="F59" s="5">
        <f>E59+TIME(-$E$1,0,0)</f>
        <v>0.91666666666666674</v>
      </c>
      <c r="G59" s="24"/>
    </row>
    <row r="60" spans="1:9" x14ac:dyDescent="0.25">
      <c r="A60" s="2"/>
      <c r="B60" s="24">
        <f>B57+1</f>
        <v>39</v>
      </c>
      <c r="C60" t="s">
        <v>9</v>
      </c>
      <c r="D60">
        <v>5</v>
      </c>
      <c r="E60" s="3">
        <f>E59+TIME(0,D59,0)</f>
        <v>0.625</v>
      </c>
      <c r="F60" s="5"/>
      <c r="G60" s="24" t="s">
        <v>23</v>
      </c>
    </row>
    <row r="61" spans="1:9" x14ac:dyDescent="0.25">
      <c r="A61" s="2"/>
      <c r="B61" s="24">
        <f>B60+1</f>
        <v>40</v>
      </c>
      <c r="C61" t="s">
        <v>118</v>
      </c>
      <c r="D61">
        <v>20</v>
      </c>
      <c r="E61" s="3">
        <f>E60+TIME(0,D60,0)</f>
        <v>0.62847222222222221</v>
      </c>
      <c r="F61" s="5"/>
      <c r="G61" s="24" t="s">
        <v>78</v>
      </c>
      <c r="H61" t="s">
        <v>117</v>
      </c>
      <c r="I61" s="26" t="s">
        <v>141</v>
      </c>
    </row>
    <row r="62" spans="1:9" x14ac:dyDescent="0.25">
      <c r="A62" s="2"/>
      <c r="B62" s="24">
        <f>B61+1</f>
        <v>41</v>
      </c>
      <c r="C62" t="s">
        <v>125</v>
      </c>
      <c r="D62">
        <v>20</v>
      </c>
      <c r="E62" s="3">
        <f>E61+TIME(0,D61,0)</f>
        <v>0.64236111111111105</v>
      </c>
      <c r="F62" s="5"/>
      <c r="G62" s="24" t="s">
        <v>116</v>
      </c>
      <c r="H62" t="s">
        <v>115</v>
      </c>
      <c r="I62" s="26" t="s">
        <v>124</v>
      </c>
    </row>
    <row r="63" spans="1:9" x14ac:dyDescent="0.25">
      <c r="A63" s="2"/>
      <c r="B63" s="24">
        <f>B62+1</f>
        <v>42</v>
      </c>
      <c r="C63" t="s">
        <v>145</v>
      </c>
      <c r="D63">
        <v>15</v>
      </c>
      <c r="E63" s="3">
        <f>E62+TIME(0,D62,0)</f>
        <v>0.65624999999999989</v>
      </c>
      <c r="G63" s="24" t="s">
        <v>67</v>
      </c>
      <c r="H63" t="s">
        <v>60</v>
      </c>
      <c r="I63" s="26" t="s">
        <v>146</v>
      </c>
    </row>
    <row r="64" spans="1:9" x14ac:dyDescent="0.25">
      <c r="B64" s="24">
        <f>B63+1</f>
        <v>43</v>
      </c>
      <c r="C64" t="s">
        <v>8</v>
      </c>
      <c r="E64" s="3">
        <f>E63+TIME(0,D63,0)</f>
        <v>0.66666666666666652</v>
      </c>
      <c r="G64" s="24" t="s">
        <v>23</v>
      </c>
    </row>
    <row r="65" spans="1:9" x14ac:dyDescent="0.25">
      <c r="E65" s="3"/>
      <c r="F65" s="5"/>
    </row>
    <row r="66" spans="1:9" s="4" customFormat="1" x14ac:dyDescent="0.25">
      <c r="A66" s="25">
        <f>Summary!$A$10</f>
        <v>45587</v>
      </c>
      <c r="B66" s="23"/>
      <c r="C66" s="4" t="str">
        <f>CONCATENATE(TEXT(Summary!$A$10,"dd-mmm")," ",Summary!$B$10)</f>
        <v>22-Oct Comment Resolution</v>
      </c>
      <c r="E66" s="5">
        <f>Summary!F10</f>
        <v>0.25</v>
      </c>
      <c r="F66" s="5">
        <f>E66+TIME(-$E$1,0,0)</f>
        <v>0.54166666666666674</v>
      </c>
      <c r="G66" s="23"/>
    </row>
    <row r="67" spans="1:9" x14ac:dyDescent="0.25">
      <c r="B67" s="24">
        <f>B64+1</f>
        <v>44</v>
      </c>
      <c r="C67" t="s">
        <v>9</v>
      </c>
      <c r="D67">
        <v>5</v>
      </c>
      <c r="E67" s="3">
        <f t="shared" ref="E67:E72" si="3">E66+TIME(0,D66,0)</f>
        <v>0.25</v>
      </c>
      <c r="G67" s="24" t="s">
        <v>23</v>
      </c>
    </row>
    <row r="68" spans="1:9" x14ac:dyDescent="0.25">
      <c r="B68" s="24">
        <f>B67+1</f>
        <v>45</v>
      </c>
      <c r="C68" t="s">
        <v>148</v>
      </c>
      <c r="D68">
        <v>20</v>
      </c>
      <c r="E68" s="3">
        <f t="shared" si="3"/>
        <v>0.25347222222222221</v>
      </c>
      <c r="F68" s="5"/>
      <c r="G68" s="24" t="s">
        <v>149</v>
      </c>
      <c r="H68" t="s">
        <v>147</v>
      </c>
      <c r="I68" s="55" t="s">
        <v>150</v>
      </c>
    </row>
    <row r="69" spans="1:9" x14ac:dyDescent="0.25">
      <c r="B69" s="24">
        <f>B68+1</f>
        <v>46</v>
      </c>
      <c r="C69" t="str">
        <f>Summary!$B$4</f>
        <v>Comment Resolution</v>
      </c>
      <c r="D69">
        <v>20</v>
      </c>
      <c r="E69" s="3">
        <f t="shared" si="3"/>
        <v>0.2673611111111111</v>
      </c>
      <c r="F69" s="5"/>
      <c r="G69" s="24" t="s">
        <v>24</v>
      </c>
    </row>
    <row r="70" spans="1:9" x14ac:dyDescent="0.25">
      <c r="B70" s="24">
        <f>B69+1</f>
        <v>47</v>
      </c>
      <c r="C70" t="s">
        <v>64</v>
      </c>
      <c r="D70">
        <v>10</v>
      </c>
      <c r="E70" s="3">
        <f t="shared" si="3"/>
        <v>0.28125</v>
      </c>
      <c r="G70" s="24" t="s">
        <v>24</v>
      </c>
    </row>
    <row r="71" spans="1:9" x14ac:dyDescent="0.25">
      <c r="A71" s="2"/>
      <c r="B71" s="24">
        <f>B70+1</f>
        <v>48</v>
      </c>
      <c r="C71" t="s">
        <v>64</v>
      </c>
      <c r="D71">
        <v>5</v>
      </c>
      <c r="E71" s="3">
        <f t="shared" si="3"/>
        <v>0.28819444444444442</v>
      </c>
      <c r="G71" s="24" t="s">
        <v>67</v>
      </c>
    </row>
    <row r="72" spans="1:9" x14ac:dyDescent="0.25">
      <c r="A72" s="2"/>
      <c r="B72" s="24">
        <f>B71+1</f>
        <v>49</v>
      </c>
      <c r="C72" t="s">
        <v>8</v>
      </c>
      <c r="E72" s="3">
        <f t="shared" si="3"/>
        <v>0.29166666666666663</v>
      </c>
      <c r="G72" s="24" t="s">
        <v>23</v>
      </c>
    </row>
    <row r="73" spans="1:9" x14ac:dyDescent="0.25">
      <c r="A73" s="2"/>
      <c r="E73" s="3"/>
    </row>
    <row r="74" spans="1:9" s="4" customFormat="1" x14ac:dyDescent="0.25">
      <c r="A74" s="25">
        <f>Summary!$A$11</f>
        <v>45589</v>
      </c>
      <c r="B74" s="23"/>
      <c r="C74" s="4" t="str">
        <f>CONCATENATE(TEXT(Summary!$A$11,"dd-mmm")," ",Summary!$B$11)</f>
        <v>24-Oct Comment Resolution</v>
      </c>
      <c r="E74" s="5">
        <f>Summary!F11</f>
        <v>0.625</v>
      </c>
      <c r="F74" s="5">
        <f>E74+TIME(-$E$1,0,0)</f>
        <v>0.91666666666666674</v>
      </c>
      <c r="G74" s="23"/>
    </row>
    <row r="75" spans="1:9" x14ac:dyDescent="0.25">
      <c r="B75" s="24">
        <f>B72+1</f>
        <v>50</v>
      </c>
      <c r="C75" t="s">
        <v>9</v>
      </c>
      <c r="D75">
        <v>5</v>
      </c>
      <c r="E75" s="3">
        <f>E74+TIME(0,D74,0)</f>
        <v>0.625</v>
      </c>
      <c r="G75" s="24" t="s">
        <v>23</v>
      </c>
    </row>
    <row r="76" spans="1:9" x14ac:dyDescent="0.25">
      <c r="B76" s="24">
        <f>B75+1</f>
        <v>51</v>
      </c>
      <c r="C76" t="s">
        <v>68</v>
      </c>
      <c r="D76">
        <v>25</v>
      </c>
      <c r="E76" s="3">
        <f>E75+TIME(0,D75,0)</f>
        <v>0.62847222222222221</v>
      </c>
      <c r="F76" s="5"/>
      <c r="G76" s="24" t="s">
        <v>67</v>
      </c>
      <c r="I76" s="26"/>
    </row>
    <row r="77" spans="1:9" x14ac:dyDescent="0.25">
      <c r="B77" s="24">
        <f>B76+1</f>
        <v>52</v>
      </c>
      <c r="C77" t="str">
        <f>Summary!$B$4</f>
        <v>Comment Resolution</v>
      </c>
      <c r="D77">
        <v>25</v>
      </c>
      <c r="E77" s="3">
        <f>E76+TIME(0,D76,0)</f>
        <v>0.64583333333333337</v>
      </c>
      <c r="F77" s="5"/>
      <c r="G77" s="24" t="s">
        <v>24</v>
      </c>
      <c r="I77" s="26"/>
    </row>
    <row r="78" spans="1:9" x14ac:dyDescent="0.25">
      <c r="B78" s="24">
        <f>B77+1</f>
        <v>53</v>
      </c>
      <c r="C78" t="s">
        <v>151</v>
      </c>
      <c r="D78">
        <v>5</v>
      </c>
      <c r="E78" s="3">
        <f>E77+TIME(0,D77,0)</f>
        <v>0.66319444444444453</v>
      </c>
      <c r="G78" s="24" t="s">
        <v>67</v>
      </c>
    </row>
    <row r="79" spans="1:9" x14ac:dyDescent="0.25">
      <c r="A79" s="2"/>
      <c r="B79" s="24">
        <f>B78+1</f>
        <v>54</v>
      </c>
      <c r="C79" t="s">
        <v>8</v>
      </c>
      <c r="E79" s="3">
        <f>E78+TIME(0,D78,0)</f>
        <v>0.66666666666666674</v>
      </c>
      <c r="G79" s="24" t="s">
        <v>23</v>
      </c>
    </row>
    <row r="80" spans="1:9" x14ac:dyDescent="0.25">
      <c r="A80" s="2"/>
      <c r="E80" s="3"/>
    </row>
    <row r="81" spans="1:9" s="4" customFormat="1" x14ac:dyDescent="0.25">
      <c r="A81" s="25">
        <f>Summary!$A$12</f>
        <v>45594</v>
      </c>
      <c r="B81" s="23"/>
      <c r="C81" s="4" t="str">
        <f>CONCATENATE(TEXT(Summary!$A$12,"dd-mmm")," ",Summary!$B$12)</f>
        <v>29-Oct Comment Resolution</v>
      </c>
      <c r="E81" s="5">
        <f>Summary!F12</f>
        <v>0.25</v>
      </c>
      <c r="F81" s="5">
        <f>E81+TIME(-$E$1,0,0)</f>
        <v>0.54166666666666674</v>
      </c>
      <c r="G81" s="23"/>
    </row>
    <row r="82" spans="1:9" x14ac:dyDescent="0.25">
      <c r="B82" s="24">
        <f>B79+1</f>
        <v>55</v>
      </c>
      <c r="C82" t="s">
        <v>9</v>
      </c>
      <c r="D82">
        <v>5</v>
      </c>
      <c r="E82" s="3">
        <f>E81+TIME(0,D81,0)</f>
        <v>0.25</v>
      </c>
      <c r="G82" s="24" t="s">
        <v>23</v>
      </c>
    </row>
    <row r="83" spans="1:9" x14ac:dyDescent="0.25">
      <c r="B83" s="24">
        <f>B82+1</f>
        <v>56</v>
      </c>
      <c r="C83" t="s">
        <v>70</v>
      </c>
      <c r="D83">
        <v>25</v>
      </c>
      <c r="E83" s="3">
        <f>E82+TIME(0,D82,0)</f>
        <v>0.25347222222222221</v>
      </c>
      <c r="G83" s="24" t="s">
        <v>24</v>
      </c>
      <c r="I83" s="26"/>
    </row>
    <row r="84" spans="1:9" x14ac:dyDescent="0.25">
      <c r="B84" s="24">
        <f>B83+1</f>
        <v>57</v>
      </c>
      <c r="C84" t="s">
        <v>70</v>
      </c>
      <c r="D84">
        <v>25</v>
      </c>
      <c r="E84" s="3">
        <f>E83+TIME(0,D83,0)</f>
        <v>0.27083333333333331</v>
      </c>
      <c r="G84" s="24" t="s">
        <v>24</v>
      </c>
      <c r="I84" s="26"/>
    </row>
    <row r="85" spans="1:9" x14ac:dyDescent="0.25">
      <c r="B85" s="24">
        <f>B84+1</f>
        <v>58</v>
      </c>
      <c r="C85" t="s">
        <v>64</v>
      </c>
      <c r="D85">
        <v>5</v>
      </c>
      <c r="E85" s="3">
        <f>E84+TIME(0,D84,0)</f>
        <v>0.28819444444444442</v>
      </c>
      <c r="G85" s="24" t="s">
        <v>67</v>
      </c>
    </row>
    <row r="86" spans="1:9" x14ac:dyDescent="0.25">
      <c r="A86" s="2"/>
      <c r="B86" s="24">
        <f>B85+1</f>
        <v>59</v>
      </c>
      <c r="C86" t="s">
        <v>8</v>
      </c>
      <c r="D86">
        <v>0</v>
      </c>
      <c r="E86" s="3">
        <f>E85+TIME(0,D85,0)</f>
        <v>0.29166666666666663</v>
      </c>
      <c r="G86" s="24" t="s">
        <v>23</v>
      </c>
    </row>
    <row r="87" spans="1:9" s="4" customFormat="1" x14ac:dyDescent="0.25">
      <c r="A87" s="2"/>
      <c r="B87" s="24"/>
      <c r="D87"/>
      <c r="E87" s="3"/>
      <c r="G87" s="24"/>
    </row>
    <row r="88" spans="1:9" x14ac:dyDescent="0.25">
      <c r="E88" s="5"/>
      <c r="F88" s="5"/>
    </row>
    <row r="89" spans="1:9" x14ac:dyDescent="0.25">
      <c r="A89" s="25">
        <f>Summary!$A$13</f>
        <v>45596</v>
      </c>
      <c r="C89" s="4" t="str">
        <f>CONCATENATE(TEXT(Summary!$A$13,"dd-mmm")," ",Summary!$B$13)</f>
        <v>31-Oct Comment Resolution</v>
      </c>
      <c r="E89" s="3">
        <f>Summary!F13</f>
        <v>0.625</v>
      </c>
      <c r="F89" s="5">
        <f>E89+TIME(-$E$1,0,0)</f>
        <v>0.91666666666666674</v>
      </c>
    </row>
    <row r="90" spans="1:9" x14ac:dyDescent="0.25">
      <c r="B90" s="24">
        <f>B87+1</f>
        <v>1</v>
      </c>
      <c r="C90" t="s">
        <v>9</v>
      </c>
      <c r="D90">
        <v>5</v>
      </c>
      <c r="E90" s="3">
        <f>E89+TIME(0,D89,0)</f>
        <v>0.625</v>
      </c>
      <c r="G90" s="24" t="s">
        <v>23</v>
      </c>
      <c r="I90" s="26"/>
    </row>
    <row r="91" spans="1:9" x14ac:dyDescent="0.25">
      <c r="B91" s="24">
        <f>B90+1</f>
        <v>2</v>
      </c>
      <c r="C91" t="s">
        <v>70</v>
      </c>
      <c r="D91">
        <v>20</v>
      </c>
      <c r="E91" s="3">
        <f>E90+TIME(0,D90,0)</f>
        <v>0.62847222222222221</v>
      </c>
      <c r="G91" s="24" t="s">
        <v>24</v>
      </c>
      <c r="I91" s="26"/>
    </row>
    <row r="92" spans="1:9" x14ac:dyDescent="0.25">
      <c r="B92" s="24">
        <f>B91+1</f>
        <v>3</v>
      </c>
      <c r="C92" t="s">
        <v>70</v>
      </c>
      <c r="D92">
        <v>20</v>
      </c>
      <c r="E92" s="3">
        <f>E90+TIME(0,D91,0)</f>
        <v>0.63888888888888884</v>
      </c>
      <c r="G92" s="24" t="s">
        <v>24</v>
      </c>
      <c r="I92" s="26"/>
    </row>
    <row r="93" spans="1:9" x14ac:dyDescent="0.25">
      <c r="B93" s="24">
        <f>B92+1</f>
        <v>4</v>
      </c>
      <c r="C93" t="s">
        <v>70</v>
      </c>
      <c r="D93">
        <v>10</v>
      </c>
      <c r="E93" s="3">
        <f>E92+TIME(0,D92,0)</f>
        <v>0.65277777777777768</v>
      </c>
      <c r="G93" s="24" t="s">
        <v>24</v>
      </c>
    </row>
    <row r="94" spans="1:9" x14ac:dyDescent="0.25">
      <c r="A94" s="2"/>
      <c r="B94" s="24">
        <f>B93+1</f>
        <v>5</v>
      </c>
      <c r="C94" t="s">
        <v>8</v>
      </c>
      <c r="D94">
        <v>0</v>
      </c>
      <c r="E94" s="3">
        <f>E93+TIME(0,D93,0)</f>
        <v>0.6597222222222221</v>
      </c>
      <c r="G94" s="24" t="s">
        <v>23</v>
      </c>
    </row>
    <row r="95" spans="1:9" x14ac:dyDescent="0.25">
      <c r="A95" s="2"/>
      <c r="E95" s="3"/>
    </row>
    <row r="96" spans="1:9" x14ac:dyDescent="0.25">
      <c r="A96" s="56">
        <f>Summary!$A$14</f>
        <v>45601</v>
      </c>
      <c r="B96" s="57"/>
      <c r="C96" s="58" t="str">
        <f>CONCATENATE(TEXT(Summary!$A$14,"dd-mmm")," ",Summary!$B$14)</f>
        <v>05-Nov Comment Resolution</v>
      </c>
      <c r="D96" s="59"/>
      <c r="E96" s="60">
        <f>Summary!F14</f>
        <v>0.25</v>
      </c>
      <c r="F96" s="61">
        <f>E98+TIME(-$E$1,0,0)</f>
        <v>0.54513888888888884</v>
      </c>
      <c r="G96" s="57" t="s">
        <v>23</v>
      </c>
      <c r="I96" s="26"/>
    </row>
    <row r="97" spans="1:9" x14ac:dyDescent="0.25">
      <c r="A97" s="62"/>
      <c r="B97" s="57">
        <f>B94+1</f>
        <v>6</v>
      </c>
      <c r="C97" s="59" t="s">
        <v>9</v>
      </c>
      <c r="D97" s="59">
        <v>5</v>
      </c>
      <c r="E97" s="60">
        <f t="shared" ref="E97:E103" si="4">E96+TIME(0,D96,0)</f>
        <v>0.25</v>
      </c>
      <c r="F97" s="59"/>
      <c r="G97" s="57" t="s">
        <v>23</v>
      </c>
      <c r="I97" s="26"/>
    </row>
    <row r="98" spans="1:9" x14ac:dyDescent="0.25">
      <c r="A98" s="62"/>
      <c r="B98" s="57">
        <f t="shared" ref="B98:B103" si="5">B97+1</f>
        <v>7</v>
      </c>
      <c r="C98" s="59" t="s">
        <v>153</v>
      </c>
      <c r="D98" s="59">
        <v>10</v>
      </c>
      <c r="E98" s="60">
        <f t="shared" si="4"/>
        <v>0.25347222222222221</v>
      </c>
      <c r="F98" s="59"/>
      <c r="G98" s="57" t="s">
        <v>152</v>
      </c>
      <c r="H98" t="s">
        <v>157</v>
      </c>
      <c r="I98" s="26" t="s">
        <v>156</v>
      </c>
    </row>
    <row r="99" spans="1:9" x14ac:dyDescent="0.25">
      <c r="A99" s="62"/>
      <c r="B99" s="57">
        <f t="shared" si="5"/>
        <v>8</v>
      </c>
      <c r="C99" s="59" t="s">
        <v>154</v>
      </c>
      <c r="D99" s="59">
        <v>10</v>
      </c>
      <c r="E99" s="60">
        <f t="shared" si="4"/>
        <v>0.26041666666666663</v>
      </c>
      <c r="F99" s="59"/>
      <c r="G99" s="57" t="s">
        <v>119</v>
      </c>
      <c r="H99" t="s">
        <v>121</v>
      </c>
      <c r="I99" s="26" t="s">
        <v>155</v>
      </c>
    </row>
    <row r="100" spans="1:9" x14ac:dyDescent="0.25">
      <c r="A100" s="63"/>
      <c r="B100" s="57">
        <f t="shared" si="5"/>
        <v>9</v>
      </c>
      <c r="C100" s="59" t="s">
        <v>175</v>
      </c>
      <c r="D100" s="59">
        <v>20</v>
      </c>
      <c r="E100" s="60">
        <f t="shared" si="4"/>
        <v>0.26736111111111105</v>
      </c>
      <c r="F100" s="59"/>
      <c r="G100" s="57" t="s">
        <v>112</v>
      </c>
      <c r="H100" t="s">
        <v>160</v>
      </c>
      <c r="I100" s="26" t="s">
        <v>163</v>
      </c>
    </row>
    <row r="101" spans="1:9" x14ac:dyDescent="0.25">
      <c r="A101" s="63"/>
      <c r="B101" s="57">
        <f t="shared" si="5"/>
        <v>10</v>
      </c>
      <c r="C101" s="59" t="s">
        <v>69</v>
      </c>
      <c r="D101" s="59">
        <v>10</v>
      </c>
      <c r="E101" s="60">
        <f t="shared" si="4"/>
        <v>0.28124999999999994</v>
      </c>
      <c r="F101" s="59"/>
      <c r="G101" s="57" t="s">
        <v>57</v>
      </c>
    </row>
    <row r="102" spans="1:9" x14ac:dyDescent="0.25">
      <c r="A102" s="62"/>
      <c r="B102" s="57">
        <f t="shared" si="5"/>
        <v>11</v>
      </c>
      <c r="C102" s="59" t="s">
        <v>173</v>
      </c>
      <c r="D102" s="59">
        <v>0</v>
      </c>
      <c r="E102" s="60">
        <f t="shared" si="4"/>
        <v>0.28819444444444436</v>
      </c>
      <c r="F102" s="59"/>
      <c r="G102" s="57" t="s">
        <v>149</v>
      </c>
      <c r="H102" t="s">
        <v>169</v>
      </c>
      <c r="I102" s="26" t="s">
        <v>171</v>
      </c>
    </row>
    <row r="103" spans="1:9" x14ac:dyDescent="0.25">
      <c r="A103" s="62"/>
      <c r="B103" s="57">
        <f t="shared" si="5"/>
        <v>12</v>
      </c>
      <c r="C103" s="59" t="s">
        <v>8</v>
      </c>
      <c r="D103" s="59">
        <v>0</v>
      </c>
      <c r="E103" s="60">
        <f t="shared" si="4"/>
        <v>0.28819444444444436</v>
      </c>
      <c r="F103" s="59"/>
      <c r="G103" s="57" t="s">
        <v>23</v>
      </c>
      <c r="I103" s="26"/>
    </row>
    <row r="104" spans="1:9" x14ac:dyDescent="0.25">
      <c r="E104" s="3"/>
      <c r="I104" s="26"/>
    </row>
    <row r="105" spans="1:9" x14ac:dyDescent="0.25">
      <c r="A105" s="25">
        <f>Summary!$A$15</f>
        <v>45603</v>
      </c>
      <c r="C105" s="4" t="str">
        <f>CONCATENATE(TEXT(Summary!$A$15,"dd-mmm")," ",Summary!$B$15)</f>
        <v>07-Nov Comment Resolution</v>
      </c>
      <c r="E105" s="3">
        <f>Summary!F15</f>
        <v>0.625</v>
      </c>
      <c r="F105" s="5">
        <f>E105+TIME(-$E$1,0,0)</f>
        <v>0.91666666666666674</v>
      </c>
    </row>
    <row r="106" spans="1:9" x14ac:dyDescent="0.25">
      <c r="B106" s="24">
        <f>B103+1</f>
        <v>13</v>
      </c>
      <c r="C106" t="s">
        <v>9</v>
      </c>
      <c r="D106">
        <v>5</v>
      </c>
      <c r="E106" s="3">
        <f>E105+TIME(0,D105,0)</f>
        <v>0.625</v>
      </c>
      <c r="G106" s="24" t="s">
        <v>23</v>
      </c>
    </row>
    <row r="107" spans="1:9" x14ac:dyDescent="0.25">
      <c r="B107" s="24">
        <f>B106+1</f>
        <v>14</v>
      </c>
      <c r="C107" t="s">
        <v>162</v>
      </c>
      <c r="D107">
        <v>20</v>
      </c>
      <c r="E107" s="3">
        <f>E106+TIME(0,D106,0)</f>
        <v>0.62847222222222221</v>
      </c>
      <c r="G107" s="24" t="s">
        <v>161</v>
      </c>
      <c r="H107" t="s">
        <v>158</v>
      </c>
      <c r="I107" s="26" t="s">
        <v>159</v>
      </c>
    </row>
    <row r="108" spans="1:9" x14ac:dyDescent="0.25">
      <c r="B108" s="24">
        <f>B107+1</f>
        <v>15</v>
      </c>
      <c r="C108" t="s">
        <v>166</v>
      </c>
      <c r="D108">
        <v>25</v>
      </c>
      <c r="E108" s="3">
        <f>E107+TIME(0,D107,0)</f>
        <v>0.64236111111111105</v>
      </c>
      <c r="F108" s="5"/>
      <c r="G108" s="24" t="s">
        <v>165</v>
      </c>
      <c r="H108" t="s">
        <v>167</v>
      </c>
      <c r="I108" s="26" t="s">
        <v>168</v>
      </c>
    </row>
    <row r="109" spans="1:9" x14ac:dyDescent="0.25">
      <c r="B109" s="24">
        <f>B108+1</f>
        <v>16</v>
      </c>
      <c r="C109" t="s">
        <v>89</v>
      </c>
      <c r="D109">
        <v>10</v>
      </c>
      <c r="E109" s="3">
        <f>E108+TIME(0,D108,0)</f>
        <v>0.65972222222222221</v>
      </c>
      <c r="G109" s="24" t="s">
        <v>23</v>
      </c>
    </row>
    <row r="110" spans="1:9" x14ac:dyDescent="0.25">
      <c r="A110" s="25"/>
      <c r="B110" s="24">
        <f>B109+1</f>
        <v>17</v>
      </c>
      <c r="C110" t="s">
        <v>62</v>
      </c>
      <c r="E110" s="3">
        <f>E109+TIME(0,D109,0)</f>
        <v>0.66666666666666663</v>
      </c>
      <c r="G110" s="24" t="s">
        <v>23</v>
      </c>
    </row>
    <row r="111" spans="1:9" x14ac:dyDescent="0.25">
      <c r="E111" s="5"/>
      <c r="F111" s="5"/>
    </row>
    <row r="112" spans="1:9" x14ac:dyDescent="0.25">
      <c r="E112" s="3"/>
    </row>
    <row r="113" spans="1:9" x14ac:dyDescent="0.25">
      <c r="C113" t="s">
        <v>164</v>
      </c>
      <c r="E113" s="3"/>
    </row>
    <row r="114" spans="1:9" x14ac:dyDescent="0.25">
      <c r="C114" t="s">
        <v>174</v>
      </c>
      <c r="D114">
        <v>15</v>
      </c>
      <c r="E114" s="3"/>
      <c r="G114" s="24" t="s">
        <v>149</v>
      </c>
      <c r="H114" t="s">
        <v>170</v>
      </c>
      <c r="I114" s="26" t="s">
        <v>172</v>
      </c>
    </row>
    <row r="115" spans="1:9" x14ac:dyDescent="0.25">
      <c r="E115" s="3"/>
    </row>
    <row r="116" spans="1:9" x14ac:dyDescent="0.25">
      <c r="A116" s="25"/>
    </row>
    <row r="117" spans="1:9" x14ac:dyDescent="0.25">
      <c r="E117" s="5"/>
    </row>
    <row r="118" spans="1:9" x14ac:dyDescent="0.25">
      <c r="E118" s="3"/>
    </row>
    <row r="119" spans="1:9" x14ac:dyDescent="0.25">
      <c r="E119" s="3"/>
    </row>
    <row r="120" spans="1:9" x14ac:dyDescent="0.25">
      <c r="E120" s="3"/>
    </row>
    <row r="121" spans="1:9" x14ac:dyDescent="0.25">
      <c r="E121" s="3"/>
    </row>
    <row r="123" spans="1:9" x14ac:dyDescent="0.25">
      <c r="A123" s="25"/>
    </row>
    <row r="124" spans="1:9" x14ac:dyDescent="0.25">
      <c r="A124" s="25"/>
      <c r="E124" s="5"/>
    </row>
    <row r="125" spans="1:9" x14ac:dyDescent="0.25">
      <c r="E125" s="3"/>
    </row>
    <row r="126" spans="1:9" x14ac:dyDescent="0.25">
      <c r="E126" s="3"/>
    </row>
    <row r="127" spans="1:9" x14ac:dyDescent="0.25">
      <c r="E127" s="3"/>
    </row>
    <row r="128" spans="1:9" x14ac:dyDescent="0.25">
      <c r="E128" s="3"/>
    </row>
    <row r="129" spans="1:5" x14ac:dyDescent="0.25">
      <c r="A129" s="25"/>
      <c r="E129" s="5"/>
    </row>
    <row r="130" spans="1:5" x14ac:dyDescent="0.25">
      <c r="A130" s="25"/>
      <c r="E130" s="5"/>
    </row>
    <row r="131" spans="1:5" x14ac:dyDescent="0.25">
      <c r="A131" s="25"/>
      <c r="E131" s="5"/>
    </row>
    <row r="132" spans="1:5" x14ac:dyDescent="0.25">
      <c r="A132" s="25"/>
      <c r="E132" s="5"/>
    </row>
    <row r="133" spans="1:5" x14ac:dyDescent="0.25">
      <c r="E133" s="3"/>
    </row>
    <row r="134" spans="1:5" x14ac:dyDescent="0.25">
      <c r="E134" s="3"/>
    </row>
    <row r="135" spans="1:5" x14ac:dyDescent="0.25">
      <c r="E135" s="3"/>
    </row>
    <row r="136" spans="1:5" x14ac:dyDescent="0.25">
      <c r="E136" s="3"/>
    </row>
    <row r="137" spans="1:5" x14ac:dyDescent="0.25">
      <c r="A137" s="25"/>
      <c r="E137" s="5"/>
    </row>
    <row r="138" spans="1:5" x14ac:dyDescent="0.25">
      <c r="A138" s="25"/>
    </row>
    <row r="139" spans="1:5" x14ac:dyDescent="0.25">
      <c r="A139" s="25"/>
      <c r="E139" s="5"/>
    </row>
    <row r="140" spans="1:5" x14ac:dyDescent="0.25">
      <c r="E140" s="3"/>
    </row>
    <row r="141" spans="1:5" x14ac:dyDescent="0.25">
      <c r="E141" s="3"/>
    </row>
    <row r="142" spans="1:5" x14ac:dyDescent="0.25">
      <c r="E142" s="3"/>
    </row>
    <row r="143" spans="1:5" x14ac:dyDescent="0.25">
      <c r="E143" s="3"/>
    </row>
    <row r="144" spans="1:5" x14ac:dyDescent="0.25">
      <c r="A144" s="25"/>
      <c r="E144" s="5"/>
    </row>
    <row r="145" spans="1:5" x14ac:dyDescent="0.25">
      <c r="A145" s="25"/>
    </row>
    <row r="146" spans="1:5" x14ac:dyDescent="0.25">
      <c r="A146" s="25"/>
      <c r="E146" s="5"/>
    </row>
    <row r="147" spans="1:5" x14ac:dyDescent="0.25">
      <c r="A147" s="25"/>
      <c r="E147" s="5"/>
    </row>
    <row r="148" spans="1:5" x14ac:dyDescent="0.25">
      <c r="E148" s="3"/>
    </row>
    <row r="149" spans="1:5" x14ac:dyDescent="0.25">
      <c r="E149" s="3"/>
    </row>
    <row r="150" spans="1:5" x14ac:dyDescent="0.25">
      <c r="E150" s="3"/>
    </row>
    <row r="151" spans="1:5" x14ac:dyDescent="0.25">
      <c r="E151" s="3"/>
    </row>
    <row r="152" spans="1:5" x14ac:dyDescent="0.25">
      <c r="A152" s="25"/>
      <c r="E152" s="5"/>
    </row>
    <row r="153" spans="1:5" x14ac:dyDescent="0.25">
      <c r="A153" s="25"/>
    </row>
    <row r="154" spans="1:5" x14ac:dyDescent="0.25">
      <c r="A154" s="25"/>
      <c r="E154" s="5"/>
    </row>
    <row r="155" spans="1:5" x14ac:dyDescent="0.25">
      <c r="E155" s="3"/>
    </row>
    <row r="156" spans="1:5" x14ac:dyDescent="0.25">
      <c r="E156" s="3"/>
    </row>
    <row r="157" spans="1:5" x14ac:dyDescent="0.25">
      <c r="E157" s="3"/>
    </row>
    <row r="158" spans="1:5" x14ac:dyDescent="0.25">
      <c r="E158" s="3"/>
    </row>
    <row r="159" spans="1:5" x14ac:dyDescent="0.25">
      <c r="A159" s="25"/>
      <c r="E159" s="5"/>
    </row>
    <row r="160" spans="1:5" x14ac:dyDescent="0.25">
      <c r="A160" s="25"/>
    </row>
    <row r="161" spans="1:5" x14ac:dyDescent="0.25">
      <c r="E161" s="5"/>
    </row>
    <row r="162" spans="1:5" x14ac:dyDescent="0.25">
      <c r="E162" s="3"/>
    </row>
    <row r="163" spans="1:5" x14ac:dyDescent="0.25">
      <c r="E163" s="3"/>
    </row>
    <row r="164" spans="1:5" x14ac:dyDescent="0.25">
      <c r="E164" s="3"/>
    </row>
    <row r="165" spans="1:5" x14ac:dyDescent="0.25">
      <c r="E165" s="3"/>
    </row>
    <row r="167" spans="1:5" x14ac:dyDescent="0.25">
      <c r="A167" s="25"/>
    </row>
    <row r="168" spans="1:5" x14ac:dyDescent="0.25">
      <c r="E168" s="5"/>
    </row>
    <row r="169" spans="1:5" x14ac:dyDescent="0.25">
      <c r="E169" s="3"/>
    </row>
    <row r="170" spans="1:5" x14ac:dyDescent="0.25">
      <c r="E170" s="3"/>
    </row>
    <row r="171" spans="1:5" x14ac:dyDescent="0.25">
      <c r="E171" s="3"/>
    </row>
    <row r="172" spans="1:5" x14ac:dyDescent="0.25">
      <c r="E172" s="3"/>
    </row>
    <row r="174" spans="1:5" x14ac:dyDescent="0.25">
      <c r="A174" s="25"/>
    </row>
    <row r="175" spans="1:5" x14ac:dyDescent="0.25">
      <c r="E175" s="5"/>
    </row>
    <row r="176" spans="1:5" x14ac:dyDescent="0.25">
      <c r="E176" s="3"/>
    </row>
    <row r="177" spans="1:5" x14ac:dyDescent="0.25">
      <c r="E177" s="3"/>
    </row>
    <row r="178" spans="1:5" x14ac:dyDescent="0.25">
      <c r="E178" s="3"/>
    </row>
    <row r="179" spans="1:5" x14ac:dyDescent="0.25">
      <c r="E179" s="3"/>
    </row>
    <row r="181" spans="1:5" x14ac:dyDescent="0.25">
      <c r="A181" s="25"/>
      <c r="C181" s="51"/>
    </row>
    <row r="182" spans="1:5" x14ac:dyDescent="0.25">
      <c r="E182" s="5"/>
    </row>
    <row r="183" spans="1:5" x14ac:dyDescent="0.25">
      <c r="A183" s="25"/>
      <c r="C183" s="51"/>
      <c r="E183" s="5"/>
    </row>
    <row r="184" spans="1:5" x14ac:dyDescent="0.25">
      <c r="A184" s="25"/>
      <c r="E184" s="5"/>
    </row>
    <row r="185" spans="1:5" x14ac:dyDescent="0.25">
      <c r="A185" s="25"/>
      <c r="C185" s="2"/>
    </row>
    <row r="186" spans="1:5" x14ac:dyDescent="0.25">
      <c r="E186" s="5"/>
    </row>
    <row r="187" spans="1:5" x14ac:dyDescent="0.25">
      <c r="E187" s="3"/>
    </row>
    <row r="188" spans="1:5" x14ac:dyDescent="0.25">
      <c r="E188" s="3"/>
    </row>
    <row r="189" spans="1:5" x14ac:dyDescent="0.25">
      <c r="E189" s="3"/>
    </row>
    <row r="190" spans="1:5" x14ac:dyDescent="0.25">
      <c r="E190" s="3"/>
    </row>
    <row r="192" spans="1:5" x14ac:dyDescent="0.25">
      <c r="A192" s="25"/>
    </row>
    <row r="193" spans="1:5" x14ac:dyDescent="0.25">
      <c r="E193" s="5"/>
    </row>
    <row r="194" spans="1:5" x14ac:dyDescent="0.25">
      <c r="E194" s="3"/>
    </row>
    <row r="195" spans="1:5" x14ac:dyDescent="0.25">
      <c r="E195" s="3"/>
    </row>
    <row r="196" spans="1:5" x14ac:dyDescent="0.25">
      <c r="E196" s="3"/>
    </row>
    <row r="197" spans="1:5" x14ac:dyDescent="0.25">
      <c r="E197" s="3"/>
    </row>
    <row r="199" spans="1:5" x14ac:dyDescent="0.25">
      <c r="A199" s="25"/>
      <c r="C199" s="2"/>
    </row>
    <row r="200" spans="1:5" x14ac:dyDescent="0.25">
      <c r="E200" s="5"/>
    </row>
    <row r="201" spans="1:5" x14ac:dyDescent="0.25">
      <c r="E201" s="3"/>
    </row>
    <row r="202" spans="1:5" x14ac:dyDescent="0.25">
      <c r="E202" s="3"/>
    </row>
    <row r="203" spans="1:5" x14ac:dyDescent="0.25">
      <c r="E203" s="3"/>
    </row>
    <row r="204" spans="1:5" x14ac:dyDescent="0.25">
      <c r="E204" s="3"/>
    </row>
    <row r="206" spans="1:5" x14ac:dyDescent="0.25">
      <c r="A206" s="25"/>
      <c r="C206" s="2"/>
    </row>
    <row r="207" spans="1:5" x14ac:dyDescent="0.25">
      <c r="E207" s="5"/>
    </row>
    <row r="208" spans="1:5" x14ac:dyDescent="0.25">
      <c r="E208" s="3"/>
    </row>
    <row r="209" spans="5:5" x14ac:dyDescent="0.25">
      <c r="E209" s="3"/>
    </row>
    <row r="210" spans="5:5" x14ac:dyDescent="0.25">
      <c r="E210" s="3"/>
    </row>
    <row r="211" spans="5:5" x14ac:dyDescent="0.25">
      <c r="E211" s="3"/>
    </row>
  </sheetData>
  <hyperlinks>
    <hyperlink ref="I7" r:id="rId1" xr:uid="{5A5F3CB8-F05E-4683-BF4D-047421BB07CB}"/>
    <hyperlink ref="I8" r:id="rId2" xr:uid="{642899D7-5234-4C94-AB82-5AE301032A2B}"/>
    <hyperlink ref="I9" r:id="rId3" xr:uid="{F143C2A9-DAA3-4F38-BF2F-04EAC5AC2ED9}"/>
    <hyperlink ref="I6" r:id="rId4" xr:uid="{98DF4193-5084-4835-950C-067C075F2D74}"/>
    <hyperlink ref="I10" r:id="rId5" xr:uid="{EFB796B7-47A8-46CB-B59F-CF10919D4E29}"/>
    <hyperlink ref="I16" r:id="rId6" xr:uid="{0C92E7F4-3513-498A-A7D6-16BD218C0217}"/>
    <hyperlink ref="I11" r:id="rId7" xr:uid="{96F40FCE-7BF8-4E7B-8F72-5C4045A1A7D4}"/>
    <hyperlink ref="I18" r:id="rId8" xr:uid="{B5B9609F-5034-49EB-B6E4-F56D86015DAE}"/>
    <hyperlink ref="I17" r:id="rId9" xr:uid="{CD934465-4BD7-4853-A9B6-A6E353D8158C}"/>
    <hyperlink ref="I24" r:id="rId10" xr:uid="{6E7B661D-3DC2-4A3A-870C-5B8497D69937}"/>
    <hyperlink ref="I47" r:id="rId11" xr:uid="{5DA005C6-DE81-4C59-8259-37D67AE5E507}"/>
    <hyperlink ref="I46" r:id="rId12" xr:uid="{BB26A80F-2707-421B-B35F-561D550B0F01}"/>
    <hyperlink ref="I53" r:id="rId13" xr:uid="{02587DAD-4FFC-43D9-BF95-0EF862676166}"/>
    <hyperlink ref="I55" r:id="rId14" xr:uid="{C13E38AB-511D-4CA6-8BD0-18E275A9CB1B}"/>
    <hyperlink ref="I63" r:id="rId15" xr:uid="{65CD4E1E-1E31-402D-AFC3-7CE48907325F}"/>
    <hyperlink ref="I68" r:id="rId16" xr:uid="{138FDCF0-FFA6-4B39-9CB3-FFD9EF343D25}"/>
    <hyperlink ref="I99" r:id="rId17" xr:uid="{D36284BC-1CCD-45E8-8494-2DC28FE6D586}"/>
    <hyperlink ref="I98" r:id="rId18" xr:uid="{4168C59F-8A7B-4F74-B071-D257A321B8D5}"/>
    <hyperlink ref="I107" r:id="rId19" xr:uid="{A6B189BF-72DF-4E58-B210-156EA995FBB9}"/>
    <hyperlink ref="I100" r:id="rId20" xr:uid="{E06D5935-F286-48DB-9C2E-C0F98034790F}"/>
    <hyperlink ref="I108" r:id="rId21" xr:uid="{0004A59D-B2CA-4643-B1B7-6AE4D3BD695A}"/>
    <hyperlink ref="I114" r:id="rId22" xr:uid="{91C109F1-43E3-413E-96DC-E3C860C54E31}"/>
    <hyperlink ref="I102" r:id="rId23" xr:uid="{42351A35-A98F-4BA4-9282-88F433E625C8}"/>
  </hyperlinks>
  <pageMargins left="0.7" right="0.7" top="0.75" bottom="0.75" header="0.3" footer="0.3"/>
  <pageSetup orientation="portrait" r:id="rId2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A8799-C7CA-4376-AC0E-4BFF0F7DB4CC}">
  <dimension ref="A1:C19"/>
  <sheetViews>
    <sheetView workbookViewId="0">
      <selection activeCell="C3" sqref="C3"/>
    </sheetView>
  </sheetViews>
  <sheetFormatPr defaultRowHeight="15" x14ac:dyDescent="0.25"/>
  <cols>
    <col min="1" max="1" width="59.42578125" customWidth="1"/>
    <col min="2" max="2" width="14.85546875" customWidth="1"/>
    <col min="3" max="3" width="31.85546875" customWidth="1"/>
    <col min="5" max="5" width="48.140625" customWidth="1"/>
    <col min="6" max="6" width="48.28515625" customWidth="1"/>
    <col min="7" max="7" width="31.85546875" customWidth="1"/>
  </cols>
  <sheetData>
    <row r="1" spans="1:3" ht="16.5" x14ac:dyDescent="0.25">
      <c r="A1" s="13"/>
      <c r="B1" s="12"/>
      <c r="C1" s="12"/>
    </row>
    <row r="2" spans="1:3" ht="16.5" x14ac:dyDescent="0.25">
      <c r="A2" s="45" t="s">
        <v>58</v>
      </c>
      <c r="B2" s="12"/>
      <c r="C2" s="12"/>
    </row>
    <row r="3" spans="1:3" ht="17.25" thickBot="1" x14ac:dyDescent="0.3">
      <c r="A3" s="13" t="s">
        <v>20</v>
      </c>
      <c r="B3" s="13" t="s">
        <v>4</v>
      </c>
      <c r="C3" s="49">
        <v>0.54166666666666663</v>
      </c>
    </row>
    <row r="4" spans="1:3" ht="17.25" thickBot="1" x14ac:dyDescent="0.3">
      <c r="A4" s="7" t="s">
        <v>11</v>
      </c>
      <c r="B4" s="7" t="s">
        <v>12</v>
      </c>
      <c r="C4" s="7" t="s">
        <v>13</v>
      </c>
    </row>
    <row r="5" spans="1:3" ht="17.25" thickBot="1" x14ac:dyDescent="0.3">
      <c r="A5" s="7" t="s">
        <v>130</v>
      </c>
      <c r="B5" s="7" t="s">
        <v>35</v>
      </c>
      <c r="C5" s="7" t="s">
        <v>37</v>
      </c>
    </row>
    <row r="6" spans="1:3" ht="17.25" thickBot="1" x14ac:dyDescent="0.3">
      <c r="A6" s="9" t="s">
        <v>131</v>
      </c>
      <c r="B6" s="8" t="s">
        <v>36</v>
      </c>
      <c r="C6" s="9" t="s">
        <v>38</v>
      </c>
    </row>
    <row r="7" spans="1:3" ht="17.25" thickBot="1" x14ac:dyDescent="0.3">
      <c r="A7" s="9" t="s">
        <v>126</v>
      </c>
      <c r="B7" s="8" t="s">
        <v>39</v>
      </c>
      <c r="C7" s="9" t="s">
        <v>14</v>
      </c>
    </row>
    <row r="8" spans="1:3" ht="17.25" thickBot="1" x14ac:dyDescent="0.3">
      <c r="A8" s="9" t="s">
        <v>127</v>
      </c>
      <c r="B8" s="8" t="s">
        <v>40</v>
      </c>
      <c r="C8" s="9" t="s">
        <v>41</v>
      </c>
    </row>
    <row r="9" spans="1:3" ht="17.25" thickBot="1" x14ac:dyDescent="0.3">
      <c r="A9" s="9" t="s">
        <v>128</v>
      </c>
      <c r="B9" s="8" t="s">
        <v>15</v>
      </c>
      <c r="C9" s="9" t="s">
        <v>16</v>
      </c>
    </row>
    <row r="10" spans="1:3" ht="17.25" thickBot="1" x14ac:dyDescent="0.3">
      <c r="A10" s="9" t="s">
        <v>129</v>
      </c>
      <c r="B10" s="8" t="s">
        <v>17</v>
      </c>
      <c r="C10" s="9" t="s">
        <v>18</v>
      </c>
    </row>
    <row r="11" spans="1:3" ht="16.5" x14ac:dyDescent="0.25">
      <c r="A11" s="10"/>
      <c r="B11" s="11"/>
      <c r="C11" s="11"/>
    </row>
    <row r="12" spans="1:3" ht="17.25" thickBot="1" x14ac:dyDescent="0.3">
      <c r="A12" s="13" t="s">
        <v>19</v>
      </c>
      <c r="B12" s="13" t="s">
        <v>4</v>
      </c>
      <c r="C12" s="49">
        <v>0.91666666666666663</v>
      </c>
    </row>
    <row r="13" spans="1:3" ht="17.25" thickBot="1" x14ac:dyDescent="0.3">
      <c r="A13" s="7" t="s">
        <v>11</v>
      </c>
      <c r="B13" s="7" t="s">
        <v>12</v>
      </c>
      <c r="C13" s="7" t="s">
        <v>13</v>
      </c>
    </row>
    <row r="14" spans="1:3" ht="17.25" thickBot="1" x14ac:dyDescent="0.3">
      <c r="A14" s="7" t="s">
        <v>132</v>
      </c>
      <c r="B14" s="7" t="s">
        <v>35</v>
      </c>
      <c r="C14" s="7" t="s">
        <v>37</v>
      </c>
    </row>
    <row r="15" spans="1:3" ht="17.25" thickBot="1" x14ac:dyDescent="0.3">
      <c r="A15" s="7" t="s">
        <v>133</v>
      </c>
      <c r="B15" s="7" t="s">
        <v>36</v>
      </c>
      <c r="C15" s="7" t="s">
        <v>38</v>
      </c>
    </row>
    <row r="16" spans="1:3" ht="17.25" thickBot="1" x14ac:dyDescent="0.3">
      <c r="A16" s="9" t="s">
        <v>134</v>
      </c>
      <c r="B16" s="8" t="s">
        <v>39</v>
      </c>
      <c r="C16" s="9" t="s">
        <v>14</v>
      </c>
    </row>
    <row r="17" spans="1:3" ht="17.25" thickBot="1" x14ac:dyDescent="0.3">
      <c r="A17" s="9" t="s">
        <v>135</v>
      </c>
      <c r="B17" s="8" t="s">
        <v>40</v>
      </c>
      <c r="C17" s="9" t="s">
        <v>41</v>
      </c>
    </row>
    <row r="18" spans="1:3" ht="17.25" thickBot="1" x14ac:dyDescent="0.3">
      <c r="A18" s="9" t="s">
        <v>136</v>
      </c>
      <c r="B18" s="8" t="s">
        <v>15</v>
      </c>
      <c r="C18" s="9" t="s">
        <v>16</v>
      </c>
    </row>
    <row r="19" spans="1:3" ht="17.25" thickBot="1" x14ac:dyDescent="0.3">
      <c r="A19" s="9" t="s">
        <v>137</v>
      </c>
      <c r="B19" s="8" t="s">
        <v>17</v>
      </c>
      <c r="C19" s="9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Opening</vt:lpstr>
      <vt:lpstr>Summary</vt:lpstr>
      <vt:lpstr>Agenda Details</vt:lpstr>
      <vt:lpstr>Time zone helper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Rolfe</dc:creator>
  <cp:lastModifiedBy>Benjamin Rolfe</cp:lastModifiedBy>
  <dcterms:created xsi:type="dcterms:W3CDTF">2024-01-18T16:56:23Z</dcterms:created>
  <dcterms:modified xsi:type="dcterms:W3CDTF">2024-11-07T21:39:10Z</dcterms:modified>
</cp:coreProperties>
</file>