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E41D821A-DFC8-4859-94FF-948C22D12BA0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2" l="1"/>
  <c r="A103" i="2"/>
  <c r="A96" i="2"/>
  <c r="A14" i="2"/>
  <c r="E103" i="2"/>
  <c r="F103" i="2" s="1"/>
  <c r="E96" i="2"/>
  <c r="E97" i="2" s="1"/>
  <c r="E98" i="2" s="1"/>
  <c r="E99" i="2" s="1"/>
  <c r="E100" i="2" s="1"/>
  <c r="E101" i="2" s="1"/>
  <c r="E89" i="2"/>
  <c r="E90" i="2" s="1"/>
  <c r="E92" i="2" s="1"/>
  <c r="C96" i="2"/>
  <c r="C103" i="2"/>
  <c r="C89" i="2"/>
  <c r="C81" i="2"/>
  <c r="C66" i="2"/>
  <c r="C74" i="2"/>
  <c r="C59" i="2"/>
  <c r="C51" i="2"/>
  <c r="C44" i="2"/>
  <c r="C37" i="2"/>
  <c r="C29" i="2"/>
  <c r="C21" i="2"/>
  <c r="C14" i="2"/>
  <c r="C4" i="2"/>
  <c r="E81" i="2"/>
  <c r="E74" i="2"/>
  <c r="E66" i="2"/>
  <c r="E59" i="2"/>
  <c r="E51" i="2"/>
  <c r="E45" i="2"/>
  <c r="E37" i="2"/>
  <c r="E29" i="2"/>
  <c r="E21" i="2"/>
  <c r="E14" i="2"/>
  <c r="C69" i="2"/>
  <c r="C32" i="2"/>
  <c r="C31" i="2"/>
  <c r="C24" i="2"/>
  <c r="A9" i="1"/>
  <c r="A11" i="1" s="1"/>
  <c r="A13" i="1" s="1"/>
  <c r="A15" i="1" s="1"/>
  <c r="A7" i="1"/>
  <c r="A6" i="1"/>
  <c r="A8" i="1" s="1"/>
  <c r="A10" i="1" s="1"/>
  <c r="A12" i="1" s="1"/>
  <c r="A14" i="1" s="1"/>
  <c r="A5" i="1"/>
  <c r="A3" i="1"/>
  <c r="D3" i="5"/>
  <c r="E91" i="2" l="1"/>
  <c r="E104" i="2"/>
  <c r="E105" i="2" s="1"/>
  <c r="E106" i="2" s="1"/>
  <c r="E107" i="2" s="1"/>
  <c r="E108" i="2" s="1"/>
  <c r="F98" i="2"/>
  <c r="E93" i="2"/>
  <c r="E94" i="2" s="1"/>
  <c r="F92" i="2"/>
  <c r="C1" i="2"/>
  <c r="A4" i="1"/>
  <c r="C77" i="2" l="1"/>
  <c r="E75" i="2" l="1"/>
  <c r="E76" i="2" s="1"/>
  <c r="E77" i="2" s="1"/>
  <c r="E78" i="2" s="1"/>
  <c r="E79" i="2" s="1"/>
  <c r="E67" i="2"/>
  <c r="E68" i="2" s="1"/>
  <c r="E69" i="2" s="1"/>
  <c r="E70" i="2" s="1"/>
  <c r="E71" i="2" s="1"/>
  <c r="E72" i="2" s="1"/>
  <c r="E46" i="2"/>
  <c r="E47" i="2" s="1"/>
  <c r="E48" i="2" s="1"/>
  <c r="E49" i="2" s="1"/>
  <c r="A59" i="2"/>
  <c r="A37" i="2"/>
  <c r="A29" i="2"/>
  <c r="A66" i="2"/>
  <c r="E3" i="5"/>
  <c r="F3" i="5" s="1"/>
  <c r="A89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E4" i="2" l="1"/>
  <c r="B6" i="2"/>
  <c r="B7" i="2" s="1"/>
  <c r="A21" i="2"/>
  <c r="A4" i="2"/>
  <c r="B8" i="2" l="1"/>
  <c r="B9" i="2" s="1"/>
  <c r="B10" i="2" s="1"/>
  <c r="B11" i="2" s="1"/>
  <c r="B15" i="2" s="1"/>
  <c r="F66" i="2"/>
  <c r="F74" i="2"/>
  <c r="E82" i="2"/>
  <c r="E83" i="2" s="1"/>
  <c r="E84" i="2" s="1"/>
  <c r="E85" i="2" s="1"/>
  <c r="E86" i="2" s="1"/>
  <c r="F81" i="2"/>
  <c r="E60" i="2"/>
  <c r="E61" i="2" s="1"/>
  <c r="F59" i="2"/>
  <c r="E5" i="2"/>
  <c r="E6" i="2" s="1"/>
  <c r="E7" i="2" s="1"/>
  <c r="E8" i="2" s="1"/>
  <c r="E9" i="2" s="1"/>
  <c r="E10" i="2" s="1"/>
  <c r="E11" i="2" s="1"/>
  <c r="E12" i="2" s="1"/>
  <c r="F4" i="2"/>
  <c r="E15" i="2"/>
  <c r="F14" i="2"/>
  <c r="E22" i="2"/>
  <c r="E23" i="2" s="1"/>
  <c r="E24" i="2" s="1"/>
  <c r="E25" i="2" s="1"/>
  <c r="E26" i="2" s="1"/>
  <c r="F21" i="2"/>
  <c r="E30" i="2"/>
  <c r="E31" i="2" s="1"/>
  <c r="E32" i="2" s="1"/>
  <c r="E33" i="2" s="1"/>
  <c r="E34" i="2" s="1"/>
  <c r="F29" i="2"/>
  <c r="E52" i="2"/>
  <c r="E53" i="2" s="1"/>
  <c r="E54" i="2" s="1"/>
  <c r="E55" i="2" s="1"/>
  <c r="E56" i="2" s="1"/>
  <c r="E57" i="2" s="1"/>
  <c r="F51" i="2"/>
  <c r="E38" i="2"/>
  <c r="E39" i="2" s="1"/>
  <c r="E40" i="2" s="1"/>
  <c r="E41" i="2" s="1"/>
  <c r="E42" i="2" s="1"/>
  <c r="F37" i="2"/>
  <c r="F45" i="2"/>
  <c r="E16" i="2" l="1"/>
  <c r="E17" i="2" s="1"/>
  <c r="E18" i="2" s="1"/>
  <c r="E19" i="2" s="1"/>
  <c r="E62" i="2"/>
  <c r="E63" i="2" s="1"/>
  <c r="E64" i="2" s="1"/>
  <c r="B16" i="2"/>
  <c r="B17" i="2" s="1"/>
  <c r="B18" i="2" s="1"/>
  <c r="A51" i="2" l="1"/>
  <c r="A44" i="2"/>
  <c r="B19" i="2"/>
  <c r="B22" i="2" s="1"/>
  <c r="B23" i="2" s="1"/>
  <c r="B24" i="2" s="1"/>
  <c r="B25" i="2" s="1"/>
  <c r="A81" i="2" l="1"/>
  <c r="A74" i="2"/>
  <c r="B26" i="2"/>
  <c r="B30" i="2" s="1"/>
  <c r="B31" i="2" l="1"/>
  <c r="B32" i="2" s="1"/>
  <c r="B33" i="2" l="1"/>
  <c r="B34" i="2" s="1"/>
  <c r="B35" i="2" s="1"/>
  <c r="B38" i="2" s="1"/>
  <c r="B39" i="2" l="1"/>
  <c r="B40" i="2" l="1"/>
  <c r="B41" i="2" s="1"/>
  <c r="B45" i="2" l="1"/>
  <c r="B46" i="2" s="1"/>
  <c r="B47" i="2" s="1"/>
  <c r="B48" i="2" s="1"/>
  <c r="B49" i="2" s="1"/>
  <c r="B52" i="2" s="1"/>
  <c r="B53" i="2" s="1"/>
  <c r="B54" i="2" s="1"/>
  <c r="B42" i="2"/>
  <c r="B55" i="2" l="1"/>
  <c r="B56" i="2" s="1"/>
  <c r="B57" i="2" l="1"/>
  <c r="B60" i="2" l="1"/>
  <c r="B61" i="2" s="1"/>
  <c r="B62" i="2" s="1"/>
  <c r="B63" i="2" s="1"/>
  <c r="B64" i="2" s="1"/>
  <c r="B67" i="2" s="1"/>
  <c r="B68" i="2" s="1"/>
  <c r="B69" i="2" s="1"/>
  <c r="B70" i="2" s="1"/>
  <c r="B71" i="2" s="1"/>
  <c r="B72" i="2" l="1"/>
  <c r="B75" i="2" s="1"/>
  <c r="B76" i="2" s="1"/>
  <c r="B77" i="2" s="1"/>
  <c r="B78" i="2" s="1"/>
  <c r="B79" i="2" s="1"/>
  <c r="B82" i="2" s="1"/>
  <c r="B83" i="2" s="1"/>
  <c r="B84" i="2" s="1"/>
  <c r="B85" i="2" s="1"/>
  <c r="B86" i="2" s="1"/>
  <c r="B90" i="2" s="1"/>
  <c r="B91" i="2" s="1"/>
  <c r="B92" i="2" s="1"/>
  <c r="B93" i="2" s="1"/>
  <c r="B94" i="2" s="1"/>
  <c r="B97" i="2" s="1"/>
  <c r="B98" i="2" s="1"/>
  <c r="B99" i="2" s="1"/>
  <c r="B100" i="2" s="1"/>
  <c r="B101" i="2" l="1"/>
  <c r="B104" i="2" s="1"/>
  <c r="B105" i="2" s="1"/>
  <c r="B106" i="2" s="1"/>
  <c r="B107" i="2" s="1"/>
  <c r="B108" i="2" s="1"/>
</calcChain>
</file>

<file path=xl/sharedStrings.xml><?xml version="1.0" encoding="utf-8"?>
<sst xmlns="http://schemas.openxmlformats.org/spreadsheetml/2006/main" count="283" uniqueCount="146">
  <si>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</si>
  <si>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</si>
  <si>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</si>
  <si>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</si>
  <si>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</si>
  <si>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</si>
  <si>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</si>
  <si>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</si>
  <si>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</si>
  <si>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</si>
  <si>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</si>
  <si>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</si>
  <si>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</si>
  <si>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</si>
  <si>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</si>
  <si>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</si>
  <si>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</si>
  <si>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</si>
  <si>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</si>
  <si>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</si>
  <si>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</si>
  <si>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</si>
  <si>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</si>
  <si>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</si>
  <si>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</si>
  <si>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</si>
  <si>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</si>
  <si>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</si>
  <si>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</si>
  <si>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</si>
  <si>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</si>
  <si>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</si>
  <si>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</si>
  <si>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</si>
  <si>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</si>
  <si>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</si>
  <si>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</si>
  <si>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</si>
  <si>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</si>
  <si>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</si>
  <si>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</si>
  <si>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</si>
  <si>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</si>
  <si>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</si>
  <si>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</si>
  <si>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</si>
  <si>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</si>
  <si>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</si>
  <si>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</si>
  <si>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</si>
  <si>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</si>
  <si>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</si>
  <si>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</si>
  <si>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</si>
  <si>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</si>
  <si>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</si>
  <si>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</si>
  <si>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</si>
  <si>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</si>
  <si>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 xml:space="preserve">Meeting Slides: </t>
  </si>
  <si>
    <t>15-24-0371</t>
  </si>
  <si>
    <t>Editor Updates, Comment Status</t>
  </si>
  <si>
    <t>September Interim Planning</t>
  </si>
  <si>
    <t>Adjourn</t>
  </si>
  <si>
    <t>Virtual (WebEx)</t>
  </si>
  <si>
    <t>Review</t>
  </si>
  <si>
    <t>Alex</t>
  </si>
  <si>
    <t>Status update</t>
  </si>
  <si>
    <t>Chaplin</t>
  </si>
  <si>
    <t>PoC Status reports</t>
  </si>
  <si>
    <t>Editor Updates, Comment Status, Meeting planning</t>
  </si>
  <si>
    <t>TBD Comment resolution</t>
  </si>
  <si>
    <t>Commence on 24-Sept-2024</t>
  </si>
  <si>
    <t xml:space="preserve">Thursdays 15:00 PT (1 hour) </t>
  </si>
  <si>
    <t>September 24 through November 7th.</t>
  </si>
  <si>
    <t>Weekly Tuesdays 06:00 PT (1 hour)</t>
  </si>
  <si>
    <t>Plenary Session</t>
  </si>
  <si>
    <t>TG4ab Interim Meeting,  Sept through November, 2024</t>
  </si>
  <si>
    <t xml:space="preserve">Proposed Resolution for Bitmap-based Slot Scheduling	</t>
  </si>
  <si>
    <t>Kangjin</t>
  </si>
  <si>
    <t>15-24-0504</t>
  </si>
  <si>
    <t>https://mentor.ieee.org/802.15/dcn/24/15-24-0504-01-04ab-proposed-resolution-for-bitmap-based-slot-scheduling.docx</t>
  </si>
  <si>
    <t>Review and Confirm:  Hyper-block comments</t>
  </si>
  <si>
    <t xml:space="preserve">Review and Confirm: common message fields	</t>
  </si>
  <si>
    <t>Rojan</t>
  </si>
  <si>
    <t>https://mentor.ieee.org/802.15/dcn/24/15-24-0477-01-04ab-proposed-resolution-for-hyper-block-comments.docx</t>
  </si>
  <si>
    <t>https://mentor.ieee.org/802.15/dcn/24/15-24-0505-01-04ab-proposed-resolutions-for-common-message-fields.docx</t>
  </si>
  <si>
    <t>15-24-0477</t>
  </si>
  <si>
    <t>15-24-0505</t>
  </si>
  <si>
    <t>https://mentor.ieee.org/802.15/dcn/24/15-24-0371-14-04ab-consolidated-comments-draft-1-0.xlsm</t>
  </si>
  <si>
    <t>November Joint .11 Coex and .15.4ab</t>
  </si>
  <si>
    <t>https://mentor.ieee.org/802.15/dcn/24/15-24-0550-00-04ab-proposed-resolution-for-hyper-block-comments-part2.docx</t>
  </si>
  <si>
    <t>15-24-0550</t>
  </si>
  <si>
    <t>Hyper-block comments, part 2</t>
  </si>
  <si>
    <t>15-24-0514</t>
  </si>
  <si>
    <t>https://mentor.ieee.org/802.15/dcn/24/15-24-0514-00-04ab-lb207-d01-comment-resolution-revise-cids-74-76-77-78-243-244-514-546-653-654-661-662-663-929-1000-1005-1006-1007-1009-1010-1011-1135-1136-1213-1374-1375-1395.docx</t>
  </si>
  <si>
    <t>Multiple Comment Resolutions in Doc 514 (part 1)</t>
  </si>
  <si>
    <t>Multiple Comment Resolutions in Doc 514 (part 2)</t>
  </si>
  <si>
    <t>Contnue discussion on Doc 0452 (r2)</t>
  </si>
  <si>
    <t>Xiliang</t>
  </si>
  <si>
    <t>15-24-0452</t>
  </si>
  <si>
    <t>Packet format configuration</t>
  </si>
  <si>
    <t>Verso</t>
  </si>
  <si>
    <t>15-24-0552</t>
  </si>
  <si>
    <t>https://mentor.ieee.org/802.15/dcn/24/15-24-0552-00-04ab-uwb-packet-format-configuration.docx</t>
  </si>
  <si>
    <t>https://mentor.ieee.org/802.15/dcn/24/15-24-0452-02-04ab-proposed-resolutions-for-cid-93-174-etc.docx</t>
  </si>
  <si>
    <t>Follow-up on 0514</t>
  </si>
  <si>
    <t>https://mentor.ieee.org/802.15/dcn/24/15-24-0553-00-04ab-uwb-packet-format-configuration.docx</t>
  </si>
  <si>
    <t>15-24-0533</t>
  </si>
  <si>
    <t>Status review</t>
  </si>
  <si>
    <t>Status on pending resolution documents</t>
  </si>
  <si>
    <t>Continue discussion on packet format comments</t>
  </si>
  <si>
    <t>Non-interleaved MMS comments</t>
  </si>
  <si>
    <t>Riku</t>
  </si>
  <si>
    <t>Comment 187 (tentative)</t>
  </si>
  <si>
    <t>Comments 1381 et al</t>
  </si>
  <si>
    <t>15-24-0558</t>
  </si>
  <si>
    <t>Vinod</t>
  </si>
  <si>
    <t>15-24-0411</t>
  </si>
  <si>
    <t xml:space="preserve">Proposed resolution for Discovery </t>
  </si>
  <si>
    <t xml:space="preserve">Wenzheng </t>
  </si>
  <si>
    <t>15-24- 0490</t>
  </si>
  <si>
    <t>15-24-0470</t>
  </si>
  <si>
    <t>https://mentor.ieee.org/802.15/dcn/24/15-24-0470-00-04ab-proposed-resolution-for-cid-187.docx</t>
  </si>
  <si>
    <t>https://mentor.ieee.org/802.15/dcn/24/15-24-0490-00-04ab-proposed-resolutions-for-cid-279-885-etc.docx</t>
  </si>
  <si>
    <t>https://mentor.ieee.org/802.15/dcn/24/15-24-0558-01-04ab-hcs-generation-for-dynamic-phr.pptx</t>
  </si>
  <si>
    <t>HCS generation for Dynamic PHR</t>
  </si>
  <si>
    <t>Tuesday, October 15, 2024 at 2:00:00 pm</t>
  </si>
  <si>
    <t>Tuesday, October 15, 2024 at 3:00:00 pm</t>
  </si>
  <si>
    <t>Tuesday, October 15, 2024 at 9:00:00 pm</t>
  </si>
  <si>
    <t>Tuesday, October 15, 2024 at 10:00:00 pm</t>
  </si>
  <si>
    <t>Tuesday, October 15, 2024 at 6:00:00 am</t>
  </si>
  <si>
    <t>Tuesday, October 15, 2024 at 9:00:00 am</t>
  </si>
  <si>
    <t>Thursday, October 17, 2024 at 3:00:00 pm</t>
  </si>
  <si>
    <t>Thursday, October 17, 2024 at 6:00:00 pm</t>
  </si>
  <si>
    <t>Thursday, October 17, 2024 at 11:00:00 pm</t>
  </si>
  <si>
    <t>Friday, October 18, 2024 at 12:00:00 midnight</t>
  </si>
  <si>
    <t>Friday, October 18, 2024 at 6:00:00 am</t>
  </si>
  <si>
    <t>Friday, October 18, 2024 at 7:00:00 am</t>
  </si>
  <si>
    <t>https://mentor.ieee.org/802.15/dcn/24/15-24-0490-01-04ab-proposed-resolutions-for-cid-279-885-etc.docx</t>
  </si>
  <si>
    <t>15-24-0490</t>
  </si>
  <si>
    <t>Review of pending acceptance (doc 0490)</t>
  </si>
  <si>
    <t>https://mentor.ieee.org/802.15/dcn/24/15-24-0411-02-04ab-proposed-resolution-for-discovery.docx</t>
  </si>
  <si>
    <t>15-24-0532</t>
  </si>
  <si>
    <t>https://mentor.ieee.org/802.15/dcn/24/15-24-0532-01-04ab-non-interleaved-mms-comment-resolution.pptx</t>
  </si>
  <si>
    <t>UWB Packet Format Primitive (discussion)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</si>
</sst>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1" fillId="9" borderId="0" xfId="0" applyNumberFormat="1" applyFont="1" applyFill="1" applyAlignment="1">
      <alignment horizontal="left"/>
    </xf>
    <xf numFmtId="0" fontId="1" fillId="9" borderId="0" xfId="0" applyFont="1" applyFill="1"/>
    <xf numFmtId="0" fontId="1" fillId="8" borderId="0" xfId="0" applyFont="1" applyFill="1" applyAlignment="1">
      <alignment horizontal="center"/>
    </xf>
    <xf numFmtId="20" fontId="1" fillId="8" borderId="0" xfId="0" applyNumberFormat="1" applyFont="1" applyFill="1"/>
    <xf numFmtId="15" fontId="0" fillId="5" borderId="0" xfId="0" applyNumberFormat="1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20" fontId="0" fillId="5" borderId="0" xfId="0" applyNumberFormat="1" applyFill="1"/>
    <xf numFmtId="20" fontId="1" fillId="5" borderId="0" xfId="0" applyNumberFormat="1" applyFont="1" applyFill="1"/>
    <xf numFmtId="0" fontId="0" fillId="5" borderId="0" xfId="0" applyFill="1" applyAlignment="1">
      <alignment horizontal="left"/>
    </xf>
    <xf numFmtId="15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20" fontId="1" fillId="0" borderId="0" xfId="0" applyNumberFormat="1" applyFont="1" applyFill="1"/>
    <xf numFmtId="15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20" fontId="0" fillId="0" borderId="0" xfId="0" applyNumberFormat="1" applyFill="1"/>
    <xf numFmtId="0" fontId="0" fillId="0" borderId="0" xfId="0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52-00-04ab-uwb-packet-format-configuration.docx" TargetMode="External"/><Relationship Id="rId13" Type="http://schemas.openxmlformats.org/officeDocument/2006/relationships/hyperlink" Target="https://mentor.ieee.org/802.15/dcn/24/15-24-0490-01-04ab-proposed-resolutions-for-cid-279-885-etc.docx" TargetMode="External"/><Relationship Id="rId3" Type="http://schemas.openxmlformats.org/officeDocument/2006/relationships/hyperlink" Target="https://mentor.ieee.org/802.15/dcn/24/15-24-0505-01-04ab-proposed-resolutions-for-common-message-fields.docx" TargetMode="External"/><Relationship Id="rId7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12" Type="http://schemas.openxmlformats.org/officeDocument/2006/relationships/hyperlink" Target="https://mentor.ieee.org/802.15/dcn/24/15-24-0490-00-04ab-proposed-resolutions-for-cid-279-885-etc.docx" TargetMode="External"/><Relationship Id="rId2" Type="http://schemas.openxmlformats.org/officeDocument/2006/relationships/hyperlink" Target="https://mentor.ieee.org/802.15/dcn/24/15-24-0477-01-04ab-proposed-resolution-for-hyper-block-comments.docx" TargetMode="External"/><Relationship Id="rId1" Type="http://schemas.openxmlformats.org/officeDocument/2006/relationships/hyperlink" Target="https://mentor.ieee.org/802.15/dcn/24/15-24-0504-01-04ab-proposed-resolution-for-bitmap-based-slot-scheduling.docx" TargetMode="External"/><Relationship Id="rId6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11" Type="http://schemas.openxmlformats.org/officeDocument/2006/relationships/hyperlink" Target="https://mentor.ieee.org/802.15/dcn/24/15-24-0470-00-04ab-proposed-resolution-for-cid-187.docx" TargetMode="External"/><Relationship Id="rId5" Type="http://schemas.openxmlformats.org/officeDocument/2006/relationships/hyperlink" Target="https://mentor.ieee.org/802.15/dcn/24/15-24-0550-00-04ab-proposed-resolution-for-hyper-block-comments-part2.doc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mentor.ieee.org/802.15/dcn/24/15-24-0553-00-04ab-uwb-packet-format-configuration.docx" TargetMode="External"/><Relationship Id="rId4" Type="http://schemas.openxmlformats.org/officeDocument/2006/relationships/hyperlink" Target="https://mentor.ieee.org/802.15/dcn/24/15-24-0371-14-04ab-consolidated-comments-draft-1-0.xlsm" TargetMode="External"/><Relationship Id="rId9" Type="http://schemas.openxmlformats.org/officeDocument/2006/relationships/hyperlink" Target="https://mentor.ieee.org/802.15/dcn/24/15-24-0452-02-04ab-proposed-resolutions-for-cid-93-174-etc.docx" TargetMode="External"/><Relationship Id="rId14" Type="http://schemas.openxmlformats.org/officeDocument/2006/relationships/hyperlink" Target="https://mentor.ieee.org/802.15/dcn/24/15-24-0532-01-04ab-non-interleaved-mms-comment-resolution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6" sqref="I6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52</v>
      </c>
      <c r="B1" s="47"/>
      <c r="C1" s="47"/>
      <c r="D1" s="47"/>
      <c r="E1" s="47"/>
      <c r="F1" s="47"/>
      <c r="G1" s="47"/>
      <c r="I1" s="52" t="s">
        <v>77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64</v>
      </c>
    </row>
    <row r="3" spans="1:9" ht="15.75" x14ac:dyDescent="0.25">
      <c r="A3" s="36"/>
      <c r="B3" s="37"/>
      <c r="C3" s="38"/>
      <c r="D3" s="37">
        <f>DATE(2024,9,18)</f>
        <v>45553</v>
      </c>
      <c r="E3" s="41">
        <f t="shared" ref="E3:G4" si="0">D3+1</f>
        <v>45554</v>
      </c>
      <c r="F3" s="41">
        <f t="shared" si="0"/>
        <v>45555</v>
      </c>
      <c r="G3" s="41">
        <f t="shared" si="0"/>
        <v>45556</v>
      </c>
      <c r="I3" s="44" t="s">
        <v>72</v>
      </c>
    </row>
    <row r="4" spans="1:9" ht="15.75" x14ac:dyDescent="0.25">
      <c r="A4" s="39">
        <f>G3+1</f>
        <v>45557</v>
      </c>
      <c r="B4" s="40">
        <f>A4+1</f>
        <v>45558</v>
      </c>
      <c r="C4" s="42">
        <f>B4+1</f>
        <v>45559</v>
      </c>
      <c r="D4" s="27">
        <f>C4+1</f>
        <v>45560</v>
      </c>
      <c r="E4" s="27">
        <f t="shared" si="0"/>
        <v>45561</v>
      </c>
      <c r="F4" s="27">
        <f t="shared" si="0"/>
        <v>45562</v>
      </c>
      <c r="G4" s="27">
        <f t="shared" si="0"/>
        <v>45563</v>
      </c>
      <c r="I4" s="44" t="s">
        <v>75</v>
      </c>
    </row>
    <row r="5" spans="1:9" ht="15.75" x14ac:dyDescent="0.25">
      <c r="A5" s="39">
        <f>G4+1</f>
        <v>45564</v>
      </c>
      <c r="B5" s="40">
        <f t="shared" ref="B5:G8" si="1">A5+1</f>
        <v>45565</v>
      </c>
      <c r="C5" s="42">
        <f>B5+1</f>
        <v>45566</v>
      </c>
      <c r="D5" s="27">
        <f t="shared" ref="D5:G5" si="2">C5+1</f>
        <v>45567</v>
      </c>
      <c r="E5" s="42">
        <f t="shared" si="2"/>
        <v>45568</v>
      </c>
      <c r="F5" s="27">
        <f t="shared" si="2"/>
        <v>45569</v>
      </c>
      <c r="G5" s="27">
        <f t="shared" si="2"/>
        <v>45570</v>
      </c>
      <c r="I5" s="44" t="s">
        <v>73</v>
      </c>
    </row>
    <row r="6" spans="1:9" ht="15.75" x14ac:dyDescent="0.25">
      <c r="A6" s="30">
        <f>G5+1</f>
        <v>45571</v>
      </c>
      <c r="B6" s="27">
        <f t="shared" si="1"/>
        <v>45572</v>
      </c>
      <c r="C6" s="42">
        <f t="shared" si="1"/>
        <v>45573</v>
      </c>
      <c r="D6" s="27">
        <f t="shared" si="1"/>
        <v>45574</v>
      </c>
      <c r="E6" s="42">
        <f t="shared" si="1"/>
        <v>45575</v>
      </c>
      <c r="F6" s="27">
        <f t="shared" si="1"/>
        <v>45576</v>
      </c>
      <c r="G6" s="29">
        <f t="shared" si="1"/>
        <v>45577</v>
      </c>
      <c r="I6" s="44" t="s">
        <v>74</v>
      </c>
    </row>
    <row r="7" spans="1:9" ht="15.75" x14ac:dyDescent="0.25">
      <c r="A7" s="30">
        <f>G6+1</f>
        <v>45578</v>
      </c>
      <c r="B7" s="28">
        <f t="shared" si="1"/>
        <v>45579</v>
      </c>
      <c r="C7" s="42">
        <f t="shared" si="1"/>
        <v>45580</v>
      </c>
      <c r="D7" s="28">
        <f t="shared" si="1"/>
        <v>45581</v>
      </c>
      <c r="E7" s="42">
        <f t="shared" si="1"/>
        <v>45582</v>
      </c>
      <c r="F7" s="28">
        <f t="shared" si="1"/>
        <v>45583</v>
      </c>
      <c r="G7" s="32">
        <f t="shared" si="1"/>
        <v>45584</v>
      </c>
      <c r="I7" s="44"/>
    </row>
    <row r="8" spans="1:9" ht="15.75" x14ac:dyDescent="0.25">
      <c r="A8" s="31">
        <f>G7+1</f>
        <v>45585</v>
      </c>
      <c r="B8" s="27">
        <f t="shared" si="1"/>
        <v>45586</v>
      </c>
      <c r="C8" s="43">
        <f t="shared" si="1"/>
        <v>45587</v>
      </c>
      <c r="D8" s="27">
        <f t="shared" si="1"/>
        <v>45588</v>
      </c>
      <c r="E8" s="42">
        <f t="shared" si="1"/>
        <v>45589</v>
      </c>
      <c r="F8" s="27">
        <f t="shared" si="1"/>
        <v>45590</v>
      </c>
      <c r="G8" s="33">
        <f t="shared" si="1"/>
        <v>45591</v>
      </c>
      <c r="I8" s="44"/>
    </row>
    <row r="9" spans="1:9" ht="15.75" x14ac:dyDescent="0.25">
      <c r="A9" s="30">
        <f t="shared" ref="A9:A11" si="3">G8+1</f>
        <v>45592</v>
      </c>
      <c r="B9" s="27">
        <f t="shared" ref="B9:G9" si="4">A9+1</f>
        <v>45593</v>
      </c>
      <c r="C9" s="43">
        <f t="shared" si="4"/>
        <v>45594</v>
      </c>
      <c r="D9" s="27">
        <f t="shared" si="4"/>
        <v>45595</v>
      </c>
      <c r="E9" s="42">
        <f t="shared" si="4"/>
        <v>45596</v>
      </c>
      <c r="F9" s="27">
        <f t="shared" si="4"/>
        <v>45597</v>
      </c>
      <c r="G9" s="33">
        <f t="shared" si="4"/>
        <v>45598</v>
      </c>
      <c r="I9" s="44" t="s">
        <v>59</v>
      </c>
    </row>
    <row r="10" spans="1:9" x14ac:dyDescent="0.25">
      <c r="A10" s="30">
        <f t="shared" si="3"/>
        <v>45599</v>
      </c>
      <c r="B10" s="27">
        <f t="shared" ref="B10:G10" si="5">A10+1</f>
        <v>45600</v>
      </c>
      <c r="C10" s="43">
        <f t="shared" si="5"/>
        <v>45601</v>
      </c>
      <c r="D10" s="27">
        <f t="shared" si="5"/>
        <v>45602</v>
      </c>
      <c r="E10" s="42">
        <f t="shared" si="5"/>
        <v>45603</v>
      </c>
      <c r="F10" s="27">
        <f t="shared" si="5"/>
        <v>45604</v>
      </c>
      <c r="G10" s="33">
        <f t="shared" si="5"/>
        <v>45605</v>
      </c>
      <c r="I10" s="50"/>
    </row>
    <row r="11" spans="1:9" x14ac:dyDescent="0.25">
      <c r="A11" s="34">
        <f t="shared" si="3"/>
        <v>45606</v>
      </c>
      <c r="B11" s="34">
        <f t="shared" ref="B11" si="6">A11+1</f>
        <v>45607</v>
      </c>
      <c r="C11" s="34">
        <f t="shared" ref="C11" si="7">B11+1</f>
        <v>45608</v>
      </c>
      <c r="D11" s="34">
        <f t="shared" ref="D11" si="8">C11+1</f>
        <v>45609</v>
      </c>
      <c r="E11" s="34">
        <f t="shared" ref="E11" si="9">D11+1</f>
        <v>45610</v>
      </c>
      <c r="F11" s="34">
        <f t="shared" ref="F11" si="10">E11+1</f>
        <v>45611</v>
      </c>
      <c r="G11" s="34">
        <f t="shared" ref="G11" si="11">F11+1</f>
        <v>45612</v>
      </c>
      <c r="H11" s="35" t="s">
        <v>76</v>
      </c>
    </row>
    <row r="17" spans="8:9" ht="15.75" x14ac:dyDescent="0.25">
      <c r="H17" s="46" t="s">
        <v>53</v>
      </c>
      <c r="I17" s="4" t="s">
        <v>42</v>
      </c>
    </row>
    <row r="18" spans="8:9" x14ac:dyDescent="0.25">
      <c r="I18" s="4" t="s">
        <v>51</v>
      </c>
    </row>
    <row r="19" spans="8:9" x14ac:dyDescent="0.25">
      <c r="I19" s="26" t="s">
        <v>50</v>
      </c>
    </row>
    <row r="20" spans="8:9" x14ac:dyDescent="0.25">
      <c r="I20" t="s">
        <v>49</v>
      </c>
    </row>
    <row r="21" spans="8:9" x14ac:dyDescent="0.25">
      <c r="I21" s="26" t="s">
        <v>43</v>
      </c>
    </row>
    <row r="22" spans="8:9" x14ac:dyDescent="0.25">
      <c r="I22" t="s">
        <v>44</v>
      </c>
    </row>
    <row r="23" spans="8:9" x14ac:dyDescent="0.25">
      <c r="I23" s="26" t="s">
        <v>45</v>
      </c>
    </row>
    <row r="24" spans="8:9" x14ac:dyDescent="0.25">
      <c r="I24" t="s">
        <v>46</v>
      </c>
    </row>
    <row r="25" spans="8:9" x14ac:dyDescent="0.25">
      <c r="I25" s="26" t="s">
        <v>47</v>
      </c>
    </row>
    <row r="26" spans="8:9" x14ac:dyDescent="0.25">
      <c r="I26" s="26" t="s">
        <v>48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A2" sqref="A2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55</v>
      </c>
    </row>
    <row r="2" spans="1:7" x14ac:dyDescent="0.25">
      <c r="A2" s="2">
        <v>45559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A2+2</f>
        <v>45561</v>
      </c>
      <c r="B3" t="s">
        <v>27</v>
      </c>
      <c r="C3">
        <v>1</v>
      </c>
      <c r="F3" s="3">
        <v>0.625</v>
      </c>
      <c r="G3" s="3"/>
    </row>
    <row r="4" spans="1:7" x14ac:dyDescent="0.25">
      <c r="A4" s="2">
        <f>A2+7</f>
        <v>45566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45568</v>
      </c>
      <c r="B5" t="s">
        <v>27</v>
      </c>
      <c r="C5">
        <v>1</v>
      </c>
      <c r="F5" s="3">
        <v>0.625</v>
      </c>
      <c r="G5" s="3"/>
    </row>
    <row r="6" spans="1:7" x14ac:dyDescent="0.25">
      <c r="A6" s="2">
        <f t="shared" ref="A6:A15" si="0">A4+7</f>
        <v>45573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 t="shared" si="0"/>
        <v>45575</v>
      </c>
      <c r="B7" t="s">
        <v>27</v>
      </c>
      <c r="C7">
        <v>1</v>
      </c>
      <c r="F7" s="3">
        <v>0.625</v>
      </c>
      <c r="G7" s="3"/>
    </row>
    <row r="8" spans="1:7" x14ac:dyDescent="0.25">
      <c r="A8" s="2">
        <f t="shared" si="0"/>
        <v>45580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 t="shared" si="0"/>
        <v>45582</v>
      </c>
      <c r="B9" t="s">
        <v>27</v>
      </c>
      <c r="C9">
        <v>1</v>
      </c>
      <c r="F9" s="3">
        <v>0.625</v>
      </c>
      <c r="G9" s="3"/>
    </row>
    <row r="10" spans="1:7" x14ac:dyDescent="0.25">
      <c r="A10" s="2">
        <f t="shared" si="0"/>
        <v>45587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 t="shared" si="0"/>
        <v>45589</v>
      </c>
      <c r="B11" t="s">
        <v>27</v>
      </c>
      <c r="C11">
        <v>1</v>
      </c>
      <c r="F11" s="3">
        <v>0.625</v>
      </c>
      <c r="G11" s="3"/>
    </row>
    <row r="12" spans="1:7" x14ac:dyDescent="0.25">
      <c r="A12" s="2">
        <f t="shared" si="0"/>
        <v>45594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>
        <f t="shared" si="0"/>
        <v>45596</v>
      </c>
      <c r="B13" t="s">
        <v>27</v>
      </c>
      <c r="C13">
        <v>1</v>
      </c>
      <c r="F13" s="3">
        <v>0.625</v>
      </c>
      <c r="G13" s="3"/>
    </row>
    <row r="14" spans="1:7" x14ac:dyDescent="0.25">
      <c r="A14" s="2">
        <f t="shared" si="0"/>
        <v>45601</v>
      </c>
      <c r="B14" t="s">
        <v>27</v>
      </c>
      <c r="C14">
        <v>1</v>
      </c>
      <c r="F14" s="3">
        <v>0.25</v>
      </c>
      <c r="G14" s="3"/>
    </row>
    <row r="15" spans="1:7" x14ac:dyDescent="0.25">
      <c r="A15" s="2">
        <f t="shared" si="0"/>
        <v>45603</v>
      </c>
      <c r="B15" t="s">
        <v>27</v>
      </c>
      <c r="C15">
        <v>1</v>
      </c>
      <c r="F15" s="3">
        <v>0.625</v>
      </c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210"/>
  <sheetViews>
    <sheetView tabSelected="1" topLeftCell="A44" zoomScale="120" zoomScaleNormal="120" workbookViewId="0">
      <selection activeCell="D77" sqref="D77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Sept through November, 2024</v>
      </c>
      <c r="D1" s="14" t="s">
        <v>56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54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45559</v>
      </c>
      <c r="B4" s="23"/>
      <c r="C4" s="4" t="str">
        <f>CONCATENATE(TEXT(Summary!$A$2,"dd-mmm")," ",Summary!$B$2)</f>
        <v>24-Sep 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10</v>
      </c>
      <c r="E5" s="3">
        <f t="shared" ref="E5:E12" si="0">E4+TIME(0,D4,0)</f>
        <v>0.25</v>
      </c>
      <c r="F5" s="3"/>
      <c r="G5" s="24" t="s">
        <v>23</v>
      </c>
      <c r="I5" s="26"/>
    </row>
    <row r="6" spans="1:9" x14ac:dyDescent="0.25">
      <c r="B6" s="24">
        <f t="shared" ref="B6:B11" si="1">B5+1</f>
        <v>2</v>
      </c>
      <c r="C6" t="s">
        <v>67</v>
      </c>
      <c r="D6">
        <v>10</v>
      </c>
      <c r="E6" s="3">
        <f t="shared" si="0"/>
        <v>0.25694444444444442</v>
      </c>
      <c r="G6" s="24" t="s">
        <v>57</v>
      </c>
      <c r="H6" t="s">
        <v>60</v>
      </c>
      <c r="I6" s="26" t="s">
        <v>89</v>
      </c>
    </row>
    <row r="7" spans="1:9" x14ac:dyDescent="0.25">
      <c r="B7" s="24">
        <f t="shared" si="1"/>
        <v>3</v>
      </c>
      <c r="C7" t="s">
        <v>78</v>
      </c>
      <c r="D7">
        <v>20</v>
      </c>
      <c r="E7" s="3">
        <f t="shared" si="0"/>
        <v>0.26388888888888884</v>
      </c>
      <c r="G7" s="24" t="s">
        <v>79</v>
      </c>
      <c r="H7" t="s">
        <v>80</v>
      </c>
      <c r="I7" s="26" t="s">
        <v>81</v>
      </c>
    </row>
    <row r="8" spans="1:9" x14ac:dyDescent="0.25">
      <c r="B8" s="24">
        <f t="shared" si="1"/>
        <v>4</v>
      </c>
      <c r="C8" t="s">
        <v>82</v>
      </c>
      <c r="D8">
        <v>2</v>
      </c>
      <c r="E8" s="3">
        <f t="shared" si="0"/>
        <v>0.27777777777777773</v>
      </c>
      <c r="G8" s="24" t="s">
        <v>84</v>
      </c>
      <c r="H8" t="s">
        <v>87</v>
      </c>
      <c r="I8" s="26" t="s">
        <v>85</v>
      </c>
    </row>
    <row r="9" spans="1:9" x14ac:dyDescent="0.25">
      <c r="B9" s="24">
        <f t="shared" si="1"/>
        <v>5</v>
      </c>
      <c r="C9" t="s">
        <v>83</v>
      </c>
      <c r="D9">
        <v>3</v>
      </c>
      <c r="E9" s="3">
        <f t="shared" si="0"/>
        <v>0.27916666666666662</v>
      </c>
      <c r="G9" s="24" t="s">
        <v>84</v>
      </c>
      <c r="H9" t="s">
        <v>88</v>
      </c>
      <c r="I9" s="26" t="s">
        <v>86</v>
      </c>
    </row>
    <row r="10" spans="1:9" x14ac:dyDescent="0.25">
      <c r="B10" s="24">
        <f t="shared" si="1"/>
        <v>6</v>
      </c>
      <c r="C10" t="s">
        <v>93</v>
      </c>
      <c r="D10">
        <v>5</v>
      </c>
      <c r="E10" s="3">
        <f t="shared" si="0"/>
        <v>0.28124999999999994</v>
      </c>
      <c r="G10" s="24" t="s">
        <v>84</v>
      </c>
      <c r="H10" t="s">
        <v>92</v>
      </c>
      <c r="I10" s="26" t="s">
        <v>91</v>
      </c>
    </row>
    <row r="11" spans="1:9" x14ac:dyDescent="0.25">
      <c r="B11" s="24">
        <f t="shared" si="1"/>
        <v>7</v>
      </c>
      <c r="C11" t="s">
        <v>96</v>
      </c>
      <c r="D11">
        <v>10</v>
      </c>
      <c r="E11" s="3">
        <f t="shared" si="0"/>
        <v>0.28472222222222215</v>
      </c>
      <c r="G11" s="24" t="s">
        <v>66</v>
      </c>
      <c r="H11" t="s">
        <v>94</v>
      </c>
      <c r="I11" s="26" t="s">
        <v>95</v>
      </c>
    </row>
    <row r="12" spans="1:9" x14ac:dyDescent="0.25">
      <c r="C12" t="s">
        <v>8</v>
      </c>
      <c r="E12" s="3">
        <f t="shared" si="0"/>
        <v>0.29166666666666657</v>
      </c>
      <c r="G12" s="24" t="s">
        <v>23</v>
      </c>
    </row>
    <row r="13" spans="1:9" x14ac:dyDescent="0.25">
      <c r="E13" s="3"/>
    </row>
    <row r="14" spans="1:9" s="4" customFormat="1" x14ac:dyDescent="0.25">
      <c r="A14" s="25">
        <f>Summary!$A$3</f>
        <v>45561</v>
      </c>
      <c r="B14" s="23"/>
      <c r="C14" s="4" t="str">
        <f>CONCATENATE(TEXT(Summary!$A$3,"dd-mmm")," ",Summary!$B$3)</f>
        <v>26-Sep Comment Resolution</v>
      </c>
      <c r="E14" s="5">
        <f>Summary!F3</f>
        <v>0.625</v>
      </c>
      <c r="F14" s="5">
        <f>E14+TIME(-$E$1,0,0)</f>
        <v>0.91666666666666674</v>
      </c>
      <c r="G14" s="23"/>
    </row>
    <row r="15" spans="1:9" x14ac:dyDescent="0.25">
      <c r="B15" s="24">
        <f>B11+1</f>
        <v>8</v>
      </c>
      <c r="C15" t="s">
        <v>9</v>
      </c>
      <c r="D15">
        <v>5</v>
      </c>
      <c r="E15" s="3">
        <f>E14+TIME(0,D14,0)</f>
        <v>0.625</v>
      </c>
      <c r="G15" s="24" t="s">
        <v>23</v>
      </c>
    </row>
    <row r="16" spans="1:9" x14ac:dyDescent="0.25">
      <c r="B16" s="24">
        <f>B15+1</f>
        <v>9</v>
      </c>
      <c r="C16" t="s">
        <v>97</v>
      </c>
      <c r="D16">
        <v>25</v>
      </c>
      <c r="E16" s="3">
        <f>E15+TIME(0,D15,0)</f>
        <v>0.62847222222222221</v>
      </c>
      <c r="G16" s="24" t="s">
        <v>66</v>
      </c>
      <c r="H16" t="s">
        <v>94</v>
      </c>
      <c r="I16" s="26" t="s">
        <v>95</v>
      </c>
    </row>
    <row r="17" spans="1:9" x14ac:dyDescent="0.25">
      <c r="B17" s="24">
        <f>B16+1</f>
        <v>10</v>
      </c>
      <c r="C17" t="s">
        <v>98</v>
      </c>
      <c r="D17">
        <v>15</v>
      </c>
      <c r="E17" s="3">
        <f>E16+TIME(0,D16,0)</f>
        <v>0.64583333333333337</v>
      </c>
      <c r="G17" s="24" t="s">
        <v>99</v>
      </c>
      <c r="H17" t="s">
        <v>100</v>
      </c>
      <c r="I17" s="26" t="s">
        <v>105</v>
      </c>
    </row>
    <row r="18" spans="1:9" x14ac:dyDescent="0.25">
      <c r="B18" s="24">
        <f>B17+1</f>
        <v>11</v>
      </c>
      <c r="C18" t="s">
        <v>101</v>
      </c>
      <c r="D18">
        <v>15</v>
      </c>
      <c r="E18" s="3">
        <f>E17+TIME(0,D17,0)</f>
        <v>0.65625</v>
      </c>
      <c r="G18" s="24" t="s">
        <v>102</v>
      </c>
      <c r="H18" t="s">
        <v>103</v>
      </c>
      <c r="I18" s="26" t="s">
        <v>104</v>
      </c>
    </row>
    <row r="19" spans="1:9" x14ac:dyDescent="0.25">
      <c r="B19" s="24">
        <f>B18+1</f>
        <v>12</v>
      </c>
      <c r="C19" t="s">
        <v>8</v>
      </c>
      <c r="E19" s="3">
        <f>E18+TIME(0,D18,0)</f>
        <v>0.66666666666666663</v>
      </c>
      <c r="G19" s="24" t="s">
        <v>23</v>
      </c>
    </row>
    <row r="20" spans="1:9" x14ac:dyDescent="0.25">
      <c r="E20" s="3"/>
    </row>
    <row r="21" spans="1:9" s="4" customFormat="1" x14ac:dyDescent="0.25">
      <c r="A21" s="25">
        <f>Summary!$A$4</f>
        <v>45566</v>
      </c>
      <c r="B21" s="23"/>
      <c r="C21" s="4" t="str">
        <f>CONCATENATE(TEXT(Summary!$A$4,"dd-mmm")," ",Summary!$B$4)</f>
        <v>01-Oct Comment Resolution</v>
      </c>
      <c r="E21" s="5">
        <f>Summary!F4</f>
        <v>0.25</v>
      </c>
      <c r="F21" s="5">
        <f>E21+TIME(-$E$1,0,0)</f>
        <v>0.54166666666666674</v>
      </c>
    </row>
    <row r="22" spans="1:9" x14ac:dyDescent="0.25">
      <c r="B22" s="24">
        <f>B19+1</f>
        <v>13</v>
      </c>
      <c r="C22" t="s">
        <v>9</v>
      </c>
      <c r="D22">
        <v>5</v>
      </c>
      <c r="E22" s="3">
        <f t="shared" ref="E22:E26" si="2">E21+TIME(0,D21,0)</f>
        <v>0.25</v>
      </c>
      <c r="G22" s="24" t="s">
        <v>23</v>
      </c>
    </row>
    <row r="23" spans="1:9" x14ac:dyDescent="0.25">
      <c r="B23" s="24">
        <f t="shared" ref="B23:B26" si="3">B22+1</f>
        <v>14</v>
      </c>
      <c r="C23" t="s">
        <v>106</v>
      </c>
      <c r="D23">
        <v>15</v>
      </c>
      <c r="E23" s="3">
        <f t="shared" si="2"/>
        <v>0.25347222222222221</v>
      </c>
      <c r="G23" s="24" t="s">
        <v>66</v>
      </c>
      <c r="I23" s="26"/>
    </row>
    <row r="24" spans="1:9" x14ac:dyDescent="0.25">
      <c r="B24" s="24">
        <f t="shared" si="3"/>
        <v>15</v>
      </c>
      <c r="C24" t="str">
        <f>Summary!$B$4</f>
        <v>Comment Resolution</v>
      </c>
      <c r="D24">
        <v>35</v>
      </c>
      <c r="E24" s="3">
        <f t="shared" si="2"/>
        <v>0.2638888888888889</v>
      </c>
      <c r="G24" s="24" t="s">
        <v>66</v>
      </c>
      <c r="H24" s="24" t="s">
        <v>108</v>
      </c>
      <c r="I24" s="26" t="s">
        <v>107</v>
      </c>
    </row>
    <row r="25" spans="1:9" x14ac:dyDescent="0.25">
      <c r="B25" s="24">
        <f t="shared" si="3"/>
        <v>16</v>
      </c>
      <c r="C25" t="s">
        <v>65</v>
      </c>
      <c r="D25">
        <v>5</v>
      </c>
      <c r="E25" s="3">
        <f t="shared" si="2"/>
        <v>0.28819444444444448</v>
      </c>
      <c r="G25" s="24" t="s">
        <v>68</v>
      </c>
    </row>
    <row r="26" spans="1:9" x14ac:dyDescent="0.25">
      <c r="B26" s="24">
        <f t="shared" si="3"/>
        <v>17</v>
      </c>
      <c r="C26" t="s">
        <v>8</v>
      </c>
      <c r="D26">
        <v>0</v>
      </c>
      <c r="E26" s="3">
        <f t="shared" si="2"/>
        <v>0.29166666666666669</v>
      </c>
      <c r="G26" s="24" t="s">
        <v>23</v>
      </c>
    </row>
    <row r="27" spans="1:9" x14ac:dyDescent="0.25">
      <c r="E27" s="3"/>
    </row>
    <row r="28" spans="1:9" x14ac:dyDescent="0.25">
      <c r="E28" s="3"/>
    </row>
    <row r="29" spans="1:9" s="4" customFormat="1" x14ac:dyDescent="0.25">
      <c r="A29" s="25">
        <f>Summary!$A$5</f>
        <v>45568</v>
      </c>
      <c r="B29" s="23"/>
      <c r="C29" s="4" t="str">
        <f>CONCATENATE(TEXT(Summary!$A$5,"dd-mmm")," ",Summary!$B$5)</f>
        <v>03-Oct Comment Resolution</v>
      </c>
      <c r="E29" s="5">
        <f>Summary!F5</f>
        <v>0.625</v>
      </c>
      <c r="F29" s="5">
        <f>E29+TIME(-$E$1,0,0)</f>
        <v>0.91666666666666674</v>
      </c>
      <c r="G29" s="23"/>
    </row>
    <row r="30" spans="1:9" x14ac:dyDescent="0.25">
      <c r="B30" s="24">
        <f>B26+1</f>
        <v>18</v>
      </c>
      <c r="C30" t="s">
        <v>9</v>
      </c>
      <c r="D30">
        <v>5</v>
      </c>
      <c r="E30" s="3">
        <f t="shared" ref="E30:E34" si="4">E29+TIME(0,D29,0)</f>
        <v>0.625</v>
      </c>
      <c r="G30" s="24" t="s">
        <v>23</v>
      </c>
    </row>
    <row r="31" spans="1:9" x14ac:dyDescent="0.25">
      <c r="B31" s="24">
        <f t="shared" ref="B31:B35" si="5">B30+1</f>
        <v>19</v>
      </c>
      <c r="C31" t="str">
        <f>Summary!$B$4</f>
        <v>Comment Resolution</v>
      </c>
      <c r="D31">
        <v>25</v>
      </c>
      <c r="E31" s="3">
        <f t="shared" si="4"/>
        <v>0.62847222222222221</v>
      </c>
      <c r="G31" s="24" t="s">
        <v>24</v>
      </c>
      <c r="I31" s="26"/>
    </row>
    <row r="32" spans="1:9" x14ac:dyDescent="0.25">
      <c r="B32" s="24">
        <f t="shared" si="5"/>
        <v>20</v>
      </c>
      <c r="C32" t="str">
        <f>Summary!$B$4</f>
        <v>Comment Resolution</v>
      </c>
      <c r="D32">
        <v>25</v>
      </c>
      <c r="E32" s="3">
        <f t="shared" si="4"/>
        <v>0.64583333333333337</v>
      </c>
      <c r="G32" s="24" t="s">
        <v>24</v>
      </c>
      <c r="I32" s="26"/>
    </row>
    <row r="33" spans="1:9" x14ac:dyDescent="0.25">
      <c r="B33" s="24">
        <f t="shared" si="5"/>
        <v>21</v>
      </c>
      <c r="C33" t="s">
        <v>65</v>
      </c>
      <c r="D33">
        <v>5</v>
      </c>
      <c r="E33" s="3">
        <f t="shared" si="4"/>
        <v>0.66319444444444453</v>
      </c>
      <c r="G33" s="24" t="s">
        <v>68</v>
      </c>
      <c r="I33" s="26"/>
    </row>
    <row r="34" spans="1:9" x14ac:dyDescent="0.25">
      <c r="B34" s="24">
        <f t="shared" si="5"/>
        <v>22</v>
      </c>
      <c r="C34" t="s">
        <v>8</v>
      </c>
      <c r="D34">
        <v>0</v>
      </c>
      <c r="E34" s="3">
        <f t="shared" si="4"/>
        <v>0.66666666666666674</v>
      </c>
      <c r="G34" s="24" t="s">
        <v>23</v>
      </c>
    </row>
    <row r="35" spans="1:9" x14ac:dyDescent="0.25">
      <c r="B35" s="24">
        <f t="shared" si="5"/>
        <v>23</v>
      </c>
      <c r="E35" s="3"/>
    </row>
    <row r="37" spans="1:9" s="4" customFormat="1" x14ac:dyDescent="0.25">
      <c r="A37" s="25">
        <f>Summary!$A$6</f>
        <v>45573</v>
      </c>
      <c r="B37" s="23"/>
      <c r="C37" s="4" t="str">
        <f>CONCATENATE(TEXT(Summary!$A$6,"dd-mmm")," ",Summary!$B$6)</f>
        <v>08-Oct Comment Resolution</v>
      </c>
      <c r="E37" s="5">
        <f>Summary!F6</f>
        <v>0.25</v>
      </c>
      <c r="F37" s="5">
        <f>E37+TIME(-$E$1,0,0)</f>
        <v>0.54166666666666674</v>
      </c>
      <c r="G37" s="23"/>
    </row>
    <row r="38" spans="1:9" x14ac:dyDescent="0.25">
      <c r="B38" s="24">
        <f>B35+1</f>
        <v>24</v>
      </c>
      <c r="C38" t="s">
        <v>9</v>
      </c>
      <c r="D38">
        <v>5</v>
      </c>
      <c r="E38" s="3">
        <f>E37+TIME(0,D37,0)</f>
        <v>0.25</v>
      </c>
      <c r="G38" s="24" t="s">
        <v>23</v>
      </c>
    </row>
    <row r="39" spans="1:9" x14ac:dyDescent="0.25">
      <c r="B39" s="24">
        <f>B38+1</f>
        <v>25</v>
      </c>
      <c r="C39" t="s">
        <v>110</v>
      </c>
      <c r="D39">
        <v>25</v>
      </c>
      <c r="E39" s="3">
        <f>E38+TIME(0,D38,0)</f>
        <v>0.25347222222222221</v>
      </c>
      <c r="G39" s="24" t="s">
        <v>68</v>
      </c>
      <c r="I39" s="26"/>
    </row>
    <row r="40" spans="1:9" x14ac:dyDescent="0.25">
      <c r="B40" s="24">
        <f>B39+1</f>
        <v>26</v>
      </c>
      <c r="C40" t="s">
        <v>111</v>
      </c>
      <c r="D40">
        <v>25</v>
      </c>
      <c r="E40" s="3">
        <f>E39+TIME(0,D39,0)</f>
        <v>0.27083333333333331</v>
      </c>
      <c r="G40" s="24" t="s">
        <v>66</v>
      </c>
      <c r="I40" s="26"/>
    </row>
    <row r="41" spans="1:9" x14ac:dyDescent="0.25">
      <c r="B41" s="24">
        <f>B40+1</f>
        <v>27</v>
      </c>
      <c r="C41" t="s">
        <v>109</v>
      </c>
      <c r="D41">
        <v>5</v>
      </c>
      <c r="E41" s="3">
        <f>E40+TIME(0,D40,0)</f>
        <v>0.28819444444444442</v>
      </c>
      <c r="G41" s="24" t="s">
        <v>23</v>
      </c>
      <c r="I41" s="26"/>
    </row>
    <row r="42" spans="1:9" x14ac:dyDescent="0.25">
      <c r="B42" s="24">
        <f>B41+1</f>
        <v>28</v>
      </c>
      <c r="C42" t="s">
        <v>8</v>
      </c>
      <c r="E42" s="3">
        <f>E41+TIME(0,D41,0)</f>
        <v>0.29166666666666663</v>
      </c>
      <c r="G42" s="24" t="s">
        <v>23</v>
      </c>
    </row>
    <row r="44" spans="1:9" s="4" customFormat="1" x14ac:dyDescent="0.25">
      <c r="A44" s="55">
        <f>Summary!$A$7</f>
        <v>45575</v>
      </c>
      <c r="B44" s="56"/>
      <c r="C44" s="56" t="str">
        <f>CONCATENATE(TEXT(Summary!$A$7,"dd-mmm")," ",Summary!$B$7)</f>
        <v>10-Oct Comment Resolution</v>
      </c>
    </row>
    <row r="45" spans="1:9" x14ac:dyDescent="0.25">
      <c r="A45" s="2"/>
      <c r="B45" s="24">
        <f>B41+1</f>
        <v>28</v>
      </c>
      <c r="C45" t="s">
        <v>9</v>
      </c>
      <c r="D45">
        <v>5</v>
      </c>
      <c r="E45" s="5">
        <f>Summary!F7</f>
        <v>0.625</v>
      </c>
      <c r="F45" s="5">
        <f>E45+TIME(-$E$1,0,0)</f>
        <v>0.91666666666666674</v>
      </c>
      <c r="G45" s="24" t="s">
        <v>23</v>
      </c>
    </row>
    <row r="46" spans="1:9" x14ac:dyDescent="0.25">
      <c r="B46" s="24">
        <f t="shared" ref="B46:B47" si="6">B45+1</f>
        <v>29</v>
      </c>
      <c r="C46" t="s">
        <v>115</v>
      </c>
      <c r="D46">
        <v>20</v>
      </c>
      <c r="E46" s="3">
        <f t="shared" ref="E46:E47" si="7">E45+TIME(0,D45,0)</f>
        <v>0.62847222222222221</v>
      </c>
      <c r="F46" s="5"/>
      <c r="G46" s="24" t="s">
        <v>99</v>
      </c>
      <c r="H46" t="s">
        <v>121</v>
      </c>
      <c r="I46" s="26" t="s">
        <v>124</v>
      </c>
    </row>
    <row r="47" spans="1:9" x14ac:dyDescent="0.25">
      <c r="B47" s="24">
        <f t="shared" si="6"/>
        <v>30</v>
      </c>
      <c r="C47" t="s">
        <v>114</v>
      </c>
      <c r="D47">
        <v>30</v>
      </c>
      <c r="E47" s="3">
        <f t="shared" si="7"/>
        <v>0.64236111111111105</v>
      </c>
      <c r="F47" s="5"/>
      <c r="G47" s="24" t="s">
        <v>120</v>
      </c>
      <c r="H47" t="s">
        <v>122</v>
      </c>
      <c r="I47" s="26" t="s">
        <v>123</v>
      </c>
    </row>
    <row r="48" spans="1:9" x14ac:dyDescent="0.25">
      <c r="B48" s="24">
        <f>B47+1</f>
        <v>31</v>
      </c>
      <c r="C48" t="s">
        <v>61</v>
      </c>
      <c r="D48">
        <v>5</v>
      </c>
      <c r="E48" s="3">
        <f>E47+TIME(0,D47,0)</f>
        <v>0.66319444444444442</v>
      </c>
      <c r="G48" s="24" t="s">
        <v>57</v>
      </c>
    </row>
    <row r="49" spans="1:9" x14ac:dyDescent="0.25">
      <c r="B49" s="24">
        <f>B48+1</f>
        <v>32</v>
      </c>
      <c r="C49" t="s">
        <v>8</v>
      </c>
      <c r="D49">
        <v>0</v>
      </c>
      <c r="E49" s="3">
        <f>E48+TIME(0,D48,0)</f>
        <v>0.66666666666666663</v>
      </c>
      <c r="G49" s="24" t="s">
        <v>23</v>
      </c>
    </row>
    <row r="51" spans="1:9" s="4" customFormat="1" x14ac:dyDescent="0.25">
      <c r="A51" s="65">
        <f>Summary!$A$8</f>
        <v>45580</v>
      </c>
      <c r="B51" s="66"/>
      <c r="C51" s="67" t="str">
        <f>CONCATENATE(TEXT(Summary!$A$8,"dd-mmm")," ",Summary!$B$8)</f>
        <v>15-Oct Comment Resolution</v>
      </c>
      <c r="D51" s="67"/>
      <c r="E51" s="68">
        <f>Summary!F8</f>
        <v>0.25</v>
      </c>
      <c r="F51" s="68">
        <f>E51+TIME(-$E$1,0,0)</f>
        <v>0.54166666666666674</v>
      </c>
      <c r="G51" s="66"/>
      <c r="H51" s="67"/>
    </row>
    <row r="52" spans="1:9" x14ac:dyDescent="0.25">
      <c r="A52" s="69"/>
      <c r="B52" s="70">
        <f>B49+1</f>
        <v>33</v>
      </c>
      <c r="C52" s="71" t="s">
        <v>9</v>
      </c>
      <c r="D52" s="71">
        <v>4</v>
      </c>
      <c r="E52" s="72">
        <f t="shared" ref="E52:E57" si="8">E51+TIME(0,D51,0)</f>
        <v>0.25</v>
      </c>
      <c r="F52" s="68"/>
      <c r="G52" s="70" t="s">
        <v>23</v>
      </c>
      <c r="H52" s="71"/>
    </row>
    <row r="53" spans="1:9" x14ac:dyDescent="0.25">
      <c r="A53" s="69"/>
      <c r="B53" s="70">
        <f>B52+1</f>
        <v>34</v>
      </c>
      <c r="C53" s="71" t="s">
        <v>141</v>
      </c>
      <c r="D53" s="71">
        <v>1</v>
      </c>
      <c r="E53" s="72">
        <f t="shared" si="8"/>
        <v>0.25277777777777777</v>
      </c>
      <c r="F53" s="68"/>
      <c r="G53" s="70" t="s">
        <v>99</v>
      </c>
      <c r="H53" s="71" t="s">
        <v>140</v>
      </c>
      <c r="I53" s="26" t="s">
        <v>139</v>
      </c>
    </row>
    <row r="54" spans="1:9" x14ac:dyDescent="0.25">
      <c r="A54" s="69"/>
      <c r="B54" s="70">
        <f>B53+1</f>
        <v>35</v>
      </c>
      <c r="C54" s="71" t="s">
        <v>145</v>
      </c>
      <c r="D54" s="71">
        <v>20</v>
      </c>
      <c r="E54" s="72">
        <f t="shared" si="8"/>
        <v>0.25347222222222221</v>
      </c>
      <c r="F54" s="68"/>
      <c r="G54" s="70" t="s">
        <v>102</v>
      </c>
      <c r="H54" s="71"/>
      <c r="I54" s="26"/>
    </row>
    <row r="55" spans="1:9" x14ac:dyDescent="0.25">
      <c r="A55" s="69"/>
      <c r="B55" s="70">
        <f>B54+1</f>
        <v>36</v>
      </c>
      <c r="C55" s="71" t="s">
        <v>112</v>
      </c>
      <c r="D55" s="71">
        <v>20</v>
      </c>
      <c r="E55" s="72">
        <f t="shared" si="8"/>
        <v>0.2673611111111111</v>
      </c>
      <c r="F55" s="71"/>
      <c r="G55" s="70" t="s">
        <v>113</v>
      </c>
      <c r="H55" s="71" t="s">
        <v>143</v>
      </c>
      <c r="I55" s="26" t="s">
        <v>144</v>
      </c>
    </row>
    <row r="56" spans="1:9" x14ac:dyDescent="0.25">
      <c r="A56" s="73"/>
      <c r="B56" s="70">
        <f>B55+1</f>
        <v>37</v>
      </c>
      <c r="C56" s="71" t="s">
        <v>126</v>
      </c>
      <c r="D56" s="71">
        <v>15</v>
      </c>
      <c r="E56" s="72">
        <f t="shared" si="8"/>
        <v>0.28125</v>
      </c>
      <c r="F56" s="71"/>
      <c r="G56" s="70" t="s">
        <v>117</v>
      </c>
      <c r="H56" s="71" t="s">
        <v>116</v>
      </c>
      <c r="I56" s="26" t="s">
        <v>125</v>
      </c>
    </row>
    <row r="57" spans="1:9" x14ac:dyDescent="0.25">
      <c r="A57" s="73"/>
      <c r="B57" s="70">
        <f>B56+1</f>
        <v>38</v>
      </c>
      <c r="C57" s="71" t="s">
        <v>8</v>
      </c>
      <c r="D57" s="71">
        <v>0</v>
      </c>
      <c r="E57" s="72">
        <f t="shared" si="8"/>
        <v>0.29166666666666669</v>
      </c>
      <c r="F57" s="71"/>
      <c r="G57" s="70" t="s">
        <v>23</v>
      </c>
      <c r="H57" s="71"/>
      <c r="I57" s="26"/>
    </row>
    <row r="58" spans="1:9" x14ac:dyDescent="0.25">
      <c r="A58" s="2"/>
      <c r="E58" s="3"/>
    </row>
    <row r="59" spans="1:9" s="4" customFormat="1" x14ac:dyDescent="0.25">
      <c r="A59" s="53">
        <f>Summary!$A$9</f>
        <v>45582</v>
      </c>
      <c r="B59" s="57"/>
      <c r="C59" s="54" t="str">
        <f>CONCATENATE(TEXT(Summary!$A$9,"dd-mmm")," ",Summary!$B$9)</f>
        <v>17-Oct Comment Resolution</v>
      </c>
      <c r="D59" s="54"/>
      <c r="E59" s="58">
        <f>Summary!F9</f>
        <v>0.625</v>
      </c>
      <c r="F59" s="58">
        <f>E59+TIME(-$E$1,0,0)</f>
        <v>0.91666666666666674</v>
      </c>
      <c r="G59" s="24"/>
    </row>
    <row r="60" spans="1:9" x14ac:dyDescent="0.25">
      <c r="A60" s="59"/>
      <c r="B60" s="60">
        <f>B57+1</f>
        <v>39</v>
      </c>
      <c r="C60" s="61" t="s">
        <v>9</v>
      </c>
      <c r="D60" s="61">
        <v>5</v>
      </c>
      <c r="E60" s="62">
        <f>E59+TIME(0,D59,0)</f>
        <v>0.625</v>
      </c>
      <c r="F60" s="63"/>
      <c r="G60" s="60" t="s">
        <v>23</v>
      </c>
      <c r="H60" s="61"/>
    </row>
    <row r="61" spans="1:9" x14ac:dyDescent="0.25">
      <c r="A61" s="59"/>
      <c r="B61" s="60">
        <f>B60+1</f>
        <v>40</v>
      </c>
      <c r="C61" s="61" t="s">
        <v>119</v>
      </c>
      <c r="D61" s="61">
        <v>20</v>
      </c>
      <c r="E61" s="62">
        <f t="shared" ref="E61" si="9">E60+TIME(0,D60,0)</f>
        <v>0.62847222222222221</v>
      </c>
      <c r="F61" s="63"/>
      <c r="G61" s="60" t="s">
        <v>79</v>
      </c>
      <c r="H61" s="61" t="s">
        <v>118</v>
      </c>
      <c r="I61" s="26" t="s">
        <v>142</v>
      </c>
    </row>
    <row r="62" spans="1:9" x14ac:dyDescent="0.25">
      <c r="A62" s="59"/>
      <c r="B62" s="60">
        <f>B61+1</f>
        <v>41</v>
      </c>
      <c r="C62" s="61" t="s">
        <v>126</v>
      </c>
      <c r="D62" s="61">
        <v>20</v>
      </c>
      <c r="E62" s="62">
        <f t="shared" ref="E61:E63" si="10">E61+TIME(0,D61,0)</f>
        <v>0.64236111111111105</v>
      </c>
      <c r="F62" s="63"/>
      <c r="G62" s="60" t="s">
        <v>117</v>
      </c>
      <c r="H62" s="61" t="s">
        <v>116</v>
      </c>
      <c r="I62" s="26" t="s">
        <v>125</v>
      </c>
    </row>
    <row r="63" spans="1:9" x14ac:dyDescent="0.25">
      <c r="A63" s="59"/>
      <c r="B63" s="60">
        <f>B62+1</f>
        <v>42</v>
      </c>
      <c r="C63" s="61" t="s">
        <v>24</v>
      </c>
      <c r="D63" s="61">
        <v>15</v>
      </c>
      <c r="E63" s="62">
        <f t="shared" si="10"/>
        <v>0.65624999999999989</v>
      </c>
      <c r="F63" s="61"/>
      <c r="G63" s="60" t="s">
        <v>24</v>
      </c>
      <c r="H63" s="61"/>
      <c r="I63" s="26"/>
    </row>
    <row r="64" spans="1:9" x14ac:dyDescent="0.25">
      <c r="A64" s="64"/>
      <c r="B64" s="60">
        <f>B63+1</f>
        <v>43</v>
      </c>
      <c r="C64" s="61" t="s">
        <v>8</v>
      </c>
      <c r="D64" s="61"/>
      <c r="E64" s="62">
        <f>E63+TIME(0,D63,0)</f>
        <v>0.66666666666666652</v>
      </c>
      <c r="F64" s="61"/>
      <c r="G64" s="60" t="s">
        <v>23</v>
      </c>
      <c r="H64" s="61"/>
    </row>
    <row r="65" spans="1:9" x14ac:dyDescent="0.25">
      <c r="E65" s="3"/>
      <c r="F65" s="5"/>
    </row>
    <row r="66" spans="1:9" s="4" customFormat="1" x14ac:dyDescent="0.25">
      <c r="A66" s="25">
        <f>Summary!$A$10</f>
        <v>45587</v>
      </c>
      <c r="B66" s="23"/>
      <c r="C66" s="4" t="str">
        <f>CONCATENATE(TEXT(Summary!$A$10,"dd-mmm")," ",Summary!$B$10)</f>
        <v>22-Oct Comment Resolution</v>
      </c>
      <c r="E66" s="5">
        <f>Summary!F10</f>
        <v>0.25</v>
      </c>
      <c r="F66" s="5">
        <f>E66+TIME(-$E$1,0,0)</f>
        <v>0.54166666666666674</v>
      </c>
      <c r="G66" s="23"/>
    </row>
    <row r="67" spans="1:9" x14ac:dyDescent="0.25">
      <c r="B67" s="24">
        <f>B64+1</f>
        <v>44</v>
      </c>
      <c r="C67" t="s">
        <v>9</v>
      </c>
      <c r="D67">
        <v>5</v>
      </c>
      <c r="E67" s="3">
        <f>E66+TIME(0,D66,0)</f>
        <v>0.25</v>
      </c>
      <c r="G67" s="24" t="s">
        <v>23</v>
      </c>
    </row>
    <row r="68" spans="1:9" x14ac:dyDescent="0.25">
      <c r="B68" s="24">
        <f>B67+1</f>
        <v>45</v>
      </c>
      <c r="C68" t="str">
        <f>Summary!$B$4</f>
        <v>Comment Resolution</v>
      </c>
      <c r="D68">
        <v>15</v>
      </c>
      <c r="E68" s="3">
        <f t="shared" ref="E68:E70" si="11">E67+TIME(0,D67,0)</f>
        <v>0.25347222222222221</v>
      </c>
      <c r="F68" s="5"/>
      <c r="G68" s="24" t="s">
        <v>24</v>
      </c>
      <c r="I68" s="26"/>
    </row>
    <row r="69" spans="1:9" x14ac:dyDescent="0.25">
      <c r="B69" s="24">
        <f>B68+1</f>
        <v>46</v>
      </c>
      <c r="C69" t="str">
        <f>Summary!$B$4</f>
        <v>Comment Resolution</v>
      </c>
      <c r="D69">
        <v>20</v>
      </c>
      <c r="E69" s="3">
        <f t="shared" si="11"/>
        <v>0.2638888888888889</v>
      </c>
      <c r="F69" s="5"/>
      <c r="G69" s="24" t="s">
        <v>24</v>
      </c>
    </row>
    <row r="70" spans="1:9" x14ac:dyDescent="0.25">
      <c r="B70" s="24">
        <f>B69+1</f>
        <v>47</v>
      </c>
      <c r="C70" t="s">
        <v>65</v>
      </c>
      <c r="D70">
        <v>15</v>
      </c>
      <c r="E70" s="3">
        <f t="shared" si="11"/>
        <v>0.27777777777777779</v>
      </c>
      <c r="G70" s="24" t="s">
        <v>24</v>
      </c>
    </row>
    <row r="71" spans="1:9" x14ac:dyDescent="0.25">
      <c r="A71" s="2"/>
      <c r="B71" s="24">
        <f>B70+1</f>
        <v>48</v>
      </c>
      <c r="C71" t="s">
        <v>65</v>
      </c>
      <c r="D71">
        <v>5</v>
      </c>
      <c r="E71" s="3">
        <f>E70+TIME(0,D70,0)</f>
        <v>0.28819444444444448</v>
      </c>
      <c r="G71" s="24" t="s">
        <v>68</v>
      </c>
    </row>
    <row r="72" spans="1:9" x14ac:dyDescent="0.25">
      <c r="A72" s="2"/>
      <c r="B72" s="24">
        <f>B71+1</f>
        <v>49</v>
      </c>
      <c r="C72" t="s">
        <v>8</v>
      </c>
      <c r="E72" s="3">
        <f>E71+TIME(0,D71,0)</f>
        <v>0.29166666666666669</v>
      </c>
      <c r="G72" s="24" t="s">
        <v>23</v>
      </c>
    </row>
    <row r="73" spans="1:9" x14ac:dyDescent="0.25">
      <c r="A73" s="2"/>
      <c r="E73" s="3"/>
    </row>
    <row r="74" spans="1:9" s="4" customFormat="1" x14ac:dyDescent="0.25">
      <c r="A74" s="25">
        <f>Summary!$A$11</f>
        <v>45589</v>
      </c>
      <c r="B74" s="23"/>
      <c r="C74" s="4" t="str">
        <f>CONCATENATE(TEXT(Summary!$A$11,"dd-mmm")," ",Summary!$B$11)</f>
        <v>24-Oct Comment Resolution</v>
      </c>
      <c r="E74" s="5">
        <f>Summary!F11</f>
        <v>0.625</v>
      </c>
      <c r="F74" s="5">
        <f>E74+TIME(-$E$1,0,0)</f>
        <v>0.91666666666666674</v>
      </c>
      <c r="G74" s="23"/>
    </row>
    <row r="75" spans="1:9" x14ac:dyDescent="0.25">
      <c r="B75" s="24">
        <f>B72+1</f>
        <v>50</v>
      </c>
      <c r="C75" t="s">
        <v>9</v>
      </c>
      <c r="D75">
        <v>5</v>
      </c>
      <c r="E75" s="3">
        <f>E74+TIME(0,D74,0)</f>
        <v>0.625</v>
      </c>
      <c r="G75" s="24" t="s">
        <v>23</v>
      </c>
    </row>
    <row r="76" spans="1:9" x14ac:dyDescent="0.25">
      <c r="B76" s="24">
        <f>B75+1</f>
        <v>51</v>
      </c>
      <c r="C76" t="s">
        <v>69</v>
      </c>
      <c r="D76">
        <v>25</v>
      </c>
      <c r="E76" s="3">
        <f t="shared" ref="E76:E79" si="12">E75+TIME(0,D75,0)</f>
        <v>0.62847222222222221</v>
      </c>
      <c r="F76" s="5"/>
      <c r="G76" s="24" t="s">
        <v>24</v>
      </c>
      <c r="I76" s="26"/>
    </row>
    <row r="77" spans="1:9" x14ac:dyDescent="0.25">
      <c r="B77" s="24">
        <f>B76+1</f>
        <v>52</v>
      </c>
      <c r="C77" t="str">
        <f>Summary!$B$4</f>
        <v>Comment Resolution</v>
      </c>
      <c r="D77">
        <v>25</v>
      </c>
      <c r="E77" s="3">
        <f t="shared" si="12"/>
        <v>0.64583333333333337</v>
      </c>
      <c r="F77" s="5"/>
      <c r="G77" s="24" t="s">
        <v>24</v>
      </c>
      <c r="I77" s="26"/>
    </row>
    <row r="78" spans="1:9" x14ac:dyDescent="0.25">
      <c r="B78" s="24">
        <f>B77+1</f>
        <v>53</v>
      </c>
      <c r="C78" t="s">
        <v>65</v>
      </c>
      <c r="D78">
        <v>5</v>
      </c>
      <c r="E78" s="3">
        <f t="shared" si="12"/>
        <v>0.66319444444444453</v>
      </c>
      <c r="G78" s="24" t="s">
        <v>68</v>
      </c>
    </row>
    <row r="79" spans="1:9" x14ac:dyDescent="0.25">
      <c r="A79" s="2"/>
      <c r="B79" s="24">
        <f>B78+1</f>
        <v>54</v>
      </c>
      <c r="C79" t="s">
        <v>8</v>
      </c>
      <c r="E79" s="3">
        <f t="shared" si="12"/>
        <v>0.66666666666666674</v>
      </c>
      <c r="G79" s="24" t="s">
        <v>23</v>
      </c>
    </row>
    <row r="80" spans="1:9" x14ac:dyDescent="0.25">
      <c r="A80" s="2"/>
      <c r="E80" s="3"/>
    </row>
    <row r="81" spans="1:9" s="4" customFormat="1" x14ac:dyDescent="0.25">
      <c r="A81" s="25">
        <f>Summary!$A$12</f>
        <v>45594</v>
      </c>
      <c r="B81" s="23"/>
      <c r="C81" s="4" t="str">
        <f>CONCATENATE(TEXT(Summary!$A$12,"dd-mmm")," ",Summary!$B$12)</f>
        <v>29-Oct Comment Resolution</v>
      </c>
      <c r="E81" s="5">
        <f>Summary!F12</f>
        <v>0.25</v>
      </c>
      <c r="F81" s="5">
        <f>E81+TIME(-$E$1,0,0)</f>
        <v>0.54166666666666674</v>
      </c>
      <c r="G81" s="23"/>
    </row>
    <row r="82" spans="1:9" x14ac:dyDescent="0.25">
      <c r="B82" s="24">
        <f>B79+1</f>
        <v>55</v>
      </c>
      <c r="C82" t="s">
        <v>9</v>
      </c>
      <c r="D82">
        <v>5</v>
      </c>
      <c r="E82" s="3">
        <f t="shared" ref="E82:E86" si="13">E81+TIME(0,D81,0)</f>
        <v>0.25</v>
      </c>
      <c r="G82" s="24" t="s">
        <v>23</v>
      </c>
    </row>
    <row r="83" spans="1:9" x14ac:dyDescent="0.25">
      <c r="B83" s="24">
        <f>B82+1</f>
        <v>56</v>
      </c>
      <c r="C83" t="s">
        <v>71</v>
      </c>
      <c r="D83">
        <v>25</v>
      </c>
      <c r="E83" s="3">
        <f t="shared" si="13"/>
        <v>0.25347222222222221</v>
      </c>
      <c r="G83" s="24" t="s">
        <v>24</v>
      </c>
      <c r="I83" s="26"/>
    </row>
    <row r="84" spans="1:9" x14ac:dyDescent="0.25">
      <c r="B84" s="24">
        <f>B83+1</f>
        <v>57</v>
      </c>
      <c r="C84" t="s">
        <v>71</v>
      </c>
      <c r="D84">
        <v>25</v>
      </c>
      <c r="E84" s="3">
        <f t="shared" si="13"/>
        <v>0.27083333333333331</v>
      </c>
      <c r="G84" s="24" t="s">
        <v>24</v>
      </c>
      <c r="I84" s="26"/>
    </row>
    <row r="85" spans="1:9" x14ac:dyDescent="0.25">
      <c r="B85" s="24">
        <f>B84+1</f>
        <v>58</v>
      </c>
      <c r="C85" t="s">
        <v>65</v>
      </c>
      <c r="D85">
        <v>5</v>
      </c>
      <c r="E85" s="3">
        <f t="shared" si="13"/>
        <v>0.28819444444444442</v>
      </c>
      <c r="G85" s="24" t="s">
        <v>68</v>
      </c>
    </row>
    <row r="86" spans="1:9" x14ac:dyDescent="0.25">
      <c r="A86" s="2"/>
      <c r="B86" s="24">
        <f>B85+1</f>
        <v>59</v>
      </c>
      <c r="C86" t="s">
        <v>8</v>
      </c>
      <c r="D86">
        <v>0</v>
      </c>
      <c r="E86" s="3">
        <f t="shared" si="13"/>
        <v>0.29166666666666663</v>
      </c>
      <c r="G86" s="24" t="s">
        <v>23</v>
      </c>
    </row>
    <row r="87" spans="1:9" s="4" customFormat="1" x14ac:dyDescent="0.25">
      <c r="A87" s="2"/>
      <c r="B87" s="24"/>
      <c r="D87"/>
      <c r="E87" s="3"/>
      <c r="G87" s="24"/>
    </row>
    <row r="88" spans="1:9" x14ac:dyDescent="0.25">
      <c r="E88" s="5"/>
      <c r="F88" s="5"/>
    </row>
    <row r="89" spans="1:9" x14ac:dyDescent="0.25">
      <c r="A89" s="25">
        <f>Summary!$A$13</f>
        <v>45596</v>
      </c>
      <c r="C89" s="4" t="str">
        <f>CONCATENATE(TEXT(Summary!$A$13,"dd-mmm")," ",Summary!$B$13)</f>
        <v>31-Oct Comment Resolution</v>
      </c>
      <c r="E89" s="3">
        <f>Summary!F13</f>
        <v>0.625</v>
      </c>
    </row>
    <row r="90" spans="1:9" x14ac:dyDescent="0.25">
      <c r="B90" s="24">
        <f>B87+1</f>
        <v>1</v>
      </c>
      <c r="C90" t="s">
        <v>9</v>
      </c>
      <c r="D90">
        <v>5</v>
      </c>
      <c r="E90" s="3">
        <f t="shared" ref="E90:E94" si="14">E89+TIME(0,D89,0)</f>
        <v>0.625</v>
      </c>
      <c r="G90" s="24" t="s">
        <v>23</v>
      </c>
      <c r="I90" s="26"/>
    </row>
    <row r="91" spans="1:9" x14ac:dyDescent="0.25">
      <c r="B91" s="24">
        <f>B90+1</f>
        <v>2</v>
      </c>
      <c r="C91" t="s">
        <v>71</v>
      </c>
      <c r="D91">
        <v>20</v>
      </c>
      <c r="E91" s="3">
        <f t="shared" si="14"/>
        <v>0.62847222222222221</v>
      </c>
      <c r="G91" s="24" t="s">
        <v>24</v>
      </c>
      <c r="I91" s="26"/>
    </row>
    <row r="92" spans="1:9" x14ac:dyDescent="0.25">
      <c r="B92" s="24">
        <f>B91+1</f>
        <v>3</v>
      </c>
      <c r="C92" t="s">
        <v>71</v>
      </c>
      <c r="D92">
        <v>20</v>
      </c>
      <c r="E92" s="3">
        <f>E90+TIME(0,D91,0)</f>
        <v>0.63888888888888884</v>
      </c>
      <c r="F92" s="5">
        <f>E92+TIME(-$E$1,0,0)</f>
        <v>0.93055555555555558</v>
      </c>
      <c r="G92" s="24" t="s">
        <v>24</v>
      </c>
      <c r="I92" s="26"/>
    </row>
    <row r="93" spans="1:9" x14ac:dyDescent="0.25">
      <c r="B93" s="24">
        <f>B92+1</f>
        <v>4</v>
      </c>
      <c r="C93" t="s">
        <v>71</v>
      </c>
      <c r="D93">
        <v>10</v>
      </c>
      <c r="E93" s="3">
        <f t="shared" si="14"/>
        <v>0.65277777777777768</v>
      </c>
      <c r="G93" s="24" t="s">
        <v>24</v>
      </c>
    </row>
    <row r="94" spans="1:9" x14ac:dyDescent="0.25">
      <c r="A94" s="2"/>
      <c r="B94" s="24">
        <f>B93+1</f>
        <v>5</v>
      </c>
      <c r="C94" t="s">
        <v>8</v>
      </c>
      <c r="D94">
        <v>0</v>
      </c>
      <c r="E94" s="3">
        <f t="shared" si="14"/>
        <v>0.6597222222222221</v>
      </c>
      <c r="G94" s="24" t="s">
        <v>23</v>
      </c>
    </row>
    <row r="95" spans="1:9" x14ac:dyDescent="0.25">
      <c r="A95" s="2"/>
      <c r="E95" s="3"/>
    </row>
    <row r="96" spans="1:9" x14ac:dyDescent="0.25">
      <c r="A96" s="25">
        <f>Summary!$A$14</f>
        <v>45601</v>
      </c>
      <c r="C96" s="4" t="str">
        <f>CONCATENATE(TEXT(Summary!$A$14,"dd-mmm")," ",Summary!$B$14)</f>
        <v>05-Nov Comment Resolution</v>
      </c>
      <c r="E96" s="3">
        <f>Summary!F14</f>
        <v>0.25</v>
      </c>
      <c r="G96" s="24" t="s">
        <v>23</v>
      </c>
      <c r="I96" s="26"/>
    </row>
    <row r="97" spans="1:9" x14ac:dyDescent="0.25">
      <c r="B97" s="24">
        <f>B94+1</f>
        <v>6</v>
      </c>
      <c r="C97" t="s">
        <v>9</v>
      </c>
      <c r="D97">
        <v>5</v>
      </c>
      <c r="E97" s="3">
        <f t="shared" ref="E97:E101" si="15">E96+TIME(0,D96,0)</f>
        <v>0.25</v>
      </c>
      <c r="G97" s="24" t="s">
        <v>24</v>
      </c>
      <c r="I97" s="26"/>
    </row>
    <row r="98" spans="1:9" x14ac:dyDescent="0.25">
      <c r="B98" s="24">
        <f>B97+1</f>
        <v>7</v>
      </c>
      <c r="C98" t="s">
        <v>71</v>
      </c>
      <c r="D98">
        <v>20</v>
      </c>
      <c r="E98" s="3">
        <f t="shared" si="15"/>
        <v>0.25347222222222221</v>
      </c>
      <c r="F98" s="5">
        <f>E98+TIME(-$E$1,0,0)</f>
        <v>0.54513888888888884</v>
      </c>
      <c r="G98" s="24" t="s">
        <v>24</v>
      </c>
      <c r="I98" s="26"/>
    </row>
    <row r="99" spans="1:9" x14ac:dyDescent="0.25">
      <c r="B99" s="24">
        <f>B98+1</f>
        <v>8</v>
      </c>
      <c r="C99" t="s">
        <v>71</v>
      </c>
      <c r="D99">
        <v>20</v>
      </c>
      <c r="E99" s="3">
        <f t="shared" si="15"/>
        <v>0.2673611111111111</v>
      </c>
      <c r="G99" s="24" t="s">
        <v>24</v>
      </c>
    </row>
    <row r="100" spans="1:9" x14ac:dyDescent="0.25">
      <c r="A100" s="2"/>
      <c r="B100" s="24">
        <f>B99+1</f>
        <v>9</v>
      </c>
      <c r="C100" t="s">
        <v>70</v>
      </c>
      <c r="D100">
        <v>15</v>
      </c>
      <c r="E100" s="3">
        <f t="shared" si="15"/>
        <v>0.28125</v>
      </c>
      <c r="G100" s="24" t="s">
        <v>57</v>
      </c>
    </row>
    <row r="101" spans="1:9" x14ac:dyDescent="0.25">
      <c r="B101" s="24">
        <f>B100+1</f>
        <v>10</v>
      </c>
      <c r="C101" t="s">
        <v>8</v>
      </c>
      <c r="D101">
        <v>0</v>
      </c>
      <c r="E101" s="3">
        <f t="shared" si="15"/>
        <v>0.29166666666666669</v>
      </c>
      <c r="G101" s="24" t="s">
        <v>23</v>
      </c>
      <c r="I101" s="26"/>
    </row>
    <row r="102" spans="1:9" x14ac:dyDescent="0.25">
      <c r="E102" s="3"/>
      <c r="I102" s="26"/>
    </row>
    <row r="103" spans="1:9" x14ac:dyDescent="0.25">
      <c r="A103" s="25">
        <f>Summary!$A$15</f>
        <v>45603</v>
      </c>
      <c r="C103" s="4" t="str">
        <f>CONCATENATE(TEXT(Summary!$A$15,"dd-mmm")," ",Summary!$B$15)</f>
        <v>07-Nov Comment Resolution</v>
      </c>
      <c r="E103" s="3">
        <f>Summary!F15</f>
        <v>0.625</v>
      </c>
      <c r="F103" s="5">
        <f>E103+TIME(-$E$1,0,0)</f>
        <v>0.91666666666666674</v>
      </c>
    </row>
    <row r="104" spans="1:9" x14ac:dyDescent="0.25">
      <c r="B104" s="24">
        <f>B101+1</f>
        <v>11</v>
      </c>
      <c r="C104" t="s">
        <v>9</v>
      </c>
      <c r="D104">
        <v>5</v>
      </c>
      <c r="E104" s="3">
        <f t="shared" ref="E104:E108" si="16">E103+TIME(0,D103,0)</f>
        <v>0.625</v>
      </c>
      <c r="G104" s="24" t="s">
        <v>23</v>
      </c>
    </row>
    <row r="105" spans="1:9" x14ac:dyDescent="0.25">
      <c r="B105" s="24">
        <f>B104+1</f>
        <v>12</v>
      </c>
      <c r="C105" t="s">
        <v>71</v>
      </c>
      <c r="D105">
        <v>25</v>
      </c>
      <c r="E105" s="3">
        <f t="shared" si="16"/>
        <v>0.62847222222222221</v>
      </c>
      <c r="G105" s="24" t="s">
        <v>24</v>
      </c>
    </row>
    <row r="106" spans="1:9" x14ac:dyDescent="0.25">
      <c r="B106" s="24">
        <f>B105+1</f>
        <v>13</v>
      </c>
      <c r="C106" t="s">
        <v>90</v>
      </c>
      <c r="D106">
        <v>15</v>
      </c>
      <c r="E106" s="3">
        <f t="shared" si="16"/>
        <v>0.64583333333333337</v>
      </c>
      <c r="F106" s="5"/>
      <c r="G106" s="24" t="s">
        <v>24</v>
      </c>
    </row>
    <row r="107" spans="1:9" x14ac:dyDescent="0.25">
      <c r="B107" s="24">
        <f>B106+1</f>
        <v>14</v>
      </c>
      <c r="C107" t="s">
        <v>62</v>
      </c>
      <c r="D107">
        <v>15</v>
      </c>
      <c r="E107" s="3">
        <f t="shared" si="16"/>
        <v>0.65625</v>
      </c>
      <c r="G107" s="24" t="s">
        <v>23</v>
      </c>
    </row>
    <row r="108" spans="1:9" x14ac:dyDescent="0.25">
      <c r="A108" s="25"/>
      <c r="B108" s="24">
        <f>B107+1</f>
        <v>15</v>
      </c>
      <c r="C108" t="s">
        <v>63</v>
      </c>
      <c r="E108" s="3">
        <f t="shared" si="16"/>
        <v>0.66666666666666663</v>
      </c>
      <c r="G108" s="24" t="s">
        <v>23</v>
      </c>
    </row>
    <row r="109" spans="1:9" x14ac:dyDescent="0.25">
      <c r="E109" s="5"/>
      <c r="F109" s="5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A115" s="25"/>
    </row>
    <row r="116" spans="1:5" x14ac:dyDescent="0.25">
      <c r="E116" s="5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2" spans="1:5" x14ac:dyDescent="0.25">
      <c r="A122" s="25"/>
    </row>
    <row r="123" spans="1:5" x14ac:dyDescent="0.25">
      <c r="A123" s="25"/>
      <c r="E123" s="5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A128" s="25"/>
      <c r="E128" s="5"/>
    </row>
    <row r="129" spans="1:5" x14ac:dyDescent="0.25">
      <c r="A129" s="25"/>
      <c r="E129" s="5"/>
    </row>
    <row r="130" spans="1:5" x14ac:dyDescent="0.25">
      <c r="A130" s="25"/>
      <c r="E130" s="5"/>
    </row>
    <row r="131" spans="1:5" x14ac:dyDescent="0.25">
      <c r="A131" s="25"/>
      <c r="E131" s="5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A136" s="25"/>
      <c r="E136" s="5"/>
    </row>
    <row r="137" spans="1:5" x14ac:dyDescent="0.25">
      <c r="A137" s="25"/>
    </row>
    <row r="138" spans="1:5" x14ac:dyDescent="0.25">
      <c r="A138" s="25"/>
      <c r="E138" s="5"/>
    </row>
    <row r="139" spans="1:5" x14ac:dyDescent="0.25">
      <c r="E139" s="3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A143" s="25"/>
      <c r="E143" s="5"/>
    </row>
    <row r="144" spans="1:5" x14ac:dyDescent="0.25">
      <c r="A144" s="25"/>
    </row>
    <row r="145" spans="1:5" x14ac:dyDescent="0.25">
      <c r="A145" s="25"/>
      <c r="E145" s="5"/>
    </row>
    <row r="146" spans="1:5" x14ac:dyDescent="0.25">
      <c r="A146" s="25"/>
      <c r="E146" s="5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A151" s="25"/>
      <c r="E151" s="5"/>
    </row>
    <row r="152" spans="1:5" x14ac:dyDescent="0.25">
      <c r="A152" s="25"/>
    </row>
    <row r="153" spans="1:5" x14ac:dyDescent="0.25">
      <c r="A153" s="25"/>
      <c r="E153" s="5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8" spans="1:5" x14ac:dyDescent="0.25">
      <c r="A158" s="25"/>
      <c r="E158" s="5"/>
    </row>
    <row r="159" spans="1:5" x14ac:dyDescent="0.25">
      <c r="A159" s="25"/>
    </row>
    <row r="160" spans="1:5" x14ac:dyDescent="0.25">
      <c r="E160" s="5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6" spans="1:5" x14ac:dyDescent="0.25">
      <c r="A166" s="25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</row>
    <row r="174" spans="1:5" x14ac:dyDescent="0.25">
      <c r="E174" s="5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80" spans="1:5" x14ac:dyDescent="0.25">
      <c r="A180" s="25"/>
      <c r="C180" s="51"/>
    </row>
    <row r="181" spans="1:5" x14ac:dyDescent="0.25">
      <c r="E181" s="5"/>
    </row>
    <row r="182" spans="1:5" x14ac:dyDescent="0.25">
      <c r="A182" s="25"/>
      <c r="C182" s="51"/>
      <c r="E182" s="5"/>
    </row>
    <row r="183" spans="1:5" x14ac:dyDescent="0.25">
      <c r="A183" s="25"/>
      <c r="E183" s="5"/>
    </row>
    <row r="184" spans="1:5" x14ac:dyDescent="0.25">
      <c r="A184" s="25"/>
      <c r="C184" s="2"/>
    </row>
    <row r="185" spans="1:5" x14ac:dyDescent="0.25">
      <c r="E185" s="5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1" spans="1:5" x14ac:dyDescent="0.25">
      <c r="A191" s="25"/>
    </row>
    <row r="192" spans="1:5" x14ac:dyDescent="0.25">
      <c r="E192" s="5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6" spans="1:5" x14ac:dyDescent="0.25">
      <c r="E196" s="3"/>
    </row>
    <row r="198" spans="1:5" x14ac:dyDescent="0.25">
      <c r="A198" s="25"/>
      <c r="C198" s="2"/>
    </row>
    <row r="199" spans="1:5" x14ac:dyDescent="0.25">
      <c r="E199" s="5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  <row r="203" spans="1:5" x14ac:dyDescent="0.25">
      <c r="E203" s="3"/>
    </row>
    <row r="205" spans="1:5" x14ac:dyDescent="0.25">
      <c r="A205" s="25"/>
      <c r="C205" s="2"/>
    </row>
    <row r="206" spans="1:5" x14ac:dyDescent="0.25">
      <c r="E206" s="5"/>
    </row>
    <row r="207" spans="1:5" x14ac:dyDescent="0.25">
      <c r="E207" s="3"/>
    </row>
    <row r="208" spans="1:5" x14ac:dyDescent="0.25">
      <c r="E208" s="3"/>
    </row>
    <row r="209" spans="5:5" x14ac:dyDescent="0.25">
      <c r="E209" s="3"/>
    </row>
    <row r="210" spans="5:5" x14ac:dyDescent="0.25">
      <c r="E210" s="3"/>
    </row>
  </sheetData>
  <hyperlinks>
    <hyperlink ref="I7" r:id="rId1" xr:uid="{5A5F3CB8-F05E-4683-BF4D-047421BB07CB}"/>
    <hyperlink ref="I8" r:id="rId2" xr:uid="{642899D7-5234-4C94-AB82-5AE301032A2B}"/>
    <hyperlink ref="I9" r:id="rId3" xr:uid="{F143C2A9-DAA3-4F38-BF2F-04EAC5AC2ED9}"/>
    <hyperlink ref="I6" r:id="rId4" xr:uid="{98DF4193-5084-4835-950C-067C075F2D74}"/>
    <hyperlink ref="I10" r:id="rId5" xr:uid="{EFB796B7-47A8-46CB-B59F-CF10919D4E29}"/>
    <hyperlink ref="I16" r:id="rId6" xr:uid="{0C92E7F4-3513-498A-A7D6-16BD218C0217}"/>
    <hyperlink ref="I11" r:id="rId7" xr:uid="{96F40FCE-7BF8-4E7B-8F72-5C4045A1A7D4}"/>
    <hyperlink ref="I18" r:id="rId8" xr:uid="{B5B9609F-5034-49EB-B6E4-F56D86015DAE}"/>
    <hyperlink ref="I17" r:id="rId9" xr:uid="{CD934465-4BD7-4853-A9B6-A6E353D8158C}"/>
    <hyperlink ref="I24" r:id="rId10" xr:uid="{6E7B661D-3DC2-4A3A-870C-5B8497D69937}"/>
    <hyperlink ref="I47" r:id="rId11" xr:uid="{5DA005C6-DE81-4C59-8259-37D67AE5E507}"/>
    <hyperlink ref="I46" r:id="rId12" xr:uid="{BB26A80F-2707-421B-B35F-561D550B0F01}"/>
    <hyperlink ref="I53" r:id="rId13" xr:uid="{02587DAD-4FFC-43D9-BF95-0EF862676166}"/>
    <hyperlink ref="I55" r:id="rId14" xr:uid="{C13E38AB-511D-4CA6-8BD0-18E275A9CB1B}"/>
  </hyperlinks>
  <pageMargins left="0.7" right="0.7" top="0.75" bottom="0.75" header="0.3" footer="0.3"/>
  <pageSetup orientation="portrait"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C3" sqref="C3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58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131</v>
      </c>
      <c r="B5" s="7" t="s">
        <v>35</v>
      </c>
      <c r="C5" s="7" t="s">
        <v>37</v>
      </c>
    </row>
    <row r="6" spans="1:3" ht="17.25" thickBot="1" x14ac:dyDescent="0.3">
      <c r="A6" s="9" t="s">
        <v>132</v>
      </c>
      <c r="B6" s="8" t="s">
        <v>36</v>
      </c>
      <c r="C6" s="9" t="s">
        <v>38</v>
      </c>
    </row>
    <row r="7" spans="1:3" ht="17.25" thickBot="1" x14ac:dyDescent="0.3">
      <c r="A7" s="9" t="s">
        <v>127</v>
      </c>
      <c r="B7" s="8" t="s">
        <v>39</v>
      </c>
      <c r="C7" s="9" t="s">
        <v>14</v>
      </c>
    </row>
    <row r="8" spans="1:3" ht="17.25" thickBot="1" x14ac:dyDescent="0.3">
      <c r="A8" s="9" t="s">
        <v>128</v>
      </c>
      <c r="B8" s="8" t="s">
        <v>40</v>
      </c>
      <c r="C8" s="9" t="s">
        <v>41</v>
      </c>
    </row>
    <row r="9" spans="1:3" ht="17.25" thickBot="1" x14ac:dyDescent="0.3">
      <c r="A9" s="9" t="s">
        <v>129</v>
      </c>
      <c r="B9" s="8" t="s">
        <v>15</v>
      </c>
      <c r="C9" s="9" t="s">
        <v>16</v>
      </c>
    </row>
    <row r="10" spans="1:3" ht="17.25" thickBot="1" x14ac:dyDescent="0.3">
      <c r="A10" s="9" t="s">
        <v>130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133</v>
      </c>
      <c r="B14" s="7" t="s">
        <v>35</v>
      </c>
      <c r="C14" s="7" t="s">
        <v>37</v>
      </c>
    </row>
    <row r="15" spans="1:3" ht="17.25" thickBot="1" x14ac:dyDescent="0.3">
      <c r="A15" s="7" t="s">
        <v>134</v>
      </c>
      <c r="B15" s="7" t="s">
        <v>36</v>
      </c>
      <c r="C15" s="7" t="s">
        <v>38</v>
      </c>
    </row>
    <row r="16" spans="1:3" ht="17.25" thickBot="1" x14ac:dyDescent="0.3">
      <c r="A16" s="9" t="s">
        <v>135</v>
      </c>
      <c r="B16" s="8" t="s">
        <v>39</v>
      </c>
      <c r="C16" s="9" t="s">
        <v>14</v>
      </c>
    </row>
    <row r="17" spans="1:3" ht="17.25" thickBot="1" x14ac:dyDescent="0.3">
      <c r="A17" s="9" t="s">
        <v>136</v>
      </c>
      <c r="B17" s="8" t="s">
        <v>40</v>
      </c>
      <c r="C17" s="9" t="s">
        <v>41</v>
      </c>
    </row>
    <row r="18" spans="1:3" ht="17.25" thickBot="1" x14ac:dyDescent="0.3">
      <c r="A18" s="9" t="s">
        <v>137</v>
      </c>
      <c r="B18" s="8" t="s">
        <v>15</v>
      </c>
      <c r="C18" s="9" t="s">
        <v>16</v>
      </c>
    </row>
    <row r="19" spans="1:3" ht="17.25" thickBot="1" x14ac:dyDescent="0.3">
      <c r="A19" s="9" t="s">
        <v>138</v>
      </c>
      <c r="B19" s="8" t="s">
        <v>17</v>
      </c>
      <c r="C19" s="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2024-10-17T21:59:06Z</dcterms:modified>
</cp:coreProperties>
</file>