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A0FA220-23DC-48CD-981B-B2D2DEF73FE3}" xr6:coauthVersionLast="47" xr6:coauthVersionMax="47" xr10:uidLastSave="{00000000-0000-0000-0000-000000000000}"/>
  <bookViews>
    <workbookView xWindow="32529" yWindow="2031" windowWidth="28834" windowHeight="14872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2" l="1"/>
  <c r="E54" i="2" s="1"/>
  <c r="E55" i="2" s="1"/>
  <c r="E56" i="2" s="1"/>
  <c r="E57" i="2" s="1"/>
  <c r="B54" i="2"/>
  <c r="B53" i="2"/>
  <c r="C68" i="2" l="1"/>
  <c r="A103" i="2"/>
  <c r="A96" i="2"/>
  <c r="A14" i="2"/>
  <c r="E103" i="2"/>
  <c r="F103" i="2" s="1"/>
  <c r="E96" i="2"/>
  <c r="E97" i="2" s="1"/>
  <c r="E98" i="2" s="1"/>
  <c r="E99" i="2" s="1"/>
  <c r="E100" i="2" s="1"/>
  <c r="E101" i="2" s="1"/>
  <c r="E89" i="2"/>
  <c r="E90" i="2" s="1"/>
  <c r="E92" i="2" s="1"/>
  <c r="C96" i="2"/>
  <c r="C103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62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1" i="2" l="1"/>
  <c r="E104" i="2"/>
  <c r="E105" i="2" s="1"/>
  <c r="E106" i="2" s="1"/>
  <c r="E107" i="2" s="1"/>
  <c r="E108" i="2" s="1"/>
  <c r="F98" i="2"/>
  <c r="E93" i="2"/>
  <c r="E94" i="2" s="1"/>
  <c r="F92" i="2"/>
  <c r="C1" i="2"/>
  <c r="A4" i="1"/>
  <c r="C77" i="2" l="1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l="1"/>
  <c r="B104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<sst xmlns="http://schemas.openxmlformats.org/spreadsheetml/2006/main" count="279" uniqueCount="145">
  <si>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</si>
  <si>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</si>
  <si>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</si>
  <si>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</si>
  <si>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</si>
  <si>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</si>
  <si>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</si>
  <si>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</si>
  <si>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</si>
  <si>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</si>
  <si>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</si>
  <si>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</si>
  <si>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</si>
  <si>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</si>
  <si>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</si>
  <si>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</si>
  <si>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</si>
  <si>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</si>
  <si>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</si>
  <si>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</si>
  <si>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</si>
  <si>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</si>
  <si>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</si>
  <si>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</si>
  <si>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</si>
  <si>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</si>
  <si>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</si>
  <si>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</si>
  <si>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</si>
  <si>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</si>
  <si>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</si>
  <si>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</si>
  <si>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</si>
  <si>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</si>
  <si>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</si>
  <si>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</si>
  <si>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</si>
  <si>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</si>
  <si>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</si>
  <si>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</si>
  <si>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</si>
  <si>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</si>
  <si>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</si>
  <si>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</si>
  <si>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</si>
  <si>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</si>
  <si>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</si>
  <si>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</si>
  <si>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</si>
  <si>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</si>
  <si>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</si>
  <si>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</si>
  <si>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</si>
  <si>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</si>
  <si>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</si>
  <si>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</si>
  <si>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</si>
  <si>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</si>
  <si>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</si>
  <si>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</si>
  <si>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</si>
  <si>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</si>
  <si>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</si>
  <si>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</si>
  <si>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</si>
  <si>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</si>
  <si>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</si>
  <si>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</si>
  <si>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</si>
  <si>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</si>
  <si>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</si>
  <si>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</si>
  <si>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</si>
  <si>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</si>
  <si>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</si>
  <si>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</si>
  <si>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</si>
  <si>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</si>
  <si>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</si>
  <si>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</si>
  <si>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</si>
  <si>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</si>
  <si>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</si>
  <si>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</si>
  <si>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</si>
  <si>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</si>
  <si>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</si>
  <si>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</si>
  <si>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</si>
  <si>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</si>
  <si>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</si>
  <si>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</si>
  <si>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</si>
  <si>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</si>
  <si>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</si>
  <si>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</si>
  <si>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</si>
  <si>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</si>
  <si>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</si>
  <si>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</si>
  <si>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</si>
  <si>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</si>
  <si>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</si>
  <si>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</si>
  <si>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</si>
  <si>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</si>
  <si>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</si>
  <si>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</si>
  <si>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</si>
  <si>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</si>
  <si>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</si>
  <si>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</si>
  <si>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 xml:space="preserve">UWB Packet Format Primitive </t>
  </si>
  <si>
    <t>Non-interleaved MMS comments</t>
  </si>
  <si>
    <t>Riku</t>
  </si>
  <si>
    <t>Comment 187 (tentative)</t>
  </si>
  <si>
    <t>Comments 1381 et al</t>
  </si>
  <si>
    <t>15-24-0558</t>
  </si>
  <si>
    <t>Vinod</t>
  </si>
  <si>
    <t>https://mentor.ieee.org/802.15/dcn/24/15-24-0411-01-04ab-proposed-resolution-for-discovery.docx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</si>
  <si>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</si>
  <si>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</si>
  <si>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</si>
  <si>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</si>
  <si>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</si>
  <si>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</si>
  <si>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</si>
  <si>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</si>
  <si>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</si>
  <si>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</si>
  <si>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</si>
  <si>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</si>
  <si>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</si>
  <si>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</si>
  <si>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</si>
  <si>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</si>
  <si>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</si>
  <si>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</si>
  <si>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</si>
  <si>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</si>
  <si>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</si>
  <si>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 xml:space="preserve">Review of pending acceptance </t>
  </si>
  <si>
    <t>https://mentor.ieee.org/802.15/dcn/24/15-24-0490-01-04ab-proposed-resolutions-for-cid-279-885-etc.docx</t>
  </si>
  <si>
    <t>15-24-0490</t>
  </si>
  <si>
    <t>Review of pending acceptance (doc 0490)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</si>
</sst>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1" fillId="8" borderId="0" xfId="0" applyFont="1" applyFill="1" applyAlignment="1">
      <alignment horizontal="center"/>
    </xf>
    <xf numFmtId="20" fontId="1" fillId="8" borderId="0" xfId="0" applyNumberFormat="1" applyFont="1" applyFill="1"/>
    <xf numFmtId="15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20" fontId="0" fillId="5" borderId="0" xfId="0" applyNumberFormat="1" applyFill="1"/>
    <xf numFmtId="20" fontId="1" fillId="5" borderId="0" xfId="0" applyNumberFormat="1" applyFont="1" applyFill="1"/>
    <xf numFmtId="0" fontId="0" fillId="5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0-04ab-proposed-resolutions-for-cid-279-885-etc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70-00-04ab-proposed-resolution-for-cid-187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11-01-04ab-proposed-resolution-for-discovery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hyperlink" Target="https://mentor.ieee.org/802.15/dcn/24/15-24-0490-01-04ab-proposed-resolutions-for-cid-279-885-etc.docx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490-01-04ab-proposed-resolutions-for-cid-279-885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64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72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75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73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74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59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76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0"/>
  <sheetViews>
    <sheetView tabSelected="1" topLeftCell="A40" zoomScale="120" zoomScaleNormal="120" workbookViewId="0">
      <selection activeCell="C59" sqref="C5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67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89</v>
      </c>
    </row>
    <row r="7" spans="1:9" x14ac:dyDescent="0.25">
      <c r="B7" s="24">
        <f t="shared" si="1"/>
        <v>3</v>
      </c>
      <c r="C7" t="s">
        <v>78</v>
      </c>
      <c r="D7">
        <v>20</v>
      </c>
      <c r="E7" s="3">
        <f t="shared" si="0"/>
        <v>0.26388888888888884</v>
      </c>
      <c r="G7" s="24" t="s">
        <v>79</v>
      </c>
      <c r="H7" t="s">
        <v>80</v>
      </c>
      <c r="I7" s="26" t="s">
        <v>81</v>
      </c>
    </row>
    <row r="8" spans="1:9" x14ac:dyDescent="0.25">
      <c r="B8" s="24">
        <f t="shared" si="1"/>
        <v>4</v>
      </c>
      <c r="C8" t="s">
        <v>82</v>
      </c>
      <c r="D8">
        <v>2</v>
      </c>
      <c r="E8" s="3">
        <f t="shared" si="0"/>
        <v>0.27777777777777773</v>
      </c>
      <c r="G8" s="24" t="s">
        <v>84</v>
      </c>
      <c r="H8" t="s">
        <v>87</v>
      </c>
      <c r="I8" s="26" t="s">
        <v>85</v>
      </c>
    </row>
    <row r="9" spans="1:9" x14ac:dyDescent="0.25">
      <c r="B9" s="24">
        <f t="shared" si="1"/>
        <v>5</v>
      </c>
      <c r="C9" t="s">
        <v>83</v>
      </c>
      <c r="D9">
        <v>3</v>
      </c>
      <c r="E9" s="3">
        <f t="shared" si="0"/>
        <v>0.27916666666666662</v>
      </c>
      <c r="G9" s="24" t="s">
        <v>84</v>
      </c>
      <c r="H9" t="s">
        <v>88</v>
      </c>
      <c r="I9" s="26" t="s">
        <v>86</v>
      </c>
    </row>
    <row r="10" spans="1:9" x14ac:dyDescent="0.25">
      <c r="B10" s="24">
        <f t="shared" si="1"/>
        <v>6</v>
      </c>
      <c r="C10" t="s">
        <v>93</v>
      </c>
      <c r="D10">
        <v>5</v>
      </c>
      <c r="E10" s="3">
        <f t="shared" si="0"/>
        <v>0.28124999999999994</v>
      </c>
      <c r="G10" s="24" t="s">
        <v>84</v>
      </c>
      <c r="H10" t="s">
        <v>92</v>
      </c>
      <c r="I10" s="26" t="s">
        <v>91</v>
      </c>
    </row>
    <row r="11" spans="1:9" x14ac:dyDescent="0.25">
      <c r="B11" s="24">
        <f t="shared" si="1"/>
        <v>7</v>
      </c>
      <c r="C11" t="s">
        <v>96</v>
      </c>
      <c r="D11">
        <v>10</v>
      </c>
      <c r="E11" s="3">
        <f t="shared" si="0"/>
        <v>0.28472222222222215</v>
      </c>
      <c r="G11" s="24" t="s">
        <v>66</v>
      </c>
      <c r="H11" t="s">
        <v>94</v>
      </c>
      <c r="I11" s="26" t="s">
        <v>95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97</v>
      </c>
      <c r="D16">
        <v>25</v>
      </c>
      <c r="E16" s="3">
        <f>E15+TIME(0,D15,0)</f>
        <v>0.62847222222222221</v>
      </c>
      <c r="G16" s="24" t="s">
        <v>66</v>
      </c>
      <c r="H16" t="s">
        <v>94</v>
      </c>
      <c r="I16" s="26" t="s">
        <v>95</v>
      </c>
    </row>
    <row r="17" spans="1:9" x14ac:dyDescent="0.25">
      <c r="B17" s="24">
        <f>B16+1</f>
        <v>10</v>
      </c>
      <c r="C17" t="s">
        <v>98</v>
      </c>
      <c r="D17">
        <v>15</v>
      </c>
      <c r="E17" s="3">
        <f>E16+TIME(0,D16,0)</f>
        <v>0.64583333333333337</v>
      </c>
      <c r="G17" s="24" t="s">
        <v>99</v>
      </c>
      <c r="H17" t="s">
        <v>100</v>
      </c>
      <c r="I17" s="26" t="s">
        <v>105</v>
      </c>
    </row>
    <row r="18" spans="1:9" x14ac:dyDescent="0.25">
      <c r="B18" s="24">
        <f>B17+1</f>
        <v>11</v>
      </c>
      <c r="C18" t="s">
        <v>101</v>
      </c>
      <c r="D18">
        <v>15</v>
      </c>
      <c r="E18" s="3">
        <f>E17+TIME(0,D17,0)</f>
        <v>0.65625</v>
      </c>
      <c r="G18" s="24" t="s">
        <v>102</v>
      </c>
      <c r="H18" t="s">
        <v>103</v>
      </c>
      <c r="I18" s="26" t="s">
        <v>104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106</v>
      </c>
      <c r="D23">
        <v>15</v>
      </c>
      <c r="E23" s="3">
        <f t="shared" si="2"/>
        <v>0.25347222222222221</v>
      </c>
      <c r="G23" s="24" t="s">
        <v>66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66</v>
      </c>
      <c r="H24" s="24" t="s">
        <v>108</v>
      </c>
      <c r="I24" s="26" t="s">
        <v>107</v>
      </c>
    </row>
    <row r="25" spans="1:9" x14ac:dyDescent="0.25">
      <c r="B25" s="24">
        <f t="shared" si="3"/>
        <v>16</v>
      </c>
      <c r="C25" t="s">
        <v>65</v>
      </c>
      <c r="D25">
        <v>5</v>
      </c>
      <c r="E25" s="3">
        <f t="shared" si="2"/>
        <v>0.28819444444444448</v>
      </c>
      <c r="G25" s="24" t="s">
        <v>68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65</v>
      </c>
      <c r="D33">
        <v>5</v>
      </c>
      <c r="E33" s="3">
        <f t="shared" si="4"/>
        <v>0.66319444444444453</v>
      </c>
      <c r="G33" s="24" t="s">
        <v>68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110</v>
      </c>
      <c r="D39">
        <v>25</v>
      </c>
      <c r="E39" s="3">
        <f>E38+TIME(0,D38,0)</f>
        <v>0.25347222222222221</v>
      </c>
      <c r="G39" s="24" t="s">
        <v>68</v>
      </c>
      <c r="I39" s="26"/>
    </row>
    <row r="40" spans="1:9" x14ac:dyDescent="0.25">
      <c r="B40" s="24">
        <f>B39+1</f>
        <v>26</v>
      </c>
      <c r="C40" t="s">
        <v>111</v>
      </c>
      <c r="D40">
        <v>25</v>
      </c>
      <c r="E40" s="3">
        <f>E39+TIME(0,D39,0)</f>
        <v>0.27083333333333331</v>
      </c>
      <c r="G40" s="24" t="s">
        <v>66</v>
      </c>
      <c r="I40" s="26"/>
    </row>
    <row r="41" spans="1:9" x14ac:dyDescent="0.25">
      <c r="B41" s="24">
        <f>B40+1</f>
        <v>27</v>
      </c>
      <c r="C41" t="s">
        <v>109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5">
        <f>Summary!$A$7</f>
        <v>45575</v>
      </c>
      <c r="B44" s="56"/>
      <c r="C44" s="56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116</v>
      </c>
      <c r="D46">
        <v>20</v>
      </c>
      <c r="E46" s="3">
        <f t="shared" ref="E46:E47" si="7">E45+TIME(0,D45,0)</f>
        <v>0.62847222222222221</v>
      </c>
      <c r="F46" s="5"/>
      <c r="G46" s="24" t="s">
        <v>99</v>
      </c>
      <c r="H46" t="s">
        <v>123</v>
      </c>
      <c r="I46" s="26" t="s">
        <v>126</v>
      </c>
    </row>
    <row r="47" spans="1:9" x14ac:dyDescent="0.25">
      <c r="B47" s="24">
        <f t="shared" si="6"/>
        <v>30</v>
      </c>
      <c r="C47" t="s">
        <v>115</v>
      </c>
      <c r="D47">
        <v>30</v>
      </c>
      <c r="E47" s="3">
        <f t="shared" si="7"/>
        <v>0.64236111111111105</v>
      </c>
      <c r="F47" s="5"/>
      <c r="G47" s="24" t="s">
        <v>122</v>
      </c>
      <c r="H47" t="s">
        <v>124</v>
      </c>
      <c r="I47" s="26" t="s">
        <v>125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53">
        <f>Summary!$A$8</f>
        <v>45580</v>
      </c>
      <c r="B51" s="57"/>
      <c r="C51" s="54" t="str">
        <f>CONCATENATE(TEXT(Summary!$A$8,"dd-mmm")," ",Summary!$B$8)</f>
        <v>15-Oct Comment Resolution</v>
      </c>
      <c r="D51" s="54"/>
      <c r="E51" s="58">
        <f>Summary!F8</f>
        <v>0.25</v>
      </c>
      <c r="F51" s="58">
        <f>E51+TIME(-$E$1,0,0)</f>
        <v>0.54166666666666674</v>
      </c>
      <c r="G51" s="23"/>
    </row>
    <row r="52" spans="1:9" x14ac:dyDescent="0.25">
      <c r="A52" s="59"/>
      <c r="B52" s="60">
        <f>B49+1</f>
        <v>33</v>
      </c>
      <c r="C52" s="61" t="s">
        <v>9</v>
      </c>
      <c r="D52" s="61">
        <v>4</v>
      </c>
      <c r="E52" s="62">
        <f t="shared" ref="E52:E57" si="8">E51+TIME(0,D51,0)</f>
        <v>0.25</v>
      </c>
      <c r="F52" s="63"/>
      <c r="G52" s="60" t="s">
        <v>23</v>
      </c>
      <c r="H52" s="61"/>
    </row>
    <row r="53" spans="1:9" x14ac:dyDescent="0.25">
      <c r="A53" s="59"/>
      <c r="B53" s="60">
        <f>B52+1</f>
        <v>34</v>
      </c>
      <c r="C53" s="61" t="s">
        <v>144</v>
      </c>
      <c r="D53" s="61">
        <v>1</v>
      </c>
      <c r="E53" s="62">
        <f t="shared" si="8"/>
        <v>0.25277777777777777</v>
      </c>
      <c r="F53" s="63"/>
      <c r="G53" s="60" t="s">
        <v>99</v>
      </c>
      <c r="H53" s="61" t="s">
        <v>143</v>
      </c>
      <c r="I53" s="26" t="s">
        <v>142</v>
      </c>
    </row>
    <row r="54" spans="1:9" x14ac:dyDescent="0.25">
      <c r="A54" s="59"/>
      <c r="B54" s="60">
        <f>B53+1</f>
        <v>35</v>
      </c>
      <c r="C54" s="61" t="s">
        <v>112</v>
      </c>
      <c r="D54" s="61">
        <v>20</v>
      </c>
      <c r="E54" s="62">
        <f t="shared" si="8"/>
        <v>0.25347222222222221</v>
      </c>
      <c r="F54" s="63"/>
      <c r="G54" s="60" t="s">
        <v>102</v>
      </c>
      <c r="H54" s="61"/>
      <c r="I54" s="26"/>
    </row>
    <row r="55" spans="1:9" x14ac:dyDescent="0.25">
      <c r="A55" s="59"/>
      <c r="B55" s="60">
        <f>B54+1</f>
        <v>36</v>
      </c>
      <c r="C55" s="61" t="s">
        <v>113</v>
      </c>
      <c r="D55" s="61">
        <v>20</v>
      </c>
      <c r="E55" s="62">
        <f t="shared" si="8"/>
        <v>0.2673611111111111</v>
      </c>
      <c r="F55" s="61"/>
      <c r="G55" s="60" t="s">
        <v>114</v>
      </c>
      <c r="H55" s="61"/>
    </row>
    <row r="56" spans="1:9" x14ac:dyDescent="0.25">
      <c r="A56" s="64"/>
      <c r="B56" s="60">
        <f>B55+1</f>
        <v>37</v>
      </c>
      <c r="C56" s="61" t="s">
        <v>128</v>
      </c>
      <c r="D56" s="61">
        <v>15</v>
      </c>
      <c r="E56" s="62">
        <f t="shared" si="8"/>
        <v>0.28125</v>
      </c>
      <c r="F56" s="61"/>
      <c r="G56" s="60" t="s">
        <v>118</v>
      </c>
      <c r="H56" s="61" t="s">
        <v>117</v>
      </c>
      <c r="I56" s="26" t="s">
        <v>127</v>
      </c>
    </row>
    <row r="57" spans="1:9" x14ac:dyDescent="0.25">
      <c r="A57" s="64"/>
      <c r="B57" s="60">
        <f>B56+1</f>
        <v>38</v>
      </c>
      <c r="C57" s="61" t="s">
        <v>8</v>
      </c>
      <c r="D57" s="61">
        <v>0</v>
      </c>
      <c r="E57" s="62">
        <f t="shared" si="8"/>
        <v>0.29166666666666669</v>
      </c>
      <c r="F57" s="61"/>
      <c r="G57" s="60" t="s">
        <v>23</v>
      </c>
      <c r="H57" s="61"/>
      <c r="I57" s="26"/>
    </row>
    <row r="58" spans="1:9" x14ac:dyDescent="0.25">
      <c r="A58" s="2"/>
      <c r="E58" s="3"/>
    </row>
    <row r="59" spans="1:9" s="4" customFormat="1" x14ac:dyDescent="0.25">
      <c r="A59" s="25">
        <f>Summary!$A$9</f>
        <v>45582</v>
      </c>
      <c r="B59" s="23"/>
      <c r="C59" s="4" t="str">
        <f>CONCATENATE(TEXT(Summary!$A$9,"dd-mmm")," ",Summary!$B$9)</f>
        <v>17-Oct Comment Resolution</v>
      </c>
      <c r="E59" s="5">
        <f>Summary!F9</f>
        <v>0.625</v>
      </c>
      <c r="F59" s="5">
        <f>E59+TIME(-$E$1,0,0)</f>
        <v>0.91666666666666674</v>
      </c>
      <c r="G59" s="24"/>
    </row>
    <row r="60" spans="1:9" x14ac:dyDescent="0.25">
      <c r="B60" s="24">
        <f>B57+1</f>
        <v>39</v>
      </c>
      <c r="C60" t="s">
        <v>9</v>
      </c>
      <c r="D60">
        <v>5</v>
      </c>
      <c r="E60" s="3">
        <f>E59+TIME(0,D59,0)</f>
        <v>0.625</v>
      </c>
      <c r="G60" s="24" t="s">
        <v>23</v>
      </c>
    </row>
    <row r="61" spans="1:9" x14ac:dyDescent="0.25">
      <c r="B61" s="24">
        <f>B60+1</f>
        <v>40</v>
      </c>
      <c r="C61" t="s">
        <v>121</v>
      </c>
      <c r="D61">
        <v>15</v>
      </c>
      <c r="E61" s="3">
        <f t="shared" ref="E61" si="9">E60+TIME(0,D60,0)</f>
        <v>0.62847222222222221</v>
      </c>
      <c r="F61" s="5"/>
      <c r="G61" s="24" t="s">
        <v>79</v>
      </c>
      <c r="H61" t="s">
        <v>120</v>
      </c>
      <c r="I61" s="26" t="s">
        <v>119</v>
      </c>
    </row>
    <row r="62" spans="1:9" x14ac:dyDescent="0.25">
      <c r="B62" s="24">
        <f>B61+1</f>
        <v>41</v>
      </c>
      <c r="C62" t="str">
        <f>Summary!$B$4</f>
        <v>Comment Resolution</v>
      </c>
      <c r="D62">
        <v>25</v>
      </c>
      <c r="E62" s="3">
        <f t="shared" ref="E61:E63" si="10">E61+TIME(0,D61,0)</f>
        <v>0.63888888888888884</v>
      </c>
      <c r="F62" s="5"/>
      <c r="G62" s="24" t="s">
        <v>24</v>
      </c>
      <c r="I62" s="26"/>
    </row>
    <row r="63" spans="1:9" x14ac:dyDescent="0.25">
      <c r="B63" s="24">
        <f>B62+1</f>
        <v>42</v>
      </c>
      <c r="C63" t="s">
        <v>141</v>
      </c>
      <c r="D63">
        <v>5</v>
      </c>
      <c r="E63" s="3">
        <f t="shared" si="10"/>
        <v>0.65625</v>
      </c>
      <c r="G63" s="24" t="s">
        <v>99</v>
      </c>
      <c r="I63" s="26" t="s">
        <v>142</v>
      </c>
    </row>
    <row r="64" spans="1:9" x14ac:dyDescent="0.25">
      <c r="B64" s="24">
        <f>B63+1</f>
        <v>43</v>
      </c>
      <c r="C64" t="s">
        <v>8</v>
      </c>
      <c r="E64" s="3">
        <f>E63+TIME(0,D63,0)</f>
        <v>0.65972222222222221</v>
      </c>
      <c r="G64" s="24" t="s">
        <v>23</v>
      </c>
    </row>
    <row r="65" spans="1:9" x14ac:dyDescent="0.25">
      <c r="E65" s="3"/>
      <c r="F65" s="5"/>
    </row>
    <row r="66" spans="1:9" s="4" customFormat="1" x14ac:dyDescent="0.25">
      <c r="A66" s="25">
        <f>Summary!$A$10</f>
        <v>45587</v>
      </c>
      <c r="B66" s="23"/>
      <c r="C66" s="4" t="str">
        <f>CONCATENATE(TEXT(Summary!$A$10,"dd-mmm")," ",Summary!$B$10)</f>
        <v>22-Oct Comment Resolution</v>
      </c>
      <c r="E66" s="5">
        <f>Summary!F10</f>
        <v>0.25</v>
      </c>
      <c r="F66" s="5">
        <f>E66+TIME(-$E$1,0,0)</f>
        <v>0.54166666666666674</v>
      </c>
      <c r="G66" s="23"/>
    </row>
    <row r="67" spans="1:9" x14ac:dyDescent="0.25">
      <c r="B67" s="24">
        <f>B64+1</f>
        <v>44</v>
      </c>
      <c r="C67" t="s">
        <v>9</v>
      </c>
      <c r="D67">
        <v>5</v>
      </c>
      <c r="E67" s="3">
        <f>E66+TIME(0,D66,0)</f>
        <v>0.25</v>
      </c>
      <c r="G67" s="24" t="s">
        <v>23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15</v>
      </c>
      <c r="E68" s="3">
        <f t="shared" ref="E68:E70" si="11">E67+TIME(0,D67,0)</f>
        <v>0.25347222222222221</v>
      </c>
      <c r="F68" s="5"/>
      <c r="G68" s="24" t="s">
        <v>24</v>
      </c>
      <c r="I68" s="26"/>
    </row>
    <row r="69" spans="1:9" x14ac:dyDescent="0.25">
      <c r="B69" s="24">
        <f>B68+1</f>
        <v>46</v>
      </c>
      <c r="C69" t="str">
        <f>Summary!$B$4</f>
        <v>Comment Resolution</v>
      </c>
      <c r="D69">
        <v>20</v>
      </c>
      <c r="E69" s="3">
        <f t="shared" si="11"/>
        <v>0.2638888888888889</v>
      </c>
      <c r="F69" s="5"/>
      <c r="G69" s="24" t="s">
        <v>24</v>
      </c>
    </row>
    <row r="70" spans="1:9" x14ac:dyDescent="0.25">
      <c r="B70" s="24">
        <f>B69+1</f>
        <v>47</v>
      </c>
      <c r="C70" t="s">
        <v>65</v>
      </c>
      <c r="D70">
        <v>15</v>
      </c>
      <c r="E70" s="3">
        <f t="shared" si="11"/>
        <v>0.27777777777777779</v>
      </c>
      <c r="G70" s="24" t="s">
        <v>24</v>
      </c>
    </row>
    <row r="71" spans="1:9" x14ac:dyDescent="0.25">
      <c r="A71" s="2"/>
      <c r="B71" s="24">
        <f>B70+1</f>
        <v>48</v>
      </c>
      <c r="C71" t="s">
        <v>65</v>
      </c>
      <c r="D71">
        <v>5</v>
      </c>
      <c r="E71" s="3">
        <f>E70+TIME(0,D70,0)</f>
        <v>0.28819444444444448</v>
      </c>
      <c r="G71" s="24" t="s">
        <v>68</v>
      </c>
    </row>
    <row r="72" spans="1:9" x14ac:dyDescent="0.25">
      <c r="A72" s="2"/>
      <c r="B72" s="24">
        <f>B71+1</f>
        <v>49</v>
      </c>
      <c r="C72" t="s">
        <v>8</v>
      </c>
      <c r="E72" s="3">
        <f>E71+TIME(0,D71,0)</f>
        <v>0.29166666666666669</v>
      </c>
      <c r="G72" s="24" t="s">
        <v>23</v>
      </c>
    </row>
    <row r="73" spans="1:9" x14ac:dyDescent="0.25">
      <c r="A73" s="2"/>
      <c r="E73" s="3"/>
    </row>
    <row r="74" spans="1:9" s="4" customFormat="1" x14ac:dyDescent="0.25">
      <c r="A74" s="25">
        <f>Summary!$A$11</f>
        <v>45589</v>
      </c>
      <c r="B74" s="23"/>
      <c r="C74" s="4" t="str">
        <f>CONCATENATE(TEXT(Summary!$A$11,"dd-mmm")," ",Summary!$B$11)</f>
        <v>24-Oct Comment Resolution</v>
      </c>
      <c r="E74" s="5">
        <f>Summary!F11</f>
        <v>0.625</v>
      </c>
      <c r="F74" s="5">
        <f>E74+TIME(-$E$1,0,0)</f>
        <v>0.91666666666666674</v>
      </c>
      <c r="G74" s="23"/>
    </row>
    <row r="75" spans="1:9" x14ac:dyDescent="0.25">
      <c r="B75" s="24">
        <f>B72+1</f>
        <v>50</v>
      </c>
      <c r="C75" t="s">
        <v>9</v>
      </c>
      <c r="D75">
        <v>5</v>
      </c>
      <c r="E75" s="3">
        <f>E74+TIME(0,D74,0)</f>
        <v>0.625</v>
      </c>
      <c r="G75" s="24" t="s">
        <v>23</v>
      </c>
    </row>
    <row r="76" spans="1:9" x14ac:dyDescent="0.25">
      <c r="B76" s="24">
        <f>B75+1</f>
        <v>51</v>
      </c>
      <c r="C76" t="s">
        <v>69</v>
      </c>
      <c r="D76">
        <v>25</v>
      </c>
      <c r="E76" s="3">
        <f t="shared" ref="E76:E79" si="12">E75+TIME(0,D75,0)</f>
        <v>0.62847222222222221</v>
      </c>
      <c r="F76" s="5"/>
      <c r="G76" s="24" t="s">
        <v>24</v>
      </c>
      <c r="I76" s="26"/>
    </row>
    <row r="77" spans="1:9" x14ac:dyDescent="0.25">
      <c r="B77" s="24">
        <f>B76+1</f>
        <v>52</v>
      </c>
      <c r="C77" t="str">
        <f>Summary!$B$4</f>
        <v>Comment Resolution</v>
      </c>
      <c r="D77">
        <v>25</v>
      </c>
      <c r="E77" s="3">
        <f t="shared" si="12"/>
        <v>0.64583333333333337</v>
      </c>
      <c r="F77" s="5"/>
      <c r="G77" s="24" t="s">
        <v>24</v>
      </c>
      <c r="I77" s="26"/>
    </row>
    <row r="78" spans="1:9" x14ac:dyDescent="0.25">
      <c r="B78" s="24">
        <f>B77+1</f>
        <v>53</v>
      </c>
      <c r="C78" t="s">
        <v>65</v>
      </c>
      <c r="D78">
        <v>5</v>
      </c>
      <c r="E78" s="3">
        <f t="shared" si="12"/>
        <v>0.66319444444444453</v>
      </c>
      <c r="G78" s="24" t="s">
        <v>68</v>
      </c>
    </row>
    <row r="79" spans="1:9" x14ac:dyDescent="0.25">
      <c r="A79" s="2"/>
      <c r="B79" s="24">
        <f>B78+1</f>
        <v>54</v>
      </c>
      <c r="C79" t="s">
        <v>8</v>
      </c>
      <c r="E79" s="3">
        <f t="shared" si="12"/>
        <v>0.66666666666666674</v>
      </c>
      <c r="G79" s="24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 t="shared" ref="E82:E86" si="13"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71</v>
      </c>
      <c r="D83">
        <v>25</v>
      </c>
      <c r="E83" s="3">
        <f t="shared" si="13"/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71</v>
      </c>
      <c r="D84">
        <v>25</v>
      </c>
      <c r="E84" s="3">
        <f t="shared" si="13"/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65</v>
      </c>
      <c r="D85">
        <v>5</v>
      </c>
      <c r="E85" s="3">
        <f t="shared" si="13"/>
        <v>0.28819444444444442</v>
      </c>
      <c r="G85" s="24" t="s">
        <v>68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 t="shared" si="13"/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 t="shared" ref="E90:E94" si="14"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71</v>
      </c>
      <c r="D91">
        <v>20</v>
      </c>
      <c r="E91" s="3">
        <f t="shared" si="14"/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71</v>
      </c>
      <c r="D92">
        <v>20</v>
      </c>
      <c r="E92" s="3">
        <f>E90+TIME(0,D91,0)</f>
        <v>0.63888888888888884</v>
      </c>
      <c r="F92" s="5">
        <f>E92+TIME(-$E$1,0,0)</f>
        <v>0.93055555555555558</v>
      </c>
      <c r="G92" s="24" t="s">
        <v>24</v>
      </c>
      <c r="I92" s="26"/>
    </row>
    <row r="93" spans="1:9" x14ac:dyDescent="0.25">
      <c r="B93" s="24">
        <f>B92+1</f>
        <v>4</v>
      </c>
      <c r="C93" t="s">
        <v>71</v>
      </c>
      <c r="D93">
        <v>10</v>
      </c>
      <c r="E93" s="3">
        <f t="shared" si="14"/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 t="shared" si="14"/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25">
        <f>Summary!$A$14</f>
        <v>45601</v>
      </c>
      <c r="C96" s="4" t="str">
        <f>CONCATENATE(TEXT(Summary!$A$14,"dd-mmm")," ",Summary!$B$14)</f>
        <v>05-Nov Comment Resolution</v>
      </c>
      <c r="E96" s="3">
        <f>Summary!F14</f>
        <v>0.25</v>
      </c>
      <c r="G96" s="24" t="s">
        <v>23</v>
      </c>
      <c r="I96" s="26"/>
    </row>
    <row r="97" spans="1:9" x14ac:dyDescent="0.25">
      <c r="B97" s="24">
        <f>B94+1</f>
        <v>6</v>
      </c>
      <c r="C97" t="s">
        <v>9</v>
      </c>
      <c r="D97">
        <v>5</v>
      </c>
      <c r="E97" s="3">
        <f t="shared" ref="E97:E101" si="15">E96+TIME(0,D96,0)</f>
        <v>0.25</v>
      </c>
      <c r="G97" s="24" t="s">
        <v>24</v>
      </c>
      <c r="I97" s="26"/>
    </row>
    <row r="98" spans="1:9" x14ac:dyDescent="0.25">
      <c r="B98" s="24">
        <f>B97+1</f>
        <v>7</v>
      </c>
      <c r="C98" t="s">
        <v>71</v>
      </c>
      <c r="D98">
        <v>20</v>
      </c>
      <c r="E98" s="3">
        <f t="shared" si="15"/>
        <v>0.25347222222222221</v>
      </c>
      <c r="F98" s="5">
        <f>E98+TIME(-$E$1,0,0)</f>
        <v>0.54513888888888884</v>
      </c>
      <c r="G98" s="24" t="s">
        <v>24</v>
      </c>
      <c r="I98" s="26"/>
    </row>
    <row r="99" spans="1:9" x14ac:dyDescent="0.25">
      <c r="B99" s="24">
        <f>B98+1</f>
        <v>8</v>
      </c>
      <c r="C99" t="s">
        <v>71</v>
      </c>
      <c r="D99">
        <v>20</v>
      </c>
      <c r="E99" s="3">
        <f t="shared" si="15"/>
        <v>0.2673611111111111</v>
      </c>
      <c r="G99" s="24" t="s">
        <v>24</v>
      </c>
    </row>
    <row r="100" spans="1:9" x14ac:dyDescent="0.25">
      <c r="A100" s="2"/>
      <c r="B100" s="24">
        <f>B99+1</f>
        <v>9</v>
      </c>
      <c r="C100" t="s">
        <v>70</v>
      </c>
      <c r="D100">
        <v>15</v>
      </c>
      <c r="E100" s="3">
        <f t="shared" si="15"/>
        <v>0.28125</v>
      </c>
      <c r="G100" s="24" t="s">
        <v>57</v>
      </c>
    </row>
    <row r="101" spans="1:9" x14ac:dyDescent="0.25">
      <c r="B101" s="24">
        <f>B100+1</f>
        <v>10</v>
      </c>
      <c r="C101" t="s">
        <v>8</v>
      </c>
      <c r="D101">
        <v>0</v>
      </c>
      <c r="E101" s="3">
        <f t="shared" si="15"/>
        <v>0.29166666666666669</v>
      </c>
      <c r="G101" s="24" t="s">
        <v>23</v>
      </c>
      <c r="I101" s="26"/>
    </row>
    <row r="102" spans="1:9" x14ac:dyDescent="0.25">
      <c r="E102" s="3"/>
      <c r="I102" s="26"/>
    </row>
    <row r="103" spans="1:9" x14ac:dyDescent="0.25">
      <c r="A103" s="25">
        <f>Summary!$A$15</f>
        <v>45603</v>
      </c>
      <c r="C103" s="4" t="str">
        <f>CONCATENATE(TEXT(Summary!$A$15,"dd-mmm")," ",Summary!$B$15)</f>
        <v>07-Nov Comment Resolution</v>
      </c>
      <c r="E103" s="3">
        <f>Summary!F15</f>
        <v>0.625</v>
      </c>
      <c r="F103" s="5">
        <f>E103+TIME(-$E$1,0,0)</f>
        <v>0.91666666666666674</v>
      </c>
    </row>
    <row r="104" spans="1:9" x14ac:dyDescent="0.25">
      <c r="B104" s="24">
        <f>B101+1</f>
        <v>11</v>
      </c>
      <c r="C104" t="s">
        <v>9</v>
      </c>
      <c r="D104">
        <v>5</v>
      </c>
      <c r="E104" s="3">
        <f t="shared" ref="E104:E108" si="16">E103+TIME(0,D103,0)</f>
        <v>0.625</v>
      </c>
      <c r="G104" s="24" t="s">
        <v>23</v>
      </c>
    </row>
    <row r="105" spans="1:9" x14ac:dyDescent="0.25">
      <c r="B105" s="24">
        <f>B104+1</f>
        <v>12</v>
      </c>
      <c r="C105" t="s">
        <v>71</v>
      </c>
      <c r="D105">
        <v>25</v>
      </c>
      <c r="E105" s="3">
        <f t="shared" si="16"/>
        <v>0.62847222222222221</v>
      </c>
      <c r="G105" s="24" t="s">
        <v>24</v>
      </c>
    </row>
    <row r="106" spans="1:9" x14ac:dyDescent="0.25">
      <c r="B106" s="24">
        <f>B105+1</f>
        <v>13</v>
      </c>
      <c r="C106" t="s">
        <v>90</v>
      </c>
      <c r="D106">
        <v>15</v>
      </c>
      <c r="E106" s="3">
        <f t="shared" si="16"/>
        <v>0.64583333333333337</v>
      </c>
      <c r="F106" s="5"/>
      <c r="G106" s="24" t="s">
        <v>24</v>
      </c>
    </row>
    <row r="107" spans="1:9" x14ac:dyDescent="0.25">
      <c r="B107" s="24">
        <f>B106+1</f>
        <v>14</v>
      </c>
      <c r="C107" t="s">
        <v>62</v>
      </c>
      <c r="D107">
        <v>15</v>
      </c>
      <c r="E107" s="3">
        <f t="shared" si="16"/>
        <v>0.65625</v>
      </c>
      <c r="G107" s="24" t="s">
        <v>23</v>
      </c>
    </row>
    <row r="108" spans="1:9" x14ac:dyDescent="0.25">
      <c r="A108" s="25"/>
      <c r="B108" s="24">
        <f>B107+1</f>
        <v>15</v>
      </c>
      <c r="C108" t="s">
        <v>63</v>
      </c>
      <c r="E108" s="3">
        <f t="shared" si="16"/>
        <v>0.66666666666666663</v>
      </c>
      <c r="G108" s="24" t="s">
        <v>23</v>
      </c>
    </row>
    <row r="109" spans="1:9" x14ac:dyDescent="0.25">
      <c r="E109" s="5"/>
      <c r="F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</row>
    <row r="116" spans="1:5" x14ac:dyDescent="0.25"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51"/>
    </row>
    <row r="181" spans="1:5" x14ac:dyDescent="0.25">
      <c r="E181" s="5"/>
    </row>
    <row r="182" spans="1:5" x14ac:dyDescent="0.25">
      <c r="A182" s="25"/>
      <c r="C182" s="51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61" r:id="rId11" xr:uid="{73B592EF-5012-43EA-8686-2783ED0590FE}"/>
    <hyperlink ref="I47" r:id="rId12" xr:uid="{5DA005C6-DE81-4C59-8259-37D67AE5E507}"/>
    <hyperlink ref="I46" r:id="rId13" xr:uid="{BB26A80F-2707-421B-B35F-561D550B0F01}"/>
    <hyperlink ref="I63" r:id="rId14" xr:uid="{56EBF339-0A29-4EA4-B070-FA4A88C109A6}"/>
    <hyperlink ref="I53" r:id="rId15" xr:uid="{02587DAD-4FFC-43D9-BF95-0EF862676166}"/>
  </hyperlinks>
  <pageMargins left="0.7" right="0.7" top="0.75" bottom="0.75" header="0.3" footer="0.3"/>
  <pageSetup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4" sqref="A24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133</v>
      </c>
      <c r="B5" s="7" t="s">
        <v>35</v>
      </c>
      <c r="C5" s="7" t="s">
        <v>37</v>
      </c>
    </row>
    <row r="6" spans="1:3" ht="17.25" thickBot="1" x14ac:dyDescent="0.3">
      <c r="A6" s="9" t="s">
        <v>134</v>
      </c>
      <c r="B6" s="8" t="s">
        <v>36</v>
      </c>
      <c r="C6" s="9" t="s">
        <v>38</v>
      </c>
    </row>
    <row r="7" spans="1:3" ht="17.25" thickBot="1" x14ac:dyDescent="0.3">
      <c r="A7" s="9" t="s">
        <v>129</v>
      </c>
      <c r="B7" s="8" t="s">
        <v>39</v>
      </c>
      <c r="C7" s="9" t="s">
        <v>14</v>
      </c>
    </row>
    <row r="8" spans="1:3" ht="17.25" thickBot="1" x14ac:dyDescent="0.3">
      <c r="A8" s="9" t="s">
        <v>130</v>
      </c>
      <c r="B8" s="8" t="s">
        <v>40</v>
      </c>
      <c r="C8" s="9" t="s">
        <v>41</v>
      </c>
    </row>
    <row r="9" spans="1:3" ht="17.25" thickBot="1" x14ac:dyDescent="0.3">
      <c r="A9" s="9" t="s">
        <v>131</v>
      </c>
      <c r="B9" s="8" t="s">
        <v>15</v>
      </c>
      <c r="C9" s="9" t="s">
        <v>16</v>
      </c>
    </row>
    <row r="10" spans="1:3" ht="17.25" thickBot="1" x14ac:dyDescent="0.3">
      <c r="A10" s="9" t="s">
        <v>132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135</v>
      </c>
      <c r="B14" s="7" t="s">
        <v>35</v>
      </c>
      <c r="C14" s="7" t="s">
        <v>37</v>
      </c>
    </row>
    <row r="15" spans="1:3" ht="17.25" thickBot="1" x14ac:dyDescent="0.3">
      <c r="A15" s="7" t="s">
        <v>136</v>
      </c>
      <c r="B15" s="7" t="s">
        <v>36</v>
      </c>
      <c r="C15" s="7" t="s">
        <v>38</v>
      </c>
    </row>
    <row r="16" spans="1:3" ht="17.25" thickBot="1" x14ac:dyDescent="0.3">
      <c r="A16" s="9" t="s">
        <v>137</v>
      </c>
      <c r="B16" s="8" t="s">
        <v>39</v>
      </c>
      <c r="C16" s="9" t="s">
        <v>14</v>
      </c>
    </row>
    <row r="17" spans="1:3" ht="17.25" thickBot="1" x14ac:dyDescent="0.3">
      <c r="A17" s="9" t="s">
        <v>138</v>
      </c>
      <c r="B17" s="8" t="s">
        <v>40</v>
      </c>
      <c r="C17" s="9" t="s">
        <v>41</v>
      </c>
    </row>
    <row r="18" spans="1:3" ht="17.25" thickBot="1" x14ac:dyDescent="0.3">
      <c r="A18" s="9" t="s">
        <v>139</v>
      </c>
      <c r="B18" s="8" t="s">
        <v>15</v>
      </c>
      <c r="C18" s="9" t="s">
        <v>16</v>
      </c>
    </row>
    <row r="19" spans="1:3" ht="17.25" thickBot="1" x14ac:dyDescent="0.3">
      <c r="A19" s="9" t="s">
        <v>140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2024-10-14T22:00:07Z</dcterms:modified>
</cp:coreProperties>
</file>