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FCDA9DCE-FF78-47BA-81C4-51F3172D7D32}" xr6:coauthVersionLast="47" xr6:coauthVersionMax="47" xr10:uidLastSave="{00000000-0000-0000-0000-000000000000}"/>
  <bookViews>
    <workbookView xWindow="31954" yWindow="369" windowWidth="21257" windowHeight="17794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E18" i="2"/>
  <c r="E17" i="2"/>
  <c r="E16" i="2"/>
  <c r="E12" i="2"/>
  <c r="E11" i="2"/>
  <c r="B11" i="2"/>
  <c r="A101" i="2"/>
  <c r="A94" i="2"/>
  <c r="A14" i="2"/>
  <c r="E101" i="2"/>
  <c r="F101" i="2" s="1"/>
  <c r="E94" i="2"/>
  <c r="E95" i="2" s="1"/>
  <c r="E96" i="2" s="1"/>
  <c r="E97" i="2" s="1"/>
  <c r="E98" i="2" s="1"/>
  <c r="E99" i="2" s="1"/>
  <c r="E87" i="2"/>
  <c r="E88" i="2" s="1"/>
  <c r="E90" i="2" s="1"/>
  <c r="C94" i="2"/>
  <c r="C101" i="2"/>
  <c r="C87" i="2"/>
  <c r="C79" i="2"/>
  <c r="C65" i="2"/>
  <c r="C72" i="2"/>
  <c r="C58" i="2"/>
  <c r="C51" i="2"/>
  <c r="C44" i="2"/>
  <c r="C37" i="2"/>
  <c r="C29" i="2"/>
  <c r="C21" i="2"/>
  <c r="C14" i="2"/>
  <c r="C4" i="2"/>
  <c r="E79" i="2"/>
  <c r="E72" i="2"/>
  <c r="E65" i="2"/>
  <c r="E58" i="2"/>
  <c r="E51" i="2"/>
  <c r="E45" i="2"/>
  <c r="E37" i="2"/>
  <c r="E29" i="2"/>
  <c r="E21" i="2"/>
  <c r="E14" i="2"/>
  <c r="C68" i="2"/>
  <c r="C67" i="2"/>
  <c r="C61" i="2"/>
  <c r="C60" i="2"/>
  <c r="C55" i="2"/>
  <c r="C54" i="2"/>
  <c r="C53" i="2"/>
  <c r="C47" i="2"/>
  <c r="C46" i="2"/>
  <c r="C41" i="2"/>
  <c r="C40" i="2"/>
  <c r="C39" i="2"/>
  <c r="C32" i="2"/>
  <c r="C31" i="2"/>
  <c r="C24" i="2"/>
  <c r="C23" i="2"/>
  <c r="A9" i="1"/>
  <c r="A11" i="1" s="1"/>
  <c r="A13" i="1" s="1"/>
  <c r="A15" i="1" s="1"/>
  <c r="A7" i="1"/>
  <c r="A6" i="1"/>
  <c r="A8" i="1" s="1"/>
  <c r="A10" i="1" s="1"/>
  <c r="A12" i="1" s="1"/>
  <c r="A14" i="1" s="1"/>
  <c r="A5" i="1"/>
  <c r="A3" i="1"/>
  <c r="D3" i="5"/>
  <c r="E89" i="2" l="1"/>
  <c r="E102" i="2"/>
  <c r="E103" i="2" s="1"/>
  <c r="E104" i="2" s="1"/>
  <c r="E105" i="2" s="1"/>
  <c r="E106" i="2" s="1"/>
  <c r="F96" i="2"/>
  <c r="E91" i="2"/>
  <c r="E92" i="2" s="1"/>
  <c r="F90" i="2"/>
  <c r="C1" i="2"/>
  <c r="A4" i="1"/>
  <c r="C75" i="2" l="1"/>
  <c r="E73" i="2" l="1"/>
  <c r="E74" i="2" s="1"/>
  <c r="E75" i="2" s="1"/>
  <c r="E76" i="2" s="1"/>
  <c r="E77" i="2" s="1"/>
  <c r="E66" i="2"/>
  <c r="E67" i="2" s="1"/>
  <c r="E68" i="2" s="1"/>
  <c r="E69" i="2" s="1"/>
  <c r="E70" i="2" s="1"/>
  <c r="E46" i="2"/>
  <c r="E47" i="2" s="1"/>
  <c r="E48" i="2" s="1"/>
  <c r="E49" i="2" s="1"/>
  <c r="A58" i="2"/>
  <c r="A37" i="2"/>
  <c r="A29" i="2"/>
  <c r="A65" i="2"/>
  <c r="E3" i="5"/>
  <c r="F3" i="5" s="1"/>
  <c r="A87" i="2" l="1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E4" i="2" l="1"/>
  <c r="B6" i="2"/>
  <c r="B7" i="2" s="1"/>
  <c r="A21" i="2"/>
  <c r="A4" i="2"/>
  <c r="B8" i="2" l="1"/>
  <c r="B9" i="2" s="1"/>
  <c r="B10" i="2" s="1"/>
  <c r="F65" i="2"/>
  <c r="F72" i="2"/>
  <c r="E80" i="2"/>
  <c r="E81" i="2" s="1"/>
  <c r="E82" i="2" s="1"/>
  <c r="E83" i="2" s="1"/>
  <c r="E84" i="2" s="1"/>
  <c r="F79" i="2"/>
  <c r="E59" i="2"/>
  <c r="F58" i="2"/>
  <c r="E5" i="2"/>
  <c r="E6" i="2" s="1"/>
  <c r="E7" i="2" s="1"/>
  <c r="E8" i="2" s="1"/>
  <c r="E9" i="2" s="1"/>
  <c r="E10" i="2" s="1"/>
  <c r="F4" i="2"/>
  <c r="E15" i="2"/>
  <c r="E19" i="2" s="1"/>
  <c r="F14" i="2"/>
  <c r="E22" i="2"/>
  <c r="E23" i="2" s="1"/>
  <c r="E24" i="2" s="1"/>
  <c r="E25" i="2" s="1"/>
  <c r="E26" i="2" s="1"/>
  <c r="F21" i="2"/>
  <c r="E30" i="2"/>
  <c r="E31" i="2" s="1"/>
  <c r="E32" i="2" s="1"/>
  <c r="E33" i="2" s="1"/>
  <c r="E34" i="2" s="1"/>
  <c r="F29" i="2"/>
  <c r="E52" i="2"/>
  <c r="E53" i="2" s="1"/>
  <c r="E54" i="2" s="1"/>
  <c r="E55" i="2" s="1"/>
  <c r="E56" i="2" s="1"/>
  <c r="F51" i="2"/>
  <c r="E38" i="2"/>
  <c r="E39" i="2" s="1"/>
  <c r="E40" i="2" s="1"/>
  <c r="E41" i="2" s="1"/>
  <c r="E42" i="2" s="1"/>
  <c r="F37" i="2"/>
  <c r="F45" i="2"/>
  <c r="E60" i="2" l="1"/>
  <c r="E61" i="2" s="1"/>
  <c r="E62" i="2" s="1"/>
  <c r="E63" i="2" s="1"/>
  <c r="B16" i="2"/>
  <c r="B17" i="2" s="1"/>
  <c r="B18" i="2" s="1"/>
  <c r="A51" i="2" l="1"/>
  <c r="A44" i="2"/>
  <c r="B19" i="2"/>
  <c r="B22" i="2" s="1"/>
  <c r="B23" i="2" s="1"/>
  <c r="B24" i="2" s="1"/>
  <c r="B25" i="2" s="1"/>
  <c r="A79" i="2" l="1"/>
  <c r="A72" i="2"/>
  <c r="B26" i="2"/>
  <c r="B30" i="2" s="1"/>
  <c r="B31" i="2" l="1"/>
  <c r="B32" i="2" s="1"/>
  <c r="B33" i="2" l="1"/>
  <c r="B34" i="2" s="1"/>
  <c r="B35" i="2" s="1"/>
  <c r="B38" i="2" s="1"/>
  <c r="B39" i="2" l="1"/>
  <c r="B40" i="2" l="1"/>
  <c r="B41" i="2" s="1"/>
  <c r="B45" i="2" l="1"/>
  <c r="B46" i="2" s="1"/>
  <c r="B47" i="2" s="1"/>
  <c r="B48" i="2" s="1"/>
  <c r="B49" i="2" s="1"/>
  <c r="B52" i="2" s="1"/>
  <c r="B53" i="2" s="1"/>
  <c r="B42" i="2"/>
  <c r="B54" i="2" l="1"/>
  <c r="B55" i="2" s="1"/>
  <c r="B56" i="2" l="1"/>
  <c r="B59" i="2" l="1"/>
  <c r="B60" i="2" s="1"/>
  <c r="B61" i="2" s="1"/>
  <c r="B62" i="2" s="1"/>
  <c r="B63" i="2" s="1"/>
  <c r="B66" i="2" s="1"/>
  <c r="B67" i="2" s="1"/>
  <c r="B68" i="2" s="1"/>
  <c r="B69" i="2" s="1"/>
  <c r="B70" i="2" s="1"/>
  <c r="B73" i="2" s="1"/>
  <c r="B74" i="2" s="1"/>
  <c r="B75" i="2" s="1"/>
  <c r="B76" i="2" s="1"/>
  <c r="B77" i="2" s="1"/>
  <c r="B80" i="2" s="1"/>
  <c r="B81" i="2" s="1"/>
  <c r="B82" i="2" s="1"/>
  <c r="B83" i="2" s="1"/>
  <c r="B84" i="2" s="1"/>
  <c r="B88" i="2" s="1"/>
  <c r="B89" i="2" s="1"/>
  <c r="B90" i="2" s="1"/>
  <c r="B91" i="2" s="1"/>
  <c r="B92" i="2" l="1"/>
  <c r="B95" i="2" s="1"/>
  <c r="B96" i="2" s="1"/>
  <c r="B97" i="2" s="1"/>
  <c r="B98" i="2" s="1"/>
  <c r="B99" i="2" l="1"/>
  <c r="B102" i="2" s="1"/>
  <c r="B103" i="2" s="1"/>
  <c r="B104" i="2" s="1"/>
  <c r="B105" i="2" s="1"/>
  <c r="B106" i="2" s="1"/>
</calcChain>
</file>

<file path=xl/sharedStrings.xml><?xml version="1.0" encoding="utf-8"?>
<sst xmlns="http://schemas.openxmlformats.org/spreadsheetml/2006/main" count="232" uniqueCount="110">
  <si>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</si>
  <si>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</si>
  <si>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</si>
  <si>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</si>
  <si>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</si>
  <si>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</si>
  <si>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</si>
  <si>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</si>
  <si>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</si>
  <si>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</si>
  <si>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</si>
  <si>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</si>
  <si>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</si>
  <si>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</si>
  <si>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</si>
  <si>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</si>
  <si>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</si>
  <si>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</si>
  <si>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</si>
  <si>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</si>
  <si>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</si>
  <si>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</si>
  <si>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</si>
  <si>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</si>
  <si>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</si>
  <si>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</si>
  <si>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</si>
  <si>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</si>
  <si>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</si>
  <si>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</si>
  <si>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</si>
  <si>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</si>
  <si>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</si>
  <si>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</si>
  <si>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</si>
  <si>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</si>
  <si>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</si>
  <si>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</si>
  <si>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</si>
  <si>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</si>
  <si>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</si>
  <si>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</si>
  <si>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</si>
  <si>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</si>
  <si>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</si>
  <si>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</si>
  <si>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</si>
  <si>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</si>
  <si>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</si>
  <si>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</si>
  <si>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</si>
  <si>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</si>
  <si>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</si>
  <si>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</si>
  <si>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</si>
  <si>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</si>
  <si>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</si>
  <si>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Chaplin, Verso</t>
  </si>
  <si>
    <t>PDT, BST and CEST</t>
  </si>
  <si>
    <t>Tuesday, May 28, 2024 at 6:00:00 am</t>
  </si>
  <si>
    <t>Tuesday, May 28, 2024 at 9:00:00 am</t>
  </si>
  <si>
    <t>Tuesday, May 28, 2024 at 2:00:00 pm</t>
  </si>
  <si>
    <t>Tuesday, May 28, 2024 at 3:00:00 pm</t>
  </si>
  <si>
    <t>Tuesday, May 28, 2024 at 9:00:00 pm</t>
  </si>
  <si>
    <t>Tuesday, May 28, 2024 at 10:00:00 pm</t>
  </si>
  <si>
    <t xml:space="preserve">Meeting Slides: </t>
  </si>
  <si>
    <t>15-24-0371</t>
  </si>
  <si>
    <t>Editor Updates, Comment Status</t>
  </si>
  <si>
    <t>September Interim Planning</t>
  </si>
  <si>
    <t>Adjourn</t>
  </si>
  <si>
    <t>Virtual (WebEx)</t>
  </si>
  <si>
    <t>Review</t>
  </si>
  <si>
    <t>Alex</t>
  </si>
  <si>
    <t>Status update</t>
  </si>
  <si>
    <t>Chaplin</t>
  </si>
  <si>
    <t>PoC Status reports</t>
  </si>
  <si>
    <t>Editor Updates, Comment Status, Meeting planning</t>
  </si>
  <si>
    <t>TBD Comment resolution</t>
  </si>
  <si>
    <t>Commence on 24-Sept-2024</t>
  </si>
  <si>
    <t xml:space="preserve">Thursdays 15:00 PT (1 hour) </t>
  </si>
  <si>
    <t>September 24 through November 7th.</t>
  </si>
  <si>
    <t>Weekly Tuesdays 06:00 PT (1 hour)</t>
  </si>
  <si>
    <t>Plenary Session</t>
  </si>
  <si>
    <t>TG4ab Interim Meeting,  Sept through November, 2024</t>
  </si>
  <si>
    <t xml:space="preserve">Proposed Resolution for Bitmap-based Slot Scheduling	</t>
  </si>
  <si>
    <t>Kangjin</t>
  </si>
  <si>
    <t>15-24-0504</t>
  </si>
  <si>
    <t>https://mentor.ieee.org/802.15/dcn/24/15-24-0504-01-04ab-proposed-resolution-for-bitmap-based-slot-scheduling.docx</t>
  </si>
  <si>
    <t>Review and Confirm:  Hyper-block comments</t>
  </si>
  <si>
    <t xml:space="preserve">Review and Confirm: common message fields	</t>
  </si>
  <si>
    <t>Rojan</t>
  </si>
  <si>
    <t>https://mentor.ieee.org/802.15/dcn/24/15-24-0477-01-04ab-proposed-resolution-for-hyper-block-comments.docx</t>
  </si>
  <si>
    <t>https://mentor.ieee.org/802.15/dcn/24/15-24-0505-01-04ab-proposed-resolutions-for-common-message-fields.docx</t>
  </si>
  <si>
    <t>15-24-0477</t>
  </si>
  <si>
    <t>15-24-0505</t>
  </si>
  <si>
    <t>https://mentor.ieee.org/802.15/dcn/24/15-24-0371-14-04ab-consolidated-comments-draft-1-0.xlsm</t>
  </si>
  <si>
    <t>November Joint .11 Coex and .15.4ab</t>
  </si>
  <si>
    <t>https://mentor.ieee.org/802.15/dcn/24/15-24-0550-00-04ab-proposed-resolution-for-hyper-block-comments-part2.docx</t>
  </si>
  <si>
    <t>15-24-0550</t>
  </si>
  <si>
    <t>Hyper-block comments, part 2</t>
  </si>
  <si>
    <t>15-24-0514</t>
  </si>
  <si>
    <t>https://mentor.ieee.org/802.15/dcn/24/15-24-0514-00-04ab-lb207-d01-comment-resolution-revise-cids-74-76-77-78-243-244-514-546-653-654-661-662-663-929-1000-1005-1006-1007-1009-1010-1011-1135-1136-1213-1374-1375-1395.docx</t>
  </si>
  <si>
    <t>Multiple Comment Resolutions in Doc 514 (part 1)</t>
  </si>
  <si>
    <t>Multiple Comment Resolutions in Doc 514 (part 2)</t>
  </si>
  <si>
    <t>Contnue discussion on Doc 0452 (r2)</t>
  </si>
  <si>
    <t>Xiliang</t>
  </si>
  <si>
    <t>15-24-0452</t>
  </si>
  <si>
    <t>Packet format configuration</t>
  </si>
  <si>
    <t>Verso</t>
  </si>
  <si>
    <t>15-24-0552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</si>
</sst>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mentor.ieee.org/802.15/dcn/24/15-24-0505-01-04ab-proposed-resolutions-for-common-message-fields.docx" TargetMode="External"/><Relationship Id="rId7" Type="http://schemas.openxmlformats.org/officeDocument/2006/relationships/hyperlink" Target="https://mentor.ieee.org/802.15/dcn/24/15-24-0514-00-04ab-lb207-d01-comment-resolution-revise-cids-74-76-77-78-243-244-514-546-653-654-661-662-663-929-1000-1005-1006-1007-1009-1010-1011-1135-1136-1213-1374-1375-1395.docx" TargetMode="External"/><Relationship Id="rId2" Type="http://schemas.openxmlformats.org/officeDocument/2006/relationships/hyperlink" Target="https://mentor.ieee.org/802.15/dcn/24/15-24-0477-01-04ab-proposed-resolution-for-hyper-block-comments.docx" TargetMode="External"/><Relationship Id="rId1" Type="http://schemas.openxmlformats.org/officeDocument/2006/relationships/hyperlink" Target="https://mentor.ieee.org/802.15/dcn/24/15-24-0504-01-04ab-proposed-resolution-for-bitmap-based-slot-scheduling.docx" TargetMode="External"/><Relationship Id="rId6" Type="http://schemas.openxmlformats.org/officeDocument/2006/relationships/hyperlink" Target="https://mentor.ieee.org/802.15/dcn/24/15-24-0514-00-04ab-lb207-d01-comment-resolution-revise-cids-74-76-77-78-243-244-514-546-653-654-661-662-663-929-1000-1005-1006-1007-1009-1010-1011-1135-1136-1213-1374-1375-1395.docx" TargetMode="External"/><Relationship Id="rId5" Type="http://schemas.openxmlformats.org/officeDocument/2006/relationships/hyperlink" Target="https://mentor.ieee.org/802.15/dcn/24/15-24-0550-00-04ab-proposed-resolution-for-hyper-block-comments-part2.docx" TargetMode="External"/><Relationship Id="rId4" Type="http://schemas.openxmlformats.org/officeDocument/2006/relationships/hyperlink" Target="https://mentor.ieee.org/802.15/dcn/24/15-24-0371-14-04ab-consolidated-comments-draft-1-0.xls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6" sqref="I6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52</v>
      </c>
      <c r="B1" s="47"/>
      <c r="C1" s="47"/>
      <c r="D1" s="47"/>
      <c r="E1" s="47"/>
      <c r="F1" s="47"/>
      <c r="G1" s="47"/>
      <c r="I1" s="52" t="s">
        <v>83</v>
      </c>
    </row>
    <row r="2" spans="1:9" x14ac:dyDescent="0.25">
      <c r="A2" s="27" t="s">
        <v>33</v>
      </c>
      <c r="B2" s="27" t="s">
        <v>28</v>
      </c>
      <c r="C2" s="27" t="s">
        <v>29</v>
      </c>
      <c r="D2" s="27" t="s">
        <v>30</v>
      </c>
      <c r="E2" s="27" t="s">
        <v>31</v>
      </c>
      <c r="F2" s="27" t="s">
        <v>32</v>
      </c>
      <c r="G2" s="27" t="s">
        <v>34</v>
      </c>
      <c r="I2" s="23" t="s">
        <v>70</v>
      </c>
    </row>
    <row r="3" spans="1:9" ht="15.75" x14ac:dyDescent="0.25">
      <c r="A3" s="36"/>
      <c r="B3" s="37"/>
      <c r="C3" s="38"/>
      <c r="D3" s="37">
        <f>DATE(2024,9,18)</f>
        <v>45553</v>
      </c>
      <c r="E3" s="41">
        <f t="shared" ref="E3:G4" si="0">D3+1</f>
        <v>45554</v>
      </c>
      <c r="F3" s="41">
        <f t="shared" si="0"/>
        <v>45555</v>
      </c>
      <c r="G3" s="41">
        <f t="shared" si="0"/>
        <v>45556</v>
      </c>
      <c r="I3" s="44" t="s">
        <v>78</v>
      </c>
    </row>
    <row r="4" spans="1:9" ht="15.75" x14ac:dyDescent="0.25">
      <c r="A4" s="39">
        <f>G3+1</f>
        <v>45557</v>
      </c>
      <c r="B4" s="40">
        <f>A4+1</f>
        <v>45558</v>
      </c>
      <c r="C4" s="42">
        <f>B4+1</f>
        <v>45559</v>
      </c>
      <c r="D4" s="27">
        <f>C4+1</f>
        <v>45560</v>
      </c>
      <c r="E4" s="27">
        <f t="shared" si="0"/>
        <v>45561</v>
      </c>
      <c r="F4" s="27">
        <f t="shared" si="0"/>
        <v>45562</v>
      </c>
      <c r="G4" s="27">
        <f t="shared" si="0"/>
        <v>45563</v>
      </c>
      <c r="I4" s="44" t="s">
        <v>81</v>
      </c>
    </row>
    <row r="5" spans="1:9" ht="15.75" x14ac:dyDescent="0.25">
      <c r="A5" s="39">
        <f>G4+1</f>
        <v>45564</v>
      </c>
      <c r="B5" s="40">
        <f t="shared" ref="B5:G8" si="1">A5+1</f>
        <v>45565</v>
      </c>
      <c r="C5" s="42">
        <f>B5+1</f>
        <v>45566</v>
      </c>
      <c r="D5" s="27">
        <f t="shared" ref="D5:G5" si="2">C5+1</f>
        <v>45567</v>
      </c>
      <c r="E5" s="42">
        <f t="shared" si="2"/>
        <v>45568</v>
      </c>
      <c r="F5" s="27">
        <f t="shared" si="2"/>
        <v>45569</v>
      </c>
      <c r="G5" s="27">
        <f t="shared" si="2"/>
        <v>45570</v>
      </c>
      <c r="I5" s="44" t="s">
        <v>79</v>
      </c>
    </row>
    <row r="6" spans="1:9" ht="15.75" x14ac:dyDescent="0.25">
      <c r="A6" s="30">
        <f>G5+1</f>
        <v>45571</v>
      </c>
      <c r="B6" s="27">
        <f t="shared" si="1"/>
        <v>45572</v>
      </c>
      <c r="C6" s="42">
        <f t="shared" si="1"/>
        <v>45573</v>
      </c>
      <c r="D6" s="27">
        <f t="shared" si="1"/>
        <v>45574</v>
      </c>
      <c r="E6" s="42">
        <f t="shared" si="1"/>
        <v>45575</v>
      </c>
      <c r="F6" s="27">
        <f t="shared" si="1"/>
        <v>45576</v>
      </c>
      <c r="G6" s="29">
        <f t="shared" si="1"/>
        <v>45577</v>
      </c>
      <c r="I6" s="44" t="s">
        <v>80</v>
      </c>
    </row>
    <row r="7" spans="1:9" ht="15.75" x14ac:dyDescent="0.25">
      <c r="A7" s="30">
        <f>G6+1</f>
        <v>45578</v>
      </c>
      <c r="B7" s="28">
        <f t="shared" si="1"/>
        <v>45579</v>
      </c>
      <c r="C7" s="42">
        <f t="shared" si="1"/>
        <v>45580</v>
      </c>
      <c r="D7" s="28">
        <f t="shared" si="1"/>
        <v>45581</v>
      </c>
      <c r="E7" s="42">
        <f t="shared" si="1"/>
        <v>45582</v>
      </c>
      <c r="F7" s="28">
        <f t="shared" si="1"/>
        <v>45583</v>
      </c>
      <c r="G7" s="32">
        <f t="shared" si="1"/>
        <v>45584</v>
      </c>
      <c r="I7" s="44"/>
    </row>
    <row r="8" spans="1:9" ht="15.75" x14ac:dyDescent="0.25">
      <c r="A8" s="31">
        <f>G7+1</f>
        <v>45585</v>
      </c>
      <c r="B8" s="27">
        <f t="shared" si="1"/>
        <v>45586</v>
      </c>
      <c r="C8" s="43">
        <f t="shared" si="1"/>
        <v>45587</v>
      </c>
      <c r="D8" s="27">
        <f t="shared" si="1"/>
        <v>45588</v>
      </c>
      <c r="E8" s="42">
        <f t="shared" si="1"/>
        <v>45589</v>
      </c>
      <c r="F8" s="27">
        <f t="shared" si="1"/>
        <v>45590</v>
      </c>
      <c r="G8" s="33">
        <f t="shared" si="1"/>
        <v>45591</v>
      </c>
      <c r="I8" s="44"/>
    </row>
    <row r="9" spans="1:9" ht="15.75" x14ac:dyDescent="0.25">
      <c r="A9" s="30">
        <f t="shared" ref="A9:A11" si="3">G8+1</f>
        <v>45592</v>
      </c>
      <c r="B9" s="27">
        <f t="shared" ref="B9:G9" si="4">A9+1</f>
        <v>45593</v>
      </c>
      <c r="C9" s="43">
        <f t="shared" si="4"/>
        <v>45594</v>
      </c>
      <c r="D9" s="27">
        <f t="shared" si="4"/>
        <v>45595</v>
      </c>
      <c r="E9" s="42">
        <f t="shared" si="4"/>
        <v>45596</v>
      </c>
      <c r="F9" s="27">
        <f t="shared" si="4"/>
        <v>45597</v>
      </c>
      <c r="G9" s="33">
        <f t="shared" si="4"/>
        <v>45598</v>
      </c>
      <c r="I9" s="44" t="s">
        <v>65</v>
      </c>
    </row>
    <row r="10" spans="1:9" x14ac:dyDescent="0.25">
      <c r="A10" s="30">
        <f t="shared" si="3"/>
        <v>45599</v>
      </c>
      <c r="B10" s="27">
        <f t="shared" ref="B10:G10" si="5">A10+1</f>
        <v>45600</v>
      </c>
      <c r="C10" s="43">
        <f t="shared" si="5"/>
        <v>45601</v>
      </c>
      <c r="D10" s="27">
        <f t="shared" si="5"/>
        <v>45602</v>
      </c>
      <c r="E10" s="42">
        <f t="shared" si="5"/>
        <v>45603</v>
      </c>
      <c r="F10" s="27">
        <f t="shared" si="5"/>
        <v>45604</v>
      </c>
      <c r="G10" s="33">
        <f t="shared" si="5"/>
        <v>45605</v>
      </c>
      <c r="I10" s="50"/>
    </row>
    <row r="11" spans="1:9" x14ac:dyDescent="0.25">
      <c r="A11" s="34">
        <f t="shared" si="3"/>
        <v>45606</v>
      </c>
      <c r="B11" s="34">
        <f t="shared" ref="B11" si="6">A11+1</f>
        <v>45607</v>
      </c>
      <c r="C11" s="34">
        <f t="shared" ref="C11" si="7">B11+1</f>
        <v>45608</v>
      </c>
      <c r="D11" s="34">
        <f t="shared" ref="D11" si="8">C11+1</f>
        <v>45609</v>
      </c>
      <c r="E11" s="34">
        <f t="shared" ref="E11" si="9">D11+1</f>
        <v>45610</v>
      </c>
      <c r="F11" s="34">
        <f t="shared" ref="F11" si="10">E11+1</f>
        <v>45611</v>
      </c>
      <c r="G11" s="34">
        <f t="shared" ref="G11" si="11">F11+1</f>
        <v>45612</v>
      </c>
      <c r="H11" s="35" t="s">
        <v>82</v>
      </c>
    </row>
    <row r="17" spans="8:9" ht="15.75" x14ac:dyDescent="0.25">
      <c r="H17" s="46" t="s">
        <v>53</v>
      </c>
      <c r="I17" s="4" t="s">
        <v>42</v>
      </c>
    </row>
    <row r="18" spans="8:9" x14ac:dyDescent="0.25">
      <c r="I18" s="4" t="s">
        <v>51</v>
      </c>
    </row>
    <row r="19" spans="8:9" x14ac:dyDescent="0.25">
      <c r="I19" s="26" t="s">
        <v>50</v>
      </c>
    </row>
    <row r="20" spans="8:9" x14ac:dyDescent="0.25">
      <c r="I20" t="s">
        <v>49</v>
      </c>
    </row>
    <row r="21" spans="8:9" x14ac:dyDescent="0.25">
      <c r="I21" s="26" t="s">
        <v>43</v>
      </c>
    </row>
    <row r="22" spans="8:9" x14ac:dyDescent="0.25">
      <c r="I22" t="s">
        <v>44</v>
      </c>
    </row>
    <row r="23" spans="8:9" x14ac:dyDescent="0.25">
      <c r="I23" s="26" t="s">
        <v>45</v>
      </c>
    </row>
    <row r="24" spans="8:9" x14ac:dyDescent="0.25">
      <c r="I24" t="s">
        <v>46</v>
      </c>
    </row>
    <row r="25" spans="8:9" x14ac:dyDescent="0.25">
      <c r="I25" s="26" t="s">
        <v>47</v>
      </c>
    </row>
    <row r="26" spans="8:9" x14ac:dyDescent="0.25">
      <c r="I26" s="26" t="s">
        <v>48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A2" sqref="A2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26</v>
      </c>
      <c r="E1" s="6" t="s">
        <v>3</v>
      </c>
      <c r="F1" t="s">
        <v>55</v>
      </c>
    </row>
    <row r="2" spans="1:7" x14ac:dyDescent="0.25">
      <c r="A2" s="2">
        <v>45559</v>
      </c>
      <c r="B2" t="s">
        <v>27</v>
      </c>
      <c r="C2">
        <v>1</v>
      </c>
      <c r="F2" s="3">
        <v>0.25</v>
      </c>
      <c r="G2" s="3"/>
    </row>
    <row r="3" spans="1:7" x14ac:dyDescent="0.25">
      <c r="A3" s="2">
        <f>A2+2</f>
        <v>45561</v>
      </c>
      <c r="B3" t="s">
        <v>27</v>
      </c>
      <c r="C3">
        <v>1</v>
      </c>
      <c r="F3" s="3">
        <v>0.625</v>
      </c>
      <c r="G3" s="3"/>
    </row>
    <row r="4" spans="1:7" x14ac:dyDescent="0.25">
      <c r="A4" s="2">
        <f>A2+7</f>
        <v>45566</v>
      </c>
      <c r="B4" t="s">
        <v>27</v>
      </c>
      <c r="C4">
        <v>1</v>
      </c>
      <c r="F4" s="3">
        <v>0.25</v>
      </c>
      <c r="G4" s="3"/>
    </row>
    <row r="5" spans="1:7" x14ac:dyDescent="0.25">
      <c r="A5" s="2">
        <f>A3+7</f>
        <v>45568</v>
      </c>
      <c r="B5" t="s">
        <v>27</v>
      </c>
      <c r="C5">
        <v>1</v>
      </c>
      <c r="F5" s="3">
        <v>0.625</v>
      </c>
      <c r="G5" s="3"/>
    </row>
    <row r="6" spans="1:7" x14ac:dyDescent="0.25">
      <c r="A6" s="2">
        <f t="shared" ref="A6:A15" si="0">A4+7</f>
        <v>45573</v>
      </c>
      <c r="B6" t="s">
        <v>27</v>
      </c>
      <c r="C6">
        <v>1</v>
      </c>
      <c r="F6" s="3">
        <v>0.25</v>
      </c>
      <c r="G6" s="3"/>
    </row>
    <row r="7" spans="1:7" x14ac:dyDescent="0.25">
      <c r="A7" s="2">
        <f t="shared" si="0"/>
        <v>45575</v>
      </c>
      <c r="B7" t="s">
        <v>27</v>
      </c>
      <c r="C7">
        <v>1</v>
      </c>
      <c r="F7" s="3">
        <v>0.625</v>
      </c>
      <c r="G7" s="3"/>
    </row>
    <row r="8" spans="1:7" x14ac:dyDescent="0.25">
      <c r="A8" s="2">
        <f t="shared" si="0"/>
        <v>45580</v>
      </c>
      <c r="B8" t="s">
        <v>27</v>
      </c>
      <c r="C8">
        <v>1</v>
      </c>
      <c r="F8" s="3">
        <v>0.25</v>
      </c>
      <c r="G8" s="3"/>
    </row>
    <row r="9" spans="1:7" x14ac:dyDescent="0.25">
      <c r="A9" s="2">
        <f t="shared" si="0"/>
        <v>45582</v>
      </c>
      <c r="B9" t="s">
        <v>27</v>
      </c>
      <c r="C9">
        <v>1</v>
      </c>
      <c r="F9" s="3">
        <v>0.625</v>
      </c>
      <c r="G9" s="3"/>
    </row>
    <row r="10" spans="1:7" x14ac:dyDescent="0.25">
      <c r="A10" s="2">
        <f t="shared" si="0"/>
        <v>45587</v>
      </c>
      <c r="B10" t="s">
        <v>27</v>
      </c>
      <c r="C10">
        <v>1</v>
      </c>
      <c r="F10" s="3">
        <v>0.25</v>
      </c>
      <c r="G10" s="3"/>
    </row>
    <row r="11" spans="1:7" x14ac:dyDescent="0.25">
      <c r="A11" s="2">
        <f t="shared" si="0"/>
        <v>45589</v>
      </c>
      <c r="B11" t="s">
        <v>27</v>
      </c>
      <c r="C11">
        <v>1</v>
      </c>
      <c r="F11" s="3">
        <v>0.625</v>
      </c>
      <c r="G11" s="3"/>
    </row>
    <row r="12" spans="1:7" x14ac:dyDescent="0.25">
      <c r="A12" s="2">
        <f t="shared" si="0"/>
        <v>45594</v>
      </c>
      <c r="B12" t="s">
        <v>27</v>
      </c>
      <c r="C12">
        <v>1</v>
      </c>
      <c r="F12" s="3">
        <v>0.25</v>
      </c>
      <c r="G12" s="3"/>
    </row>
    <row r="13" spans="1:7" x14ac:dyDescent="0.25">
      <c r="A13" s="2">
        <f t="shared" si="0"/>
        <v>45596</v>
      </c>
      <c r="B13" t="s">
        <v>27</v>
      </c>
      <c r="C13">
        <v>1</v>
      </c>
      <c r="F13" s="3">
        <v>0.625</v>
      </c>
      <c r="G13" s="3"/>
    </row>
    <row r="14" spans="1:7" x14ac:dyDescent="0.25">
      <c r="A14" s="2">
        <f t="shared" si="0"/>
        <v>45601</v>
      </c>
      <c r="B14" t="s">
        <v>27</v>
      </c>
      <c r="C14">
        <v>1</v>
      </c>
      <c r="F14" s="3">
        <v>0.25</v>
      </c>
      <c r="G14" s="3"/>
    </row>
    <row r="15" spans="1:7" x14ac:dyDescent="0.25">
      <c r="A15" s="2">
        <f t="shared" si="0"/>
        <v>45603</v>
      </c>
      <c r="B15" t="s">
        <v>27</v>
      </c>
      <c r="C15">
        <v>1</v>
      </c>
      <c r="F15" s="3">
        <v>0.625</v>
      </c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208"/>
  <sheetViews>
    <sheetView tabSelected="1" zoomScale="120" zoomScaleNormal="120" workbookViewId="0">
      <selection activeCell="H19" sqref="H19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tr">
        <f>Opening!I1</f>
        <v>TG4ab Interim Meeting,  Sept through November, 2024</v>
      </c>
      <c r="D1" s="14" t="s">
        <v>56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54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45559</v>
      </c>
      <c r="B4" s="23"/>
      <c r="C4" s="4" t="str">
        <f>CONCATENATE(TEXT(Summary!$A$2,"dd-mmm")," ",Summary!$B$2)</f>
        <v>24-Sep Comment Resolution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10</v>
      </c>
      <c r="E5" s="3">
        <f t="shared" ref="E5:E12" si="0">E4+TIME(0,D4,0)</f>
        <v>0.25</v>
      </c>
      <c r="F5" s="3"/>
      <c r="G5" s="24" t="s">
        <v>23</v>
      </c>
      <c r="I5" s="26"/>
    </row>
    <row r="6" spans="1:9" x14ac:dyDescent="0.25">
      <c r="B6" s="24">
        <f t="shared" ref="B6:B11" si="1">B5+1</f>
        <v>2</v>
      </c>
      <c r="C6" t="s">
        <v>73</v>
      </c>
      <c r="D6">
        <v>10</v>
      </c>
      <c r="E6" s="3">
        <f t="shared" si="0"/>
        <v>0.25694444444444442</v>
      </c>
      <c r="G6" s="24" t="s">
        <v>57</v>
      </c>
      <c r="H6" t="s">
        <v>66</v>
      </c>
      <c r="I6" s="26" t="s">
        <v>95</v>
      </c>
    </row>
    <row r="7" spans="1:9" x14ac:dyDescent="0.25">
      <c r="B7" s="24">
        <f t="shared" si="1"/>
        <v>3</v>
      </c>
      <c r="C7" t="s">
        <v>84</v>
      </c>
      <c r="D7">
        <v>20</v>
      </c>
      <c r="E7" s="3">
        <f t="shared" si="0"/>
        <v>0.26388888888888884</v>
      </c>
      <c r="G7" s="24" t="s">
        <v>85</v>
      </c>
      <c r="H7" t="s">
        <v>86</v>
      </c>
      <c r="I7" s="26" t="s">
        <v>87</v>
      </c>
    </row>
    <row r="8" spans="1:9" x14ac:dyDescent="0.25">
      <c r="B8" s="24">
        <f t="shared" si="1"/>
        <v>4</v>
      </c>
      <c r="C8" t="s">
        <v>88</v>
      </c>
      <c r="D8">
        <v>2</v>
      </c>
      <c r="E8" s="3">
        <f t="shared" si="0"/>
        <v>0.27777777777777773</v>
      </c>
      <c r="G8" s="24" t="s">
        <v>90</v>
      </c>
      <c r="H8" t="s">
        <v>93</v>
      </c>
      <c r="I8" s="26" t="s">
        <v>91</v>
      </c>
    </row>
    <row r="9" spans="1:9" x14ac:dyDescent="0.25">
      <c r="B9" s="24">
        <f t="shared" si="1"/>
        <v>5</v>
      </c>
      <c r="C9" t="s">
        <v>89</v>
      </c>
      <c r="D9">
        <v>3</v>
      </c>
      <c r="E9" s="3">
        <f t="shared" si="0"/>
        <v>0.27916666666666662</v>
      </c>
      <c r="G9" s="24" t="s">
        <v>90</v>
      </c>
      <c r="H9" t="s">
        <v>94</v>
      </c>
      <c r="I9" s="26" t="s">
        <v>92</v>
      </c>
    </row>
    <row r="10" spans="1:9" x14ac:dyDescent="0.25">
      <c r="B10" s="24">
        <f t="shared" si="1"/>
        <v>6</v>
      </c>
      <c r="C10" t="s">
        <v>99</v>
      </c>
      <c r="D10">
        <v>5</v>
      </c>
      <c r="E10" s="3">
        <f t="shared" si="0"/>
        <v>0.28124999999999994</v>
      </c>
      <c r="G10" s="24" t="s">
        <v>90</v>
      </c>
      <c r="H10" t="s">
        <v>98</v>
      </c>
      <c r="I10" s="26" t="s">
        <v>97</v>
      </c>
    </row>
    <row r="11" spans="1:9" x14ac:dyDescent="0.25">
      <c r="B11" s="24">
        <f t="shared" si="1"/>
        <v>7</v>
      </c>
      <c r="C11" t="s">
        <v>102</v>
      </c>
      <c r="D11">
        <v>10</v>
      </c>
      <c r="E11" s="3">
        <f t="shared" si="0"/>
        <v>0.28472222222222215</v>
      </c>
      <c r="G11" s="24" t="s">
        <v>72</v>
      </c>
      <c r="H11" t="s">
        <v>100</v>
      </c>
      <c r="I11" s="26" t="s">
        <v>101</v>
      </c>
    </row>
    <row r="12" spans="1:9" x14ac:dyDescent="0.25">
      <c r="C12" t="s">
        <v>8</v>
      </c>
      <c r="E12" s="3">
        <f t="shared" si="0"/>
        <v>0.29166666666666657</v>
      </c>
      <c r="G12" s="24" t="s">
        <v>23</v>
      </c>
    </row>
    <row r="13" spans="1:9" x14ac:dyDescent="0.25">
      <c r="E13" s="3"/>
    </row>
    <row r="14" spans="1:9" s="4" customFormat="1" x14ac:dyDescent="0.25">
      <c r="A14" s="25">
        <f>Summary!$A$3</f>
        <v>45561</v>
      </c>
      <c r="B14" s="23"/>
      <c r="C14" s="4" t="str">
        <f>CONCATENATE(TEXT(Summary!$A$3,"dd-mmm")," ",Summary!$B$3)</f>
        <v>26-Sep Comment Resolution</v>
      </c>
      <c r="E14" s="5">
        <f>Summary!F3</f>
        <v>0.625</v>
      </c>
      <c r="F14" s="5">
        <f>E14+TIME(-$E$1,0,0)</f>
        <v>0.91666666666666674</v>
      </c>
      <c r="G14" s="23"/>
    </row>
    <row r="15" spans="1:9" x14ac:dyDescent="0.25">
      <c r="B15" s="24">
        <f>B11+1</f>
        <v>8</v>
      </c>
      <c r="C15" t="s">
        <v>9</v>
      </c>
      <c r="D15">
        <v>5</v>
      </c>
      <c r="E15" s="3">
        <f>E14+TIME(0,D14,0)</f>
        <v>0.625</v>
      </c>
      <c r="G15" s="24" t="s">
        <v>23</v>
      </c>
    </row>
    <row r="16" spans="1:9" x14ac:dyDescent="0.25">
      <c r="B16" s="24">
        <f>B15+1</f>
        <v>9</v>
      </c>
      <c r="C16" t="s">
        <v>103</v>
      </c>
      <c r="D16">
        <v>25</v>
      </c>
      <c r="E16" s="3">
        <f>E15+TIME(0,D15,0)</f>
        <v>0.62847222222222221</v>
      </c>
      <c r="G16" s="24" t="s">
        <v>72</v>
      </c>
      <c r="H16" t="s">
        <v>100</v>
      </c>
      <c r="I16" s="26" t="s">
        <v>101</v>
      </c>
    </row>
    <row r="17" spans="1:9" x14ac:dyDescent="0.25">
      <c r="B17" s="24">
        <f>B16+1</f>
        <v>10</v>
      </c>
      <c r="C17" t="s">
        <v>104</v>
      </c>
      <c r="D17">
        <v>15</v>
      </c>
      <c r="E17" s="3">
        <f>E16+TIME(0,D16,0)</f>
        <v>0.64583333333333337</v>
      </c>
      <c r="G17" s="24" t="s">
        <v>105</v>
      </c>
      <c r="H17" t="s">
        <v>106</v>
      </c>
      <c r="I17" s="26"/>
    </row>
    <row r="18" spans="1:9" x14ac:dyDescent="0.25">
      <c r="B18" s="24">
        <f>B17+1</f>
        <v>11</v>
      </c>
      <c r="C18" t="s">
        <v>107</v>
      </c>
      <c r="D18">
        <v>15</v>
      </c>
      <c r="E18" s="3">
        <f>E17+TIME(0,D17,0)</f>
        <v>0.65625</v>
      </c>
      <c r="G18" s="24" t="s">
        <v>108</v>
      </c>
      <c r="H18" t="s">
        <v>109</v>
      </c>
    </row>
    <row r="19" spans="1:9" x14ac:dyDescent="0.25">
      <c r="B19" s="24">
        <f>B18+1</f>
        <v>12</v>
      </c>
      <c r="C19" t="s">
        <v>8</v>
      </c>
      <c r="E19" s="3">
        <f>E18+TIME(0,D18,0)</f>
        <v>0.66666666666666663</v>
      </c>
      <c r="G19" s="24" t="s">
        <v>23</v>
      </c>
    </row>
    <row r="20" spans="1:9" x14ac:dyDescent="0.25">
      <c r="E20" s="3"/>
    </row>
    <row r="21" spans="1:9" s="4" customFormat="1" x14ac:dyDescent="0.25">
      <c r="A21" s="25">
        <f>Summary!$A$4</f>
        <v>45566</v>
      </c>
      <c r="B21" s="23"/>
      <c r="C21" s="4" t="str">
        <f>CONCATENATE(TEXT(Summary!$A$4,"dd-mmm")," ",Summary!$B$4)</f>
        <v>01-Oct Comment Resolution</v>
      </c>
      <c r="E21" s="5">
        <f>Summary!F4</f>
        <v>0.25</v>
      </c>
      <c r="F21" s="5">
        <f>E21+TIME(-$E$1,0,0)</f>
        <v>0.54166666666666674</v>
      </c>
    </row>
    <row r="22" spans="1:9" x14ac:dyDescent="0.25">
      <c r="B22" s="24">
        <f>B19+1</f>
        <v>13</v>
      </c>
      <c r="C22" t="s">
        <v>9</v>
      </c>
      <c r="D22">
        <v>5</v>
      </c>
      <c r="E22" s="3">
        <f t="shared" ref="E22:E26" si="2">E21+TIME(0,D21,0)</f>
        <v>0.25</v>
      </c>
      <c r="G22" s="24" t="s">
        <v>23</v>
      </c>
    </row>
    <row r="23" spans="1:9" x14ac:dyDescent="0.25">
      <c r="B23" s="24">
        <f t="shared" ref="B23:B26" si="3">B22+1</f>
        <v>14</v>
      </c>
      <c r="C23" t="str">
        <f>Summary!$B$4</f>
        <v>Comment Resolution</v>
      </c>
      <c r="D23">
        <v>25</v>
      </c>
      <c r="E23" s="3">
        <f t="shared" si="2"/>
        <v>0.25347222222222221</v>
      </c>
      <c r="G23" s="24" t="s">
        <v>24</v>
      </c>
      <c r="I23" s="26"/>
    </row>
    <row r="24" spans="1:9" x14ac:dyDescent="0.25">
      <c r="B24" s="24">
        <f t="shared" si="3"/>
        <v>15</v>
      </c>
      <c r="C24" t="str">
        <f>Summary!$B$4</f>
        <v>Comment Resolution</v>
      </c>
      <c r="D24">
        <v>25</v>
      </c>
      <c r="E24" s="3">
        <f t="shared" si="2"/>
        <v>0.27083333333333331</v>
      </c>
      <c r="G24" s="24" t="s">
        <v>24</v>
      </c>
    </row>
    <row r="25" spans="1:9" x14ac:dyDescent="0.25">
      <c r="B25" s="24">
        <f t="shared" si="3"/>
        <v>16</v>
      </c>
      <c r="C25" t="s">
        <v>71</v>
      </c>
      <c r="D25">
        <v>5</v>
      </c>
      <c r="E25" s="3">
        <f t="shared" si="2"/>
        <v>0.28819444444444442</v>
      </c>
      <c r="G25" s="24" t="s">
        <v>74</v>
      </c>
    </row>
    <row r="26" spans="1:9" x14ac:dyDescent="0.25">
      <c r="B26" s="24">
        <f t="shared" si="3"/>
        <v>17</v>
      </c>
      <c r="C26" t="s">
        <v>8</v>
      </c>
      <c r="D26">
        <v>0</v>
      </c>
      <c r="E26" s="3">
        <f t="shared" si="2"/>
        <v>0.29166666666666663</v>
      </c>
      <c r="G26" s="24" t="s">
        <v>23</v>
      </c>
    </row>
    <row r="27" spans="1:9" x14ac:dyDescent="0.25">
      <c r="E27" s="3"/>
    </row>
    <row r="28" spans="1:9" x14ac:dyDescent="0.25">
      <c r="E28" s="3"/>
    </row>
    <row r="29" spans="1:9" s="4" customFormat="1" x14ac:dyDescent="0.25">
      <c r="A29" s="25">
        <f>Summary!$A$5</f>
        <v>45568</v>
      </c>
      <c r="B29" s="23"/>
      <c r="C29" s="4" t="str">
        <f>CONCATENATE(TEXT(Summary!$A$5,"dd-mmm")," ",Summary!$B$5)</f>
        <v>03-Oct Comment Resolution</v>
      </c>
      <c r="E29" s="5">
        <f>Summary!F5</f>
        <v>0.625</v>
      </c>
      <c r="F29" s="5">
        <f>E29+TIME(-$E$1,0,0)</f>
        <v>0.91666666666666674</v>
      </c>
      <c r="G29" s="23"/>
    </row>
    <row r="30" spans="1:9" x14ac:dyDescent="0.25">
      <c r="B30" s="24">
        <f>B26+1</f>
        <v>18</v>
      </c>
      <c r="C30" t="s">
        <v>9</v>
      </c>
      <c r="D30">
        <v>5</v>
      </c>
      <c r="E30" s="3">
        <f t="shared" ref="E30:E34" si="4">E29+TIME(0,D29,0)</f>
        <v>0.625</v>
      </c>
      <c r="G30" s="24" t="s">
        <v>23</v>
      </c>
    </row>
    <row r="31" spans="1:9" x14ac:dyDescent="0.25">
      <c r="B31" s="24">
        <f t="shared" ref="B31:B35" si="5">B30+1</f>
        <v>19</v>
      </c>
      <c r="C31" t="str">
        <f>Summary!$B$4</f>
        <v>Comment Resolution</v>
      </c>
      <c r="D31">
        <v>25</v>
      </c>
      <c r="E31" s="3">
        <f t="shared" si="4"/>
        <v>0.62847222222222221</v>
      </c>
      <c r="G31" s="24" t="s">
        <v>24</v>
      </c>
      <c r="I31" s="26"/>
    </row>
    <row r="32" spans="1:9" x14ac:dyDescent="0.25">
      <c r="B32" s="24">
        <f t="shared" si="5"/>
        <v>20</v>
      </c>
      <c r="C32" t="str">
        <f>Summary!$B$4</f>
        <v>Comment Resolution</v>
      </c>
      <c r="D32">
        <v>25</v>
      </c>
      <c r="E32" s="3">
        <f t="shared" si="4"/>
        <v>0.64583333333333337</v>
      </c>
      <c r="G32" s="24" t="s">
        <v>24</v>
      </c>
      <c r="I32" s="26"/>
    </row>
    <row r="33" spans="1:9" x14ac:dyDescent="0.25">
      <c r="B33" s="24">
        <f t="shared" si="5"/>
        <v>21</v>
      </c>
      <c r="C33" t="s">
        <v>71</v>
      </c>
      <c r="D33">
        <v>5</v>
      </c>
      <c r="E33" s="3">
        <f t="shared" si="4"/>
        <v>0.66319444444444453</v>
      </c>
      <c r="G33" s="24" t="s">
        <v>74</v>
      </c>
      <c r="I33" s="26"/>
    </row>
    <row r="34" spans="1:9" x14ac:dyDescent="0.25">
      <c r="B34" s="24">
        <f t="shared" si="5"/>
        <v>22</v>
      </c>
      <c r="C34" t="s">
        <v>8</v>
      </c>
      <c r="D34">
        <v>0</v>
      </c>
      <c r="E34" s="3">
        <f t="shared" si="4"/>
        <v>0.66666666666666674</v>
      </c>
      <c r="G34" s="24" t="s">
        <v>23</v>
      </c>
    </row>
    <row r="35" spans="1:9" x14ac:dyDescent="0.25">
      <c r="B35" s="24">
        <f t="shared" si="5"/>
        <v>23</v>
      </c>
      <c r="E35" s="3"/>
    </row>
    <row r="37" spans="1:9" s="4" customFormat="1" x14ac:dyDescent="0.25">
      <c r="A37" s="25">
        <f>Summary!$A$6</f>
        <v>45573</v>
      </c>
      <c r="B37" s="23"/>
      <c r="C37" s="4" t="str">
        <f>CONCATENATE(TEXT(Summary!$A$6,"dd-mmm")," ",Summary!$B$6)</f>
        <v>08-Oct Comment Resolution</v>
      </c>
      <c r="E37" s="5">
        <f>Summary!F6</f>
        <v>0.25</v>
      </c>
      <c r="F37" s="5">
        <f>E37+TIME(-$E$1,0,0)</f>
        <v>0.54166666666666674</v>
      </c>
      <c r="G37" s="23"/>
    </row>
    <row r="38" spans="1:9" x14ac:dyDescent="0.25">
      <c r="B38" s="24">
        <f>B35+1</f>
        <v>24</v>
      </c>
      <c r="C38" t="s">
        <v>9</v>
      </c>
      <c r="D38">
        <v>5</v>
      </c>
      <c r="E38" s="3">
        <f>E37+TIME(0,D37,0)</f>
        <v>0.25</v>
      </c>
      <c r="G38" s="24" t="s">
        <v>23</v>
      </c>
    </row>
    <row r="39" spans="1:9" x14ac:dyDescent="0.25">
      <c r="B39" s="24">
        <f>B38+1</f>
        <v>25</v>
      </c>
      <c r="C39" t="str">
        <f>Summary!$B$4</f>
        <v>Comment Resolution</v>
      </c>
      <c r="D39">
        <v>10</v>
      </c>
      <c r="E39" s="3">
        <f>E38+TIME(0,D38,0)</f>
        <v>0.25347222222222221</v>
      </c>
      <c r="G39" s="24" t="s">
        <v>24</v>
      </c>
      <c r="I39" s="26"/>
    </row>
    <row r="40" spans="1:9" x14ac:dyDescent="0.25">
      <c r="B40" s="24">
        <f>B39+1</f>
        <v>26</v>
      </c>
      <c r="C40" t="str">
        <f>Summary!$B$4</f>
        <v>Comment Resolution</v>
      </c>
      <c r="D40">
        <v>15</v>
      </c>
      <c r="E40" s="3">
        <f>E39+TIME(0,D39,0)</f>
        <v>0.26041666666666663</v>
      </c>
      <c r="G40" s="24" t="s">
        <v>24</v>
      </c>
      <c r="I40" s="26"/>
    </row>
    <row r="41" spans="1:9" x14ac:dyDescent="0.25">
      <c r="B41" s="24">
        <f>B40+1</f>
        <v>27</v>
      </c>
      <c r="C41" t="str">
        <f>Summary!$B$4</f>
        <v>Comment Resolution</v>
      </c>
      <c r="D41">
        <v>30</v>
      </c>
      <c r="E41" s="3">
        <f>E40+TIME(0,D40,0)</f>
        <v>0.27083333333333331</v>
      </c>
      <c r="G41" s="24" t="s">
        <v>74</v>
      </c>
      <c r="I41" s="26"/>
    </row>
    <row r="42" spans="1:9" x14ac:dyDescent="0.25">
      <c r="B42" s="24">
        <f>B41+1</f>
        <v>28</v>
      </c>
      <c r="C42" t="s">
        <v>8</v>
      </c>
      <c r="E42" s="3">
        <f>E41+TIME(0,D41,0)</f>
        <v>0.29166666666666663</v>
      </c>
      <c r="G42" s="24" t="s">
        <v>23</v>
      </c>
    </row>
    <row r="44" spans="1:9" s="4" customFormat="1" x14ac:dyDescent="0.25">
      <c r="A44" s="25">
        <f>Summary!$A$7</f>
        <v>45575</v>
      </c>
      <c r="C44" s="4" t="str">
        <f>CONCATENATE(TEXT(Summary!$A$7,"dd-mmm")," ",Summary!$B$7)</f>
        <v>10-Oct Comment Resolution</v>
      </c>
    </row>
    <row r="45" spans="1:9" x14ac:dyDescent="0.25">
      <c r="A45" s="2"/>
      <c r="B45" s="24">
        <f>B41+1</f>
        <v>28</v>
      </c>
      <c r="C45" t="s">
        <v>9</v>
      </c>
      <c r="D45">
        <v>5</v>
      </c>
      <c r="E45" s="5">
        <f>Summary!F7</f>
        <v>0.625</v>
      </c>
      <c r="F45" s="5">
        <f>E45+TIME(-$E$1,0,0)</f>
        <v>0.91666666666666674</v>
      </c>
      <c r="G45" s="24" t="s">
        <v>23</v>
      </c>
    </row>
    <row r="46" spans="1:9" x14ac:dyDescent="0.25">
      <c r="B46" s="24">
        <f t="shared" ref="B46:B47" si="6">B45+1</f>
        <v>29</v>
      </c>
      <c r="C46" t="str">
        <f>Summary!$B$4</f>
        <v>Comment Resolution</v>
      </c>
      <c r="D46">
        <v>20</v>
      </c>
      <c r="E46" s="3">
        <f t="shared" ref="E46:E47" si="7">E45+TIME(0,D45,0)</f>
        <v>0.62847222222222221</v>
      </c>
      <c r="F46" s="5"/>
      <c r="G46" s="24" t="s">
        <v>24</v>
      </c>
      <c r="I46" s="26"/>
    </row>
    <row r="47" spans="1:9" x14ac:dyDescent="0.25">
      <c r="B47" s="24">
        <f t="shared" si="6"/>
        <v>30</v>
      </c>
      <c r="C47" t="str">
        <f>Summary!$B$4</f>
        <v>Comment Resolution</v>
      </c>
      <c r="D47">
        <v>20</v>
      </c>
      <c r="E47" s="3">
        <f t="shared" si="7"/>
        <v>0.64236111111111105</v>
      </c>
      <c r="F47" s="5"/>
      <c r="G47" s="24" t="s">
        <v>24</v>
      </c>
      <c r="I47" s="26"/>
    </row>
    <row r="48" spans="1:9" x14ac:dyDescent="0.25">
      <c r="B48" s="24">
        <f>B47+1</f>
        <v>31</v>
      </c>
      <c r="C48" t="s">
        <v>67</v>
      </c>
      <c r="D48">
        <v>15</v>
      </c>
      <c r="E48" s="3">
        <f>E47+TIME(0,D47,0)</f>
        <v>0.65624999999999989</v>
      </c>
      <c r="G48" s="24" t="s">
        <v>57</v>
      </c>
    </row>
    <row r="49" spans="1:9" x14ac:dyDescent="0.25">
      <c r="B49" s="24">
        <f>B48+1</f>
        <v>32</v>
      </c>
      <c r="C49" t="s">
        <v>8</v>
      </c>
      <c r="D49">
        <v>0</v>
      </c>
      <c r="E49" s="3">
        <f>E48+TIME(0,D48,0)</f>
        <v>0.66666666666666652</v>
      </c>
      <c r="G49" s="24" t="s">
        <v>23</v>
      </c>
    </row>
    <row r="51" spans="1:9" s="4" customFormat="1" x14ac:dyDescent="0.25">
      <c r="A51" s="25">
        <f>Summary!$A$8</f>
        <v>45580</v>
      </c>
      <c r="B51" s="23"/>
      <c r="C51" s="4" t="str">
        <f>CONCATENATE(TEXT(Summary!$A$8,"dd-mmm")," ",Summary!$B$8)</f>
        <v>15-Oct Comment Resolution</v>
      </c>
      <c r="E51" s="5">
        <f>Summary!F8</f>
        <v>0.25</v>
      </c>
      <c r="F51" s="5">
        <f>E51+TIME(-$E$1,0,0)</f>
        <v>0.54166666666666674</v>
      </c>
      <c r="G51" s="23"/>
    </row>
    <row r="52" spans="1:9" x14ac:dyDescent="0.25">
      <c r="A52" s="2"/>
      <c r="B52" s="24">
        <f>B49+1</f>
        <v>33</v>
      </c>
      <c r="C52" t="s">
        <v>9</v>
      </c>
      <c r="D52">
        <v>5</v>
      </c>
      <c r="E52" s="3">
        <f t="shared" ref="E52:E56" si="8">E51+TIME(0,D51,0)</f>
        <v>0.25</v>
      </c>
      <c r="F52" s="5"/>
      <c r="G52" s="24" t="s">
        <v>23</v>
      </c>
    </row>
    <row r="53" spans="1:9" x14ac:dyDescent="0.25">
      <c r="A53" s="2"/>
      <c r="B53" s="24">
        <f>B52+1</f>
        <v>34</v>
      </c>
      <c r="C53" t="str">
        <f>Summary!$B$4</f>
        <v>Comment Resolution</v>
      </c>
      <c r="D53">
        <v>20</v>
      </c>
      <c r="E53" s="3">
        <f t="shared" si="8"/>
        <v>0.25347222222222221</v>
      </c>
      <c r="F53" s="5"/>
      <c r="G53" s="24" t="s">
        <v>24</v>
      </c>
      <c r="I53" s="26"/>
    </row>
    <row r="54" spans="1:9" x14ac:dyDescent="0.25">
      <c r="A54" s="2"/>
      <c r="B54" s="24">
        <f>B53+1</f>
        <v>35</v>
      </c>
      <c r="C54" t="str">
        <f>Summary!$B$4</f>
        <v>Comment Resolution</v>
      </c>
      <c r="D54">
        <v>20</v>
      </c>
      <c r="E54" s="3">
        <f t="shared" si="8"/>
        <v>0.2673611111111111</v>
      </c>
      <c r="G54" s="24" t="s">
        <v>24</v>
      </c>
    </row>
    <row r="55" spans="1:9" x14ac:dyDescent="0.25">
      <c r="B55" s="24">
        <f>B54+1</f>
        <v>36</v>
      </c>
      <c r="C55" t="str">
        <f>Summary!$B$4</f>
        <v>Comment Resolution</v>
      </c>
      <c r="D55">
        <v>15</v>
      </c>
      <c r="E55" s="3">
        <f t="shared" si="8"/>
        <v>0.28125</v>
      </c>
      <c r="G55" s="24" t="s">
        <v>24</v>
      </c>
      <c r="I55" s="26"/>
    </row>
    <row r="56" spans="1:9" x14ac:dyDescent="0.25">
      <c r="B56" s="24">
        <f>B55+1</f>
        <v>37</v>
      </c>
      <c r="C56" t="s">
        <v>8</v>
      </c>
      <c r="D56">
        <v>5</v>
      </c>
      <c r="E56" s="3">
        <f t="shared" si="8"/>
        <v>0.29166666666666669</v>
      </c>
      <c r="G56" s="24" t="s">
        <v>23</v>
      </c>
      <c r="I56" s="26"/>
    </row>
    <row r="57" spans="1:9" x14ac:dyDescent="0.25">
      <c r="A57" s="2"/>
      <c r="E57" s="3"/>
    </row>
    <row r="58" spans="1:9" s="4" customFormat="1" x14ac:dyDescent="0.25">
      <c r="A58" s="25">
        <f>Summary!$A$9</f>
        <v>45582</v>
      </c>
      <c r="B58" s="23"/>
      <c r="C58" s="4" t="str">
        <f>CONCATENATE(TEXT(Summary!$A$9,"dd-mmm")," ",Summary!$B$9)</f>
        <v>17-Oct Comment Resolution</v>
      </c>
      <c r="E58" s="5">
        <f>Summary!F9</f>
        <v>0.625</v>
      </c>
      <c r="F58" s="5">
        <f>E58+TIME(-$E$1,0,0)</f>
        <v>0.91666666666666674</v>
      </c>
      <c r="G58" s="24"/>
    </row>
    <row r="59" spans="1:9" x14ac:dyDescent="0.25">
      <c r="B59" s="24">
        <f>B56+1</f>
        <v>38</v>
      </c>
      <c r="C59" t="s">
        <v>9</v>
      </c>
      <c r="D59">
        <v>5</v>
      </c>
      <c r="E59" s="3">
        <f>E58+TIME(0,D58,0)</f>
        <v>0.625</v>
      </c>
      <c r="G59" s="24" t="s">
        <v>23</v>
      </c>
    </row>
    <row r="60" spans="1:9" x14ac:dyDescent="0.25">
      <c r="B60" s="24">
        <f>B59+1</f>
        <v>39</v>
      </c>
      <c r="C60" t="str">
        <f>Summary!$B$4</f>
        <v>Comment Resolution</v>
      </c>
      <c r="D60">
        <v>25</v>
      </c>
      <c r="E60" s="3">
        <f t="shared" ref="E60:E62" si="9">E59+TIME(0,D59,0)</f>
        <v>0.62847222222222221</v>
      </c>
      <c r="F60" s="5"/>
      <c r="G60" s="24" t="s">
        <v>24</v>
      </c>
      <c r="I60" s="26"/>
    </row>
    <row r="61" spans="1:9" x14ac:dyDescent="0.25">
      <c r="B61" s="24">
        <f>B60+1</f>
        <v>40</v>
      </c>
      <c r="C61" t="str">
        <f>Summary!$B$4</f>
        <v>Comment Resolution</v>
      </c>
      <c r="D61">
        <v>25</v>
      </c>
      <c r="E61" s="3">
        <f t="shared" si="9"/>
        <v>0.64583333333333337</v>
      </c>
      <c r="F61" s="5"/>
      <c r="G61" s="24" t="s">
        <v>24</v>
      </c>
      <c r="I61" s="26"/>
    </row>
    <row r="62" spans="1:9" x14ac:dyDescent="0.25">
      <c r="B62" s="24">
        <f>B61+1</f>
        <v>41</v>
      </c>
      <c r="C62" t="s">
        <v>71</v>
      </c>
      <c r="D62">
        <v>5</v>
      </c>
      <c r="E62" s="3">
        <f t="shared" si="9"/>
        <v>0.66319444444444453</v>
      </c>
      <c r="G62" s="24" t="s">
        <v>74</v>
      </c>
    </row>
    <row r="63" spans="1:9" x14ac:dyDescent="0.25">
      <c r="B63" s="24">
        <f>B62+1</f>
        <v>42</v>
      </c>
      <c r="C63" t="s">
        <v>8</v>
      </c>
      <c r="E63" s="3">
        <f>E62+TIME(0,D62,0)</f>
        <v>0.66666666666666674</v>
      </c>
      <c r="G63" s="24" t="s">
        <v>23</v>
      </c>
    </row>
    <row r="64" spans="1:9" x14ac:dyDescent="0.25">
      <c r="E64" s="3"/>
      <c r="F64" s="5"/>
    </row>
    <row r="65" spans="1:9" s="4" customFormat="1" x14ac:dyDescent="0.25">
      <c r="A65" s="25">
        <f>Summary!$A$10</f>
        <v>45587</v>
      </c>
      <c r="B65" s="23"/>
      <c r="C65" s="4" t="str">
        <f>CONCATENATE(TEXT(Summary!$A$10,"dd-mmm")," ",Summary!$B$10)</f>
        <v>22-Oct Comment Resolution</v>
      </c>
      <c r="E65" s="5">
        <f>Summary!F10</f>
        <v>0.25</v>
      </c>
      <c r="F65" s="5">
        <f>E65+TIME(-$E$1,0,0)</f>
        <v>0.54166666666666674</v>
      </c>
      <c r="G65" s="23"/>
    </row>
    <row r="66" spans="1:9" x14ac:dyDescent="0.25">
      <c r="B66" s="24">
        <f>B63+1</f>
        <v>43</v>
      </c>
      <c r="C66" t="s">
        <v>9</v>
      </c>
      <c r="D66">
        <v>5</v>
      </c>
      <c r="E66" s="3">
        <f>E65+TIME(0,D65,0)</f>
        <v>0.25</v>
      </c>
      <c r="G66" s="24" t="s">
        <v>23</v>
      </c>
    </row>
    <row r="67" spans="1:9" x14ac:dyDescent="0.25">
      <c r="B67" s="24">
        <f>B66+1</f>
        <v>44</v>
      </c>
      <c r="C67" t="str">
        <f>Summary!$B$4</f>
        <v>Comment Resolution</v>
      </c>
      <c r="D67">
        <v>25</v>
      </c>
      <c r="E67" s="3">
        <f t="shared" ref="E67:E69" si="10">E66+TIME(0,D66,0)</f>
        <v>0.25347222222222221</v>
      </c>
      <c r="F67" s="5"/>
      <c r="G67" s="24" t="s">
        <v>24</v>
      </c>
    </row>
    <row r="68" spans="1:9" x14ac:dyDescent="0.25">
      <c r="B68" s="24">
        <f>B67+1</f>
        <v>45</v>
      </c>
      <c r="C68" t="str">
        <f>Summary!$B$4</f>
        <v>Comment Resolution</v>
      </c>
      <c r="D68">
        <v>25</v>
      </c>
      <c r="E68" s="3">
        <f t="shared" si="10"/>
        <v>0.27083333333333331</v>
      </c>
      <c r="F68" s="5"/>
      <c r="G68" s="24" t="s">
        <v>24</v>
      </c>
    </row>
    <row r="69" spans="1:9" x14ac:dyDescent="0.25">
      <c r="B69" s="24">
        <f>B68+1</f>
        <v>46</v>
      </c>
      <c r="C69" t="s">
        <v>71</v>
      </c>
      <c r="D69">
        <v>5</v>
      </c>
      <c r="E69" s="3">
        <f t="shared" si="10"/>
        <v>0.28819444444444442</v>
      </c>
      <c r="G69" s="24" t="s">
        <v>74</v>
      </c>
    </row>
    <row r="70" spans="1:9" x14ac:dyDescent="0.25">
      <c r="A70" s="2"/>
      <c r="B70" s="24">
        <f>B69+1</f>
        <v>47</v>
      </c>
      <c r="C70" t="s">
        <v>8</v>
      </c>
      <c r="E70" s="3">
        <f>E69+TIME(0,D69,0)</f>
        <v>0.29166666666666663</v>
      </c>
      <c r="G70" s="24" t="s">
        <v>23</v>
      </c>
    </row>
    <row r="71" spans="1:9" x14ac:dyDescent="0.25">
      <c r="A71" s="2"/>
      <c r="E71" s="3"/>
    </row>
    <row r="72" spans="1:9" s="4" customFormat="1" x14ac:dyDescent="0.25">
      <c r="A72" s="25">
        <f>Summary!$A$11</f>
        <v>45589</v>
      </c>
      <c r="B72" s="23"/>
      <c r="C72" s="4" t="str">
        <f>CONCATENATE(TEXT(Summary!$A$11,"dd-mmm")," ",Summary!$B$11)</f>
        <v>24-Oct Comment Resolution</v>
      </c>
      <c r="E72" s="5">
        <f>Summary!F11</f>
        <v>0.625</v>
      </c>
      <c r="F72" s="5">
        <f>E72+TIME(-$E$1,0,0)</f>
        <v>0.91666666666666674</v>
      </c>
      <c r="G72" s="23"/>
    </row>
    <row r="73" spans="1:9" x14ac:dyDescent="0.25">
      <c r="B73" s="24">
        <f>B70+1</f>
        <v>48</v>
      </c>
      <c r="C73" t="s">
        <v>9</v>
      </c>
      <c r="D73">
        <v>5</v>
      </c>
      <c r="E73" s="3">
        <f>E72+TIME(0,D72,0)</f>
        <v>0.625</v>
      </c>
      <c r="G73" s="24" t="s">
        <v>23</v>
      </c>
    </row>
    <row r="74" spans="1:9" x14ac:dyDescent="0.25">
      <c r="B74" s="24">
        <f>B73+1</f>
        <v>49</v>
      </c>
      <c r="C74" t="s">
        <v>75</v>
      </c>
      <c r="D74">
        <v>25</v>
      </c>
      <c r="E74" s="3">
        <f t="shared" ref="E74:E77" si="11">E73+TIME(0,D73,0)</f>
        <v>0.62847222222222221</v>
      </c>
      <c r="F74" s="5"/>
      <c r="G74" s="24" t="s">
        <v>24</v>
      </c>
      <c r="I74" s="26"/>
    </row>
    <row r="75" spans="1:9" x14ac:dyDescent="0.25">
      <c r="B75" s="24">
        <f>B74+1</f>
        <v>50</v>
      </c>
      <c r="C75" t="str">
        <f>Summary!$B$4</f>
        <v>Comment Resolution</v>
      </c>
      <c r="D75">
        <v>25</v>
      </c>
      <c r="E75" s="3">
        <f t="shared" si="11"/>
        <v>0.64583333333333337</v>
      </c>
      <c r="F75" s="5"/>
      <c r="G75" s="24" t="s">
        <v>24</v>
      </c>
      <c r="I75" s="26"/>
    </row>
    <row r="76" spans="1:9" x14ac:dyDescent="0.25">
      <c r="B76" s="24">
        <f>B75+1</f>
        <v>51</v>
      </c>
      <c r="C76" t="s">
        <v>71</v>
      </c>
      <c r="D76">
        <v>5</v>
      </c>
      <c r="E76" s="3">
        <f t="shared" si="11"/>
        <v>0.66319444444444453</v>
      </c>
      <c r="G76" s="24" t="s">
        <v>74</v>
      </c>
    </row>
    <row r="77" spans="1:9" x14ac:dyDescent="0.25">
      <c r="A77" s="2"/>
      <c r="B77" s="24">
        <f>B76+1</f>
        <v>52</v>
      </c>
      <c r="C77" t="s">
        <v>8</v>
      </c>
      <c r="E77" s="3">
        <f t="shared" si="11"/>
        <v>0.66666666666666674</v>
      </c>
      <c r="G77" s="24" t="s">
        <v>23</v>
      </c>
    </row>
    <row r="78" spans="1:9" x14ac:dyDescent="0.25">
      <c r="A78" s="2"/>
      <c r="E78" s="3"/>
    </row>
    <row r="79" spans="1:9" s="4" customFormat="1" x14ac:dyDescent="0.25">
      <c r="A79" s="25">
        <f>Summary!$A$12</f>
        <v>45594</v>
      </c>
      <c r="B79" s="23"/>
      <c r="C79" s="4" t="str">
        <f>CONCATENATE(TEXT(Summary!$A$12,"dd-mmm")," ",Summary!$B$12)</f>
        <v>29-Oct Comment Resolution</v>
      </c>
      <c r="E79" s="5">
        <f>Summary!F12</f>
        <v>0.25</v>
      </c>
      <c r="F79" s="5">
        <f>E79+TIME(-$E$1,0,0)</f>
        <v>0.54166666666666674</v>
      </c>
      <c r="G79" s="23"/>
    </row>
    <row r="80" spans="1:9" x14ac:dyDescent="0.25">
      <c r="B80" s="24">
        <f>B77+1</f>
        <v>53</v>
      </c>
      <c r="C80" t="s">
        <v>9</v>
      </c>
      <c r="D80">
        <v>5</v>
      </c>
      <c r="E80" s="3">
        <f t="shared" ref="E80:E84" si="12">E79+TIME(0,D79,0)</f>
        <v>0.25</v>
      </c>
      <c r="G80" s="24" t="s">
        <v>23</v>
      </c>
    </row>
    <row r="81" spans="1:9" x14ac:dyDescent="0.25">
      <c r="B81" s="24">
        <f>B80+1</f>
        <v>54</v>
      </c>
      <c r="C81" t="s">
        <v>77</v>
      </c>
      <c r="D81">
        <v>25</v>
      </c>
      <c r="E81" s="3">
        <f t="shared" si="12"/>
        <v>0.25347222222222221</v>
      </c>
      <c r="G81" s="24" t="s">
        <v>24</v>
      </c>
      <c r="I81" s="26"/>
    </row>
    <row r="82" spans="1:9" x14ac:dyDescent="0.25">
      <c r="B82" s="24">
        <f>B81+1</f>
        <v>55</v>
      </c>
      <c r="C82" t="s">
        <v>77</v>
      </c>
      <c r="D82">
        <v>25</v>
      </c>
      <c r="E82" s="3">
        <f t="shared" si="12"/>
        <v>0.27083333333333331</v>
      </c>
      <c r="G82" s="24" t="s">
        <v>24</v>
      </c>
      <c r="I82" s="26"/>
    </row>
    <row r="83" spans="1:9" x14ac:dyDescent="0.25">
      <c r="B83" s="24">
        <f>B82+1</f>
        <v>56</v>
      </c>
      <c r="C83" t="s">
        <v>71</v>
      </c>
      <c r="D83">
        <v>5</v>
      </c>
      <c r="E83" s="3">
        <f t="shared" si="12"/>
        <v>0.28819444444444442</v>
      </c>
      <c r="G83" s="24" t="s">
        <v>74</v>
      </c>
    </row>
    <row r="84" spans="1:9" x14ac:dyDescent="0.25">
      <c r="A84" s="2"/>
      <c r="B84" s="24">
        <f>B83+1</f>
        <v>57</v>
      </c>
      <c r="C84" t="s">
        <v>8</v>
      </c>
      <c r="D84">
        <v>0</v>
      </c>
      <c r="E84" s="3">
        <f t="shared" si="12"/>
        <v>0.29166666666666663</v>
      </c>
      <c r="G84" s="24" t="s">
        <v>23</v>
      </c>
    </row>
    <row r="85" spans="1:9" s="4" customFormat="1" x14ac:dyDescent="0.25">
      <c r="A85" s="2"/>
      <c r="B85" s="24"/>
      <c r="D85"/>
      <c r="E85" s="3"/>
      <c r="G85" s="24"/>
    </row>
    <row r="86" spans="1:9" x14ac:dyDescent="0.25">
      <c r="E86" s="5"/>
      <c r="F86" s="5"/>
    </row>
    <row r="87" spans="1:9" x14ac:dyDescent="0.25">
      <c r="A87" s="25">
        <f>Summary!$A$13</f>
        <v>45596</v>
      </c>
      <c r="C87" s="4" t="str">
        <f>CONCATENATE(TEXT(Summary!$A$13,"dd-mmm")," ",Summary!$B$13)</f>
        <v>31-Oct Comment Resolution</v>
      </c>
      <c r="E87" s="3">
        <f>Summary!F13</f>
        <v>0.625</v>
      </c>
    </row>
    <row r="88" spans="1:9" x14ac:dyDescent="0.25">
      <c r="B88" s="24">
        <f>B85+1</f>
        <v>1</v>
      </c>
      <c r="C88" t="s">
        <v>9</v>
      </c>
      <c r="D88">
        <v>5</v>
      </c>
      <c r="E88" s="3">
        <f t="shared" ref="E88:E92" si="13">E87+TIME(0,D87,0)</f>
        <v>0.625</v>
      </c>
      <c r="G88" s="24" t="s">
        <v>23</v>
      </c>
      <c r="I88" s="26"/>
    </row>
    <row r="89" spans="1:9" x14ac:dyDescent="0.25">
      <c r="B89" s="24">
        <f>B88+1</f>
        <v>2</v>
      </c>
      <c r="C89" t="s">
        <v>77</v>
      </c>
      <c r="D89">
        <v>20</v>
      </c>
      <c r="E89" s="3">
        <f t="shared" si="13"/>
        <v>0.62847222222222221</v>
      </c>
      <c r="G89" s="24" t="s">
        <v>24</v>
      </c>
      <c r="I89" s="26"/>
    </row>
    <row r="90" spans="1:9" x14ac:dyDescent="0.25">
      <c r="B90" s="24">
        <f>B89+1</f>
        <v>3</v>
      </c>
      <c r="C90" t="s">
        <v>77</v>
      </c>
      <c r="D90">
        <v>20</v>
      </c>
      <c r="E90" s="3">
        <f>E88+TIME(0,D89,0)</f>
        <v>0.63888888888888884</v>
      </c>
      <c r="F90" s="5">
        <f>E90+TIME(-$E$1,0,0)</f>
        <v>0.93055555555555558</v>
      </c>
      <c r="G90" s="24" t="s">
        <v>24</v>
      </c>
      <c r="I90" s="26"/>
    </row>
    <row r="91" spans="1:9" x14ac:dyDescent="0.25">
      <c r="B91" s="24">
        <f>B90+1</f>
        <v>4</v>
      </c>
      <c r="C91" t="s">
        <v>77</v>
      </c>
      <c r="D91">
        <v>10</v>
      </c>
      <c r="E91" s="3">
        <f t="shared" si="13"/>
        <v>0.65277777777777768</v>
      </c>
      <c r="G91" s="24" t="s">
        <v>24</v>
      </c>
    </row>
    <row r="92" spans="1:9" x14ac:dyDescent="0.25">
      <c r="A92" s="2"/>
      <c r="B92" s="24">
        <f>B91+1</f>
        <v>5</v>
      </c>
      <c r="C92" t="s">
        <v>8</v>
      </c>
      <c r="D92">
        <v>0</v>
      </c>
      <c r="E92" s="3">
        <f t="shared" si="13"/>
        <v>0.6597222222222221</v>
      </c>
      <c r="G92" s="24" t="s">
        <v>23</v>
      </c>
    </row>
    <row r="93" spans="1:9" x14ac:dyDescent="0.25">
      <c r="A93" s="2"/>
      <c r="E93" s="3"/>
    </row>
    <row r="94" spans="1:9" x14ac:dyDescent="0.25">
      <c r="A94" s="25">
        <f>Summary!$A$14</f>
        <v>45601</v>
      </c>
      <c r="C94" s="4" t="str">
        <f>CONCATENATE(TEXT(Summary!$A$14,"dd-mmm")," ",Summary!$B$14)</f>
        <v>05-Nov Comment Resolution</v>
      </c>
      <c r="E94" s="3">
        <f>Summary!F14</f>
        <v>0.25</v>
      </c>
      <c r="G94" s="24" t="s">
        <v>23</v>
      </c>
      <c r="I94" s="26"/>
    </row>
    <row r="95" spans="1:9" x14ac:dyDescent="0.25">
      <c r="B95" s="24">
        <f>B92+1</f>
        <v>6</v>
      </c>
      <c r="C95" t="s">
        <v>9</v>
      </c>
      <c r="D95">
        <v>5</v>
      </c>
      <c r="E95" s="3">
        <f t="shared" ref="E95:E99" si="14">E94+TIME(0,D94,0)</f>
        <v>0.25</v>
      </c>
      <c r="G95" s="24" t="s">
        <v>24</v>
      </c>
      <c r="I95" s="26"/>
    </row>
    <row r="96" spans="1:9" x14ac:dyDescent="0.25">
      <c r="B96" s="24">
        <f>B95+1</f>
        <v>7</v>
      </c>
      <c r="C96" t="s">
        <v>77</v>
      </c>
      <c r="D96">
        <v>20</v>
      </c>
      <c r="E96" s="3">
        <f t="shared" si="14"/>
        <v>0.25347222222222221</v>
      </c>
      <c r="F96" s="5">
        <f>E96+TIME(-$E$1,0,0)</f>
        <v>0.54513888888888884</v>
      </c>
      <c r="G96" s="24" t="s">
        <v>24</v>
      </c>
      <c r="I96" s="26"/>
    </row>
    <row r="97" spans="1:9" x14ac:dyDescent="0.25">
      <c r="B97" s="24">
        <f>B96+1</f>
        <v>8</v>
      </c>
      <c r="C97" t="s">
        <v>77</v>
      </c>
      <c r="D97">
        <v>20</v>
      </c>
      <c r="E97" s="3">
        <f t="shared" si="14"/>
        <v>0.2673611111111111</v>
      </c>
      <c r="G97" s="24" t="s">
        <v>24</v>
      </c>
    </row>
    <row r="98" spans="1:9" x14ac:dyDescent="0.25">
      <c r="A98" s="2"/>
      <c r="B98" s="24">
        <f>B97+1</f>
        <v>9</v>
      </c>
      <c r="C98" t="s">
        <v>76</v>
      </c>
      <c r="D98">
        <v>15</v>
      </c>
      <c r="E98" s="3">
        <f t="shared" si="14"/>
        <v>0.28125</v>
      </c>
      <c r="G98" s="24" t="s">
        <v>57</v>
      </c>
    </row>
    <row r="99" spans="1:9" x14ac:dyDescent="0.25">
      <c r="B99" s="24">
        <f>B98+1</f>
        <v>10</v>
      </c>
      <c r="C99" t="s">
        <v>8</v>
      </c>
      <c r="D99">
        <v>0</v>
      </c>
      <c r="E99" s="3">
        <f t="shared" si="14"/>
        <v>0.29166666666666669</v>
      </c>
      <c r="G99" s="24" t="s">
        <v>23</v>
      </c>
      <c r="I99" s="26"/>
    </row>
    <row r="100" spans="1:9" x14ac:dyDescent="0.25">
      <c r="E100" s="3"/>
      <c r="I100" s="26"/>
    </row>
    <row r="101" spans="1:9" x14ac:dyDescent="0.25">
      <c r="A101" s="25">
        <f>Summary!$A$15</f>
        <v>45603</v>
      </c>
      <c r="C101" s="4" t="str">
        <f>CONCATENATE(TEXT(Summary!$A$15,"dd-mmm")," ",Summary!$B$15)</f>
        <v>07-Nov Comment Resolution</v>
      </c>
      <c r="E101" s="3">
        <f>Summary!F15</f>
        <v>0.625</v>
      </c>
      <c r="F101" s="5">
        <f>E101+TIME(-$E$1,0,0)</f>
        <v>0.91666666666666674</v>
      </c>
    </row>
    <row r="102" spans="1:9" x14ac:dyDescent="0.25">
      <c r="B102" s="24">
        <f>B99+1</f>
        <v>11</v>
      </c>
      <c r="C102" t="s">
        <v>9</v>
      </c>
      <c r="D102">
        <v>5</v>
      </c>
      <c r="E102" s="3">
        <f t="shared" ref="E102:E106" si="15">E101+TIME(0,D101,0)</f>
        <v>0.625</v>
      </c>
      <c r="G102" s="24" t="s">
        <v>23</v>
      </c>
    </row>
    <row r="103" spans="1:9" x14ac:dyDescent="0.25">
      <c r="B103" s="24">
        <f>B102+1</f>
        <v>12</v>
      </c>
      <c r="C103" t="s">
        <v>77</v>
      </c>
      <c r="D103">
        <v>25</v>
      </c>
      <c r="E103" s="3">
        <f t="shared" si="15"/>
        <v>0.62847222222222221</v>
      </c>
      <c r="G103" s="24" t="s">
        <v>24</v>
      </c>
    </row>
    <row r="104" spans="1:9" x14ac:dyDescent="0.25">
      <c r="B104" s="24">
        <f>B103+1</f>
        <v>13</v>
      </c>
      <c r="C104" t="s">
        <v>96</v>
      </c>
      <c r="D104">
        <v>15</v>
      </c>
      <c r="E104" s="3">
        <f t="shared" si="15"/>
        <v>0.64583333333333337</v>
      </c>
      <c r="F104" s="5"/>
      <c r="G104" s="24" t="s">
        <v>24</v>
      </c>
    </row>
    <row r="105" spans="1:9" x14ac:dyDescent="0.25">
      <c r="B105" s="24">
        <f>B104+1</f>
        <v>14</v>
      </c>
      <c r="C105" t="s">
        <v>68</v>
      </c>
      <c r="D105">
        <v>15</v>
      </c>
      <c r="E105" s="3">
        <f t="shared" si="15"/>
        <v>0.65625</v>
      </c>
      <c r="G105" s="24" t="s">
        <v>23</v>
      </c>
    </row>
    <row r="106" spans="1:9" x14ac:dyDescent="0.25">
      <c r="A106" s="25"/>
      <c r="B106" s="24">
        <f>B105+1</f>
        <v>15</v>
      </c>
      <c r="C106" t="s">
        <v>69</v>
      </c>
      <c r="E106" s="3">
        <f t="shared" si="15"/>
        <v>0.66666666666666663</v>
      </c>
      <c r="G106" s="24" t="s">
        <v>23</v>
      </c>
    </row>
    <row r="107" spans="1:9" x14ac:dyDescent="0.25">
      <c r="E107" s="5"/>
      <c r="F107" s="5"/>
    </row>
    <row r="108" spans="1:9" x14ac:dyDescent="0.25">
      <c r="E108" s="3"/>
    </row>
    <row r="109" spans="1:9" x14ac:dyDescent="0.25">
      <c r="E109" s="3"/>
    </row>
    <row r="110" spans="1:9" x14ac:dyDescent="0.25">
      <c r="E110" s="3"/>
    </row>
    <row r="111" spans="1:9" x14ac:dyDescent="0.25">
      <c r="E111" s="3"/>
    </row>
    <row r="112" spans="1:9" x14ac:dyDescent="0.25">
      <c r="E112" s="3"/>
    </row>
    <row r="113" spans="1:5" x14ac:dyDescent="0.25">
      <c r="A113" s="25"/>
    </row>
    <row r="114" spans="1:5" x14ac:dyDescent="0.25">
      <c r="E114" s="5"/>
    </row>
    <row r="115" spans="1:5" x14ac:dyDescent="0.25">
      <c r="E115" s="3"/>
    </row>
    <row r="116" spans="1:5" x14ac:dyDescent="0.25">
      <c r="E116" s="3"/>
    </row>
    <row r="117" spans="1:5" x14ac:dyDescent="0.25">
      <c r="E117" s="3"/>
    </row>
    <row r="118" spans="1:5" x14ac:dyDescent="0.25">
      <c r="E118" s="3"/>
    </row>
    <row r="120" spans="1:5" x14ac:dyDescent="0.25">
      <c r="A120" s="25"/>
    </row>
    <row r="121" spans="1:5" x14ac:dyDescent="0.25">
      <c r="A121" s="25"/>
      <c r="E121" s="5"/>
    </row>
    <row r="122" spans="1:5" x14ac:dyDescent="0.25">
      <c r="E122" s="3"/>
    </row>
    <row r="123" spans="1:5" x14ac:dyDescent="0.25">
      <c r="E123" s="3"/>
    </row>
    <row r="124" spans="1:5" x14ac:dyDescent="0.25">
      <c r="E124" s="3"/>
    </row>
    <row r="125" spans="1:5" x14ac:dyDescent="0.25">
      <c r="E125" s="3"/>
    </row>
    <row r="126" spans="1:5" x14ac:dyDescent="0.25">
      <c r="A126" s="25"/>
      <c r="E126" s="5"/>
    </row>
    <row r="127" spans="1:5" x14ac:dyDescent="0.25">
      <c r="A127" s="25"/>
      <c r="E127" s="5"/>
    </row>
    <row r="128" spans="1:5" x14ac:dyDescent="0.25">
      <c r="A128" s="25"/>
      <c r="E128" s="5"/>
    </row>
    <row r="129" spans="1:5" x14ac:dyDescent="0.25">
      <c r="A129" s="25"/>
      <c r="E129" s="5"/>
    </row>
    <row r="130" spans="1:5" x14ac:dyDescent="0.25">
      <c r="E130" s="3"/>
    </row>
    <row r="131" spans="1:5" x14ac:dyDescent="0.25">
      <c r="E131" s="3"/>
    </row>
    <row r="132" spans="1:5" x14ac:dyDescent="0.25">
      <c r="E132" s="3"/>
    </row>
    <row r="133" spans="1:5" x14ac:dyDescent="0.25">
      <c r="E133" s="3"/>
    </row>
    <row r="134" spans="1:5" x14ac:dyDescent="0.25">
      <c r="A134" s="25"/>
      <c r="E134" s="5"/>
    </row>
    <row r="135" spans="1:5" x14ac:dyDescent="0.25">
      <c r="A135" s="25"/>
    </row>
    <row r="136" spans="1:5" x14ac:dyDescent="0.25">
      <c r="A136" s="25"/>
      <c r="E136" s="5"/>
    </row>
    <row r="137" spans="1:5" x14ac:dyDescent="0.25">
      <c r="E137" s="3"/>
    </row>
    <row r="138" spans="1:5" x14ac:dyDescent="0.25">
      <c r="E138" s="3"/>
    </row>
    <row r="139" spans="1:5" x14ac:dyDescent="0.25">
      <c r="E139" s="3"/>
    </row>
    <row r="140" spans="1:5" x14ac:dyDescent="0.25">
      <c r="E140" s="3"/>
    </row>
    <row r="141" spans="1:5" x14ac:dyDescent="0.25">
      <c r="A141" s="25"/>
      <c r="E141" s="5"/>
    </row>
    <row r="142" spans="1:5" x14ac:dyDescent="0.25">
      <c r="A142" s="25"/>
    </row>
    <row r="143" spans="1:5" x14ac:dyDescent="0.25">
      <c r="A143" s="25"/>
      <c r="E143" s="5"/>
    </row>
    <row r="144" spans="1:5" x14ac:dyDescent="0.25">
      <c r="A144" s="25"/>
      <c r="E144" s="5"/>
    </row>
    <row r="145" spans="1:5" x14ac:dyDescent="0.25">
      <c r="E145" s="3"/>
    </row>
    <row r="146" spans="1:5" x14ac:dyDescent="0.25">
      <c r="E146" s="3"/>
    </row>
    <row r="147" spans="1:5" x14ac:dyDescent="0.25">
      <c r="E147" s="3"/>
    </row>
    <row r="148" spans="1:5" x14ac:dyDescent="0.25">
      <c r="E148" s="3"/>
    </row>
    <row r="149" spans="1:5" x14ac:dyDescent="0.25">
      <c r="A149" s="25"/>
      <c r="E149" s="5"/>
    </row>
    <row r="150" spans="1:5" x14ac:dyDescent="0.25">
      <c r="A150" s="25"/>
    </row>
    <row r="151" spans="1:5" x14ac:dyDescent="0.25">
      <c r="A151" s="25"/>
      <c r="E151" s="5"/>
    </row>
    <row r="152" spans="1:5" x14ac:dyDescent="0.25">
      <c r="E152" s="3"/>
    </row>
    <row r="153" spans="1:5" x14ac:dyDescent="0.25">
      <c r="E153" s="3"/>
    </row>
    <row r="154" spans="1:5" x14ac:dyDescent="0.25">
      <c r="E154" s="3"/>
    </row>
    <row r="155" spans="1:5" x14ac:dyDescent="0.25">
      <c r="E155" s="3"/>
    </row>
    <row r="156" spans="1:5" x14ac:dyDescent="0.25">
      <c r="A156" s="25"/>
      <c r="E156" s="5"/>
    </row>
    <row r="157" spans="1:5" x14ac:dyDescent="0.25">
      <c r="A157" s="25"/>
    </row>
    <row r="158" spans="1:5" x14ac:dyDescent="0.25">
      <c r="E158" s="5"/>
    </row>
    <row r="159" spans="1:5" x14ac:dyDescent="0.25">
      <c r="E159" s="3"/>
    </row>
    <row r="160" spans="1:5" x14ac:dyDescent="0.25">
      <c r="E160" s="3"/>
    </row>
    <row r="161" spans="1:5" x14ac:dyDescent="0.25">
      <c r="E161" s="3"/>
    </row>
    <row r="162" spans="1:5" x14ac:dyDescent="0.25">
      <c r="E162" s="3"/>
    </row>
    <row r="164" spans="1:5" x14ac:dyDescent="0.25">
      <c r="A164" s="25"/>
    </row>
    <row r="165" spans="1:5" x14ac:dyDescent="0.25">
      <c r="E165" s="5"/>
    </row>
    <row r="166" spans="1:5" x14ac:dyDescent="0.25">
      <c r="E166" s="3"/>
    </row>
    <row r="167" spans="1:5" x14ac:dyDescent="0.25">
      <c r="E167" s="3"/>
    </row>
    <row r="168" spans="1:5" x14ac:dyDescent="0.25">
      <c r="E168" s="3"/>
    </row>
    <row r="169" spans="1:5" x14ac:dyDescent="0.25">
      <c r="E169" s="3"/>
    </row>
    <row r="171" spans="1:5" x14ac:dyDescent="0.25">
      <c r="A171" s="25"/>
    </row>
    <row r="172" spans="1:5" x14ac:dyDescent="0.25">
      <c r="E172" s="5"/>
    </row>
    <row r="173" spans="1:5" x14ac:dyDescent="0.25">
      <c r="E173" s="3"/>
    </row>
    <row r="174" spans="1:5" x14ac:dyDescent="0.25">
      <c r="E174" s="3"/>
    </row>
    <row r="175" spans="1:5" x14ac:dyDescent="0.25">
      <c r="E175" s="3"/>
    </row>
    <row r="176" spans="1:5" x14ac:dyDescent="0.25">
      <c r="E176" s="3"/>
    </row>
    <row r="178" spans="1:5" x14ac:dyDescent="0.25">
      <c r="A178" s="25"/>
      <c r="C178" s="51"/>
    </row>
    <row r="179" spans="1:5" x14ac:dyDescent="0.25">
      <c r="E179" s="5"/>
    </row>
    <row r="180" spans="1:5" x14ac:dyDescent="0.25">
      <c r="A180" s="25"/>
      <c r="C180" s="51"/>
      <c r="E180" s="5"/>
    </row>
    <row r="181" spans="1:5" x14ac:dyDescent="0.25">
      <c r="A181" s="25"/>
      <c r="E181" s="5"/>
    </row>
    <row r="182" spans="1:5" x14ac:dyDescent="0.25">
      <c r="A182" s="25"/>
      <c r="C182" s="2"/>
    </row>
    <row r="183" spans="1:5" x14ac:dyDescent="0.25">
      <c r="E183" s="5"/>
    </row>
    <row r="184" spans="1:5" x14ac:dyDescent="0.25">
      <c r="E184" s="3"/>
    </row>
    <row r="185" spans="1:5" x14ac:dyDescent="0.25">
      <c r="E185" s="3"/>
    </row>
    <row r="186" spans="1:5" x14ac:dyDescent="0.25">
      <c r="E186" s="3"/>
    </row>
    <row r="187" spans="1:5" x14ac:dyDescent="0.25">
      <c r="E187" s="3"/>
    </row>
    <row r="189" spans="1:5" x14ac:dyDescent="0.25">
      <c r="A189" s="25"/>
    </row>
    <row r="190" spans="1:5" x14ac:dyDescent="0.25">
      <c r="E190" s="5"/>
    </row>
    <row r="191" spans="1:5" x14ac:dyDescent="0.25">
      <c r="E191" s="3"/>
    </row>
    <row r="192" spans="1:5" x14ac:dyDescent="0.25">
      <c r="E192" s="3"/>
    </row>
    <row r="193" spans="1:5" x14ac:dyDescent="0.25">
      <c r="E193" s="3"/>
    </row>
    <row r="194" spans="1:5" x14ac:dyDescent="0.25">
      <c r="E194" s="3"/>
    </row>
    <row r="196" spans="1:5" x14ac:dyDescent="0.25">
      <c r="A196" s="25"/>
      <c r="C196" s="2"/>
    </row>
    <row r="197" spans="1:5" x14ac:dyDescent="0.25">
      <c r="E197" s="5"/>
    </row>
    <row r="198" spans="1:5" x14ac:dyDescent="0.25">
      <c r="E198" s="3"/>
    </row>
    <row r="199" spans="1:5" x14ac:dyDescent="0.25">
      <c r="E199" s="3"/>
    </row>
    <row r="200" spans="1:5" x14ac:dyDescent="0.25">
      <c r="E200" s="3"/>
    </row>
    <row r="201" spans="1:5" x14ac:dyDescent="0.25">
      <c r="E201" s="3"/>
    </row>
    <row r="203" spans="1:5" x14ac:dyDescent="0.25">
      <c r="A203" s="25"/>
      <c r="C203" s="2"/>
    </row>
    <row r="204" spans="1:5" x14ac:dyDescent="0.25">
      <c r="E204" s="5"/>
    </row>
    <row r="205" spans="1:5" x14ac:dyDescent="0.25">
      <c r="E205" s="3"/>
    </row>
    <row r="206" spans="1:5" x14ac:dyDescent="0.25">
      <c r="E206" s="3"/>
    </row>
    <row r="207" spans="1:5" x14ac:dyDescent="0.25">
      <c r="E207" s="3"/>
    </row>
    <row r="208" spans="1:5" x14ac:dyDescent="0.25">
      <c r="E208" s="3"/>
    </row>
  </sheetData>
  <hyperlinks>
    <hyperlink ref="I7" r:id="rId1" xr:uid="{5A5F3CB8-F05E-4683-BF4D-047421BB07CB}"/>
    <hyperlink ref="I8" r:id="rId2" xr:uid="{642899D7-5234-4C94-AB82-5AE301032A2B}"/>
    <hyperlink ref="I9" r:id="rId3" xr:uid="{F143C2A9-DAA3-4F38-BF2F-04EAC5AC2ED9}"/>
    <hyperlink ref="I6" r:id="rId4" xr:uid="{98DF4193-5084-4835-950C-067C075F2D74}"/>
    <hyperlink ref="I10" r:id="rId5" xr:uid="{EFB796B7-47A8-46CB-B59F-CF10919D4E29}"/>
    <hyperlink ref="I16" r:id="rId6" xr:uid="{0C92E7F4-3513-498A-A7D6-16BD218C0217}"/>
    <hyperlink ref="I11" r:id="rId7" xr:uid="{96F40FCE-7BF8-4E7B-8F72-5C4045A1A7D4}"/>
  </hyperlinks>
  <pageMargins left="0.7" right="0.7" top="0.75" bottom="0.75" header="0.3" footer="0.3"/>
  <pageSetup orientation="portrait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14" sqref="A14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58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59</v>
      </c>
      <c r="B5" s="7" t="s">
        <v>35</v>
      </c>
      <c r="C5" s="7" t="s">
        <v>37</v>
      </c>
    </row>
    <row r="6" spans="1:3" ht="17.25" thickBot="1" x14ac:dyDescent="0.3">
      <c r="A6" s="9" t="s">
        <v>60</v>
      </c>
      <c r="B6" s="8" t="s">
        <v>36</v>
      </c>
      <c r="C6" s="9" t="s">
        <v>38</v>
      </c>
    </row>
    <row r="7" spans="1:3" ht="17.25" thickBot="1" x14ac:dyDescent="0.3">
      <c r="A7" s="9" t="s">
        <v>61</v>
      </c>
      <c r="B7" s="8" t="s">
        <v>39</v>
      </c>
      <c r="C7" s="9" t="s">
        <v>14</v>
      </c>
    </row>
    <row r="8" spans="1:3" ht="17.25" thickBot="1" x14ac:dyDescent="0.3">
      <c r="A8" s="9" t="s">
        <v>62</v>
      </c>
      <c r="B8" s="8" t="s">
        <v>40</v>
      </c>
      <c r="C8" s="9" t="s">
        <v>41</v>
      </c>
    </row>
    <row r="9" spans="1:3" ht="17.25" thickBot="1" x14ac:dyDescent="0.3">
      <c r="A9" s="9" t="s">
        <v>63</v>
      </c>
      <c r="B9" s="8" t="s">
        <v>15</v>
      </c>
      <c r="C9" s="9" t="s">
        <v>16</v>
      </c>
    </row>
    <row r="10" spans="1:3" ht="17.25" thickBot="1" x14ac:dyDescent="0.3">
      <c r="A10" s="9" t="s">
        <v>64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/>
      <c r="B14" s="7"/>
      <c r="C14" s="7"/>
    </row>
    <row r="15" spans="1:3" ht="17.25" thickBot="1" x14ac:dyDescent="0.3">
      <c r="A15" s="9"/>
      <c r="B15" s="8"/>
      <c r="C15" s="9"/>
    </row>
    <row r="16" spans="1:3" ht="17.25" thickBot="1" x14ac:dyDescent="0.3">
      <c r="A16" s="9"/>
      <c r="B16" s="8"/>
      <c r="C16" s="9"/>
    </row>
    <row r="17" spans="1:3" ht="17.25" thickBot="1" x14ac:dyDescent="0.3">
      <c r="A17" s="9"/>
      <c r="B17" s="8"/>
      <c r="C17" s="9"/>
    </row>
    <row r="18" spans="1:3" ht="17.25" thickBot="1" x14ac:dyDescent="0.3">
      <c r="A18" s="9"/>
      <c r="B18" s="8"/>
      <c r="C18" s="9"/>
    </row>
    <row r="19" spans="1:3" ht="17.25" thickBot="1" x14ac:dyDescent="0.3">
      <c r="A19" s="9"/>
      <c r="B19" s="8"/>
      <c r="C1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2024-09-26T22:07:51Z</dcterms:modified>
</cp:coreProperties>
</file>