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05535159-538D-49EE-AA56-A531DCBD0828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2" l="1"/>
  <c r="D6" i="32" s="1"/>
  <c r="I6" i="32" s="1"/>
  <c r="N6" i="32" s="1"/>
  <c r="S6" i="32" s="1"/>
  <c r="X6" i="32" s="1"/>
  <c r="AA6" i="32" s="1"/>
  <c r="B22" i="36" l="1"/>
  <c r="L38" i="25"/>
  <c r="K38" i="25"/>
  <c r="J38" i="25"/>
  <c r="I38" i="25"/>
  <c r="H38" i="25"/>
  <c r="B38" i="25"/>
  <c r="K36" i="11" l="1"/>
  <c r="J36" i="11"/>
  <c r="I36" i="11"/>
  <c r="H36" i="11"/>
  <c r="B36" i="11"/>
  <c r="K35" i="11"/>
  <c r="J35" i="11"/>
  <c r="I35" i="11"/>
  <c r="H35" i="11"/>
  <c r="K33" i="11"/>
  <c r="J33" i="11"/>
  <c r="I33" i="11"/>
  <c r="H33" i="11"/>
  <c r="B35" i="11"/>
  <c r="B33" i="11"/>
  <c r="B17" i="31"/>
  <c r="B15" i="31"/>
  <c r="L17" i="31"/>
  <c r="K17" i="31"/>
  <c r="J17" i="31"/>
  <c r="I17" i="31"/>
  <c r="H17" i="31"/>
  <c r="L15" i="31"/>
  <c r="K15" i="31"/>
  <c r="J15" i="31"/>
  <c r="I15" i="31"/>
  <c r="H15" i="31"/>
  <c r="K40" i="31"/>
  <c r="L40" i="31" s="1"/>
  <c r="J40" i="31"/>
  <c r="I40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L32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I32" i="25" l="1"/>
  <c r="J32" i="25"/>
  <c r="K32" i="25"/>
  <c r="AD10" i="32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L12" i="31" s="1"/>
  <c r="K5" i="31"/>
  <c r="K6" i="31" s="1"/>
  <c r="K7" i="31" s="1"/>
  <c r="K8" i="31" s="1"/>
  <c r="K9" i="31" s="1"/>
  <c r="K10" i="31" s="1"/>
  <c r="K11" i="31" s="1"/>
  <c r="K12" i="31" s="1"/>
  <c r="J5" i="31"/>
  <c r="J6" i="31" s="1"/>
  <c r="J7" i="31" s="1"/>
  <c r="J8" i="31" s="1"/>
  <c r="J9" i="31" s="1"/>
  <c r="J10" i="31" s="1"/>
  <c r="J11" i="31" s="1"/>
  <c r="J12" i="31" s="1"/>
  <c r="I5" i="31"/>
  <c r="I6" i="31" s="1"/>
  <c r="I7" i="31" s="1"/>
  <c r="I8" i="31" s="1"/>
  <c r="I9" i="31" s="1"/>
  <c r="I10" i="31" s="1"/>
  <c r="I11" i="31" s="1"/>
  <c r="I12" i="31" s="1"/>
  <c r="H5" i="31"/>
  <c r="H6" i="31" s="1"/>
  <c r="H7" i="31" s="1"/>
  <c r="H8" i="31" s="1"/>
  <c r="H9" i="31" s="1"/>
  <c r="H10" i="31" s="1"/>
  <c r="H11" i="31" s="1"/>
  <c r="H12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L31" i="11" s="1"/>
  <c r="K27" i="11"/>
  <c r="K28" i="11" s="1"/>
  <c r="K29" i="11" s="1"/>
  <c r="K30" i="11" s="1"/>
  <c r="K31" i="11" s="1"/>
  <c r="J27" i="11"/>
  <c r="J28" i="11" s="1"/>
  <c r="J29" i="11" s="1"/>
  <c r="J30" i="11" s="1"/>
  <c r="J31" i="11" s="1"/>
  <c r="I27" i="11"/>
  <c r="I28" i="11" s="1"/>
  <c r="I29" i="11" s="1"/>
  <c r="I30" i="11" s="1"/>
  <c r="I31" i="11" s="1"/>
  <c r="H27" i="11"/>
  <c r="B6" i="31"/>
  <c r="B7" i="31" s="1"/>
  <c r="B8" i="31" s="1"/>
  <c r="B9" i="31" s="1"/>
  <c r="B10" i="31" s="1"/>
  <c r="B11" i="31" s="1"/>
  <c r="B12" i="31" s="1"/>
  <c r="B13" i="31" l="1"/>
  <c r="B11" i="36"/>
  <c r="B12" i="36" s="1"/>
  <c r="B14" i="36" s="1"/>
  <c r="B15" i="36" s="1"/>
  <c r="B16" i="36" s="1"/>
  <c r="J15" i="36"/>
  <c r="J16" i="36" s="1"/>
  <c r="J17" i="36" s="1"/>
  <c r="J18" i="36" s="1"/>
  <c r="J19" i="36" s="1"/>
  <c r="J20" i="36" s="1"/>
  <c r="K32" i="11"/>
  <c r="I32" i="11"/>
  <c r="J32" i="11"/>
  <c r="H28" i="11"/>
  <c r="H29" i="11" s="1"/>
  <c r="H30" i="11" s="1"/>
  <c r="H31" i="11" s="1"/>
  <c r="L32" i="11"/>
  <c r="B32" i="11"/>
  <c r="I10" i="36"/>
  <c r="K10" i="36"/>
  <c r="L10" i="36"/>
  <c r="H8" i="36"/>
  <c r="H9" i="36" s="1"/>
  <c r="L35" i="11" l="1"/>
  <c r="L33" i="11" s="1"/>
  <c r="L34" i="11" s="1"/>
  <c r="L36" i="11" s="1"/>
  <c r="L37" i="11" s="1"/>
  <c r="L38" i="11" s="1"/>
  <c r="I34" i="11"/>
  <c r="B18" i="31"/>
  <c r="B16" i="31" s="1"/>
  <c r="B20" i="31" s="1"/>
  <c r="B21" i="31" s="1"/>
  <c r="B22" i="31" s="1"/>
  <c r="B17" i="36"/>
  <c r="B18" i="36" s="1"/>
  <c r="J21" i="36"/>
  <c r="J22" i="36" s="1"/>
  <c r="L11" i="36"/>
  <c r="L12" i="36" s="1"/>
  <c r="I11" i="36"/>
  <c r="I12" i="36" s="1"/>
  <c r="I14" i="36" s="1"/>
  <c r="I15" i="36" s="1"/>
  <c r="I16" i="36" s="1"/>
  <c r="I17" i="36" s="1"/>
  <c r="I18" i="36" s="1"/>
  <c r="I19" i="36" s="1"/>
  <c r="I20" i="36" s="1"/>
  <c r="K11" i="36"/>
  <c r="K12" i="36" s="1"/>
  <c r="K14" i="36" s="1"/>
  <c r="K15" i="36" s="1"/>
  <c r="K16" i="36" s="1"/>
  <c r="K17" i="36" s="1"/>
  <c r="K18" i="36" s="1"/>
  <c r="K19" i="36" s="1"/>
  <c r="K20" i="36" s="1"/>
  <c r="H32" i="11"/>
  <c r="K21" i="36" l="1"/>
  <c r="K22" i="36" s="1"/>
  <c r="L14" i="36"/>
  <c r="L15" i="36" s="1"/>
  <c r="L16" i="36" s="1"/>
  <c r="L17" i="36" s="1"/>
  <c r="L18" i="36" s="1"/>
  <c r="L19" i="36" s="1"/>
  <c r="L20" i="36" s="1"/>
  <c r="H10" i="36"/>
  <c r="B34" i="11" l="1"/>
  <c r="B37" i="11" s="1"/>
  <c r="B38" i="11" s="1"/>
  <c r="I21" i="36"/>
  <c r="I22" i="36" s="1"/>
  <c r="L21" i="36"/>
  <c r="L22" i="36" s="1"/>
  <c r="H11" i="36"/>
  <c r="H12" i="36" s="1"/>
  <c r="H14" i="36" s="1"/>
  <c r="H15" i="36" s="1"/>
  <c r="H16" i="36" s="1"/>
  <c r="H17" i="36" s="1"/>
  <c r="H18" i="36" s="1"/>
  <c r="H19" i="36" s="1"/>
  <c r="H20" i="36" s="1"/>
  <c r="H34" i="11" l="1"/>
  <c r="H37" i="11" s="1"/>
  <c r="H38" i="11" s="1"/>
  <c r="I37" i="11"/>
  <c r="I38" i="11" s="1"/>
  <c r="J34" i="11"/>
  <c r="H13" i="31"/>
  <c r="H18" i="31" s="1"/>
  <c r="H16" i="31" s="1"/>
  <c r="K34" i="11" l="1"/>
  <c r="K37" i="11" s="1"/>
  <c r="K38" i="11" s="1"/>
  <c r="H21" i="36"/>
  <c r="H22" i="36" s="1"/>
  <c r="J13" i="31"/>
  <c r="J18" i="31" s="1"/>
  <c r="J16" i="31" s="1"/>
  <c r="I13" i="31"/>
  <c r="I18" i="31" s="1"/>
  <c r="I16" i="31" s="1"/>
  <c r="L13" i="31" l="1"/>
  <c r="L18" i="31" s="1"/>
  <c r="L16" i="31" s="1"/>
  <c r="K13" i="31"/>
  <c r="K18" i="31" s="1"/>
  <c r="K16" i="31" s="1"/>
  <c r="H20" i="31" l="1"/>
  <c r="H21" i="31" s="1"/>
  <c r="H22" i="31" s="1"/>
  <c r="J20" i="31" l="1"/>
  <c r="J21" i="31" s="1"/>
  <c r="J22" i="31" s="1"/>
  <c r="I20" i="31" l="1"/>
  <c r="I21" i="31" s="1"/>
  <c r="I22" i="31" s="1"/>
  <c r="L20" i="31" l="1"/>
  <c r="L21" i="31" s="1"/>
  <c r="L22" i="31" s="1"/>
  <c r="K20" i="31"/>
  <c r="K21" i="31" s="1"/>
  <c r="K22" i="31" s="1"/>
  <c r="J37" i="11"/>
  <c r="J38" i="11" s="1"/>
  <c r="K33" i="25"/>
  <c r="K34" i="25" s="1"/>
  <c r="K35" i="25" s="1"/>
  <c r="K36" i="25" s="1"/>
  <c r="J33" i="25"/>
  <c r="I33" i="25"/>
  <c r="I34" i="25" s="1"/>
  <c r="I35" i="25" s="1"/>
  <c r="I36" i="25" s="1"/>
  <c r="L33" i="25"/>
  <c r="B33" i="25"/>
  <c r="B19" i="36" s="1"/>
  <c r="B20" i="36" s="1"/>
  <c r="B21" i="36" s="1"/>
  <c r="H33" i="25"/>
  <c r="H34" i="25" s="1"/>
  <c r="H35" i="25" s="1"/>
  <c r="H36" i="25" s="1"/>
  <c r="B34" i="25"/>
  <c r="B35" i="25" s="1"/>
  <c r="B36" i="25" s="1"/>
  <c r="I37" i="25" l="1"/>
  <c r="B37" i="25"/>
  <c r="H37" i="25"/>
  <c r="K37" i="25"/>
  <c r="L34" i="25"/>
  <c r="L35" i="25" s="1"/>
  <c r="L36" i="25" s="1"/>
  <c r="J34" i="25"/>
  <c r="J35" i="25" s="1"/>
  <c r="J36" i="25" s="1"/>
  <c r="L37" i="25" l="1"/>
  <c r="J37" i="25"/>
</calcChain>
</file>

<file path=xl/sharedStrings.xml><?xml version="1.0" encoding="utf-8"?>
<sst xmlns="http://schemas.openxmlformats.org/spreadsheetml/2006/main" count="637" uniqueCount="416">
  <si>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</si>
  <si>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</si>
  <si>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</si>
  <si>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</si>
  <si>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</si>
  <si>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</si>
  <si>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</si>
  <si>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</si>
  <si>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</si>
  <si>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</si>
  <si>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</si>
  <si>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</si>
  <si>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</si>
  <si>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</si>
  <si>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</si>
  <si>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</si>
  <si>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</si>
  <si>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</si>
  <si>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</si>
  <si>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</si>
  <si>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</si>
  <si>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</si>
  <si>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</si>
  <si>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</si>
  <si>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</si>
  <si>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</si>
  <si>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</si>
  <si>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</si>
  <si>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</si>
  <si>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</si>
  <si>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</si>
  <si>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</si>
  <si>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</si>
  <si>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</si>
  <si>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</si>
  <si>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</si>
  <si>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</si>
  <si>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</si>
  <si>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</si>
  <si>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</si>
  <si>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</si>
  <si>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</si>
  <si>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</si>
  <si>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</si>
  <si>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</si>
  <si>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</si>
  <si>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</si>
  <si>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</si>
  <si>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</si>
  <si>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</si>
  <si>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</si>
  <si>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</si>
  <si>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</si>
  <si>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</si>
  <si>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</si>
  <si>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</si>
  <si>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</si>
  <si>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</si>
  <si>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</si>
  <si>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</si>
  <si>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</si>
  <si>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</si>
  <si>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</si>
  <si>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</si>
  <si>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</si>
  <si>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</si>
  <si>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</si>
  <si>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</si>
  <si>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</si>
  <si>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</si>
  <si>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</si>
  <si>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</si>
  <si>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</si>
  <si>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</si>
  <si>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</si>
  <si>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</si>
  <si>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</si>
  <si>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</si>
  <si>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</si>
  <si>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</si>
  <si>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</si>
  <si>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</si>
  <si>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</si>
  <si>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</si>
  <si>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</si>
  <si>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</si>
  <si>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</si>
  <si>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</si>
  <si>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</si>
  <si>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</si>
  <si>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</si>
  <si>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</si>
  <si>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</si>
  <si>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</si>
  <si>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</si>
  <si>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</si>
  <si>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</si>
  <si>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</si>
  <si>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</si>
  <si>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</si>
  <si>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</si>
  <si>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</si>
  <si>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</si>
  <si>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</si>
  <si>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</si>
  <si>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</si>
  <si>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</si>
  <si>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</si>
  <si>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</si>
  <si>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</si>
  <si>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</si>
  <si>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</si>
  <si>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</si>
  <si>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</si>
  <si>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</si>
  <si>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</si>
  <si>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</si>
  <si>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</si>
  <si>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</si>
  <si>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</si>
  <si>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</si>
  <si>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</si>
  <si>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</si>
  <si>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</si>
  <si>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</si>
  <si>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</si>
  <si>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</si>
  <si>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</si>
  <si>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</si>
  <si>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</si>
  <si>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</si>
  <si>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</si>
  <si>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</si>
  <si>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</si>
  <si>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</si>
  <si>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</si>
  <si>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</si>
  <si>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</si>
  <si>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</si>
  <si>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</si>
  <si>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</si>
  <si>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</si>
  <si>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</si>
  <si>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</si>
  <si>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</si>
  <si>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</si>
  <si>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</si>
  <si>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</si>
  <si>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</si>
  <si>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</si>
  <si>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</si>
  <si>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</si>
  <si>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</si>
  <si>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</si>
  <si>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</si>
  <si>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</si>
  <si>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</si>
  <si>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</si>
  <si>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</si>
  <si>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</si>
  <si>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</si>
  <si>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</si>
  <si>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</si>
  <si>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</si>
  <si>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</si>
  <si>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</si>
  <si>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</si>
  <si>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</si>
  <si>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</si>
  <si>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</si>
  <si>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</si>
  <si>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</si>
  <si>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</si>
  <si>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</si>
  <si>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</si>
  <si>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</si>
  <si>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</si>
  <si>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</si>
  <si>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</si>
  <si>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</si>
  <si>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</si>
  <si>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</si>
  <si>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Marco Hernandez, Daisuke Anzai, Seong-Soon Joo, Takumi Kobayashi, Minsoo Kim, Ryuji Kohno</t>
    <phoneticPr fontId="23"/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</si>
  <si>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</si>
  <si>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</si>
  <si>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</si>
  <si>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</si>
  <si>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</si>
  <si>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</si>
  <si>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</si>
  <si>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</si>
  <si>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</si>
  <si>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</si>
  <si>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</si>
  <si>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</si>
  <si>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</si>
  <si>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</si>
  <si>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</si>
  <si>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</si>
  <si>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</si>
  <si>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</si>
  <si>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</si>
  <si>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</si>
  <si>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</si>
  <si>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</si>
  <si>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</si>
  <si>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</si>
  <si>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</si>
  <si>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</si>
  <si>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</si>
  <si>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</si>
  <si>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</si>
  <si>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</si>
  <si>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</si>
  <si>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</si>
  <si>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</si>
  <si>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</si>
  <si>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</si>
  <si>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</si>
  <si>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</si>
  <si>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</si>
  <si>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</si>
  <si>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</si>
  <si>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</si>
  <si>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</si>
  <si>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</si>
  <si>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</si>
  <si>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</si>
  <si>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</si>
  <si>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</si>
  <si>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</si>
  <si>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</si>
  <si>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</si>
  <si>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</si>
  <si>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</si>
  <si>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</si>
  <si>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</si>
  <si>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</si>
  <si>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</si>
  <si>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</si>
  <si>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</si>
  <si>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</si>
  <si>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</si>
  <si>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</si>
  <si>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</si>
  <si>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</si>
  <si>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</si>
  <si>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</si>
  <si>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</si>
  <si>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</si>
  <si>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</si>
  <si>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</si>
  <si>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</si>
  <si>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</si>
  <si>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</si>
  <si>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</si>
  <si>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</si>
  <si>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</si>
  <si>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</si>
  <si>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</si>
  <si>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</si>
  <si>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</si>
  <si>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</si>
  <si>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</si>
  <si>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</si>
  <si>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</si>
  <si>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</si>
  <si>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</si>
  <si>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</si>
  <si>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</si>
  <si>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</si>
  <si>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</si>
  <si>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</si>
  <si>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</si>
  <si>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</si>
  <si>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</si>
  <si>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</si>
  <si>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</si>
  <si>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</si>
  <si>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</si>
  <si>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</si>
  <si>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</si>
  <si>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</si>
  <si>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</si>
  <si>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</si>
  <si>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</si>
  <si>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</si>
  <si>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</si>
  <si>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</si>
  <si>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</si>
  <si>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24-0447-00</t>
    <phoneticPr fontId="23"/>
  </si>
  <si>
    <t>24-0448-00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</si>
  <si>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</si>
  <si>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</si>
  <si>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</si>
  <si>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</si>
  <si>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</si>
  <si>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</si>
  <si>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</si>
  <si>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</si>
  <si>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</si>
  <si>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</si>
  <si>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</si>
  <si>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</si>
  <si>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</si>
  <si>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</si>
  <si>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</si>
  <si>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</si>
  <si>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</si>
  <si>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</si>
  <si>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</si>
  <si>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</si>
  <si>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</si>
  <si>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23-0056-08</t>
    <phoneticPr fontId="23"/>
  </si>
  <si>
    <t>Marco Hernandez
Ryuji Kohno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</si>
  <si>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</si>
  <si>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</si>
  <si>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</si>
  <si>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</si>
  <si>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</si>
  <si>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</si>
  <si>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</si>
  <si>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</si>
  <si>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</si>
  <si>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</si>
  <si>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</si>
  <si>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</si>
  <si>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</si>
  <si>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</si>
  <si>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</si>
  <si>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</si>
  <si>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</si>
  <si>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</si>
  <si>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</si>
  <si>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t>Commonality and Coexistence between 6ma and 4ab</t>
    <phoneticPr fontId="23"/>
  </si>
  <si>
    <t>24-0396-01</t>
    <phoneticPr fontId="23"/>
  </si>
  <si>
    <t>Coordinator-to-Coordinator(C2C) Ranging and Communication for Multiple BAN Coexistence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</si>
  <si>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</si>
  <si>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</si>
  <si>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</si>
  <si>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</si>
  <si>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</si>
  <si>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</si>
  <si>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</si>
  <si>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</si>
  <si>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</si>
  <si>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</si>
  <si>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</si>
  <si>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</si>
  <si>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</si>
  <si>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</si>
  <si>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</si>
  <si>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</si>
  <si>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</si>
  <si>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</si>
  <si>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</si>
  <si>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</si>
  <si>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</si>
  <si>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</si>
  <si>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</si>
  <si>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24-0mmm-00</t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</si>
  <si>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</si>
  <si>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</si>
  <si>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</si>
  <si>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</si>
  <si>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</si>
  <si>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</si>
  <si>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</si>
  <si>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</si>
  <si>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</si>
  <si>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</si>
  <si>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</si>
  <si>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</si>
  <si>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</si>
  <si>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</si>
  <si>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</si>
  <si>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</si>
  <si>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</si>
  <si>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</si>
  <si>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</si>
  <si>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</si>
  <si>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</si>
  <si>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</si>
  <si>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</si>
  <si>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</si>
  <si>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</si>
  <si>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</si>
  <si>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</si>
  <si>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</si>
  <si>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</si>
  <si>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</si>
  <si>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</si>
  <si>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</si>
  <si>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Sept 9 in Waikoloa</t>
    <phoneticPr fontId="23"/>
  </si>
  <si>
    <t>23-0476-14</t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</si>
  <si>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</si>
  <si>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</si>
  <si>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R1</t>
  </si>
  <si>
    <t>Virtual Rm 3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</si>
  <si>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</si>
  <si>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Virtual Room 3</t>
    <phoneticPr fontId="23"/>
  </si>
  <si>
    <t>802.15 - Sept Mtg. Rm3</t>
  </si>
  <si>
    <t>Meeting link: https://ieeesa.webex.com/ieeesa/j.php?MTID=meadb13f4d4b2b536eaeb6861a0283f5d</t>
  </si>
  <si>
    <r>
      <t xml:space="preserve">Meeting number: </t>
    </r>
    <r>
      <rPr>
        <sz val="14"/>
        <color rgb="FF0000FF"/>
        <rFont val="Calibri"/>
        <family val="2"/>
      </rPr>
      <t>2337 121 1240</t>
    </r>
  </si>
  <si>
    <r>
      <t xml:space="preserve">Password: </t>
    </r>
    <r>
      <rPr>
        <sz val="14"/>
        <color rgb="FF0000FF"/>
        <rFont val="Calibri"/>
        <family val="2"/>
      </rPr>
      <t>80215septmtgrm3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</si>
  <si>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</si>
  <si>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t>TG15.6ma(Revision for Enhanced Dependability of 15.6-2012) 2nd Session at PM2 on Tues3ay (Virtual RM#3)</t>
    <phoneticPr fontId="23"/>
  </si>
  <si>
    <t>TG15.6ma(Revision for Enhanced Dependability of 15.6-2012) 1st Session at PM1 on Monday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</si>
  <si>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</si>
  <si>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Meeting number: </t>
    </r>
    <r>
      <rPr>
        <sz val="16"/>
        <color rgb="FF0000FF"/>
        <rFont val="Calibri"/>
        <family val="2"/>
      </rPr>
      <t>2337 121 1240</t>
    </r>
  </si>
  <si>
    <r>
      <t xml:space="preserve">Password: </t>
    </r>
    <r>
      <rPr>
        <sz val="16"/>
        <color rgb="FF0000FF"/>
        <rFont val="Calibri"/>
        <family val="2"/>
      </rPr>
      <t>80215septmtgrm3</t>
    </r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</si>
  <si>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</si>
  <si>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</si>
  <si>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</si>
  <si>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15-24-0447-05</t>
    <phoneticPr fontId="23"/>
  </si>
  <si>
    <t>2024-0909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</si>
</sst>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  <xf numFmtId="0" fontId="13" fillId="0" borderId="0" xfId="7" applyFont="1" applyAlignment="1">
      <alignment horizontal="center" wrapText="1"/>
    </xf>
    <xf numFmtId="0" fontId="32" fillId="0" borderId="0" xfId="2" applyAlignment="1" applyProtection="1">
      <alignment vertical="center"/>
    </xf>
    <xf numFmtId="0" fontId="1" fillId="35" borderId="7" xfId="0" applyFont="1" applyFill="1" applyBorder="1" applyAlignment="1">
      <alignment horizontal="center"/>
    </xf>
    <xf numFmtId="0" fontId="1" fillId="35" borderId="18" xfId="0" applyFont="1" applyFill="1" applyBorder="1" applyAlignment="1">
      <alignment horizont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ieeesa/j.php?MTID=meadb13f4d4b2b536eaeb6861a0283f5d" TargetMode="External"/><Relationship Id="rId5" Type="http://schemas.openxmlformats.org/officeDocument/2006/relationships/hyperlink" Target="https://ieeesa.webex.com/webappng/sites/ieeesa/meeting/info/fed89b48fd524ea1badf4ec09cbf503c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3367660100@ieeesa.webex.com" TargetMode="External"/><Relationship Id="rId2" Type="http://schemas.openxmlformats.org/officeDocument/2006/relationships/hyperlink" Target="https://ieeesa.webex.com/ieeesa/j.php?MTID=mc0aa610fca1e4c43ea3b3cebac574aec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ed89b48fd524ea1badf4ec09cbf503c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eadb13f4d4b2b536eaeb6861a0283f5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eadb13f4d4b2b536eaeb6861a0283f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264</v>
      </c>
      <c r="E3" s="5"/>
    </row>
    <row r="4" spans="2:5" ht="20.5">
      <c r="B4" s="3" t="s">
        <v>2</v>
      </c>
      <c r="C4" s="6">
        <v>45543</v>
      </c>
    </row>
    <row r="5" spans="2:5" ht="20.5">
      <c r="B5" s="3" t="s">
        <v>187</v>
      </c>
    </row>
    <row r="6" spans="2:5" ht="20.5">
      <c r="B6" s="7" t="s">
        <v>188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265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151</v>
      </c>
      <c r="E22" s="108" t="s">
        <v>177</v>
      </c>
      <c r="F22" s="108" t="s">
        <v>121</v>
      </c>
    </row>
    <row r="23" spans="2:6" ht="120.75" customHeight="1">
      <c r="D23" s="2" t="s">
        <v>146</v>
      </c>
      <c r="E23" s="108" t="s">
        <v>149</v>
      </c>
      <c r="F23" s="161" t="s">
        <v>148</v>
      </c>
    </row>
    <row r="25" spans="2:6" ht="79.5" customHeight="1">
      <c r="D25" s="2" t="s">
        <v>140</v>
      </c>
      <c r="E25" s="108" t="s">
        <v>178</v>
      </c>
      <c r="F25" s="161" t="s">
        <v>142</v>
      </c>
    </row>
    <row r="26" spans="2:6" ht="98.5" customHeight="1">
      <c r="D26" s="2" t="s">
        <v>143</v>
      </c>
      <c r="E26" s="2" t="s">
        <v>144</v>
      </c>
      <c r="F26" s="161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266</v>
      </c>
    </row>
    <row r="2" spans="1:3" ht="15.5">
      <c r="B2" s="47" t="s">
        <v>16</v>
      </c>
      <c r="C2" s="48" t="s">
        <v>414</v>
      </c>
    </row>
    <row r="3" spans="1:3" ht="15.5">
      <c r="B3" s="47" t="s">
        <v>17</v>
      </c>
      <c r="C3" s="48" t="s">
        <v>415</v>
      </c>
    </row>
    <row r="4" spans="1:3" ht="41">
      <c r="A4" s="24"/>
      <c r="B4" s="88" t="s">
        <v>267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166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371</v>
      </c>
    </row>
    <row r="12" spans="1:3" s="99" customFormat="1" ht="32.25">
      <c r="A12" s="101"/>
      <c r="B12" s="169" t="s">
        <v>372</v>
      </c>
    </row>
    <row r="13" spans="1:3" s="99" customFormat="1" ht="32.25">
      <c r="A13" s="101"/>
      <c r="B13" s="169" t="s">
        <v>216</v>
      </c>
    </row>
    <row r="14" spans="1:3" s="99" customFormat="1" ht="32.25">
      <c r="A14" s="101"/>
      <c r="B14" s="169" t="s">
        <v>156</v>
      </c>
    </row>
    <row r="15" spans="1:3" s="99" customFormat="1" ht="25.25">
      <c r="A15" s="101"/>
      <c r="B15" s="169" t="s">
        <v>157</v>
      </c>
    </row>
    <row r="16" spans="1:3" s="99" customFormat="1" ht="25.25">
      <c r="A16" s="101"/>
      <c r="B16" s="170" t="s">
        <v>158</v>
      </c>
    </row>
    <row r="17" spans="1:6" s="99" customFormat="1" ht="25.25">
      <c r="A17" s="101"/>
      <c r="B17" s="170" t="s">
        <v>159</v>
      </c>
    </row>
    <row r="18" spans="1:6" s="99" customFormat="1" ht="25.25">
      <c r="A18" s="101"/>
      <c r="B18" s="169" t="s">
        <v>268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160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152</v>
      </c>
      <c r="D25" s="164" t="s">
        <v>155</v>
      </c>
      <c r="E25" s="164" t="s">
        <v>231</v>
      </c>
      <c r="F25" s="164" t="s">
        <v>121</v>
      </c>
    </row>
    <row r="26" spans="1:6" s="99" customFormat="1" ht="120.75" customHeight="1">
      <c r="A26" s="101"/>
      <c r="D26" s="99" t="s">
        <v>179</v>
      </c>
      <c r="E26" s="99" t="s">
        <v>180</v>
      </c>
      <c r="F26" s="163" t="s">
        <v>148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140</v>
      </c>
      <c r="E28" s="99" t="s">
        <v>176</v>
      </c>
      <c r="F28" s="163" t="s">
        <v>142</v>
      </c>
    </row>
    <row r="29" spans="1:6" s="99" customFormat="1" ht="98.5" customHeight="1">
      <c r="A29" s="101"/>
      <c r="B29" s="142" t="s">
        <v>24</v>
      </c>
      <c r="D29" s="99" t="s">
        <v>143</v>
      </c>
      <c r="E29" s="99" t="s">
        <v>144</v>
      </c>
      <c r="F29" s="163" t="s">
        <v>145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70" t="s">
        <v>219</v>
      </c>
      <c r="D33" s="99" t="s">
        <v>217</v>
      </c>
      <c r="E33" s="99" t="s">
        <v>201</v>
      </c>
      <c r="F33" s="163" t="s">
        <v>218</v>
      </c>
    </row>
    <row r="34" spans="1:6" s="99" customFormat="1" ht="20.25">
      <c r="A34" s="101"/>
      <c r="B34" s="143"/>
    </row>
    <row r="35" spans="1:6" s="99" customFormat="1" ht="81">
      <c r="A35" s="101"/>
      <c r="B35" s="271" t="s">
        <v>220</v>
      </c>
      <c r="D35" s="272" t="s">
        <v>220</v>
      </c>
      <c r="E35" s="99" t="s">
        <v>221</v>
      </c>
      <c r="F35" s="163" t="s">
        <v>222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2" zoomScale="40" zoomScaleNormal="40" workbookViewId="0">
      <selection activeCell="I15" sqref="I15:M15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81"/>
      <c r="AE1" s="81"/>
      <c r="AF1" s="81"/>
      <c r="AG1" s="81"/>
      <c r="AH1" s="158"/>
    </row>
    <row r="2" spans="1:34" s="109" customFormat="1" ht="19.649999999999999" customHeight="1" thickBot="1">
      <c r="A2" s="490" t="s">
        <v>397</v>
      </c>
      <c r="B2" s="235" t="s">
        <v>250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91"/>
      <c r="B3" s="239" t="s">
        <v>251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91"/>
      <c r="B4" s="242" t="s">
        <v>165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520" t="s">
        <v>207</v>
      </c>
      <c r="B5" s="492" t="s">
        <v>30</v>
      </c>
      <c r="C5" s="493"/>
      <c r="D5" s="471" t="s">
        <v>31</v>
      </c>
      <c r="E5" s="472"/>
      <c r="F5" s="472"/>
      <c r="G5" s="472"/>
      <c r="H5" s="473"/>
      <c r="I5" s="471" t="s">
        <v>32</v>
      </c>
      <c r="J5" s="472"/>
      <c r="K5" s="472"/>
      <c r="L5" s="472"/>
      <c r="M5" s="473"/>
      <c r="N5" s="471" t="s">
        <v>33</v>
      </c>
      <c r="O5" s="472"/>
      <c r="P5" s="472"/>
      <c r="Q5" s="472"/>
      <c r="R5" s="473"/>
      <c r="S5" s="471" t="s">
        <v>34</v>
      </c>
      <c r="T5" s="472"/>
      <c r="U5" s="472"/>
      <c r="V5" s="472"/>
      <c r="W5" s="473"/>
      <c r="X5" s="471" t="s">
        <v>35</v>
      </c>
      <c r="Y5" s="472"/>
      <c r="Z5" s="473"/>
      <c r="AA5" s="471" t="s">
        <v>36</v>
      </c>
      <c r="AB5" s="472"/>
      <c r="AC5" s="473"/>
      <c r="AD5" s="196"/>
      <c r="AE5" s="196" t="s">
        <v>29</v>
      </c>
      <c r="AF5" s="196"/>
      <c r="AG5" s="197"/>
    </row>
    <row r="6" spans="1:34" s="172" customFormat="1" ht="12.65" customHeight="1" thickBot="1">
      <c r="A6" s="521"/>
      <c r="B6" s="494">
        <f>DATE(2024,9,8)</f>
        <v>45543</v>
      </c>
      <c r="C6" s="495"/>
      <c r="D6" s="474">
        <f>B6+1</f>
        <v>45544</v>
      </c>
      <c r="E6" s="474"/>
      <c r="F6" s="474"/>
      <c r="G6" s="474"/>
      <c r="H6" s="475"/>
      <c r="I6" s="476">
        <f>D6+1</f>
        <v>45545</v>
      </c>
      <c r="J6" s="474"/>
      <c r="K6" s="474"/>
      <c r="L6" s="474"/>
      <c r="M6" s="475"/>
      <c r="N6" s="476">
        <f>I6+1</f>
        <v>45546</v>
      </c>
      <c r="O6" s="474"/>
      <c r="P6" s="474"/>
      <c r="Q6" s="474"/>
      <c r="R6" s="475"/>
      <c r="S6" s="476">
        <f>N6+1</f>
        <v>45547</v>
      </c>
      <c r="T6" s="474"/>
      <c r="U6" s="474"/>
      <c r="V6" s="474"/>
      <c r="W6" s="475"/>
      <c r="X6" s="477">
        <f>S6+1</f>
        <v>45548</v>
      </c>
      <c r="Y6" s="478"/>
      <c r="Z6" s="479"/>
      <c r="AA6" s="477">
        <f>X6+1</f>
        <v>45549</v>
      </c>
      <c r="AB6" s="478"/>
      <c r="AC6" s="479"/>
      <c r="AD6" s="373" t="s">
        <v>139</v>
      </c>
      <c r="AE6" s="374"/>
      <c r="AF6" s="374"/>
      <c r="AG6" s="375"/>
    </row>
    <row r="7" spans="1:34" s="172" customFormat="1" ht="12.65" customHeight="1" thickBot="1">
      <c r="A7" s="521"/>
      <c r="B7" s="480" t="s">
        <v>183</v>
      </c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2"/>
      <c r="X7" s="198"/>
      <c r="Y7" s="199"/>
      <c r="Z7" s="200"/>
      <c r="AA7" s="198"/>
      <c r="AB7" s="199"/>
      <c r="AC7" s="200"/>
      <c r="AD7" s="376"/>
      <c r="AE7" s="377"/>
      <c r="AF7" s="377"/>
      <c r="AG7" s="378"/>
    </row>
    <row r="8" spans="1:34" s="109" customFormat="1" ht="38.25" customHeight="1" thickBot="1">
      <c r="A8" s="522"/>
      <c r="B8" s="523" t="s">
        <v>223</v>
      </c>
      <c r="C8" s="524"/>
      <c r="D8" s="306" t="s">
        <v>37</v>
      </c>
      <c r="E8" s="307" t="s">
        <v>38</v>
      </c>
      <c r="F8" s="307" t="s">
        <v>398</v>
      </c>
      <c r="G8" s="307" t="s">
        <v>40</v>
      </c>
      <c r="H8" s="308" t="s">
        <v>224</v>
      </c>
      <c r="I8" s="306" t="s">
        <v>37</v>
      </c>
      <c r="J8" s="307" t="s">
        <v>38</v>
      </c>
      <c r="K8" s="307" t="s">
        <v>398</v>
      </c>
      <c r="L8" s="307" t="s">
        <v>40</v>
      </c>
      <c r="M8" s="308" t="s">
        <v>224</v>
      </c>
      <c r="N8" s="306" t="s">
        <v>37</v>
      </c>
      <c r="O8" s="307" t="s">
        <v>38</v>
      </c>
      <c r="P8" s="307" t="s">
        <v>39</v>
      </c>
      <c r="Q8" s="307" t="s">
        <v>40</v>
      </c>
      <c r="R8" s="308" t="s">
        <v>224</v>
      </c>
      <c r="S8" s="306" t="s">
        <v>37</v>
      </c>
      <c r="T8" s="307" t="s">
        <v>38</v>
      </c>
      <c r="U8" s="307" t="s">
        <v>39</v>
      </c>
      <c r="V8" s="307" t="s">
        <v>40</v>
      </c>
      <c r="W8" s="308" t="s">
        <v>224</v>
      </c>
      <c r="X8" s="198"/>
      <c r="Y8" s="199"/>
      <c r="Z8" s="200"/>
      <c r="AA8" s="198"/>
      <c r="AB8" s="199"/>
      <c r="AC8" s="200"/>
      <c r="AD8" s="317" t="s">
        <v>269</v>
      </c>
      <c r="AE8" s="255" t="s">
        <v>189</v>
      </c>
      <c r="AF8" s="201" t="s">
        <v>28</v>
      </c>
      <c r="AG8" s="256" t="s">
        <v>190</v>
      </c>
    </row>
    <row r="9" spans="1:34" s="172" customFormat="1" ht="15" customHeight="1">
      <c r="A9" s="202" t="s">
        <v>41</v>
      </c>
      <c r="B9" s="199"/>
      <c r="C9" s="200"/>
      <c r="D9" s="483" t="s">
        <v>42</v>
      </c>
      <c r="E9" s="483"/>
      <c r="F9" s="483"/>
      <c r="G9" s="484"/>
      <c r="H9" s="485"/>
      <c r="I9" s="488" t="s">
        <v>42</v>
      </c>
      <c r="J9" s="483"/>
      <c r="K9" s="483"/>
      <c r="L9" s="483"/>
      <c r="M9" s="485"/>
      <c r="N9" s="488" t="s">
        <v>42</v>
      </c>
      <c r="O9" s="483"/>
      <c r="P9" s="483"/>
      <c r="Q9" s="483"/>
      <c r="R9" s="485"/>
      <c r="S9" s="488" t="s">
        <v>42</v>
      </c>
      <c r="T9" s="483"/>
      <c r="U9" s="483"/>
      <c r="V9" s="483"/>
      <c r="W9" s="485"/>
      <c r="X9" s="198"/>
      <c r="Y9" s="199"/>
      <c r="Z9" s="200"/>
      <c r="AA9" s="198"/>
      <c r="AB9" s="199"/>
      <c r="AC9" s="200"/>
      <c r="AD9" s="275">
        <v>0.29166666666666669</v>
      </c>
      <c r="AE9" s="278">
        <f t="shared" ref="AE9:AE40" si="0">AD9+3/24</f>
        <v>0.41666666666666669</v>
      </c>
      <c r="AF9" s="315">
        <f t="shared" ref="AF9:AF40" si="1">AD9+10/24</f>
        <v>0.70833333333333337</v>
      </c>
      <c r="AG9" s="320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86"/>
      <c r="E10" s="486"/>
      <c r="F10" s="486"/>
      <c r="G10" s="486"/>
      <c r="H10" s="487"/>
      <c r="I10" s="489"/>
      <c r="J10" s="486"/>
      <c r="K10" s="486"/>
      <c r="L10" s="486"/>
      <c r="M10" s="487"/>
      <c r="N10" s="489"/>
      <c r="O10" s="486"/>
      <c r="P10" s="486"/>
      <c r="Q10" s="486"/>
      <c r="R10" s="487"/>
      <c r="S10" s="489"/>
      <c r="T10" s="486"/>
      <c r="U10" s="486"/>
      <c r="V10" s="486"/>
      <c r="W10" s="487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5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511" t="s">
        <v>252</v>
      </c>
      <c r="E11" s="512"/>
      <c r="F11" s="512"/>
      <c r="G11" s="512"/>
      <c r="H11" s="513"/>
      <c r="I11" s="462" t="s">
        <v>46</v>
      </c>
      <c r="J11" s="441" t="s">
        <v>59</v>
      </c>
      <c r="K11" s="430"/>
      <c r="L11" s="465" t="s">
        <v>48</v>
      </c>
      <c r="M11" s="430"/>
      <c r="N11" s="502"/>
      <c r="O11" s="503"/>
      <c r="P11" s="503"/>
      <c r="Q11" s="503"/>
      <c r="R11" s="504"/>
      <c r="S11" s="430"/>
      <c r="T11" s="508" t="s">
        <v>47</v>
      </c>
      <c r="U11" s="567"/>
      <c r="V11" s="465" t="s">
        <v>48</v>
      </c>
      <c r="W11" s="450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5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514"/>
      <c r="E12" s="515"/>
      <c r="F12" s="515"/>
      <c r="G12" s="515"/>
      <c r="H12" s="516"/>
      <c r="I12" s="463"/>
      <c r="J12" s="442"/>
      <c r="K12" s="431"/>
      <c r="L12" s="466"/>
      <c r="M12" s="431"/>
      <c r="N12" s="505"/>
      <c r="O12" s="506"/>
      <c r="P12" s="506"/>
      <c r="Q12" s="506"/>
      <c r="R12" s="507"/>
      <c r="S12" s="431"/>
      <c r="T12" s="509"/>
      <c r="U12" s="568"/>
      <c r="V12" s="466"/>
      <c r="W12" s="451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5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502"/>
      <c r="E13" s="503"/>
      <c r="F13" s="503"/>
      <c r="G13" s="503"/>
      <c r="H13" s="504"/>
      <c r="I13" s="463"/>
      <c r="J13" s="442"/>
      <c r="K13" s="431"/>
      <c r="L13" s="466"/>
      <c r="M13" s="431"/>
      <c r="N13" s="453" t="s">
        <v>49</v>
      </c>
      <c r="O13" s="454"/>
      <c r="P13" s="454"/>
      <c r="Q13" s="454"/>
      <c r="R13" s="455"/>
      <c r="S13" s="431"/>
      <c r="T13" s="509"/>
      <c r="U13" s="499" t="s">
        <v>58</v>
      </c>
      <c r="V13" s="466"/>
      <c r="W13" s="451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5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505"/>
      <c r="E14" s="506"/>
      <c r="F14" s="506"/>
      <c r="G14" s="506"/>
      <c r="H14" s="507"/>
      <c r="I14" s="464"/>
      <c r="J14" s="443"/>
      <c r="K14" s="432"/>
      <c r="L14" s="467"/>
      <c r="M14" s="432"/>
      <c r="N14" s="447"/>
      <c r="O14" s="448"/>
      <c r="P14" s="448"/>
      <c r="Q14" s="448"/>
      <c r="R14" s="449"/>
      <c r="S14" s="432"/>
      <c r="T14" s="510"/>
      <c r="U14" s="501"/>
      <c r="V14" s="467"/>
      <c r="W14" s="452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5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34" t="s">
        <v>55</v>
      </c>
      <c r="E15" s="434"/>
      <c r="F15" s="434"/>
      <c r="G15" s="434"/>
      <c r="H15" s="435"/>
      <c r="I15" s="433" t="s">
        <v>55</v>
      </c>
      <c r="J15" s="434"/>
      <c r="K15" s="434"/>
      <c r="L15" s="434"/>
      <c r="M15" s="435"/>
      <c r="N15" s="433" t="s">
        <v>55</v>
      </c>
      <c r="O15" s="434"/>
      <c r="P15" s="434"/>
      <c r="Q15" s="434"/>
      <c r="R15" s="435"/>
      <c r="S15" s="433" t="s">
        <v>55</v>
      </c>
      <c r="T15" s="434"/>
      <c r="U15" s="434"/>
      <c r="V15" s="434"/>
      <c r="W15" s="435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5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44" t="s">
        <v>57</v>
      </c>
      <c r="E16" s="445"/>
      <c r="F16" s="445"/>
      <c r="G16" s="445"/>
      <c r="H16" s="446"/>
      <c r="I16" s="496" t="s">
        <v>241</v>
      </c>
      <c r="J16" s="430"/>
      <c r="K16" s="499" t="s">
        <v>253</v>
      </c>
      <c r="L16" s="465" t="s">
        <v>45</v>
      </c>
      <c r="M16" s="450">
        <v>802.18</v>
      </c>
      <c r="N16" s="444" t="s">
        <v>60</v>
      </c>
      <c r="O16" s="445"/>
      <c r="P16" s="445"/>
      <c r="Q16" s="445"/>
      <c r="R16" s="446"/>
      <c r="S16" s="462" t="s">
        <v>46</v>
      </c>
      <c r="T16" s="441" t="s">
        <v>59</v>
      </c>
      <c r="U16" s="424" t="s">
        <v>247</v>
      </c>
      <c r="V16" s="430"/>
      <c r="W16" s="430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5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53"/>
      <c r="E17" s="454"/>
      <c r="F17" s="454"/>
      <c r="G17" s="454"/>
      <c r="H17" s="455"/>
      <c r="I17" s="497"/>
      <c r="J17" s="431"/>
      <c r="K17" s="500"/>
      <c r="L17" s="466"/>
      <c r="M17" s="451"/>
      <c r="N17" s="447"/>
      <c r="O17" s="448"/>
      <c r="P17" s="448"/>
      <c r="Q17" s="448"/>
      <c r="R17" s="449"/>
      <c r="S17" s="463"/>
      <c r="T17" s="442"/>
      <c r="U17" s="425"/>
      <c r="V17" s="431"/>
      <c r="W17" s="431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5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53"/>
      <c r="E18" s="454"/>
      <c r="F18" s="454"/>
      <c r="G18" s="454"/>
      <c r="H18" s="455"/>
      <c r="I18" s="497"/>
      <c r="J18" s="431"/>
      <c r="K18" s="500"/>
      <c r="L18" s="466"/>
      <c r="M18" s="451"/>
      <c r="N18" s="444" t="s">
        <v>208</v>
      </c>
      <c r="O18" s="445"/>
      <c r="P18" s="445"/>
      <c r="Q18" s="445"/>
      <c r="R18" s="446"/>
      <c r="S18" s="463"/>
      <c r="T18" s="442"/>
      <c r="U18" s="425"/>
      <c r="V18" s="431"/>
      <c r="W18" s="431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5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47"/>
      <c r="E19" s="448"/>
      <c r="F19" s="448"/>
      <c r="G19" s="448"/>
      <c r="H19" s="449"/>
      <c r="I19" s="498"/>
      <c r="J19" s="432"/>
      <c r="K19" s="501"/>
      <c r="L19" s="467"/>
      <c r="M19" s="452"/>
      <c r="N19" s="447"/>
      <c r="O19" s="448"/>
      <c r="P19" s="448"/>
      <c r="Q19" s="448"/>
      <c r="R19" s="449"/>
      <c r="S19" s="464"/>
      <c r="T19" s="443"/>
      <c r="U19" s="426"/>
      <c r="V19" s="432"/>
      <c r="W19" s="432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5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83" t="s">
        <v>66</v>
      </c>
      <c r="E20" s="483"/>
      <c r="F20" s="483"/>
      <c r="G20" s="483"/>
      <c r="H20" s="485"/>
      <c r="I20" s="483" t="s">
        <v>66</v>
      </c>
      <c r="J20" s="483"/>
      <c r="K20" s="483"/>
      <c r="L20" s="483"/>
      <c r="M20" s="485"/>
      <c r="N20" s="483" t="s">
        <v>66</v>
      </c>
      <c r="O20" s="483"/>
      <c r="P20" s="483"/>
      <c r="Q20" s="483"/>
      <c r="R20" s="485"/>
      <c r="S20" s="483" t="s">
        <v>66</v>
      </c>
      <c r="T20" s="483"/>
      <c r="U20" s="483"/>
      <c r="V20" s="483"/>
      <c r="W20" s="485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5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86"/>
      <c r="E21" s="486"/>
      <c r="F21" s="486"/>
      <c r="G21" s="486"/>
      <c r="H21" s="487"/>
      <c r="I21" s="486"/>
      <c r="J21" s="486"/>
      <c r="K21" s="486"/>
      <c r="L21" s="486"/>
      <c r="M21" s="487"/>
      <c r="N21" s="486"/>
      <c r="O21" s="486"/>
      <c r="P21" s="486"/>
      <c r="Q21" s="486"/>
      <c r="R21" s="487"/>
      <c r="S21" s="486"/>
      <c r="T21" s="486"/>
      <c r="U21" s="486"/>
      <c r="V21" s="486"/>
      <c r="W21" s="487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5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462" t="s">
        <v>46</v>
      </c>
      <c r="E22" s="430"/>
      <c r="F22" s="427" t="s">
        <v>50</v>
      </c>
      <c r="G22" s="438" t="s">
        <v>61</v>
      </c>
      <c r="H22" s="430"/>
      <c r="I22" s="456" t="s">
        <v>46</v>
      </c>
      <c r="J22" s="421" t="s">
        <v>184</v>
      </c>
      <c r="K22" s="430"/>
      <c r="L22" s="459" t="s">
        <v>254</v>
      </c>
      <c r="M22" s="430"/>
      <c r="N22" s="462" t="s">
        <v>46</v>
      </c>
      <c r="O22" s="468" t="s">
        <v>258</v>
      </c>
      <c r="P22" s="427" t="s">
        <v>50</v>
      </c>
      <c r="Q22" s="438" t="s">
        <v>61</v>
      </c>
      <c r="R22" s="430"/>
      <c r="S22" s="462" t="s">
        <v>46</v>
      </c>
      <c r="T22" s="421" t="s">
        <v>184</v>
      </c>
      <c r="U22" s="427" t="s">
        <v>50</v>
      </c>
      <c r="V22" s="430"/>
      <c r="W22" s="430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5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525" t="s">
        <v>255</v>
      </c>
      <c r="C23" s="526"/>
      <c r="D23" s="463"/>
      <c r="E23" s="431"/>
      <c r="F23" s="428"/>
      <c r="G23" s="439"/>
      <c r="H23" s="431"/>
      <c r="I23" s="457"/>
      <c r="J23" s="422"/>
      <c r="K23" s="431"/>
      <c r="L23" s="460"/>
      <c r="M23" s="431"/>
      <c r="N23" s="463"/>
      <c r="O23" s="469"/>
      <c r="P23" s="428"/>
      <c r="Q23" s="439"/>
      <c r="R23" s="431"/>
      <c r="S23" s="463"/>
      <c r="T23" s="422"/>
      <c r="U23" s="428"/>
      <c r="V23" s="431"/>
      <c r="W23" s="431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6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527"/>
      <c r="C24" s="528"/>
      <c r="D24" s="463"/>
      <c r="E24" s="431"/>
      <c r="F24" s="428"/>
      <c r="G24" s="439"/>
      <c r="H24" s="431"/>
      <c r="I24" s="457"/>
      <c r="J24" s="422"/>
      <c r="K24" s="431"/>
      <c r="L24" s="460"/>
      <c r="M24" s="431"/>
      <c r="N24" s="463"/>
      <c r="O24" s="469"/>
      <c r="P24" s="428"/>
      <c r="Q24" s="439"/>
      <c r="R24" s="431"/>
      <c r="S24" s="463"/>
      <c r="T24" s="422"/>
      <c r="U24" s="428"/>
      <c r="V24" s="431"/>
      <c r="W24" s="431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6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464"/>
      <c r="E25" s="432"/>
      <c r="F25" s="429"/>
      <c r="G25" s="440"/>
      <c r="H25" s="432"/>
      <c r="I25" s="458"/>
      <c r="J25" s="423"/>
      <c r="K25" s="432"/>
      <c r="L25" s="461"/>
      <c r="M25" s="432"/>
      <c r="N25" s="464"/>
      <c r="O25" s="470"/>
      <c r="P25" s="429"/>
      <c r="Q25" s="440"/>
      <c r="R25" s="432"/>
      <c r="S25" s="464"/>
      <c r="T25" s="423"/>
      <c r="U25" s="429"/>
      <c r="V25" s="432"/>
      <c r="W25" s="432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6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33" t="s">
        <v>55</v>
      </c>
      <c r="E26" s="434"/>
      <c r="F26" s="434"/>
      <c r="G26" s="434"/>
      <c r="H26" s="435"/>
      <c r="I26" s="433" t="s">
        <v>55</v>
      </c>
      <c r="J26" s="434"/>
      <c r="K26" s="434"/>
      <c r="L26" s="434"/>
      <c r="M26" s="435"/>
      <c r="N26" s="433" t="s">
        <v>55</v>
      </c>
      <c r="O26" s="434"/>
      <c r="P26" s="434"/>
      <c r="Q26" s="434"/>
      <c r="R26" s="435"/>
      <c r="S26" s="433" t="s">
        <v>55</v>
      </c>
      <c r="T26" s="434"/>
      <c r="U26" s="434"/>
      <c r="V26" s="434"/>
      <c r="W26" s="435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6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529" t="s">
        <v>256</v>
      </c>
      <c r="C27" s="530"/>
      <c r="D27" s="456" t="s">
        <v>46</v>
      </c>
      <c r="E27" s="421" t="s">
        <v>184</v>
      </c>
      <c r="F27" s="541" t="s">
        <v>257</v>
      </c>
      <c r="G27" s="430"/>
      <c r="H27" s="450">
        <v>802.19</v>
      </c>
      <c r="I27" s="430"/>
      <c r="J27" s="430"/>
      <c r="K27" s="427" t="s">
        <v>50</v>
      </c>
      <c r="L27" s="465" t="s">
        <v>45</v>
      </c>
      <c r="M27" s="450" t="s">
        <v>225</v>
      </c>
      <c r="N27" s="462" t="s">
        <v>46</v>
      </c>
      <c r="O27" s="421" t="s">
        <v>184</v>
      </c>
      <c r="P27" s="424" t="s">
        <v>247</v>
      </c>
      <c r="Q27" s="430"/>
      <c r="R27" s="450">
        <v>802.24</v>
      </c>
      <c r="S27" s="444" t="s">
        <v>82</v>
      </c>
      <c r="T27" s="445"/>
      <c r="U27" s="445"/>
      <c r="V27" s="445"/>
      <c r="W27" s="446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6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531"/>
      <c r="C28" s="532"/>
      <c r="D28" s="457"/>
      <c r="E28" s="422"/>
      <c r="F28" s="542"/>
      <c r="G28" s="431"/>
      <c r="H28" s="451"/>
      <c r="I28" s="431"/>
      <c r="J28" s="431"/>
      <c r="K28" s="428"/>
      <c r="L28" s="466"/>
      <c r="M28" s="451"/>
      <c r="N28" s="463"/>
      <c r="O28" s="422"/>
      <c r="P28" s="425"/>
      <c r="Q28" s="431"/>
      <c r="R28" s="451"/>
      <c r="S28" s="453"/>
      <c r="T28" s="454"/>
      <c r="U28" s="454"/>
      <c r="V28" s="454"/>
      <c r="W28" s="455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6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533"/>
      <c r="C29" s="534"/>
      <c r="D29" s="457"/>
      <c r="E29" s="422"/>
      <c r="F29" s="542"/>
      <c r="G29" s="431"/>
      <c r="H29" s="451"/>
      <c r="I29" s="431"/>
      <c r="J29" s="431"/>
      <c r="K29" s="428"/>
      <c r="L29" s="466"/>
      <c r="M29" s="451"/>
      <c r="N29" s="463"/>
      <c r="O29" s="422"/>
      <c r="P29" s="425"/>
      <c r="Q29" s="431"/>
      <c r="R29" s="451"/>
      <c r="S29" s="453"/>
      <c r="T29" s="454"/>
      <c r="U29" s="454"/>
      <c r="V29" s="454"/>
      <c r="W29" s="455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6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525" t="s">
        <v>78</v>
      </c>
      <c r="C30" s="526"/>
      <c r="D30" s="458"/>
      <c r="E30" s="423"/>
      <c r="F30" s="543"/>
      <c r="G30" s="432"/>
      <c r="H30" s="452"/>
      <c r="I30" s="432"/>
      <c r="J30" s="432"/>
      <c r="K30" s="429"/>
      <c r="L30" s="467"/>
      <c r="M30" s="452"/>
      <c r="N30" s="464"/>
      <c r="O30" s="423"/>
      <c r="P30" s="426"/>
      <c r="Q30" s="432"/>
      <c r="R30" s="452"/>
      <c r="S30" s="447"/>
      <c r="T30" s="448"/>
      <c r="U30" s="448"/>
      <c r="V30" s="448"/>
      <c r="W30" s="449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6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527"/>
      <c r="C31" s="528"/>
      <c r="D31" s="356"/>
      <c r="E31" s="357"/>
      <c r="F31" s="357"/>
      <c r="G31" s="357"/>
      <c r="H31" s="358"/>
      <c r="I31" s="371" t="s">
        <v>259</v>
      </c>
      <c r="J31" s="436"/>
      <c r="K31" s="436"/>
      <c r="L31" s="436"/>
      <c r="M31" s="290"/>
      <c r="N31" s="400" t="s">
        <v>162</v>
      </c>
      <c r="O31" s="401"/>
      <c r="P31" s="401"/>
      <c r="Q31" s="401"/>
      <c r="R31" s="402"/>
      <c r="S31" s="356"/>
      <c r="T31" s="357"/>
      <c r="U31" s="357"/>
      <c r="V31" s="357"/>
      <c r="W31" s="358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6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535" t="s">
        <v>226</v>
      </c>
      <c r="C32" s="536"/>
      <c r="D32" s="359"/>
      <c r="E32" s="360"/>
      <c r="F32" s="360"/>
      <c r="G32" s="360"/>
      <c r="H32" s="361"/>
      <c r="I32" s="372"/>
      <c r="J32" s="437"/>
      <c r="K32" s="437"/>
      <c r="L32" s="437"/>
      <c r="M32" s="290"/>
      <c r="N32" s="403"/>
      <c r="O32" s="404"/>
      <c r="P32" s="404"/>
      <c r="Q32" s="404"/>
      <c r="R32" s="405"/>
      <c r="S32" s="359"/>
      <c r="T32" s="360"/>
      <c r="U32" s="360"/>
      <c r="V32" s="360"/>
      <c r="W32" s="361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6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537"/>
      <c r="C33" s="538"/>
      <c r="D33" s="359"/>
      <c r="E33" s="360"/>
      <c r="F33" s="360"/>
      <c r="G33" s="360"/>
      <c r="H33" s="361"/>
      <c r="I33" s="309"/>
      <c r="J33" s="437"/>
      <c r="K33" s="437"/>
      <c r="L33" s="437"/>
      <c r="M33" s="290"/>
      <c r="N33" s="403"/>
      <c r="O33" s="404"/>
      <c r="P33" s="404"/>
      <c r="Q33" s="404"/>
      <c r="R33" s="405"/>
      <c r="S33" s="359"/>
      <c r="T33" s="360"/>
      <c r="U33" s="360"/>
      <c r="V33" s="360"/>
      <c r="W33" s="361"/>
      <c r="X33" s="199"/>
      <c r="Y33" s="273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6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537"/>
      <c r="C34" s="538"/>
      <c r="D34" s="359"/>
      <c r="E34" s="360"/>
      <c r="F34" s="360"/>
      <c r="G34" s="360"/>
      <c r="H34" s="361"/>
      <c r="I34" s="309"/>
      <c r="J34" s="437"/>
      <c r="K34" s="437"/>
      <c r="L34" s="437"/>
      <c r="M34" s="362" t="s">
        <v>227</v>
      </c>
      <c r="N34" s="403"/>
      <c r="O34" s="404"/>
      <c r="P34" s="404"/>
      <c r="Q34" s="404"/>
      <c r="R34" s="405"/>
      <c r="S34" s="359"/>
      <c r="T34" s="360"/>
      <c r="U34" s="360"/>
      <c r="V34" s="360"/>
      <c r="W34" s="361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6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537"/>
      <c r="C35" s="538"/>
      <c r="D35" s="359"/>
      <c r="E35" s="360" t="s">
        <v>81</v>
      </c>
      <c r="F35" s="360"/>
      <c r="G35" s="360"/>
      <c r="H35" s="361"/>
      <c r="I35" s="309"/>
      <c r="J35" s="365" t="s">
        <v>81</v>
      </c>
      <c r="K35" s="365"/>
      <c r="L35" s="366"/>
      <c r="M35" s="363"/>
      <c r="N35" s="406"/>
      <c r="O35" s="407"/>
      <c r="P35" s="407"/>
      <c r="Q35" s="407"/>
      <c r="R35" s="408"/>
      <c r="S35" s="359"/>
      <c r="T35" s="360" t="s">
        <v>81</v>
      </c>
      <c r="U35" s="360"/>
      <c r="V35" s="360"/>
      <c r="W35" s="361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6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537"/>
      <c r="C36" s="538"/>
      <c r="D36" s="359"/>
      <c r="E36" s="360"/>
      <c r="F36" s="360"/>
      <c r="G36" s="360"/>
      <c r="H36" s="290"/>
      <c r="I36" s="309"/>
      <c r="J36" s="365"/>
      <c r="K36" s="365"/>
      <c r="L36" s="366"/>
      <c r="M36" s="363"/>
      <c r="N36" s="291"/>
      <c r="O36" s="291"/>
      <c r="P36" s="291"/>
      <c r="Q36" s="291"/>
      <c r="R36" s="291"/>
      <c r="S36" s="359"/>
      <c r="T36" s="360"/>
      <c r="U36" s="360"/>
      <c r="V36" s="360"/>
      <c r="W36" s="290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6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537"/>
      <c r="C37" s="538"/>
      <c r="D37" s="359"/>
      <c r="E37" s="360"/>
      <c r="F37" s="360"/>
      <c r="G37" s="360"/>
      <c r="H37" s="367"/>
      <c r="I37" s="309"/>
      <c r="J37" s="291"/>
      <c r="K37" s="291"/>
      <c r="L37" s="291"/>
      <c r="M37" s="364"/>
      <c r="N37" s="291"/>
      <c r="O37" s="291"/>
      <c r="P37" s="291"/>
      <c r="Q37" s="291"/>
      <c r="R37" s="291"/>
      <c r="S37" s="359"/>
      <c r="T37" s="360"/>
      <c r="U37" s="360"/>
      <c r="V37" s="360"/>
      <c r="W37" s="367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8">
        <f t="shared" si="0"/>
        <v>1.0000000000000004</v>
      </c>
      <c r="AF37" s="316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537"/>
      <c r="C38" s="538"/>
      <c r="D38" s="359"/>
      <c r="E38" s="360"/>
      <c r="F38" s="360"/>
      <c r="G38" s="360"/>
      <c r="H38" s="367"/>
      <c r="I38" s="309"/>
      <c r="J38" s="291"/>
      <c r="K38" s="291"/>
      <c r="L38" s="291"/>
      <c r="M38" s="358"/>
      <c r="N38" s="291"/>
      <c r="O38" s="291"/>
      <c r="P38" s="291"/>
      <c r="Q38" s="291"/>
      <c r="R38" s="291"/>
      <c r="S38" s="359"/>
      <c r="T38" s="360"/>
      <c r="U38" s="360"/>
      <c r="V38" s="360"/>
      <c r="W38" s="367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8">
        <f t="shared" si="0"/>
        <v>1.0208333333333339</v>
      </c>
      <c r="AF38" s="316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537"/>
      <c r="C39" s="538"/>
      <c r="D39" s="359"/>
      <c r="E39" s="360"/>
      <c r="F39" s="360"/>
      <c r="G39" s="360"/>
      <c r="H39" s="367"/>
      <c r="I39" s="309"/>
      <c r="J39" s="291"/>
      <c r="K39" s="291"/>
      <c r="L39" s="291"/>
      <c r="M39" s="367"/>
      <c r="N39" s="292"/>
      <c r="O39" s="291"/>
      <c r="P39" s="291"/>
      <c r="Q39" s="291"/>
      <c r="R39" s="290"/>
      <c r="S39" s="359"/>
      <c r="T39" s="360"/>
      <c r="U39" s="360"/>
      <c r="V39" s="360"/>
      <c r="W39" s="367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8">
        <f t="shared" si="0"/>
        <v>1.0416666666666672</v>
      </c>
      <c r="AF39" s="316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539"/>
      <c r="C40" s="540"/>
      <c r="D40" s="368"/>
      <c r="E40" s="369"/>
      <c r="F40" s="369"/>
      <c r="G40" s="369"/>
      <c r="H40" s="370"/>
      <c r="I40" s="310"/>
      <c r="J40" s="293"/>
      <c r="K40" s="293"/>
      <c r="L40" s="293"/>
      <c r="M40" s="370"/>
      <c r="N40" s="291"/>
      <c r="O40" s="291"/>
      <c r="P40" s="291"/>
      <c r="Q40" s="291"/>
      <c r="R40" s="291"/>
      <c r="S40" s="368"/>
      <c r="T40" s="369"/>
      <c r="U40" s="369"/>
      <c r="V40" s="369"/>
      <c r="W40" s="370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9">
        <f t="shared" si="0"/>
        <v>1.0625000000000004</v>
      </c>
      <c r="AF40" s="319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409" t="s">
        <v>93</v>
      </c>
      <c r="C42" s="410"/>
      <c r="D42" s="410"/>
      <c r="E42" s="410"/>
      <c r="F42" s="410"/>
      <c r="G42" s="410"/>
      <c r="H42" s="410"/>
      <c r="I42" s="410"/>
      <c r="J42" s="411"/>
      <c r="K42" s="226"/>
      <c r="L42" s="226"/>
      <c r="M42" s="226"/>
      <c r="N42" s="215" t="s">
        <v>209</v>
      </c>
      <c r="O42" s="412" t="s">
        <v>242</v>
      </c>
      <c r="P42" s="413"/>
      <c r="Q42" s="413"/>
      <c r="R42" s="413"/>
      <c r="S42" s="413"/>
      <c r="T42" s="413"/>
      <c r="U42" s="413"/>
      <c r="V42" s="413"/>
      <c r="W42" s="413"/>
      <c r="X42" s="414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415" t="s">
        <v>96</v>
      </c>
      <c r="C43" s="416"/>
      <c r="D43" s="416"/>
      <c r="E43" s="416"/>
      <c r="F43" s="416"/>
      <c r="G43" s="416"/>
      <c r="H43" s="416"/>
      <c r="I43" s="416"/>
      <c r="J43" s="417"/>
      <c r="K43" s="226"/>
      <c r="L43" s="226"/>
      <c r="M43" s="226"/>
      <c r="N43" s="215" t="s">
        <v>94</v>
      </c>
      <c r="O43" s="418" t="s">
        <v>210</v>
      </c>
      <c r="P43" s="419"/>
      <c r="Q43" s="419"/>
      <c r="R43" s="419"/>
      <c r="S43" s="419"/>
      <c r="T43" s="419"/>
      <c r="U43" s="419"/>
      <c r="V43" s="419"/>
      <c r="W43" s="419"/>
      <c r="X43" s="420"/>
      <c r="Y43" s="228"/>
      <c r="Z43" s="226"/>
      <c r="AA43" s="226"/>
      <c r="AB43" s="228"/>
      <c r="AC43" s="229"/>
    </row>
    <row r="44" spans="1:33" s="109" customFormat="1" ht="13">
      <c r="A44" s="214" t="s">
        <v>185</v>
      </c>
      <c r="B44" s="379" t="s">
        <v>186</v>
      </c>
      <c r="C44" s="380"/>
      <c r="D44" s="380"/>
      <c r="E44" s="380"/>
      <c r="F44" s="380"/>
      <c r="G44" s="380"/>
      <c r="H44" s="380"/>
      <c r="I44" s="380"/>
      <c r="J44" s="381"/>
      <c r="K44" s="226"/>
      <c r="L44" s="226"/>
      <c r="M44" s="226"/>
      <c r="N44" s="215" t="s">
        <v>97</v>
      </c>
      <c r="O44" s="382" t="s">
        <v>98</v>
      </c>
      <c r="P44" s="383"/>
      <c r="Q44" s="383"/>
      <c r="R44" s="383"/>
      <c r="S44" s="383"/>
      <c r="T44" s="383"/>
      <c r="U44" s="383"/>
      <c r="V44" s="383"/>
      <c r="W44" s="383"/>
      <c r="X44" s="384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 customHeight="1">
      <c r="A45" s="214" t="s">
        <v>260</v>
      </c>
      <c r="B45" s="385" t="s">
        <v>261</v>
      </c>
      <c r="C45" s="386"/>
      <c r="D45" s="386"/>
      <c r="E45" s="386"/>
      <c r="F45" s="386"/>
      <c r="G45" s="386"/>
      <c r="H45" s="386"/>
      <c r="I45" s="386"/>
      <c r="J45" s="387"/>
      <c r="K45" s="226"/>
      <c r="L45" s="226"/>
      <c r="M45" s="226"/>
      <c r="N45" s="215" t="s">
        <v>100</v>
      </c>
      <c r="O45" s="388" t="s">
        <v>101</v>
      </c>
      <c r="P45" s="389"/>
      <c r="Q45" s="389"/>
      <c r="R45" s="389"/>
      <c r="S45" s="389"/>
      <c r="T45" s="389"/>
      <c r="U45" s="389"/>
      <c r="V45" s="389"/>
      <c r="W45" s="389"/>
      <c r="X45" s="390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391" t="s">
        <v>99</v>
      </c>
      <c r="C46" s="392"/>
      <c r="D46" s="392"/>
      <c r="E46" s="392"/>
      <c r="F46" s="392"/>
      <c r="G46" s="392"/>
      <c r="H46" s="392"/>
      <c r="I46" s="392"/>
      <c r="J46" s="393"/>
      <c r="K46" s="226"/>
      <c r="L46" s="226"/>
      <c r="M46" s="226"/>
      <c r="N46" s="215" t="s">
        <v>211</v>
      </c>
      <c r="O46" s="394" t="s">
        <v>212</v>
      </c>
      <c r="P46" s="395"/>
      <c r="Q46" s="395"/>
      <c r="R46" s="395"/>
      <c r="S46" s="395"/>
      <c r="T46" s="395"/>
      <c r="U46" s="395"/>
      <c r="V46" s="395"/>
      <c r="W46" s="395"/>
      <c r="X46" s="396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94" t="s">
        <v>103</v>
      </c>
      <c r="C47" s="295"/>
      <c r="D47" s="295"/>
      <c r="E47" s="295"/>
      <c r="F47" s="295"/>
      <c r="G47" s="295"/>
      <c r="H47" s="295"/>
      <c r="I47" s="295"/>
      <c r="J47" s="296"/>
      <c r="K47" s="226"/>
      <c r="L47" s="226"/>
      <c r="M47" s="226"/>
      <c r="N47" s="215">
        <v>802</v>
      </c>
      <c r="O47" s="397" t="s">
        <v>228</v>
      </c>
      <c r="P47" s="398"/>
      <c r="Q47" s="398"/>
      <c r="R47" s="398"/>
      <c r="S47" s="398"/>
      <c r="T47" s="398"/>
      <c r="U47" s="398"/>
      <c r="V47" s="398"/>
      <c r="W47" s="398"/>
      <c r="X47" s="399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7" t="s">
        <v>167</v>
      </c>
      <c r="C48" s="298"/>
      <c r="D48" s="298"/>
      <c r="E48" s="298"/>
      <c r="F48" s="298"/>
      <c r="G48" s="298"/>
      <c r="H48" s="298"/>
      <c r="I48" s="298"/>
      <c r="J48" s="299"/>
      <c r="K48" s="226"/>
      <c r="L48" s="226"/>
      <c r="M48" s="226"/>
      <c r="N48" s="215" t="s">
        <v>243</v>
      </c>
      <c r="O48" s="216" t="s">
        <v>244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262</v>
      </c>
      <c r="B49" s="517" t="s">
        <v>263</v>
      </c>
      <c r="C49" s="518"/>
      <c r="D49" s="518"/>
      <c r="E49" s="518"/>
      <c r="F49" s="518"/>
      <c r="G49" s="518"/>
      <c r="H49" s="518"/>
      <c r="I49" s="518"/>
      <c r="J49" s="519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303" t="s">
        <v>110</v>
      </c>
      <c r="C52" s="304"/>
      <c r="D52" s="304"/>
      <c r="E52" s="304"/>
      <c r="F52" s="304"/>
      <c r="G52" s="304"/>
      <c r="H52" s="304"/>
      <c r="I52" s="304"/>
      <c r="J52" s="305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247</v>
      </c>
      <c r="B53" s="300" t="s">
        <v>248</v>
      </c>
      <c r="C53" s="301"/>
      <c r="D53" s="301"/>
      <c r="E53" s="301"/>
      <c r="F53" s="301"/>
      <c r="G53" s="301"/>
      <c r="H53" s="301"/>
      <c r="I53" s="301"/>
      <c r="J53" s="302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245</v>
      </c>
      <c r="B54" s="311" t="s">
        <v>246</v>
      </c>
      <c r="C54" s="312"/>
      <c r="D54" s="312"/>
      <c r="E54" s="312"/>
      <c r="F54" s="312"/>
      <c r="G54" s="312"/>
      <c r="H54" s="312"/>
      <c r="I54" s="312"/>
      <c r="J54" s="313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6"/>
      <c r="AE55" s="276"/>
      <c r="AF55" s="276"/>
      <c r="AG55" s="276"/>
    </row>
    <row r="56" spans="1:33" ht="16" thickBot="1">
      <c r="A56" s="314"/>
      <c r="B56" s="314"/>
      <c r="C56" s="314"/>
      <c r="D56" s="314"/>
      <c r="E56" s="314"/>
      <c r="F56" s="314"/>
      <c r="G56" s="314"/>
      <c r="H56" s="314"/>
      <c r="I56" s="314"/>
      <c r="J56" s="314"/>
      <c r="K56" s="314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7"/>
      <c r="AE56" s="277"/>
      <c r="AF56" s="277"/>
      <c r="AG56" s="277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7"/>
      <c r="AE57" s="277"/>
      <c r="AF57" s="277"/>
      <c r="AG57" s="277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7"/>
      <c r="AE58" s="277"/>
      <c r="AF58" s="277"/>
      <c r="AG58" s="277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7"/>
      <c r="AE59" s="277"/>
      <c r="AF59" s="277"/>
      <c r="AG59" s="277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7"/>
      <c r="AE60" s="277"/>
      <c r="AF60" s="277"/>
      <c r="AG60" s="277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7"/>
      <c r="AE61" s="277"/>
      <c r="AF61" s="277"/>
      <c r="AG61" s="277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7"/>
      <c r="AE62" s="277"/>
      <c r="AF62" s="277"/>
      <c r="AG62" s="277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7"/>
      <c r="AE63" s="277"/>
      <c r="AF63" s="277"/>
      <c r="AG63" s="277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7"/>
      <c r="AE64" s="277"/>
      <c r="AF64" s="277"/>
      <c r="AG64" s="277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7"/>
      <c r="AE65" s="277"/>
      <c r="AF65" s="277"/>
      <c r="AG65" s="277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7"/>
      <c r="AE66" s="277"/>
      <c r="AF66" s="277"/>
      <c r="AG66" s="277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7"/>
      <c r="AE67" s="277"/>
      <c r="AF67" s="277"/>
      <c r="AG67" s="277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3">
    <mergeCell ref="U11:U12"/>
    <mergeCell ref="U13:U14"/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N15:R15"/>
    <mergeCell ref="S15:W15"/>
    <mergeCell ref="D16:H19"/>
    <mergeCell ref="L16:L19"/>
    <mergeCell ref="M16:M19"/>
    <mergeCell ref="D11:H12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8039BF89-3572-46AB-9D55-A93D0933F23F}"/>
    <hyperlink ref="E8" r:id="rId2" xr:uid="{4360CBAD-2B2F-4359-9B29-DCA5B8C2E73D}"/>
    <hyperlink ref="D8" r:id="rId3" xr:uid="{5F3C2598-4C7A-4DE1-AA01-1752EC13CE7D}"/>
    <hyperlink ref="F8" r:id="rId4" xr:uid="{E506D282-C2C4-4FC7-AE72-816560411781}"/>
    <hyperlink ref="G8" r:id="rId5" xr:uid="{E8EB02A4-BEFB-4589-8E18-121B2DAFBA43}"/>
    <hyperlink ref="M34" r:id="rId6" display="802.15/802.1 Joint Mtg." xr:uid="{63410F54-63ED-4C2C-8A48-2C04C5F04E1D}"/>
    <hyperlink ref="J8" r:id="rId7" xr:uid="{74F51559-5CE4-41BE-9E8A-D0A5948D9091}"/>
    <hyperlink ref="I8" r:id="rId8" xr:uid="{75F30231-A52C-4E7E-90C1-323B0E8F3969}"/>
    <hyperlink ref="K8" r:id="rId9" xr:uid="{0E299228-A2D5-49BF-B455-1F542B1F229C}"/>
    <hyperlink ref="L8" r:id="rId10" xr:uid="{E55233C5-D692-4EB1-BD0B-5B553F59C642}"/>
    <hyperlink ref="O8" r:id="rId11" xr:uid="{89EA908B-27FB-468D-B05A-B764A60A045D}"/>
    <hyperlink ref="N8" r:id="rId12" xr:uid="{AB4FA76A-ABB0-4525-841D-E2846892896B}"/>
    <hyperlink ref="P8" r:id="rId13" xr:uid="{F4AB8114-7DA8-4068-B8F4-3C53D1529495}"/>
    <hyperlink ref="Q8" r:id="rId14" xr:uid="{4B404333-B728-4BAF-9601-A65DC53B7D97}"/>
    <hyperlink ref="T8" r:id="rId15" xr:uid="{C78DA243-5CD5-4669-8268-800CE34B74EF}"/>
    <hyperlink ref="S8" r:id="rId16" xr:uid="{83373786-68E2-496A-9F96-F10CBAB41983}"/>
    <hyperlink ref="U8" r:id="rId17" xr:uid="{8789AF37-6850-4FEA-93E6-C8CB7DB9324F}"/>
    <hyperlink ref="V8" r:id="rId18" xr:uid="{56E5B95F-37EB-4310-9314-EB1C74CECC87}"/>
    <hyperlink ref="B27:C29" r:id="rId19" display="802 WCSC" xr:uid="{E5AD1251-4F73-4D6E-AC31-A243F8F6A24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21" customFormat="1" ht="64.900000000000006" customHeight="1">
      <c r="A1" s="544" t="s">
        <v>270</v>
      </c>
      <c r="B1" s="545"/>
      <c r="C1" s="545"/>
      <c r="D1" s="545"/>
      <c r="E1" s="545"/>
      <c r="F1" s="545"/>
      <c r="G1" s="546"/>
      <c r="I1" s="322"/>
    </row>
    <row r="2" spans="1:9" s="321" customFormat="1" ht="64.900000000000006" customHeight="1" thickBot="1">
      <c r="A2" s="547" t="s">
        <v>271</v>
      </c>
      <c r="B2" s="548"/>
      <c r="C2" s="548"/>
      <c r="D2" s="548"/>
      <c r="E2" s="548"/>
      <c r="F2" s="548"/>
      <c r="G2" s="549"/>
      <c r="I2" s="323"/>
    </row>
    <row r="3" spans="1:9" s="324" customFormat="1" ht="64.900000000000006" customHeight="1"/>
    <row r="4" spans="1:9" s="324" customFormat="1" ht="64.900000000000006" customHeight="1">
      <c r="A4" s="550" t="s">
        <v>272</v>
      </c>
      <c r="B4" s="551"/>
      <c r="C4" s="551"/>
      <c r="D4" s="551"/>
      <c r="E4" s="551"/>
      <c r="F4" s="551"/>
      <c r="G4" s="552"/>
    </row>
    <row r="5" spans="1:9" s="324" customFormat="1" ht="64.900000000000006" customHeight="1">
      <c r="A5" s="553"/>
      <c r="B5" s="554"/>
      <c r="C5" s="554"/>
      <c r="D5" s="554"/>
      <c r="E5" s="554"/>
      <c r="F5" s="554"/>
      <c r="G5" s="555"/>
    </row>
    <row r="6" spans="1:9" s="324" customFormat="1" ht="64.900000000000006" customHeight="1">
      <c r="A6" s="553"/>
      <c r="B6" s="554"/>
      <c r="C6" s="554"/>
      <c r="D6" s="554"/>
      <c r="E6" s="554"/>
      <c r="F6" s="554"/>
      <c r="G6" s="555"/>
    </row>
    <row r="7" spans="1:9" s="324" customFormat="1" ht="36" customHeight="1">
      <c r="A7" s="553"/>
      <c r="B7" s="554"/>
      <c r="C7" s="554"/>
      <c r="D7" s="554"/>
      <c r="E7" s="554"/>
      <c r="F7" s="554"/>
      <c r="G7" s="555"/>
    </row>
    <row r="8" spans="1:9" s="324" customFormat="1" ht="64.75" hidden="1" customHeight="1">
      <c r="A8" s="556"/>
      <c r="B8" s="557"/>
      <c r="C8" s="557"/>
      <c r="D8" s="557"/>
      <c r="E8" s="557"/>
      <c r="F8" s="557"/>
      <c r="G8" s="558"/>
    </row>
    <row r="9" spans="1:9" s="327" customFormat="1" ht="64.900000000000006" customHeight="1">
      <c r="A9" s="325" t="s">
        <v>273</v>
      </c>
      <c r="B9" s="326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24" customFormat="1" ht="111" customHeight="1">
      <c r="A15" s="559" t="s">
        <v>274</v>
      </c>
      <c r="B15" s="560" t="s">
        <v>275</v>
      </c>
      <c r="C15" s="560"/>
      <c r="D15" s="560"/>
      <c r="E15" s="559">
        <v>151</v>
      </c>
      <c r="F15" s="559"/>
      <c r="G15" s="559" t="s">
        <v>283</v>
      </c>
      <c r="H15" s="559"/>
    </row>
    <row r="16" spans="1:9" s="324" customFormat="1" ht="48" customHeight="1">
      <c r="A16" s="559"/>
      <c r="B16" s="561" t="s">
        <v>284</v>
      </c>
      <c r="C16" s="561"/>
      <c r="D16" s="561"/>
      <c r="E16" s="559"/>
      <c r="F16" s="559"/>
      <c r="G16" s="559"/>
      <c r="H16" s="559"/>
    </row>
    <row r="17" spans="1:8" s="324" customFormat="1" ht="32" customHeight="1">
      <c r="A17" s="559"/>
      <c r="B17" s="560" t="s">
        <v>276</v>
      </c>
      <c r="C17" s="560"/>
      <c r="D17" s="560"/>
      <c r="E17" s="559"/>
      <c r="F17" s="559"/>
      <c r="G17" s="559"/>
      <c r="H17" s="559"/>
    </row>
    <row r="18" spans="1:8" s="324" customFormat="1" ht="96" customHeight="1">
      <c r="A18" s="559"/>
      <c r="B18" s="562" t="s">
        <v>277</v>
      </c>
      <c r="C18" s="562"/>
      <c r="D18" s="562"/>
      <c r="E18" s="559"/>
      <c r="F18" s="559"/>
      <c r="G18" s="559"/>
      <c r="H18" s="559"/>
    </row>
    <row r="19" spans="1:8" s="324" customFormat="1" ht="26" customHeight="1">
      <c r="A19" s="559"/>
      <c r="B19" s="563" t="s">
        <v>278</v>
      </c>
      <c r="C19" s="563"/>
      <c r="D19" s="563"/>
      <c r="E19" s="559"/>
      <c r="F19" s="559"/>
      <c r="G19" s="559"/>
      <c r="H19" s="559"/>
    </row>
    <row r="20" spans="1:8" s="324" customFormat="1" ht="24" customHeight="1">
      <c r="A20" s="559"/>
      <c r="B20" s="560" t="s">
        <v>279</v>
      </c>
      <c r="C20" s="560"/>
      <c r="D20" s="560"/>
      <c r="E20" s="559"/>
      <c r="F20" s="559"/>
      <c r="G20" s="559"/>
      <c r="H20" s="559"/>
    </row>
    <row r="21" spans="1:8" s="324" customFormat="1" ht="32" customHeight="1">
      <c r="A21" s="559"/>
      <c r="B21" s="562" t="s">
        <v>280</v>
      </c>
      <c r="C21" s="562"/>
      <c r="D21" s="562"/>
      <c r="E21" s="559"/>
      <c r="F21" s="559"/>
      <c r="G21" s="559"/>
      <c r="H21" s="559"/>
    </row>
    <row r="22" spans="1:8" s="324" customFormat="1" ht="23" customHeight="1">
      <c r="A22" s="559"/>
      <c r="B22" s="562" t="s">
        <v>281</v>
      </c>
      <c r="C22" s="562"/>
      <c r="D22" s="562"/>
      <c r="E22" s="559"/>
      <c r="F22" s="559"/>
      <c r="G22" s="559"/>
      <c r="H22" s="559"/>
    </row>
    <row r="23" spans="1:8" s="324" customFormat="1" ht="120.75" customHeight="1">
      <c r="A23" s="559"/>
      <c r="B23" s="564" t="s">
        <v>282</v>
      </c>
      <c r="C23" s="564"/>
      <c r="D23" s="564"/>
      <c r="E23" s="559"/>
      <c r="F23" s="559"/>
      <c r="G23" s="559"/>
      <c r="H23" s="559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2"/>
  <sheetViews>
    <sheetView topLeftCell="A37" zoomScale="80" zoomScaleNormal="80" workbookViewId="0">
      <selection activeCell="D48" sqref="D48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230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375</v>
      </c>
      <c r="I3" s="75" t="s">
        <v>309</v>
      </c>
      <c r="J3" s="181" t="s">
        <v>308</v>
      </c>
      <c r="K3" s="86" t="s">
        <v>376</v>
      </c>
      <c r="L3" s="190" t="s">
        <v>311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34" t="s">
        <v>285</v>
      </c>
      <c r="E7" s="335"/>
      <c r="F7" s="334"/>
      <c r="G7" s="336"/>
      <c r="H7" s="40"/>
      <c r="I7" s="58"/>
      <c r="K7" s="33"/>
      <c r="L7" s="33"/>
      <c r="M7" s="33"/>
    </row>
    <row r="8" spans="1:16" s="30" customFormat="1" ht="18.5">
      <c r="D8" s="334" t="s">
        <v>181</v>
      </c>
      <c r="E8" s="335"/>
      <c r="F8" s="334" t="s">
        <v>191</v>
      </c>
      <c r="G8" s="337"/>
      <c r="H8" s="40"/>
      <c r="I8" s="58"/>
      <c r="K8" s="33"/>
      <c r="L8" s="33"/>
      <c r="M8" s="33"/>
    </row>
    <row r="9" spans="1:16" s="30" customFormat="1" ht="18">
      <c r="D9" s="338" t="s">
        <v>395</v>
      </c>
      <c r="E9" s="335"/>
      <c r="F9" s="338" t="s">
        <v>287</v>
      </c>
      <c r="G9" s="337"/>
      <c r="H9" s="40"/>
      <c r="I9" s="58"/>
      <c r="K9" s="33"/>
      <c r="L9" s="33"/>
      <c r="M9" s="33"/>
    </row>
    <row r="10" spans="1:16" s="30" customFormat="1" ht="18.5">
      <c r="D10" s="334" t="s">
        <v>340</v>
      </c>
      <c r="E10" s="335"/>
      <c r="F10" s="334" t="s">
        <v>192</v>
      </c>
      <c r="G10" s="337"/>
      <c r="H10" s="40"/>
      <c r="I10" s="58"/>
      <c r="K10" s="33"/>
      <c r="L10" s="33"/>
      <c r="M10" s="33"/>
    </row>
    <row r="11" spans="1:16" s="30" customFormat="1" ht="18.5">
      <c r="D11" s="334" t="s">
        <v>341</v>
      </c>
      <c r="E11" s="335"/>
      <c r="F11" s="334" t="s">
        <v>193</v>
      </c>
      <c r="G11" s="337"/>
      <c r="H11" s="40"/>
      <c r="I11" s="58"/>
      <c r="K11" s="33"/>
      <c r="L11" s="33"/>
      <c r="M11" s="33"/>
    </row>
    <row r="12" spans="1:16" s="30" customFormat="1" ht="18.5">
      <c r="D12" s="334"/>
      <c r="E12" s="335"/>
      <c r="F12" s="334" t="s">
        <v>194</v>
      </c>
      <c r="G12" s="337"/>
      <c r="H12" s="40"/>
      <c r="I12" s="58"/>
      <c r="K12" s="33"/>
      <c r="L12" s="33"/>
      <c r="M12" s="33"/>
    </row>
    <row r="13" spans="1:16" s="30" customFormat="1" ht="18.5">
      <c r="D13" s="38"/>
      <c r="E13" s="335"/>
      <c r="F13" s="334" t="s">
        <v>195</v>
      </c>
      <c r="G13" s="337"/>
      <c r="H13" s="40"/>
      <c r="I13" s="58"/>
      <c r="K13" s="33"/>
      <c r="L13" s="33"/>
      <c r="M13" s="33"/>
    </row>
    <row r="14" spans="1:16" s="30" customFormat="1" ht="18.5">
      <c r="D14" s="38"/>
      <c r="E14" s="335"/>
      <c r="F14" s="334" t="s">
        <v>342</v>
      </c>
      <c r="G14" s="337"/>
      <c r="H14" s="40"/>
      <c r="I14" s="58"/>
      <c r="K14" s="33"/>
      <c r="L14" s="33"/>
      <c r="M14" s="33"/>
    </row>
    <row r="15" spans="1:16" s="30" customFormat="1" ht="18.5">
      <c r="D15" s="38"/>
      <c r="E15" s="335"/>
      <c r="F15" s="334" t="s">
        <v>343</v>
      </c>
      <c r="G15" s="337"/>
      <c r="H15" s="40"/>
      <c r="I15" s="58"/>
      <c r="K15" s="33"/>
      <c r="L15" s="33"/>
      <c r="M15" s="33"/>
    </row>
    <row r="16" spans="1:16" s="30" customFormat="1" ht="18.5">
      <c r="D16" s="38"/>
      <c r="E16" s="335"/>
      <c r="F16" s="334" t="s">
        <v>196</v>
      </c>
      <c r="G16" s="337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9"/>
      <c r="E17" s="31"/>
      <c r="F17" s="566" t="s">
        <v>396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289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65" t="s">
        <v>393</v>
      </c>
      <c r="I22" s="20" t="s">
        <v>309</v>
      </c>
      <c r="J22" s="328" t="s">
        <v>308</v>
      </c>
      <c r="K22" s="329" t="s">
        <v>310</v>
      </c>
      <c r="L22" s="19" t="s">
        <v>311</v>
      </c>
      <c r="M22" s="33"/>
    </row>
    <row r="23" spans="1:16" ht="60" customHeight="1">
      <c r="A23" s="30"/>
      <c r="B23" s="32"/>
      <c r="C23" s="37"/>
      <c r="D23" s="77" t="s">
        <v>407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291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312</v>
      </c>
      <c r="E25" s="53" t="s">
        <v>290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291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292</v>
      </c>
      <c r="E28" s="73" t="s">
        <v>293</v>
      </c>
      <c r="F28" s="69" t="s">
        <v>168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198</v>
      </c>
      <c r="E30" s="53" t="s">
        <v>294</v>
      </c>
      <c r="F30" s="69" t="s">
        <v>121</v>
      </c>
      <c r="G30" s="73">
        <v>10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163</v>
      </c>
      <c r="E31" s="53" t="s">
        <v>390</v>
      </c>
      <c r="F31" s="95" t="s">
        <v>236</v>
      </c>
      <c r="G31" s="70">
        <v>10</v>
      </c>
      <c r="H31" s="83">
        <f>H30+TIME(0,G30,0)</f>
        <v>0.57986111111111105</v>
      </c>
      <c r="I31" s="83">
        <f>I30+TIME(0,G30,0)</f>
        <v>1.3715277777777781</v>
      </c>
      <c r="J31" s="148">
        <f>J30+TIME(0,G30,0)</f>
        <v>1.3715277777777781</v>
      </c>
      <c r="K31" s="83">
        <f>K30+TIME(0,G30,0)</f>
        <v>0.99652777777777779</v>
      </c>
      <c r="L31" s="83">
        <f>L30+TIME(0,G30,0)</f>
        <v>0.82986111111111116</v>
      </c>
    </row>
    <row r="32" spans="1:16" ht="82.5" customHeight="1">
      <c r="A32" s="30"/>
      <c r="B32" s="59">
        <f>B31+0.1</f>
        <v>1.7000000000000002</v>
      </c>
      <c r="C32" s="21"/>
      <c r="D32" s="287" t="s">
        <v>175</v>
      </c>
      <c r="E32" s="73" t="s">
        <v>305</v>
      </c>
      <c r="F32" s="84" t="s">
        <v>199</v>
      </c>
      <c r="G32" s="73">
        <v>15</v>
      </c>
      <c r="H32" s="83">
        <f>H31+TIME(0,G31,0)</f>
        <v>0.58680555555555547</v>
      </c>
      <c r="I32" s="83">
        <f>I31+TIME(0,G31,0)</f>
        <v>1.3784722222222225</v>
      </c>
      <c r="J32" s="148">
        <f>J31+TIME(0,G31,0)</f>
        <v>1.3784722222222225</v>
      </c>
      <c r="K32" s="83">
        <f>K31+TIME(0,G31,0)</f>
        <v>1.0034722222222223</v>
      </c>
      <c r="L32" s="83">
        <f>L31+TIME(0,G31,0)</f>
        <v>0.83680555555555558</v>
      </c>
      <c r="M32" s="33"/>
      <c r="N32" s="30"/>
      <c r="O32" s="30"/>
      <c r="P32" s="30"/>
    </row>
    <row r="33" spans="1:16" s="288" customFormat="1" ht="55.5" customHeight="1">
      <c r="B33" s="59">
        <f>B32+0.1</f>
        <v>1.8000000000000003</v>
      </c>
      <c r="C33" s="131"/>
      <c r="D33" s="289" t="s">
        <v>174</v>
      </c>
      <c r="E33" s="53" t="s">
        <v>306</v>
      </c>
      <c r="F33" s="84" t="s">
        <v>169</v>
      </c>
      <c r="G33" s="73">
        <v>15</v>
      </c>
      <c r="H33" s="83">
        <f>H32+TIME(0,G32,0)</f>
        <v>0.5972222222222221</v>
      </c>
      <c r="I33" s="83">
        <f>I32+TIME(0,G32,0)</f>
        <v>1.3888888888888893</v>
      </c>
      <c r="J33" s="148">
        <f>J32+TIME(0,G32,0)</f>
        <v>1.3888888888888893</v>
      </c>
      <c r="K33" s="83">
        <f>K32+TIME(0,G32,0)</f>
        <v>1.0138888888888891</v>
      </c>
      <c r="L33" s="83">
        <f>L32+TIME(0,G32,0)</f>
        <v>0.84722222222222221</v>
      </c>
      <c r="M33" s="131"/>
    </row>
    <row r="34" spans="1:16" s="101" customFormat="1" ht="73" customHeight="1">
      <c r="B34" s="59">
        <f>B33+0.1</f>
        <v>1.9000000000000004</v>
      </c>
      <c r="D34" s="286" t="s">
        <v>369</v>
      </c>
      <c r="E34" s="53" t="s">
        <v>235</v>
      </c>
      <c r="F34" s="84" t="s">
        <v>232</v>
      </c>
      <c r="G34" s="175">
        <v>10</v>
      </c>
      <c r="H34" s="83">
        <f>H33+TIME(0,G33,0)</f>
        <v>0.60763888888888873</v>
      </c>
      <c r="I34" s="83">
        <f>I33+TIME(0,G33,0)</f>
        <v>1.399305555555556</v>
      </c>
      <c r="J34" s="148">
        <f>J33+TIME(0,G33,0)</f>
        <v>1.399305555555556</v>
      </c>
      <c r="K34" s="83">
        <f>K33+TIME(0,G33,0)</f>
        <v>1.0243055555555558</v>
      </c>
      <c r="L34" s="83">
        <f>L33+TIME(0,G33,0)</f>
        <v>0.85763888888888884</v>
      </c>
    </row>
    <row r="35" spans="1:16" s="101" customFormat="1" ht="73" customHeight="1">
      <c r="B35" s="59">
        <f>B34+0.1</f>
        <v>2.0000000000000004</v>
      </c>
      <c r="D35" s="180" t="s">
        <v>368</v>
      </c>
      <c r="E35" s="53"/>
      <c r="F35" s="94" t="s">
        <v>234</v>
      </c>
      <c r="G35" s="175">
        <v>15</v>
      </c>
      <c r="H35" s="83">
        <f>H34+TIME(0,G34,0)</f>
        <v>0.61458333333333315</v>
      </c>
      <c r="I35" s="83">
        <f>I34+TIME(0,G34,0)</f>
        <v>1.4062500000000004</v>
      </c>
      <c r="J35" s="148">
        <f>J34+TIME(0,G34,0)</f>
        <v>1.4062500000000004</v>
      </c>
      <c r="K35" s="83">
        <f>K34+TIME(0,G34,0)</f>
        <v>1.0312500000000002</v>
      </c>
      <c r="L35" s="83">
        <f>L34+TIME(0,G34,0)</f>
        <v>0.86458333333333326</v>
      </c>
    </row>
    <row r="36" spans="1:16" s="101" customFormat="1" ht="73" customHeight="1">
      <c r="B36" s="59">
        <f>B35+0.1</f>
        <v>2.1000000000000005</v>
      </c>
      <c r="D36" s="286" t="s">
        <v>171</v>
      </c>
      <c r="E36" s="53" t="s">
        <v>394</v>
      </c>
      <c r="F36" s="84" t="s">
        <v>133</v>
      </c>
      <c r="G36" s="73">
        <v>10</v>
      </c>
      <c r="H36" s="83">
        <f>H35+TIME(0,G35,0)</f>
        <v>0.62499999999999978</v>
      </c>
      <c r="I36" s="83">
        <f>I35+TIME(0,G35,0)</f>
        <v>1.4166666666666672</v>
      </c>
      <c r="J36" s="148">
        <f>J35+TIME(0,G35,0)</f>
        <v>1.4166666666666672</v>
      </c>
      <c r="K36" s="83">
        <f>K35+TIME(0,G35,0)</f>
        <v>1.041666666666667</v>
      </c>
      <c r="L36" s="83">
        <f>L35+TIME(0,G35,0)</f>
        <v>0.87499999999999989</v>
      </c>
    </row>
    <row r="37" spans="1:16" ht="71.25" customHeight="1">
      <c r="A37" s="30"/>
      <c r="B37" s="59">
        <f t="shared" ref="B37" si="0">B36+0.1</f>
        <v>2.2000000000000006</v>
      </c>
      <c r="C37" s="21"/>
      <c r="D37" s="78" t="s">
        <v>321</v>
      </c>
      <c r="E37" s="53" t="s">
        <v>322</v>
      </c>
      <c r="F37" s="95" t="s">
        <v>121</v>
      </c>
      <c r="G37" s="70">
        <v>10</v>
      </c>
      <c r="H37" s="83">
        <f t="shared" ref="H37" si="1">H36+TIME(0,G36,0)</f>
        <v>0.6319444444444442</v>
      </c>
      <c r="I37" s="83">
        <f t="shared" ref="I37" si="2">I36+TIME(0,G36,0)</f>
        <v>1.4236111111111116</v>
      </c>
      <c r="J37" s="148">
        <f>J36+TIME(0,G36,0)</f>
        <v>1.4236111111111116</v>
      </c>
      <c r="K37" s="83">
        <f t="shared" ref="K37" si="3">K36+TIME(0,G36,0)</f>
        <v>1.0486111111111114</v>
      </c>
      <c r="L37" s="83">
        <f t="shared" ref="L37" si="4">L36+TIME(0,G36,0)</f>
        <v>0.88194444444444431</v>
      </c>
      <c r="M37" s="33"/>
      <c r="N37" s="30"/>
      <c r="O37" s="30"/>
      <c r="P37" s="30"/>
    </row>
    <row r="38" spans="1:16" ht="36.75" customHeight="1">
      <c r="B38" s="59">
        <f>B37+0.1</f>
        <v>2.3000000000000007</v>
      </c>
      <c r="C38" s="101"/>
      <c r="D38" s="136" t="s">
        <v>126</v>
      </c>
      <c r="E38" s="121"/>
      <c r="F38" s="129" t="s">
        <v>121</v>
      </c>
      <c r="G38" s="129">
        <v>1</v>
      </c>
      <c r="H38" s="83">
        <f t="shared" ref="H38" si="5">H37+TIME(0,G37,0)</f>
        <v>0.63888888888888862</v>
      </c>
      <c r="I38" s="83">
        <f t="shared" ref="I38" si="6">I37+TIME(0,G37,0)</f>
        <v>1.430555555555556</v>
      </c>
      <c r="J38" s="148">
        <f>J37+TIME(0,G37,0)</f>
        <v>1.430555555555556</v>
      </c>
      <c r="K38" s="83">
        <f t="shared" ref="K38" si="7">K37+TIME(0,G37,0)</f>
        <v>1.0555555555555558</v>
      </c>
      <c r="L38" s="83">
        <f t="shared" ref="L38" si="8">L37+TIME(0,G37,0)</f>
        <v>0.88888888888888873</v>
      </c>
    </row>
    <row r="39" spans="1:16" ht="18">
      <c r="A39" s="30"/>
      <c r="M39" s="33"/>
      <c r="N39" s="30"/>
      <c r="O39" s="30"/>
      <c r="P39" s="30"/>
    </row>
    <row r="40" spans="1:16" ht="18">
      <c r="A40" s="30"/>
      <c r="M40" s="33"/>
      <c r="N40" s="30"/>
      <c r="O40" s="30"/>
      <c r="P40" s="30"/>
    </row>
    <row r="41" spans="1:16" s="107" customFormat="1" ht="20.5"/>
    <row r="42" spans="1:16" s="98" customFormat="1" ht="20.5">
      <c r="D42" s="107" t="s">
        <v>399</v>
      </c>
      <c r="E42" s="107"/>
      <c r="F42" s="107"/>
      <c r="G42" s="107"/>
      <c r="H42" s="107"/>
      <c r="I42" s="107"/>
      <c r="J42" s="107"/>
      <c r="K42" s="107"/>
    </row>
    <row r="43" spans="1:16" s="119" customFormat="1">
      <c r="D43" s="98" t="s">
        <v>377</v>
      </c>
      <c r="E43" s="98"/>
      <c r="F43" s="98"/>
      <c r="G43" s="98"/>
      <c r="H43" s="98"/>
      <c r="I43" s="98"/>
      <c r="J43" s="98"/>
      <c r="K43" s="98"/>
      <c r="L43" s="98"/>
    </row>
    <row r="44" spans="1:16" s="98" customFormat="1" ht="19.25">
      <c r="D44" s="119" t="s">
        <v>378</v>
      </c>
      <c r="L44" s="119"/>
    </row>
    <row r="45" spans="1:16" s="98" customFormat="1">
      <c r="D45" s="98" t="s">
        <v>379</v>
      </c>
      <c r="E45" s="119"/>
      <c r="F45" s="119"/>
      <c r="G45" s="119"/>
      <c r="H45" s="119"/>
      <c r="I45" s="119"/>
      <c r="J45" s="119"/>
      <c r="K45" s="119"/>
    </row>
    <row r="46" spans="1:16" s="189" customFormat="1" ht="23">
      <c r="D46" s="98"/>
      <c r="E46" s="98"/>
      <c r="F46" s="98"/>
      <c r="G46" s="98"/>
      <c r="H46" s="98"/>
      <c r="I46" s="98"/>
      <c r="J46" s="98"/>
      <c r="K46" s="98"/>
    </row>
    <row r="47" spans="1:16" s="107" customFormat="1" ht="23.5">
      <c r="D47" s="188" t="s">
        <v>400</v>
      </c>
      <c r="E47" s="189"/>
      <c r="F47" s="189"/>
      <c r="G47" s="189"/>
      <c r="H47" s="189"/>
      <c r="I47" s="189"/>
      <c r="J47" s="189"/>
      <c r="K47" s="189"/>
    </row>
    <row r="48" spans="1:16" s="107" customFormat="1" ht="20.5">
      <c r="D48" s="334" t="s">
        <v>401</v>
      </c>
    </row>
    <row r="49" spans="1:13" s="99" customFormat="1" ht="20.5">
      <c r="D49" s="334" t="s">
        <v>181</v>
      </c>
      <c r="E49" s="107"/>
      <c r="F49" s="107"/>
      <c r="G49" s="107"/>
      <c r="H49" s="107"/>
      <c r="I49" s="107"/>
      <c r="J49" s="107"/>
      <c r="K49" s="107"/>
      <c r="L49" s="107"/>
      <c r="M49" s="101"/>
    </row>
    <row r="50" spans="1:13" s="99" customFormat="1" ht="20.5">
      <c r="D50" s="338" t="s">
        <v>402</v>
      </c>
      <c r="E50" s="107"/>
      <c r="F50" s="107"/>
      <c r="G50" s="107"/>
      <c r="H50" s="107"/>
      <c r="I50" s="107"/>
      <c r="J50" s="107"/>
      <c r="K50" s="107"/>
      <c r="L50" s="101"/>
      <c r="M50" s="101"/>
    </row>
    <row r="51" spans="1:13" s="99" customFormat="1" ht="20.5">
      <c r="D51" s="334" t="s">
        <v>403</v>
      </c>
      <c r="H51" s="264"/>
      <c r="L51" s="101"/>
      <c r="M51" s="101"/>
    </row>
    <row r="52" spans="1:13" ht="20.5">
      <c r="D52" s="334" t="s">
        <v>404</v>
      </c>
      <c r="E52" s="99"/>
      <c r="F52" s="99"/>
      <c r="G52" s="99"/>
      <c r="H52" s="264"/>
      <c r="I52" s="99"/>
      <c r="J52" s="99"/>
      <c r="K52" s="99"/>
    </row>
    <row r="53" spans="1:13" s="99" customFormat="1" ht="20.25">
      <c r="D53" s="2"/>
      <c r="E53" s="2"/>
      <c r="F53" s="2"/>
      <c r="G53" s="2"/>
      <c r="H53" s="14"/>
      <c r="I53" s="2"/>
      <c r="J53" s="30"/>
      <c r="K53" s="30"/>
      <c r="L53" s="101"/>
      <c r="M53" s="101"/>
    </row>
    <row r="54" spans="1:13" s="99" customFormat="1" ht="21">
      <c r="D54" s="262" t="s">
        <v>191</v>
      </c>
      <c r="H54" s="264"/>
      <c r="L54" s="101"/>
      <c r="M54" s="101"/>
    </row>
    <row r="55" spans="1:13" s="99" customFormat="1" ht="20.5">
      <c r="D55" s="263" t="s">
        <v>299</v>
      </c>
      <c r="H55" s="264"/>
      <c r="L55" s="101"/>
      <c r="M55" s="101"/>
    </row>
    <row r="56" spans="1:13" s="99" customFormat="1" ht="21">
      <c r="D56" s="262" t="s">
        <v>192</v>
      </c>
      <c r="H56" s="264"/>
      <c r="L56" s="101"/>
      <c r="M56" s="101"/>
    </row>
    <row r="57" spans="1:13" s="99" customFormat="1" ht="21">
      <c r="D57" s="262" t="s">
        <v>193</v>
      </c>
      <c r="H57" s="264"/>
      <c r="L57" s="101"/>
      <c r="M57" s="101"/>
    </row>
    <row r="58" spans="1:13" s="99" customFormat="1" ht="21">
      <c r="D58" s="262" t="s">
        <v>194</v>
      </c>
      <c r="H58" s="264"/>
      <c r="L58" s="101"/>
      <c r="M58" s="101"/>
    </row>
    <row r="59" spans="1:13" s="99" customFormat="1" ht="21">
      <c r="D59" s="262" t="s">
        <v>195</v>
      </c>
      <c r="H59" s="264"/>
      <c r="L59" s="101"/>
      <c r="M59" s="101"/>
    </row>
    <row r="60" spans="1:13" s="99" customFormat="1" ht="21">
      <c r="D60" s="262" t="s">
        <v>302</v>
      </c>
      <c r="H60" s="264"/>
      <c r="L60" s="101"/>
      <c r="M60" s="101"/>
    </row>
    <row r="61" spans="1:13" s="99" customFormat="1" ht="21">
      <c r="D61" s="262" t="s">
        <v>300</v>
      </c>
      <c r="H61" s="264"/>
      <c r="L61" s="101"/>
      <c r="M61" s="101"/>
    </row>
    <row r="62" spans="1:13" ht="21">
      <c r="A62" s="265"/>
      <c r="D62" s="263" t="s">
        <v>301</v>
      </c>
      <c r="E62" s="99"/>
      <c r="F62" s="99"/>
      <c r="G62" s="99"/>
      <c r="H62" s="264"/>
      <c r="I62" s="99"/>
      <c r="J62" s="99"/>
      <c r="K62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5" r:id="rId4" display="mailto:23367660100@ieeesa.webex.com" xr:uid="{76A69FB8-3140-46DA-AE22-CBEEC38C251B}"/>
    <hyperlink ref="D62" r:id="rId5" display="https://ieeesa.webex.com/webappng/sites/ieeesa/meeting/info/fed89b48fd524ea1badf4ec09cbf503c" xr:uid="{EFD75104-32C8-4A0F-BBDD-72D8A7961F3F}"/>
    <hyperlink ref="D50" r:id="rId6" display="https://ieeesa.webex.com/ieeesa/j.php?MTID=meadb13f4d4b2b536eaeb6861a0283f5d" xr:uid="{7627BCCB-2D63-4E8B-B53D-636DD44463BC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0"/>
  <sheetViews>
    <sheetView topLeftCell="B22" zoomScaleNormal="100" workbookViewId="0">
      <selection activeCell="B33" sqref="B33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307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326</v>
      </c>
      <c r="I4" s="66" t="s">
        <v>327</v>
      </c>
      <c r="J4" s="330" t="s">
        <v>328</v>
      </c>
      <c r="K4" s="331" t="s">
        <v>329</v>
      </c>
      <c r="L4" s="332" t="s">
        <v>330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406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291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290</v>
      </c>
      <c r="F7" s="110"/>
      <c r="G7" s="133">
        <v>1</v>
      </c>
      <c r="H7" s="61">
        <f t="shared" ref="H7:H12" si="0">H6+TIME(0,G6,0)</f>
        <v>0.66736111111111107</v>
      </c>
      <c r="I7" s="61">
        <f t="shared" ref="I7:I12" si="1">I6+TIME(0,G6,0)</f>
        <v>0.79236111111111107</v>
      </c>
      <c r="J7" s="150">
        <f t="shared" ref="J7:J12" si="2">J6+TIME(0,G6,0)</f>
        <v>1.4590277777777778</v>
      </c>
      <c r="K7" s="61">
        <f t="shared" ref="K7:K12" si="3">K6+TIME(0,G6,0)</f>
        <v>1.0840277777777778</v>
      </c>
      <c r="L7" s="61">
        <f t="shared" ref="L7:L12" si="4"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 t="shared" si="0"/>
        <v>0.66805555555555551</v>
      </c>
      <c r="I8" s="71">
        <f t="shared" si="1"/>
        <v>0.79305555555555551</v>
      </c>
      <c r="J8" s="151">
        <f t="shared" si="2"/>
        <v>1.4597222222222224</v>
      </c>
      <c r="K8" s="71">
        <f t="shared" si="3"/>
        <v>1.0847222222222224</v>
      </c>
      <c r="L8" s="71">
        <f t="shared" si="4"/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 t="shared" si="0"/>
        <v>0.66874999999999996</v>
      </c>
      <c r="I9" s="71">
        <f t="shared" si="1"/>
        <v>0.79374999999999996</v>
      </c>
      <c r="J9" s="151">
        <f t="shared" si="2"/>
        <v>1.4604166666666669</v>
      </c>
      <c r="K9" s="71">
        <f t="shared" si="3"/>
        <v>1.0854166666666669</v>
      </c>
      <c r="L9" s="71">
        <f t="shared" si="4"/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290</v>
      </c>
      <c r="F10" s="94" t="s">
        <v>121</v>
      </c>
      <c r="G10" s="129">
        <v>5</v>
      </c>
      <c r="H10" s="61">
        <f t="shared" si="0"/>
        <v>0.6694444444444444</v>
      </c>
      <c r="I10" s="61">
        <f t="shared" si="1"/>
        <v>0.7944444444444444</v>
      </c>
      <c r="J10" s="150">
        <f t="shared" si="2"/>
        <v>1.4611111111111115</v>
      </c>
      <c r="K10" s="61">
        <f t="shared" si="3"/>
        <v>1.0861111111111115</v>
      </c>
      <c r="L10" s="61">
        <f t="shared" si="4"/>
        <v>0.50277777777777777</v>
      </c>
    </row>
    <row r="11" spans="1:16" s="17" customFormat="1" ht="57" customHeight="1">
      <c r="B11" s="59">
        <f>B10+0.1</f>
        <v>2.5000000000000004</v>
      </c>
      <c r="C11" s="101"/>
      <c r="D11" s="134" t="s">
        <v>140</v>
      </c>
      <c r="E11" s="85" t="s">
        <v>313</v>
      </c>
      <c r="F11" s="95" t="s">
        <v>314</v>
      </c>
      <c r="G11" s="129">
        <v>5</v>
      </c>
      <c r="H11" s="83">
        <f t="shared" si="0"/>
        <v>0.67291666666666661</v>
      </c>
      <c r="I11" s="83">
        <f t="shared" si="1"/>
        <v>0.79791666666666661</v>
      </c>
      <c r="J11" s="148">
        <f t="shared" si="2"/>
        <v>1.4645833333333338</v>
      </c>
      <c r="K11" s="83">
        <f t="shared" si="3"/>
        <v>1.0895833333333338</v>
      </c>
      <c r="L11" s="83">
        <f t="shared" si="4"/>
        <v>0.50624999999999998</v>
      </c>
    </row>
    <row r="12" spans="1:16" s="17" customFormat="1" ht="57" customHeight="1">
      <c r="B12" s="59">
        <f>B11+0.1</f>
        <v>2.6000000000000005</v>
      </c>
      <c r="C12" s="101"/>
      <c r="D12" s="134" t="s">
        <v>213</v>
      </c>
      <c r="E12" s="85" t="s">
        <v>249</v>
      </c>
      <c r="F12" s="95" t="s">
        <v>314</v>
      </c>
      <c r="G12" s="129">
        <v>5</v>
      </c>
      <c r="H12" s="83">
        <f t="shared" si="0"/>
        <v>0.67638888888888882</v>
      </c>
      <c r="I12" s="83">
        <f t="shared" si="1"/>
        <v>0.80138888888888882</v>
      </c>
      <c r="J12" s="148">
        <f t="shared" si="2"/>
        <v>1.4680555555555561</v>
      </c>
      <c r="K12" s="83">
        <f t="shared" si="3"/>
        <v>1.0930555555555561</v>
      </c>
      <c r="L12" s="83">
        <f t="shared" si="4"/>
        <v>0.50972222222222219</v>
      </c>
    </row>
    <row r="13" spans="1:16" s="99" customFormat="1" ht="46.75" customHeight="1">
      <c r="B13" s="105"/>
      <c r="C13" s="100"/>
      <c r="D13" s="174" t="s">
        <v>200</v>
      </c>
      <c r="E13" s="121"/>
      <c r="F13" s="85"/>
      <c r="G13" s="73"/>
      <c r="H13" s="26"/>
      <c r="I13" s="26"/>
      <c r="J13" s="178"/>
    </row>
    <row r="14" spans="1:16" s="101" customFormat="1" ht="75.5" customHeight="1">
      <c r="B14" s="59">
        <f>B12+0.1</f>
        <v>2.7000000000000006</v>
      </c>
      <c r="D14" s="348" t="s">
        <v>319</v>
      </c>
      <c r="E14" s="53" t="s">
        <v>370</v>
      </c>
      <c r="F14" s="349" t="s">
        <v>320</v>
      </c>
      <c r="G14" s="70">
        <v>20</v>
      </c>
      <c r="H14" s="61">
        <f>H12+TIME(0,G12,H165)</f>
        <v>0.67986111111111103</v>
      </c>
      <c r="I14" s="61">
        <f>I12+TIME(0,G12,0)</f>
        <v>0.80486111111111103</v>
      </c>
      <c r="J14" s="150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1" customFormat="1" ht="88" customHeight="1">
      <c r="B15" s="59">
        <f t="shared" ref="B15:B21" si="5">B14+0.1</f>
        <v>2.8000000000000007</v>
      </c>
      <c r="D15" s="333" t="s">
        <v>203</v>
      </c>
      <c r="E15" s="53" t="s">
        <v>315</v>
      </c>
      <c r="F15" s="69" t="s">
        <v>204</v>
      </c>
      <c r="G15" s="70">
        <v>15</v>
      </c>
      <c r="H15" s="61">
        <f>H14+TIME(0,G14,H166)</f>
        <v>0.69374999999999987</v>
      </c>
      <c r="I15" s="61">
        <f>I14+TIME(0,G14,0)</f>
        <v>0.81874999999999987</v>
      </c>
      <c r="J15" s="150">
        <f>J14+TIME(0,G14,0)</f>
        <v>1.4854166666666673</v>
      </c>
      <c r="K15" s="61">
        <f>K14+TIME(0,G14,0)</f>
        <v>1.1104166666666673</v>
      </c>
      <c r="L15" s="61">
        <f>L14+TIME(0,G14,0)</f>
        <v>0.52708333333333324</v>
      </c>
    </row>
    <row r="16" spans="1:16" s="101" customFormat="1" ht="80.25" customHeight="1">
      <c r="B16" s="59">
        <f t="shared" si="5"/>
        <v>2.9000000000000008</v>
      </c>
      <c r="D16" s="348" t="s">
        <v>316</v>
      </c>
      <c r="E16" s="53" t="s">
        <v>318</v>
      </c>
      <c r="F16" s="349" t="s">
        <v>237</v>
      </c>
      <c r="G16" s="70">
        <v>10</v>
      </c>
      <c r="H16" s="83">
        <f t="shared" ref="H16:H17" si="6">H15+TIME(0,G15,0)</f>
        <v>0.7041666666666665</v>
      </c>
      <c r="I16" s="83">
        <f t="shared" ref="I16:I17" si="7">I15+TIME(0,G15,0)</f>
        <v>0.8291666666666665</v>
      </c>
      <c r="J16" s="148">
        <f t="shared" ref="J16:J17" si="8">J15+TIME(0,G15,0)</f>
        <v>1.495833333333334</v>
      </c>
      <c r="K16" s="83">
        <f t="shared" ref="K16:K17" si="9">K15+TIME(0,G15,0)</f>
        <v>1.120833333333334</v>
      </c>
      <c r="L16" s="83">
        <f t="shared" ref="L16:L17" si="10">L15+TIME(0,G15,0)</f>
        <v>0.53749999999999987</v>
      </c>
    </row>
    <row r="17" spans="2:13" s="101" customFormat="1" ht="84.75" customHeight="1">
      <c r="B17" s="59">
        <f t="shared" si="5"/>
        <v>3.0000000000000009</v>
      </c>
      <c r="D17" s="348" t="s">
        <v>317</v>
      </c>
      <c r="E17" s="53" t="s">
        <v>238</v>
      </c>
      <c r="F17" s="349" t="s">
        <v>237</v>
      </c>
      <c r="G17" s="70">
        <v>10</v>
      </c>
      <c r="H17" s="83">
        <f t="shared" si="6"/>
        <v>0.71111111111111092</v>
      </c>
      <c r="I17" s="83">
        <f t="shared" si="7"/>
        <v>0.83611111111111092</v>
      </c>
      <c r="J17" s="148">
        <f t="shared" si="8"/>
        <v>1.5027777777777784</v>
      </c>
      <c r="K17" s="83">
        <f t="shared" si="9"/>
        <v>1.1277777777777784</v>
      </c>
      <c r="L17" s="83">
        <f t="shared" si="10"/>
        <v>0.54444444444444429</v>
      </c>
    </row>
    <row r="18" spans="2:13" s="17" customFormat="1" ht="99.75" customHeight="1">
      <c r="B18" s="59">
        <f>B17+0.1</f>
        <v>3.100000000000001</v>
      </c>
      <c r="D18" s="78" t="s">
        <v>214</v>
      </c>
      <c r="E18" s="53" t="s">
        <v>303</v>
      </c>
      <c r="F18" s="84" t="s">
        <v>202</v>
      </c>
      <c r="G18" s="73">
        <v>15</v>
      </c>
      <c r="H18" s="83">
        <f t="shared" ref="H18" si="11">H17+TIME(0,G17,0)</f>
        <v>0.71805555555555534</v>
      </c>
      <c r="I18" s="83">
        <f t="shared" ref="I18" si="12">I17+TIME(0,G17,0)</f>
        <v>0.84305555555555534</v>
      </c>
      <c r="J18" s="148">
        <f t="shared" ref="J18" si="13">J17+TIME(0,G17,0)</f>
        <v>1.5097222222222229</v>
      </c>
      <c r="K18" s="83">
        <f t="shared" ref="K18" si="14">K17+TIME(0,G17,0)</f>
        <v>1.1347222222222229</v>
      </c>
      <c r="L18" s="83">
        <f t="shared" ref="L18" si="15">L17+TIME(0,G17,0)</f>
        <v>0.55138888888888871</v>
      </c>
    </row>
    <row r="19" spans="2:13" s="17" customFormat="1" ht="74.25" customHeight="1">
      <c r="B19" s="59">
        <f>B18+0.1</f>
        <v>3.2000000000000011</v>
      </c>
      <c r="D19" s="78" t="s">
        <v>206</v>
      </c>
      <c r="E19" s="53" t="s">
        <v>304</v>
      </c>
      <c r="F19" s="84" t="s">
        <v>205</v>
      </c>
      <c r="G19" s="73">
        <v>15</v>
      </c>
      <c r="H19" s="83">
        <f>H18+TIME(0,G18,0)</f>
        <v>0.72847222222222197</v>
      </c>
      <c r="I19" s="83">
        <f>I18+TIME(0,G18,0)</f>
        <v>0.85347222222222197</v>
      </c>
      <c r="J19" s="148">
        <f>J18+TIME(0,G18,0)</f>
        <v>1.5201388888888896</v>
      </c>
      <c r="K19" s="83">
        <f>K18+TIME(0,G18,0)</f>
        <v>1.1451388888888896</v>
      </c>
      <c r="L19" s="83">
        <f>L18+TIME(0,G18,0)</f>
        <v>0.56180555555555534</v>
      </c>
    </row>
    <row r="20" spans="2:13" s="101" customFormat="1" ht="73" customHeight="1">
      <c r="B20" s="59">
        <f>B19+0.1</f>
        <v>3.3000000000000012</v>
      </c>
      <c r="D20" s="286" t="s">
        <v>171</v>
      </c>
      <c r="E20" s="53" t="s">
        <v>394</v>
      </c>
      <c r="F20" s="84" t="s">
        <v>133</v>
      </c>
      <c r="G20" s="73">
        <v>5</v>
      </c>
      <c r="H20" s="83">
        <f>H19+TIME(0,G19,0)</f>
        <v>0.7388888888888886</v>
      </c>
      <c r="I20" s="83">
        <f>I19+TIME(0,G19,0)</f>
        <v>0.8638888888888886</v>
      </c>
      <c r="J20" s="148">
        <f>J19+TIME(0,G19,0)</f>
        <v>1.5305555555555563</v>
      </c>
      <c r="K20" s="83">
        <f>K19+TIME(0,G19,0)</f>
        <v>1.1555555555555563</v>
      </c>
      <c r="L20" s="83">
        <f>L19+TIME(0,G19,0)</f>
        <v>0.57222222222222197</v>
      </c>
    </row>
    <row r="21" spans="2:13" s="101" customFormat="1" ht="73" customHeight="1">
      <c r="B21" s="59">
        <f t="shared" si="5"/>
        <v>3.4000000000000012</v>
      </c>
      <c r="D21" s="286" t="s">
        <v>323</v>
      </c>
      <c r="E21" s="53"/>
      <c r="F21" s="84" t="s">
        <v>324</v>
      </c>
      <c r="G21" s="175">
        <v>5</v>
      </c>
      <c r="H21" s="83">
        <f t="shared" ref="H21" si="16">H20+TIME(0,G20,0)</f>
        <v>0.74236111111111081</v>
      </c>
      <c r="I21" s="83">
        <f t="shared" ref="I21" si="17">I20+TIME(0,G20,0)</f>
        <v>0.86736111111111081</v>
      </c>
      <c r="J21" s="148">
        <f>J20+TIME(0,G20,0)</f>
        <v>1.5340277777777787</v>
      </c>
      <c r="K21" s="83">
        <f t="shared" ref="K21" si="18">K20+TIME(0,G20,0)</f>
        <v>1.1590277777777787</v>
      </c>
      <c r="L21" s="83">
        <f t="shared" ref="L21" si="19">L20+TIME(0,G20,0)</f>
        <v>0.57569444444444418</v>
      </c>
    </row>
    <row r="22" spans="2:13" s="2" customFormat="1" ht="29.75" customHeight="1">
      <c r="B22" s="59">
        <f>B21+0.1</f>
        <v>3.5000000000000013</v>
      </c>
      <c r="C22" s="101"/>
      <c r="D22" s="136" t="s">
        <v>126</v>
      </c>
      <c r="E22" s="121"/>
      <c r="F22" s="129" t="s">
        <v>121</v>
      </c>
      <c r="G22" s="129">
        <v>1</v>
      </c>
      <c r="H22" s="83">
        <f t="shared" ref="H22" si="20">H21+TIME(0,G21,0)</f>
        <v>0.74583333333333302</v>
      </c>
      <c r="I22" s="83">
        <f t="shared" ref="I22" si="21">I21+TIME(0,G21,0)</f>
        <v>0.87083333333333302</v>
      </c>
      <c r="J22" s="148">
        <f>J21+TIME(0,G21,0)</f>
        <v>1.537500000000001</v>
      </c>
      <c r="K22" s="83">
        <f t="shared" ref="K22" si="22">K21+TIME(0,G21,0)</f>
        <v>1.162500000000001</v>
      </c>
      <c r="L22" s="83">
        <f t="shared" ref="L22" si="23">L21+TIME(0,G21,0)</f>
        <v>0.57916666666666639</v>
      </c>
      <c r="M22" s="17"/>
    </row>
    <row r="23" spans="2:13">
      <c r="J23" s="110"/>
    </row>
    <row r="24" spans="2:13" s="17" customFormat="1" ht="18">
      <c r="B24" s="59"/>
      <c r="D24" s="127"/>
      <c r="E24" s="73"/>
      <c r="F24" s="129"/>
      <c r="G24" s="129"/>
      <c r="H24" s="130"/>
      <c r="I24" s="132"/>
      <c r="J24" s="131"/>
      <c r="K24" s="131"/>
    </row>
    <row r="25" spans="2:13" s="106" customFormat="1" ht="18"/>
    <row r="26" spans="2:13" s="98" customFormat="1" ht="12" customHeight="1">
      <c r="F26" s="162"/>
    </row>
    <row r="27" spans="2:13" s="98" customFormat="1" ht="15.5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2:13" s="98" customFormat="1" ht="23">
      <c r="B28" s="98" t="s">
        <v>405</v>
      </c>
    </row>
    <row r="29" spans="2:13" s="98" customFormat="1" ht="19.25">
      <c r="B29" s="98" t="s">
        <v>380</v>
      </c>
    </row>
    <row r="30" spans="2:13" s="119" customFormat="1" ht="19.25">
      <c r="B30" s="119" t="s">
        <v>381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3" s="98" customFormat="1" ht="15.5">
      <c r="B31" s="98" t="s">
        <v>382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</row>
    <row r="32" spans="2:13" s="98" customFormat="1" ht="15.5"/>
    <row r="33" spans="2:13" s="189" customFormat="1" ht="23.5">
      <c r="B33" s="188" t="s">
        <v>400</v>
      </c>
    </row>
    <row r="34" spans="2:13" s="107" customFormat="1" ht="21">
      <c r="B34" s="262" t="s">
        <v>295</v>
      </c>
    </row>
    <row r="35" spans="2:13" s="107" customFormat="1" ht="21">
      <c r="B35" s="262" t="s">
        <v>181</v>
      </c>
    </row>
    <row r="36" spans="2:13" s="99" customFormat="1" ht="20.5">
      <c r="B36" s="263" t="s">
        <v>296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1"/>
    </row>
    <row r="37" spans="2:13" s="99" customFormat="1" ht="21">
      <c r="B37" s="262" t="s">
        <v>297</v>
      </c>
      <c r="F37" s="264"/>
      <c r="L37" s="101"/>
      <c r="M37" s="101"/>
    </row>
    <row r="38" spans="2:13" s="99" customFormat="1" ht="21">
      <c r="B38" s="262" t="s">
        <v>298</v>
      </c>
      <c r="F38" s="264"/>
      <c r="L38" s="101"/>
      <c r="M38" s="101"/>
    </row>
    <row r="39" spans="2:13" s="2" customFormat="1" ht="18">
      <c r="F39" s="14"/>
      <c r="H39" s="30"/>
      <c r="I39" s="30"/>
      <c r="J39" s="30"/>
      <c r="L39" s="17"/>
      <c r="M39" s="17"/>
    </row>
    <row r="40" spans="2:13" s="99" customFormat="1" ht="21">
      <c r="B40" s="262" t="s">
        <v>191</v>
      </c>
      <c r="F40" s="264"/>
      <c r="L40" s="101"/>
      <c r="M40" s="101"/>
    </row>
    <row r="41" spans="2:13" s="99" customFormat="1" ht="20.5">
      <c r="B41" s="263" t="s">
        <v>299</v>
      </c>
      <c r="F41" s="264"/>
      <c r="L41" s="101"/>
      <c r="M41" s="101"/>
    </row>
    <row r="42" spans="2:13" s="99" customFormat="1" ht="21">
      <c r="B42" s="262" t="s">
        <v>192</v>
      </c>
      <c r="F42" s="264"/>
      <c r="L42" s="101"/>
      <c r="M42" s="101"/>
    </row>
    <row r="43" spans="2:13" s="99" customFormat="1" ht="21">
      <c r="B43" s="262" t="s">
        <v>193</v>
      </c>
      <c r="F43" s="264"/>
      <c r="L43" s="101"/>
      <c r="M43" s="101"/>
    </row>
    <row r="44" spans="2:13" s="99" customFormat="1" ht="21">
      <c r="B44" s="262" t="s">
        <v>194</v>
      </c>
      <c r="F44" s="264"/>
      <c r="L44" s="101"/>
      <c r="M44" s="101"/>
    </row>
    <row r="45" spans="2:13" s="99" customFormat="1" ht="21">
      <c r="B45" s="262" t="s">
        <v>195</v>
      </c>
      <c r="F45" s="264"/>
      <c r="L45" s="101"/>
      <c r="M45" s="101"/>
    </row>
    <row r="46" spans="2:13" s="99" customFormat="1" ht="21">
      <c r="B46" s="262" t="s">
        <v>302</v>
      </c>
      <c r="F46" s="264"/>
      <c r="L46" s="101"/>
      <c r="M46" s="101"/>
    </row>
    <row r="47" spans="2:13" s="99" customFormat="1" ht="21">
      <c r="B47" s="262" t="s">
        <v>300</v>
      </c>
      <c r="F47" s="264"/>
      <c r="L47" s="101"/>
      <c r="M47" s="101"/>
    </row>
    <row r="48" spans="2:13" s="99" customFormat="1" ht="20.5">
      <c r="B48" s="263" t="s">
        <v>301</v>
      </c>
      <c r="F48" s="264"/>
      <c r="L48" s="101"/>
      <c r="M48" s="101"/>
    </row>
    <row r="49" spans="1:13" s="99" customFormat="1" ht="20.5">
      <c r="B49" s="263" t="s">
        <v>229</v>
      </c>
      <c r="F49" s="264"/>
      <c r="L49" s="101"/>
      <c r="M49" s="101"/>
    </row>
    <row r="50" spans="1:13" s="2" customFormat="1" ht="15.5">
      <c r="A50"/>
      <c r="E50" s="14"/>
      <c r="K50" s="17"/>
      <c r="L50" s="17"/>
      <c r="M50" s="17"/>
    </row>
  </sheetData>
  <phoneticPr fontId="23"/>
  <hyperlinks>
    <hyperlink ref="B49" r:id="rId1" display="https://ieeesa.webex.com/webappng/sites/ieeesa/meeting/info/237bccaaf4314129a4cedfc71c2c19f5?requestUUID=68d1a0d5-6132-4564-995d-fe7e8dea2dec" xr:uid="{BC8BDAF6-BB9A-4DA3-BEB9-7AB721B0B666}"/>
    <hyperlink ref="B36" r:id="rId2" display="https://ieeesa.webex.com/ieeesa/j.php?MTID=mc0aa610fca1e4c43ea3b3cebac574aec" xr:uid="{A1451C2E-2677-4667-900E-6E09C2487797}"/>
    <hyperlink ref="B41" r:id="rId3" display="mailto:23367660100@ieeesa.webex.com" xr:uid="{62C6801C-ABEA-47B4-8814-B1C936DDD578}"/>
    <hyperlink ref="B48" r:id="rId4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A38" zoomScale="90" zoomScaleNormal="90" workbookViewId="0">
      <selection activeCell="D48" sqref="D4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325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348</v>
      </c>
      <c r="I3" s="66" t="s">
        <v>349</v>
      </c>
      <c r="J3" s="330" t="s">
        <v>350</v>
      </c>
      <c r="K3" s="331" t="s">
        <v>351</v>
      </c>
      <c r="L3" s="86" t="s">
        <v>383</v>
      </c>
    </row>
    <row r="4" spans="2:16" s="17" customFormat="1" ht="44" customHeight="1">
      <c r="D4" s="52" t="s">
        <v>135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 t="shared" ref="I5" si="0">H5+TIME(H5+2,0,0)</f>
        <v>8.3333333333333329E-2</v>
      </c>
    </row>
    <row r="6" spans="2:16" ht="44" customHeight="1">
      <c r="B6" s="15"/>
      <c r="C6" s="12"/>
      <c r="D6" s="52" t="s">
        <v>136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197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40" t="s">
        <v>285</v>
      </c>
      <c r="E11" s="135"/>
      <c r="F11" s="340"/>
      <c r="G11" s="341"/>
      <c r="H11" s="73"/>
      <c r="I11" s="83"/>
      <c r="K11" s="62"/>
      <c r="L11" s="62"/>
      <c r="M11" s="62"/>
    </row>
    <row r="12" spans="2:16" s="26" customFormat="1" ht="16">
      <c r="D12" s="340" t="s">
        <v>181</v>
      </c>
      <c r="E12" s="135"/>
      <c r="F12" s="340" t="s">
        <v>191</v>
      </c>
      <c r="G12" s="342"/>
      <c r="H12" s="73"/>
      <c r="I12" s="83"/>
      <c r="K12" s="62"/>
      <c r="L12" s="62"/>
      <c r="M12" s="62"/>
    </row>
    <row r="13" spans="2:16" s="26" customFormat="1" ht="15.75">
      <c r="D13" s="343" t="s">
        <v>286</v>
      </c>
      <c r="E13" s="135"/>
      <c r="F13" s="343" t="s">
        <v>287</v>
      </c>
      <c r="G13" s="342"/>
      <c r="H13" s="73"/>
      <c r="I13" s="83"/>
      <c r="K13" s="62"/>
      <c r="L13" s="62"/>
      <c r="M13" s="62"/>
    </row>
    <row r="14" spans="2:16" s="26" customFormat="1" ht="16">
      <c r="D14" s="340" t="s">
        <v>344</v>
      </c>
      <c r="E14" s="135"/>
      <c r="F14" s="340" t="s">
        <v>192</v>
      </c>
      <c r="G14" s="342"/>
      <c r="H14" s="73"/>
      <c r="I14" s="83"/>
      <c r="K14" s="62"/>
      <c r="L14" s="62"/>
      <c r="M14" s="62"/>
    </row>
    <row r="15" spans="2:16" s="26" customFormat="1" ht="16">
      <c r="D15" s="340" t="s">
        <v>345</v>
      </c>
      <c r="E15" s="135"/>
      <c r="F15" s="340" t="s">
        <v>193</v>
      </c>
      <c r="G15" s="342"/>
      <c r="H15" s="73"/>
      <c r="I15" s="83"/>
      <c r="K15" s="62"/>
      <c r="L15" s="62"/>
      <c r="M15" s="62"/>
    </row>
    <row r="16" spans="2:16" s="26" customFormat="1" ht="16">
      <c r="D16" s="340"/>
      <c r="E16" s="135"/>
      <c r="F16" s="340" t="s">
        <v>194</v>
      </c>
      <c r="G16" s="342"/>
      <c r="H16" s="73"/>
      <c r="I16" s="83"/>
      <c r="K16" s="62"/>
      <c r="L16" s="62"/>
      <c r="M16" s="62"/>
    </row>
    <row r="17" spans="1:16" s="26" customFormat="1" ht="16">
      <c r="D17" s="344"/>
      <c r="E17" s="135"/>
      <c r="F17" s="340" t="s">
        <v>195</v>
      </c>
      <c r="G17" s="342"/>
      <c r="H17" s="73"/>
      <c r="I17" s="83"/>
      <c r="K17" s="62"/>
      <c r="L17" s="62"/>
      <c r="M17" s="62"/>
    </row>
    <row r="18" spans="1:16" s="26" customFormat="1" ht="16">
      <c r="D18" s="344"/>
      <c r="E18" s="135"/>
      <c r="F18" s="340" t="s">
        <v>346</v>
      </c>
      <c r="G18" s="342"/>
      <c r="H18" s="73"/>
      <c r="I18" s="83"/>
      <c r="K18" s="62"/>
      <c r="L18" s="62"/>
      <c r="M18" s="62"/>
    </row>
    <row r="19" spans="1:16" s="26" customFormat="1" ht="16">
      <c r="D19" s="344"/>
      <c r="E19" s="135"/>
      <c r="F19" s="340" t="s">
        <v>347</v>
      </c>
      <c r="G19" s="342"/>
      <c r="H19" s="73"/>
      <c r="I19" s="83"/>
      <c r="K19" s="62"/>
      <c r="L19" s="62"/>
      <c r="M19" s="62"/>
    </row>
    <row r="20" spans="1:16" s="26" customFormat="1" ht="16">
      <c r="D20" s="344"/>
      <c r="E20" s="135"/>
      <c r="F20" s="340" t="s">
        <v>196</v>
      </c>
      <c r="G20" s="342"/>
      <c r="H20" s="73"/>
      <c r="I20" s="83"/>
      <c r="K20" s="62"/>
      <c r="L20" s="62"/>
      <c r="M20" s="62"/>
    </row>
    <row r="21" spans="1:16" s="26" customFormat="1">
      <c r="B21" s="345"/>
      <c r="C21" s="21"/>
      <c r="D21" s="60"/>
      <c r="E21" s="14"/>
      <c r="F21" s="343" t="s">
        <v>288</v>
      </c>
      <c r="G21" s="73"/>
      <c r="H21" s="73"/>
      <c r="I21" s="83"/>
      <c r="K21" s="62"/>
      <c r="L21" s="62"/>
      <c r="M21" s="62"/>
    </row>
    <row r="22" spans="1:16" s="26" customFormat="1">
      <c r="B22" s="345"/>
      <c r="C22" s="21"/>
      <c r="D22" s="60"/>
      <c r="E22" s="14"/>
      <c r="F22" s="343"/>
      <c r="G22" s="73"/>
      <c r="H22" s="73"/>
      <c r="I22" s="83"/>
      <c r="K22" s="62"/>
      <c r="L22" s="62"/>
      <c r="M22" s="62"/>
    </row>
    <row r="23" spans="1:16" s="26" customFormat="1" ht="16.25" thickBot="1">
      <c r="B23" s="345"/>
      <c r="C23" s="21"/>
      <c r="D23" s="60"/>
      <c r="E23" s="14"/>
      <c r="F23" s="343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348</v>
      </c>
      <c r="I24" s="66" t="s">
        <v>349</v>
      </c>
      <c r="J24" s="330" t="s">
        <v>350</v>
      </c>
      <c r="K24" s="331" t="s">
        <v>351</v>
      </c>
      <c r="L24" s="332" t="s">
        <v>352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411</v>
      </c>
      <c r="E25" s="73"/>
      <c r="F25" s="129"/>
      <c r="G25" s="95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33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33">
        <v>1</v>
      </c>
      <c r="H27" s="83">
        <f t="shared" ref="H27:H31" si="1">H26+TIME(0,G26,0)</f>
        <v>0.56319444444444444</v>
      </c>
      <c r="I27" s="83">
        <f t="shared" ref="I27:I31" si="2">I26+TIME(0,G26,0)</f>
        <v>0.68819444444444444</v>
      </c>
      <c r="J27" s="148">
        <f t="shared" ref="J27:J31" si="3">J26+TIME(0,G26,0)</f>
        <v>1.3548611111111111</v>
      </c>
      <c r="K27" s="83">
        <f t="shared" ref="K27:K31" si="4">K26+TIME(0,G26,0)</f>
        <v>0.97986111111111118</v>
      </c>
      <c r="L27" s="83">
        <f t="shared" ref="L27:L32" si="5"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291</v>
      </c>
      <c r="F28" s="128" t="s">
        <v>130</v>
      </c>
      <c r="G28" s="133">
        <v>1</v>
      </c>
      <c r="H28" s="74">
        <f t="shared" si="1"/>
        <v>0.56388888888888888</v>
      </c>
      <c r="I28" s="74">
        <f t="shared" si="2"/>
        <v>0.68888888888888888</v>
      </c>
      <c r="J28" s="149">
        <f t="shared" si="3"/>
        <v>1.3555555555555556</v>
      </c>
      <c r="K28" s="74">
        <f t="shared" si="4"/>
        <v>0.98055555555555562</v>
      </c>
      <c r="L28" s="74">
        <f t="shared" si="5"/>
        <v>0.81388888888888899</v>
      </c>
    </row>
    <row r="29" spans="1:16" s="99" customFormat="1" ht="23.25" customHeight="1">
      <c r="A29" s="102"/>
      <c r="B29" s="36">
        <f t="shared" ref="B29:B32" si="6">B28+0.1</f>
        <v>3.3000000000000003</v>
      </c>
      <c r="C29" s="89"/>
      <c r="D29" s="125" t="s">
        <v>131</v>
      </c>
      <c r="E29" s="120"/>
      <c r="F29" s="128" t="s">
        <v>121</v>
      </c>
      <c r="G29" s="133">
        <v>1</v>
      </c>
      <c r="H29" s="74">
        <f t="shared" si="1"/>
        <v>0.56458333333333333</v>
      </c>
      <c r="I29" s="74">
        <f t="shared" si="2"/>
        <v>0.68958333333333333</v>
      </c>
      <c r="J29" s="149">
        <f t="shared" si="3"/>
        <v>1.3562500000000002</v>
      </c>
      <c r="K29" s="74">
        <f t="shared" si="4"/>
        <v>0.98125000000000007</v>
      </c>
      <c r="L29" s="74">
        <f t="shared" si="5"/>
        <v>0.81458333333333344</v>
      </c>
    </row>
    <row r="30" spans="1:16" s="99" customFormat="1" ht="23.25" customHeight="1">
      <c r="A30" s="102"/>
      <c r="B30" s="36">
        <f t="shared" si="6"/>
        <v>3.4000000000000004</v>
      </c>
      <c r="C30" s="89"/>
      <c r="D30" s="125" t="s">
        <v>132</v>
      </c>
      <c r="E30" s="120" t="s">
        <v>290</v>
      </c>
      <c r="F30" s="128" t="s">
        <v>121</v>
      </c>
      <c r="G30" s="133">
        <v>1</v>
      </c>
      <c r="H30" s="74">
        <f t="shared" si="1"/>
        <v>0.56527777777777777</v>
      </c>
      <c r="I30" s="74">
        <f t="shared" si="2"/>
        <v>0.69027777777777777</v>
      </c>
      <c r="J30" s="149">
        <f t="shared" si="3"/>
        <v>1.3569444444444447</v>
      </c>
      <c r="K30" s="74">
        <f t="shared" si="4"/>
        <v>0.98194444444444451</v>
      </c>
      <c r="L30" s="74">
        <f t="shared" si="5"/>
        <v>0.81527777777777788</v>
      </c>
    </row>
    <row r="31" spans="1:16" s="101" customFormat="1" ht="48" customHeight="1">
      <c r="B31" s="59">
        <f t="shared" si="6"/>
        <v>3.5000000000000004</v>
      </c>
      <c r="D31" s="286" t="s">
        <v>369</v>
      </c>
      <c r="E31" s="53" t="s">
        <v>235</v>
      </c>
      <c r="F31" s="84" t="s">
        <v>232</v>
      </c>
      <c r="G31" s="175">
        <v>10</v>
      </c>
      <c r="H31" s="83">
        <f t="shared" si="1"/>
        <v>0.56597222222222221</v>
      </c>
      <c r="I31" s="83">
        <f t="shared" si="2"/>
        <v>0.69097222222222221</v>
      </c>
      <c r="J31" s="148">
        <f t="shared" si="3"/>
        <v>1.3576388888888893</v>
      </c>
      <c r="K31" s="83">
        <f t="shared" si="4"/>
        <v>0.98263888888888895</v>
      </c>
      <c r="L31" s="83">
        <f t="shared" si="5"/>
        <v>0.81597222222222232</v>
      </c>
    </row>
    <row r="32" spans="1:16" s="282" customFormat="1" ht="65" customHeight="1">
      <c r="B32" s="283">
        <f t="shared" si="6"/>
        <v>3.6000000000000005</v>
      </c>
      <c r="C32" s="284"/>
      <c r="D32" s="180" t="s">
        <v>368</v>
      </c>
      <c r="E32" s="53"/>
      <c r="F32" s="94" t="s">
        <v>234</v>
      </c>
      <c r="G32" s="175">
        <v>10</v>
      </c>
      <c r="H32" s="179">
        <f t="shared" ref="H32:H38" si="7">H31+TIME(0,G31,0)</f>
        <v>0.57291666666666663</v>
      </c>
      <c r="I32" s="285">
        <f t="shared" ref="I32:I38" si="8">I31+TIME(0,G31,0)</f>
        <v>0.69791666666666663</v>
      </c>
      <c r="J32" s="150">
        <f t="shared" ref="J32:J38" si="9">J31+TIME(0,G31,0)</f>
        <v>1.3645833333333337</v>
      </c>
      <c r="K32" s="285">
        <f>K31+TIME(0,G31,0)</f>
        <v>0.98958333333333337</v>
      </c>
      <c r="L32" s="179">
        <f t="shared" si="5"/>
        <v>0.82291666666666674</v>
      </c>
    </row>
    <row r="33" spans="1:16" ht="82.5" customHeight="1">
      <c r="A33" s="30"/>
      <c r="B33" s="59">
        <f>B32+0.1</f>
        <v>3.7000000000000006</v>
      </c>
      <c r="C33" s="21"/>
      <c r="D33" s="78" t="s">
        <v>334</v>
      </c>
      <c r="E33" s="53" t="s">
        <v>323</v>
      </c>
      <c r="F33" s="95" t="s">
        <v>324</v>
      </c>
      <c r="G33" s="70">
        <v>15</v>
      </c>
      <c r="H33" s="83">
        <f>H32+TIME(0,G32,0)</f>
        <v>0.57986111111111105</v>
      </c>
      <c r="I33" s="83">
        <f>I32+TIME(0,G32,0)</f>
        <v>0.70486111111111105</v>
      </c>
      <c r="J33" s="148">
        <f>J32+TIME(0,G32,0)</f>
        <v>1.3715277777777781</v>
      </c>
      <c r="K33" s="83">
        <f>K32+TIME(0,G32,0)</f>
        <v>0.99652777777777779</v>
      </c>
      <c r="L33" s="83">
        <f>L35+TIME(0,G35,0)</f>
        <v>0.84375</v>
      </c>
      <c r="M33" s="33"/>
      <c r="N33" s="30"/>
      <c r="O33" s="30"/>
      <c r="P33" s="30"/>
    </row>
    <row r="34" spans="1:16" s="17" customFormat="1" ht="57" customHeight="1">
      <c r="B34" s="59">
        <f t="shared" ref="B34:B38" si="10">B33+0.1</f>
        <v>3.8000000000000007</v>
      </c>
      <c r="C34" s="101"/>
      <c r="D34" s="78" t="s">
        <v>336</v>
      </c>
      <c r="E34" s="53" t="s">
        <v>322</v>
      </c>
      <c r="F34" s="95" t="s">
        <v>121</v>
      </c>
      <c r="G34" s="70">
        <v>20</v>
      </c>
      <c r="H34" s="83">
        <f t="shared" si="7"/>
        <v>0.59027777777777768</v>
      </c>
      <c r="I34" s="83">
        <f t="shared" si="8"/>
        <v>0.71527777777777768</v>
      </c>
      <c r="J34" s="148">
        <f t="shared" si="9"/>
        <v>1.3819444444444449</v>
      </c>
      <c r="K34" s="83">
        <f>K33+TIME(0,G33,0)</f>
        <v>1.0069444444444444</v>
      </c>
      <c r="L34" s="83">
        <f>L33+TIME(0,G33,0)</f>
        <v>0.85416666666666663</v>
      </c>
    </row>
    <row r="35" spans="1:16" s="101" customFormat="1" ht="74.5" customHeight="1">
      <c r="A35" s="93"/>
      <c r="B35" s="59">
        <f>B34+0.1</f>
        <v>3.9000000000000008</v>
      </c>
      <c r="C35" s="33"/>
      <c r="D35" s="78" t="s">
        <v>391</v>
      </c>
      <c r="E35" s="56" t="s">
        <v>333</v>
      </c>
      <c r="F35" s="69" t="s">
        <v>164</v>
      </c>
      <c r="G35" s="73">
        <v>20</v>
      </c>
      <c r="H35" s="179">
        <f>H34+TIME(0,G34,0)</f>
        <v>0.60416666666666652</v>
      </c>
      <c r="I35" s="285">
        <f>I34+TIME(0,G34,0)</f>
        <v>0.72916666666666652</v>
      </c>
      <c r="J35" s="150">
        <f>J34+TIME(0,G34,0)</f>
        <v>1.3958333333333337</v>
      </c>
      <c r="K35" s="285">
        <f>K34+TIME(0,G34,0)</f>
        <v>1.0208333333333333</v>
      </c>
      <c r="L35" s="179">
        <f>L32+TIME(0,G32,0)</f>
        <v>0.82986111111111116</v>
      </c>
    </row>
    <row r="36" spans="1:16" s="17" customFormat="1" ht="57" customHeight="1">
      <c r="B36" s="59">
        <f>B35+0.1</f>
        <v>4.0000000000000009</v>
      </c>
      <c r="C36" s="101"/>
      <c r="D36" s="78" t="s">
        <v>233</v>
      </c>
      <c r="E36" s="53" t="s">
        <v>332</v>
      </c>
      <c r="F36" s="95" t="s">
        <v>121</v>
      </c>
      <c r="G36" s="70">
        <v>20</v>
      </c>
      <c r="H36" s="83">
        <f>H35+TIME(0,G35,0)</f>
        <v>0.61805555555555536</v>
      </c>
      <c r="I36" s="83">
        <f>I35+TIME(0,G35,0)</f>
        <v>0.74305555555555536</v>
      </c>
      <c r="J36" s="148">
        <f>J35+TIME(0,G35,0)</f>
        <v>1.4097222222222225</v>
      </c>
      <c r="K36" s="83">
        <f>K35+TIME(0,G35,0)</f>
        <v>1.0347222222222221</v>
      </c>
      <c r="L36" s="83">
        <f>L34+TIME(0,G34,0)</f>
        <v>0.86805555555555547</v>
      </c>
    </row>
    <row r="37" spans="1:16" s="17" customFormat="1" ht="46.5">
      <c r="B37" s="59">
        <f t="shared" si="10"/>
        <v>4.1000000000000005</v>
      </c>
      <c r="C37" s="101"/>
      <c r="D37" s="134" t="s">
        <v>173</v>
      </c>
      <c r="E37" s="53" t="s">
        <v>335</v>
      </c>
      <c r="F37" s="129" t="s">
        <v>172</v>
      </c>
      <c r="G37" s="129">
        <v>5</v>
      </c>
      <c r="H37" s="83">
        <f t="shared" si="7"/>
        <v>0.6319444444444442</v>
      </c>
      <c r="I37" s="83">
        <f t="shared" si="8"/>
        <v>0.7569444444444442</v>
      </c>
      <c r="J37" s="148">
        <f t="shared" si="9"/>
        <v>1.4236111111111114</v>
      </c>
      <c r="K37" s="83">
        <f t="shared" ref="K37:K38" si="11">K36+TIME(0,G36,0)</f>
        <v>1.0486111111111109</v>
      </c>
      <c r="L37" s="83">
        <f>L36+TIME(0,G36,0)</f>
        <v>0.88194444444444431</v>
      </c>
    </row>
    <row r="38" spans="1:16" s="101" customFormat="1" ht="68.5" customHeight="1">
      <c r="B38" s="59">
        <f t="shared" si="10"/>
        <v>4.2</v>
      </c>
      <c r="D38" s="136" t="s">
        <v>126</v>
      </c>
      <c r="E38" s="73"/>
      <c r="F38" s="129" t="s">
        <v>121</v>
      </c>
      <c r="G38" s="129">
        <v>1</v>
      </c>
      <c r="H38" s="83">
        <f t="shared" si="7"/>
        <v>0.63541666666666641</v>
      </c>
      <c r="I38" s="83">
        <f t="shared" si="8"/>
        <v>0.76041666666666641</v>
      </c>
      <c r="J38" s="148">
        <f t="shared" si="9"/>
        <v>1.4270833333333337</v>
      </c>
      <c r="K38" s="83">
        <f t="shared" si="11"/>
        <v>1.0520833333333333</v>
      </c>
      <c r="L38" s="83">
        <f>L37+TIME(0,G37,0)</f>
        <v>0.88541666666666652</v>
      </c>
    </row>
    <row r="39" spans="1:16">
      <c r="D39" s="132"/>
      <c r="F39" s="132"/>
      <c r="G39" s="132"/>
    </row>
    <row r="41" spans="1:16" s="107" customFormat="1" ht="58.5" customHeight="1">
      <c r="B41" s="176"/>
      <c r="C41" s="62"/>
      <c r="D41" s="126"/>
      <c r="E41" s="53"/>
      <c r="F41" s="85"/>
      <c r="G41" s="177"/>
      <c r="H41" s="83"/>
      <c r="I41" s="83"/>
      <c r="J41" s="179"/>
      <c r="K41" s="83"/>
      <c r="L41" s="83"/>
    </row>
    <row r="42" spans="1:16" s="22" customFormat="1" ht="15" customHeight="1">
      <c r="D42" s="165" t="s">
        <v>127</v>
      </c>
      <c r="E42" s="122"/>
      <c r="J42" s="98"/>
      <c r="K42" s="23"/>
      <c r="L42" s="23"/>
    </row>
    <row r="43" spans="1:16" s="107" customFormat="1" ht="20.5">
      <c r="D43" s="107" t="s">
        <v>408</v>
      </c>
    </row>
    <row r="44" spans="1:16" s="98" customFormat="1">
      <c r="D44" s="98" t="s">
        <v>339</v>
      </c>
    </row>
    <row r="45" spans="1:16" s="119" customFormat="1" ht="19.25">
      <c r="D45" s="119" t="s">
        <v>337</v>
      </c>
      <c r="E45" s="98"/>
      <c r="F45" s="98"/>
      <c r="G45" s="98"/>
      <c r="H45" s="98"/>
      <c r="I45" s="98"/>
      <c r="J45" s="98"/>
      <c r="K45" s="98"/>
      <c r="L45" s="98"/>
    </row>
    <row r="46" spans="1:16" s="98" customFormat="1">
      <c r="D46" s="98" t="s">
        <v>338</v>
      </c>
      <c r="E46" s="119"/>
      <c r="F46" s="119"/>
      <c r="G46" s="119"/>
      <c r="H46" s="119"/>
      <c r="I46" s="119"/>
      <c r="J46" s="119"/>
      <c r="K46" s="119"/>
      <c r="L46" s="119"/>
    </row>
    <row r="47" spans="1:16" s="98" customFormat="1"/>
    <row r="48" spans="1:16" s="189" customFormat="1" ht="23.5">
      <c r="D48" s="188" t="s">
        <v>400</v>
      </c>
    </row>
    <row r="49" spans="4:13" s="107" customFormat="1" ht="21">
      <c r="D49" s="262" t="s">
        <v>401</v>
      </c>
    </row>
    <row r="50" spans="4:13" s="107" customFormat="1" ht="21">
      <c r="D50" s="262" t="s">
        <v>181</v>
      </c>
    </row>
    <row r="51" spans="4:13" s="99" customFormat="1" ht="20.5">
      <c r="D51" s="263" t="s">
        <v>402</v>
      </c>
      <c r="E51" s="107"/>
      <c r="F51" s="107"/>
      <c r="G51" s="107"/>
      <c r="H51" s="107"/>
      <c r="I51" s="107"/>
      <c r="J51" s="107"/>
      <c r="K51" s="107"/>
      <c r="L51" s="107"/>
      <c r="M51" s="101"/>
    </row>
    <row r="52" spans="4:13" s="99" customFormat="1" ht="21">
      <c r="D52" s="262" t="s">
        <v>409</v>
      </c>
      <c r="H52" s="264"/>
      <c r="K52" s="101"/>
      <c r="L52" s="101"/>
      <c r="M52" s="101"/>
    </row>
    <row r="53" spans="4:13" s="99" customFormat="1" ht="21">
      <c r="D53" s="262" t="s">
        <v>410</v>
      </c>
      <c r="H53" s="264"/>
      <c r="K53" s="101"/>
      <c r="L53" s="101"/>
      <c r="M53" s="101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display="https://ieeesa.webex.com/webappng/sites/ieeesa/meeting/info/b98e54f75a8b495da94e7a6299b9fc1b" xr:uid="{2FFC9A64-EB0C-40A2-8AE2-56342323A106}"/>
    <hyperlink ref="D51" r:id="rId4" display="https://ieeesa.webex.com/ieeesa/j.php?MTID=meadb13f4d4b2b536eaeb6861a0283f5d" xr:uid="{3BBA7AED-DF0E-4E64-B3B6-81562D34D93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25" zoomScale="80" zoomScaleNormal="80" workbookViewId="0">
      <selection activeCell="D39" sqref="D39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412</v>
      </c>
      <c r="E2" s="35" t="s">
        <v>118</v>
      </c>
      <c r="F2" s="35" t="s">
        <v>119</v>
      </c>
      <c r="G2" s="51" t="s">
        <v>114</v>
      </c>
      <c r="H2" s="82" t="s">
        <v>384</v>
      </c>
      <c r="I2" s="66" t="s">
        <v>385</v>
      </c>
      <c r="J2" s="330" t="s">
        <v>386</v>
      </c>
      <c r="K2" s="331" t="s">
        <v>387</v>
      </c>
      <c r="L2" s="332" t="s">
        <v>388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291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13" si="0">H4+TIME(0,G4,0)</f>
        <v>0.56319444444444444</v>
      </c>
      <c r="I5" s="83">
        <f t="shared" ref="I5:I13" si="1">I4+TIME(0,G4,0)</f>
        <v>0.68819444444444444</v>
      </c>
      <c r="J5" s="148">
        <f t="shared" ref="J5:J13" si="2">J4+TIME(0,G4,0)</f>
        <v>1.3548611111111111</v>
      </c>
      <c r="K5" s="83">
        <f t="shared" ref="K5:K13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13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290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6" t="s">
        <v>353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8" t="s">
        <v>215</v>
      </c>
      <c r="E10" s="269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8" t="s">
        <v>239</v>
      </c>
      <c r="E11" s="53" t="s">
        <v>331</v>
      </c>
      <c r="F11" s="349" t="s">
        <v>240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30" customFormat="1" ht="64" customHeight="1">
      <c r="A12" s="46"/>
      <c r="B12" s="266">
        <f>B11+0.1</f>
        <v>4.7999999999999972</v>
      </c>
      <c r="C12" s="267"/>
      <c r="D12" s="346" t="s">
        <v>368</v>
      </c>
      <c r="E12" s="53"/>
      <c r="F12" s="95" t="s">
        <v>182</v>
      </c>
      <c r="G12" s="175">
        <v>10</v>
      </c>
      <c r="H12" s="83">
        <f>H11+TIME(0,G11,0)</f>
        <v>0.59305555555555545</v>
      </c>
      <c r="I12" s="83">
        <f>I11+TIME(0,G11,0)</f>
        <v>0.71805555555555545</v>
      </c>
      <c r="J12" s="148">
        <f>J11+TIME(0,G11,0)</f>
        <v>1.3847222222222226</v>
      </c>
      <c r="K12" s="83">
        <f>K11+TIME(0,G11,0)</f>
        <v>1.0097222222222222</v>
      </c>
      <c r="L12" s="83">
        <f>L11+TIME(0,G11,0)</f>
        <v>0.84305555555555556</v>
      </c>
    </row>
    <row r="13" spans="1:13" s="101" customFormat="1" ht="75.5" customHeight="1">
      <c r="B13" s="104">
        <f t="shared" si="5"/>
        <v>4.8999999999999968</v>
      </c>
      <c r="D13" s="350" t="s">
        <v>171</v>
      </c>
      <c r="E13" s="56" t="s">
        <v>394</v>
      </c>
      <c r="F13" s="69" t="s">
        <v>133</v>
      </c>
      <c r="G13" s="73">
        <v>5</v>
      </c>
      <c r="H13" s="61">
        <f t="shared" si="0"/>
        <v>0.59999999999999987</v>
      </c>
      <c r="I13" s="61">
        <f t="shared" si="1"/>
        <v>0.72499999999999987</v>
      </c>
      <c r="J13" s="150">
        <f t="shared" si="2"/>
        <v>1.3916666666666671</v>
      </c>
      <c r="K13" s="61">
        <f t="shared" si="3"/>
        <v>1.0166666666666666</v>
      </c>
      <c r="L13" s="61">
        <f>L12+TIME(0,G12,0)</f>
        <v>0.85</v>
      </c>
    </row>
    <row r="14" spans="1:13" s="99" customFormat="1" ht="54.75" customHeight="1">
      <c r="B14" s="104"/>
      <c r="C14" s="101"/>
      <c r="D14" s="351" t="s">
        <v>354</v>
      </c>
      <c r="E14" s="352"/>
      <c r="F14" s="53"/>
      <c r="G14" s="175"/>
      <c r="H14" s="61"/>
      <c r="I14" s="61"/>
      <c r="J14" s="150"/>
      <c r="K14" s="61"/>
      <c r="L14" s="61"/>
    </row>
    <row r="15" spans="1:13" s="101" customFormat="1" ht="77.25" customHeight="1">
      <c r="A15" s="93"/>
      <c r="B15" s="104">
        <f>B13+0.1</f>
        <v>4.9999999999999964</v>
      </c>
      <c r="C15" s="33"/>
      <c r="D15" s="353" t="s">
        <v>150</v>
      </c>
      <c r="E15" s="56" t="s">
        <v>358</v>
      </c>
      <c r="F15" s="175" t="s">
        <v>373</v>
      </c>
      <c r="G15" s="73">
        <v>15</v>
      </c>
      <c r="H15" s="61">
        <f>H13+TIME(0,G13,0)</f>
        <v>0.60347222222222208</v>
      </c>
      <c r="I15" s="61">
        <f>I13+TIME(0,G13,0)</f>
        <v>0.72847222222222208</v>
      </c>
      <c r="J15" s="150">
        <f>J13+TIME(0,G13,0)</f>
        <v>1.3951388888888894</v>
      </c>
      <c r="K15" s="61">
        <f>K13+TIME(0,G13,0)</f>
        <v>1.0201388888888889</v>
      </c>
      <c r="L15" s="61">
        <f>L13+TIME(0,G13,0)</f>
        <v>0.85347222222222219</v>
      </c>
    </row>
    <row r="16" spans="1:13" s="101" customFormat="1" ht="74.5" customHeight="1">
      <c r="A16" s="93"/>
      <c r="B16" s="104">
        <f>B15+0.1</f>
        <v>5.0999999999999961</v>
      </c>
      <c r="C16" s="33"/>
      <c r="D16" s="136" t="s">
        <v>392</v>
      </c>
      <c r="E16" s="56" t="s">
        <v>360</v>
      </c>
      <c r="F16" s="69" t="s">
        <v>164</v>
      </c>
      <c r="G16" s="73">
        <v>15</v>
      </c>
      <c r="H16" s="61">
        <f>H15+TIME(0,G15,0)</f>
        <v>0.61388888888888871</v>
      </c>
      <c r="I16" s="61">
        <f>I15+TIME(0,G15,0)</f>
        <v>0.73888888888888871</v>
      </c>
      <c r="J16" s="150">
        <f>J15+TIME(0,G15,0)</f>
        <v>1.4055555555555561</v>
      </c>
      <c r="K16" s="61">
        <f>K15+TIME(0,G15,0)</f>
        <v>1.0305555555555557</v>
      </c>
      <c r="L16" s="61">
        <f>L15+TIME(0,G15,0)</f>
        <v>0.86388888888888882</v>
      </c>
    </row>
    <row r="17" spans="1:15" s="99" customFormat="1" ht="73.5" customHeight="1">
      <c r="B17" s="104">
        <f>B16+0.1</f>
        <v>5.1999999999999957</v>
      </c>
      <c r="C17" s="101"/>
      <c r="D17" s="346" t="s">
        <v>355</v>
      </c>
      <c r="E17" s="56" t="s">
        <v>356</v>
      </c>
      <c r="F17" s="53" t="s">
        <v>357</v>
      </c>
      <c r="G17" s="73">
        <v>15</v>
      </c>
      <c r="H17" s="61">
        <f>H16+TIME(0,G16,0)</f>
        <v>0.62430555555555534</v>
      </c>
      <c r="I17" s="61">
        <f>I16+TIME(0,G16,0)</f>
        <v>0.74930555555555534</v>
      </c>
      <c r="J17" s="150">
        <f>J16+TIME(0,G16,0)</f>
        <v>1.4159722222222229</v>
      </c>
      <c r="K17" s="61">
        <f>K16+TIME(0,G16,0)</f>
        <v>1.0409722222222224</v>
      </c>
      <c r="L17" s="61">
        <f>L16+TIME(0,G16,0)</f>
        <v>0.87430555555555545</v>
      </c>
    </row>
    <row r="18" spans="1:15" s="101" customFormat="1" ht="77.25" customHeight="1">
      <c r="A18" s="93"/>
      <c r="B18" s="104">
        <f>B17+0.1</f>
        <v>5.2999999999999954</v>
      </c>
      <c r="C18" s="33"/>
      <c r="D18" s="136" t="s">
        <v>359</v>
      </c>
      <c r="E18" s="56" t="s">
        <v>389</v>
      </c>
      <c r="F18" s="69" t="s">
        <v>374</v>
      </c>
      <c r="G18" s="73">
        <v>15</v>
      </c>
      <c r="H18" s="61">
        <f>H17+TIME(0,G17,0)</f>
        <v>0.63472222222222197</v>
      </c>
      <c r="I18" s="61">
        <f>I17+TIME(0,G17,0)</f>
        <v>0.75972222222222197</v>
      </c>
      <c r="J18" s="150">
        <f>J17+TIME(0,G17,0)</f>
        <v>1.4263888888888896</v>
      </c>
      <c r="K18" s="61">
        <f>K17+TIME(0,G17,0)</f>
        <v>1.0513888888888892</v>
      </c>
      <c r="L18" s="61">
        <f>L17+TIME(0,G17,0)</f>
        <v>0.88472222222222208</v>
      </c>
    </row>
    <row r="19" spans="1:15" s="17" customFormat="1" ht="34.5" customHeight="1">
      <c r="A19" s="30"/>
      <c r="B19" s="104"/>
      <c r="C19" s="62"/>
      <c r="D19" s="354" t="s">
        <v>137</v>
      </c>
      <c r="E19" s="56"/>
      <c r="F19" s="53"/>
      <c r="G19" s="31"/>
      <c r="H19" s="39"/>
      <c r="I19" s="72"/>
      <c r="J19" s="148"/>
    </row>
    <row r="20" spans="1:15" ht="82.5" customHeight="1">
      <c r="A20" s="17"/>
      <c r="B20" s="347">
        <f>B16+0.1</f>
        <v>5.1999999999999957</v>
      </c>
      <c r="C20" s="62"/>
      <c r="D20" s="355" t="s">
        <v>140</v>
      </c>
      <c r="E20" s="56" t="s">
        <v>361</v>
      </c>
      <c r="F20" s="53" t="s">
        <v>363</v>
      </c>
      <c r="G20" s="40">
        <v>5</v>
      </c>
      <c r="H20" s="61">
        <f>H16+TIME(0,G16,0)</f>
        <v>0.62430555555555534</v>
      </c>
      <c r="I20" s="61">
        <f>I16+TIME(0,G16,0)</f>
        <v>0.74930555555555534</v>
      </c>
      <c r="J20" s="150">
        <f>J16+TIME(1,G16,0)</f>
        <v>1.4576388888888894</v>
      </c>
      <c r="K20" s="61">
        <f>K16+TIME(0,G16,0)</f>
        <v>1.0409722222222224</v>
      </c>
      <c r="L20" s="61">
        <f>L16+TIME(0,G16,0)</f>
        <v>0.87430555555555545</v>
      </c>
      <c r="M20" s="30"/>
      <c r="N20" s="30"/>
      <c r="O20" s="30"/>
    </row>
    <row r="21" spans="1:15" ht="82.5" customHeight="1">
      <c r="A21" s="17"/>
      <c r="B21" s="347">
        <f>B20+0.1</f>
        <v>5.2999999999999954</v>
      </c>
      <c r="C21" s="62"/>
      <c r="D21" s="355" t="s">
        <v>170</v>
      </c>
      <c r="E21" s="56" t="s">
        <v>362</v>
      </c>
      <c r="F21" s="69" t="s">
        <v>153</v>
      </c>
      <c r="G21" s="40">
        <v>5</v>
      </c>
      <c r="H21" s="83">
        <f>H20+TIME(0,G20,0)</f>
        <v>0.62777777777777755</v>
      </c>
      <c r="I21" s="83">
        <f>I20+TIME(0,G20,0)</f>
        <v>0.75277777777777755</v>
      </c>
      <c r="J21" s="148">
        <f>J20+TIME(0,G20,0)</f>
        <v>1.4611111111111117</v>
      </c>
      <c r="K21" s="83">
        <f>K20+TIME(0,G20,0)</f>
        <v>1.0444444444444447</v>
      </c>
      <c r="L21" s="83">
        <f>L20+TIME(0,G20,0)</f>
        <v>0.87777777777777766</v>
      </c>
      <c r="M21" s="30"/>
      <c r="N21" s="30"/>
      <c r="O21" s="30"/>
    </row>
    <row r="22" spans="1:15" s="107" customFormat="1" ht="58.5" customHeight="1">
      <c r="A22" s="107" t="s">
        <v>154</v>
      </c>
      <c r="B22" s="104">
        <f>B21+0.1</f>
        <v>5.399999999999995</v>
      </c>
      <c r="C22" s="62"/>
      <c r="D22" s="355" t="s">
        <v>138</v>
      </c>
      <c r="E22" s="56"/>
      <c r="F22" s="53" t="s">
        <v>121</v>
      </c>
      <c r="G22" s="177">
        <v>1</v>
      </c>
      <c r="H22" s="83">
        <f>H21+TIME(0,G21,0)</f>
        <v>0.63124999999999976</v>
      </c>
      <c r="I22" s="83">
        <f>I21+TIME(0,G21,0)</f>
        <v>0.75624999999999976</v>
      </c>
      <c r="J22" s="148">
        <f>J21+TIME(0,G21,0)</f>
        <v>1.464583333333334</v>
      </c>
      <c r="K22" s="83">
        <f>K21+TIME(0,G21,0)</f>
        <v>1.0479166666666671</v>
      </c>
      <c r="L22" s="83">
        <f>L21+TIME(0,G21,0)</f>
        <v>0.88124999999999987</v>
      </c>
    </row>
    <row r="24" spans="1:15" s="81" customFormat="1" ht="20.5">
      <c r="A24" s="115"/>
      <c r="E24" s="87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>
      <c r="D25" s="165" t="s">
        <v>127</v>
      </c>
      <c r="E25" s="122"/>
      <c r="J25" s="23"/>
      <c r="K25" s="23"/>
      <c r="L25" s="23"/>
    </row>
    <row r="26" spans="1:15" s="107" customFormat="1" ht="20.5">
      <c r="D26" s="107" t="s">
        <v>413</v>
      </c>
    </row>
    <row r="27" spans="1:15" s="98" customFormat="1">
      <c r="D27" s="98" t="s">
        <v>364</v>
      </c>
    </row>
    <row r="28" spans="1:15" s="119" customFormat="1" ht="19.25">
      <c r="D28" s="119" t="s">
        <v>365</v>
      </c>
      <c r="E28" s="98"/>
      <c r="F28" s="98"/>
      <c r="G28" s="98"/>
      <c r="H28" s="98"/>
      <c r="I28" s="98"/>
      <c r="J28" s="98"/>
      <c r="K28" s="98"/>
      <c r="L28" s="98"/>
      <c r="M28" s="98"/>
    </row>
    <row r="29" spans="1:15" s="98" customFormat="1">
      <c r="D29" s="98" t="s">
        <v>366</v>
      </c>
      <c r="E29" s="119"/>
      <c r="F29" s="119"/>
      <c r="G29" s="119"/>
      <c r="H29" s="119"/>
      <c r="I29" s="119"/>
      <c r="J29" s="119"/>
      <c r="K29" s="119"/>
      <c r="L29" s="119"/>
      <c r="M29" s="119"/>
    </row>
    <row r="30" spans="1:15" s="98" customFormat="1"/>
    <row r="31" spans="1:15" s="189" customFormat="1" ht="23.5">
      <c r="D31" s="188" t="s">
        <v>400</v>
      </c>
    </row>
    <row r="32" spans="1:15" s="107" customFormat="1" ht="21">
      <c r="D32" s="262" t="s">
        <v>401</v>
      </c>
    </row>
    <row r="33" spans="1:13" s="107" customFormat="1" ht="21">
      <c r="D33" s="262" t="s">
        <v>181</v>
      </c>
    </row>
    <row r="34" spans="1:13" s="99" customFormat="1" ht="20.5">
      <c r="D34" s="263" t="s">
        <v>402</v>
      </c>
      <c r="E34" s="107"/>
      <c r="F34" s="107"/>
      <c r="G34" s="107"/>
      <c r="H34" s="107"/>
      <c r="I34" s="107"/>
      <c r="J34" s="107"/>
      <c r="K34" s="107"/>
      <c r="L34" s="107"/>
      <c r="M34" s="107"/>
    </row>
    <row r="35" spans="1:13" s="99" customFormat="1" ht="21">
      <c r="D35" s="262" t="s">
        <v>409</v>
      </c>
      <c r="H35" s="264"/>
    </row>
    <row r="36" spans="1:13" s="99" customFormat="1" ht="21">
      <c r="D36" s="262" t="s">
        <v>410</v>
      </c>
      <c r="H36" s="264"/>
    </row>
    <row r="37" spans="1:13" s="99" customFormat="1" ht="21">
      <c r="D37" s="262"/>
      <c r="H37" s="264"/>
    </row>
    <row r="38" spans="1:13" s="99" customFormat="1" ht="21.75" thickBot="1">
      <c r="D38" s="262"/>
      <c r="H38" s="264"/>
    </row>
    <row r="39" spans="1:13" s="30" customFormat="1" ht="29.5">
      <c r="A39" s="81"/>
      <c r="B39" s="46"/>
      <c r="C39" s="46"/>
      <c r="E39" s="33"/>
      <c r="F39" s="33"/>
      <c r="G39" s="51" t="s">
        <v>114</v>
      </c>
      <c r="H39" s="82" t="s">
        <v>384</v>
      </c>
      <c r="I39" s="66" t="s">
        <v>385</v>
      </c>
      <c r="J39" s="330" t="s">
        <v>386</v>
      </c>
      <c r="K39" s="331" t="s">
        <v>387</v>
      </c>
      <c r="L39" s="332" t="s">
        <v>388</v>
      </c>
    </row>
    <row r="40" spans="1:13" s="17" customFormat="1" ht="47.25" customHeight="1">
      <c r="A40" s="30"/>
      <c r="D40" s="116" t="s">
        <v>367</v>
      </c>
      <c r="E40" s="35"/>
      <c r="F40" s="35"/>
      <c r="G40" s="153">
        <v>120</v>
      </c>
      <c r="H40" s="83">
        <v>0.66666666666666663</v>
      </c>
      <c r="I40" s="83">
        <f>H40+3/24</f>
        <v>0.79166666666666663</v>
      </c>
      <c r="J40" s="148">
        <f>H40+19/24</f>
        <v>1.4583333333333333</v>
      </c>
      <c r="K40" s="83">
        <f>H40+10/24</f>
        <v>1.0833333333333333</v>
      </c>
      <c r="L40" s="83">
        <f>K40-4/24</f>
        <v>0.91666666666666663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06" customFormat="1" ht="18.75" thickBot="1">
      <c r="A42" s="46"/>
    </row>
    <row r="43" spans="1:13" s="99" customFormat="1" ht="21.75" thickBot="1">
      <c r="D43" s="279" t="s">
        <v>197</v>
      </c>
      <c r="E43" s="280"/>
      <c r="F43" s="262"/>
      <c r="G43" s="281"/>
      <c r="H43" s="90"/>
      <c r="I43" s="146"/>
      <c r="K43" s="101"/>
      <c r="L43" s="101"/>
      <c r="M43" s="101"/>
    </row>
    <row r="44" spans="1:13" s="30" customFormat="1" ht="19.25" thickBot="1">
      <c r="D44" s="334" t="s">
        <v>285</v>
      </c>
      <c r="E44" s="335"/>
      <c r="F44" s="334"/>
      <c r="G44" s="336"/>
      <c r="H44" s="40"/>
      <c r="I44" s="58"/>
      <c r="K44" s="33"/>
      <c r="L44" s="33"/>
      <c r="M44" s="33"/>
    </row>
    <row r="45" spans="1:13" s="30" customFormat="1" ht="18.5">
      <c r="D45" s="334" t="s">
        <v>181</v>
      </c>
      <c r="E45" s="335"/>
      <c r="F45" s="334" t="s">
        <v>191</v>
      </c>
      <c r="G45" s="337"/>
      <c r="H45" s="40"/>
      <c r="I45" s="58"/>
      <c r="K45" s="33"/>
      <c r="L45" s="33"/>
      <c r="M45" s="33"/>
    </row>
    <row r="46" spans="1:13" s="30" customFormat="1" ht="18">
      <c r="D46" s="338" t="s">
        <v>286</v>
      </c>
      <c r="E46" s="335"/>
      <c r="F46" s="338" t="s">
        <v>287</v>
      </c>
      <c r="G46" s="337"/>
      <c r="H46" s="40"/>
      <c r="I46" s="58"/>
      <c r="K46" s="33"/>
      <c r="L46" s="33"/>
      <c r="M46" s="33"/>
    </row>
    <row r="47" spans="1:13" s="30" customFormat="1" ht="18.5">
      <c r="D47" s="334" t="s">
        <v>340</v>
      </c>
      <c r="E47" s="335"/>
      <c r="F47" s="334" t="s">
        <v>192</v>
      </c>
      <c r="G47" s="337"/>
      <c r="H47" s="40"/>
      <c r="I47" s="58"/>
      <c r="K47" s="33"/>
      <c r="L47" s="33"/>
      <c r="M47" s="33"/>
    </row>
    <row r="48" spans="1:13" s="30" customFormat="1" ht="18.5">
      <c r="D48" s="334" t="s">
        <v>341</v>
      </c>
      <c r="E48" s="335"/>
      <c r="F48" s="334" t="s">
        <v>193</v>
      </c>
      <c r="G48" s="337"/>
      <c r="H48" s="40"/>
      <c r="I48" s="58"/>
      <c r="K48" s="33"/>
      <c r="L48" s="33"/>
      <c r="M48" s="33"/>
    </row>
    <row r="49" spans="1:15" s="30" customFormat="1" ht="18.5">
      <c r="D49" s="334"/>
      <c r="E49" s="335"/>
      <c r="F49" s="334" t="s">
        <v>194</v>
      </c>
      <c r="G49" s="337"/>
      <c r="H49" s="40"/>
      <c r="I49" s="58"/>
      <c r="K49" s="33"/>
      <c r="L49" s="33"/>
      <c r="M49" s="33"/>
    </row>
    <row r="50" spans="1:15" s="30" customFormat="1" ht="18.5">
      <c r="D50" s="38"/>
      <c r="E50" s="335"/>
      <c r="F50" s="334" t="s">
        <v>195</v>
      </c>
      <c r="G50" s="337"/>
      <c r="H50" s="40"/>
      <c r="I50" s="58"/>
      <c r="K50" s="33"/>
      <c r="L50" s="33"/>
      <c r="M50" s="33"/>
    </row>
    <row r="51" spans="1:15" s="30" customFormat="1" ht="18.5">
      <c r="D51" s="38"/>
      <c r="E51" s="335"/>
      <c r="F51" s="334" t="s">
        <v>342</v>
      </c>
      <c r="G51" s="337"/>
      <c r="H51" s="40"/>
      <c r="I51" s="58"/>
      <c r="K51" s="33"/>
      <c r="L51" s="33"/>
      <c r="M51" s="33"/>
    </row>
    <row r="52" spans="1:15" s="30" customFormat="1" ht="18.5">
      <c r="D52" s="38"/>
      <c r="E52" s="335"/>
      <c r="F52" s="334" t="s">
        <v>343</v>
      </c>
      <c r="G52" s="337"/>
      <c r="H52" s="40"/>
      <c r="I52" s="58"/>
      <c r="K52" s="33"/>
      <c r="L52" s="33"/>
      <c r="M52" s="33"/>
    </row>
    <row r="53" spans="1:15" s="30" customFormat="1" ht="18.5">
      <c r="D53" s="38"/>
      <c r="E53" s="335"/>
      <c r="F53" s="334" t="s">
        <v>196</v>
      </c>
      <c r="G53" s="337"/>
      <c r="H53" s="40"/>
      <c r="I53" s="58"/>
      <c r="K53" s="33"/>
      <c r="L53" s="33"/>
      <c r="M53" s="33"/>
    </row>
    <row r="54" spans="1:15" s="30" customFormat="1" ht="18">
      <c r="B54" s="57"/>
      <c r="C54" s="37"/>
      <c r="D54" s="339"/>
      <c r="E54" s="31"/>
      <c r="F54" s="338" t="s">
        <v>288</v>
      </c>
      <c r="G54" s="40"/>
      <c r="H54" s="40"/>
      <c r="I54" s="58"/>
      <c r="K54" s="33"/>
      <c r="L54" s="33"/>
      <c r="M54" s="33"/>
    </row>
    <row r="56" spans="1:15" ht="18">
      <c r="B56" s="30"/>
      <c r="C56" s="30"/>
      <c r="D56" s="30"/>
      <c r="E56" s="31"/>
      <c r="F56" s="30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5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D46" r:id="rId1" display="https://ieeesa.webex.com/ieeesa/j.php?MTID=mda3ba4f3974508f2ffdebbf050a15da3" xr:uid="{7856BCF4-83B6-4559-AB52-B0FEE1E2BA1D}"/>
    <hyperlink ref="F46" r:id="rId2" display="mailto:23490809065@ieeesa.webex.com" xr:uid="{3466A2E2-E57D-4362-9244-7354E47133B2}"/>
    <hyperlink ref="F54" r:id="rId3" display="https://ieeesa.webex.com/webappng/sites/ieeesa/meeting/info/b98e54f75a8b495da94e7a6299b9fc1b" xr:uid="{5BBE7A4B-8780-47D3-9F9D-3A154C3BD4BF}"/>
    <hyperlink ref="D34" r:id="rId4" display="https://ieeesa.webex.com/ieeesa/j.php?MTID=meadb13f4d4b2b536eaeb6861a0283f5d" xr:uid="{5BA9430D-5642-447E-B0A3-FD7D4DFE467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2024-09-09T23:19:05Z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