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FFFBEBF1-4535-4491-A690-615C2A727070}" xr6:coauthVersionLast="47" xr6:coauthVersionMax="47" xr10:uidLastSave="{00000000-0000-0000-0000-000000000000}"/>
  <bookViews>
    <workbookView xWindow="-90" yWindow="-90" windowWidth="19380" windowHeight="10260" tabRatio="961" firstSheet="3" activeTab="6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9 Mon" sheetId="25" r:id="rId6"/>
    <sheet name="Sep 10 Tue" sheetId="36" r:id="rId7"/>
    <sheet name="Sep 11 Wed" sheetId="11" r:id="rId8"/>
    <sheet name="Sep 12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6" l="1"/>
  <c r="B20" i="36"/>
  <c r="L37" i="25"/>
  <c r="K37" i="25"/>
  <c r="J37" i="25"/>
  <c r="I37" i="25"/>
  <c r="H37" i="25"/>
  <c r="B37" i="25"/>
  <c r="K36" i="11"/>
  <c r="J36" i="11"/>
  <c r="I36" i="11"/>
  <c r="H36" i="11"/>
  <c r="B36" i="11"/>
  <c r="K35" i="11"/>
  <c r="J35" i="11"/>
  <c r="I35" i="11"/>
  <c r="H35" i="11"/>
  <c r="K33" i="11"/>
  <c r="J33" i="11"/>
  <c r="I33" i="11"/>
  <c r="H33" i="11"/>
  <c r="B35" i="11"/>
  <c r="B33" i="11"/>
  <c r="B17" i="31"/>
  <c r="B15" i="31"/>
  <c r="L17" i="31"/>
  <c r="K17" i="31"/>
  <c r="J17" i="31"/>
  <c r="I17" i="31"/>
  <c r="H17" i="31"/>
  <c r="L15" i="31"/>
  <c r="K15" i="31"/>
  <c r="J15" i="31"/>
  <c r="I15" i="31"/>
  <c r="H15" i="31"/>
  <c r="B32" i="25"/>
  <c r="K40" i="31"/>
  <c r="L40" i="31" s="1"/>
  <c r="J40" i="31"/>
  <c r="I40" i="3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L32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B6" i="32"/>
  <c r="D6" i="32" s="1"/>
  <c r="I6" i="32" s="1"/>
  <c r="N6" i="32" s="1"/>
  <c r="S6" i="32" s="1"/>
  <c r="X6" i="32" s="1"/>
  <c r="AA6" i="32" s="1"/>
  <c r="K25" i="25" l="1"/>
  <c r="K26" i="25" s="1"/>
  <c r="K27" i="25" s="1"/>
  <c r="K28" i="25" s="1"/>
  <c r="K30" i="25" s="1"/>
  <c r="K31" i="25" s="1"/>
  <c r="J30" i="25"/>
  <c r="J31" i="25" s="1"/>
  <c r="I30" i="25"/>
  <c r="I31" i="25" s="1"/>
  <c r="I32" i="25" l="1"/>
  <c r="J32" i="25"/>
  <c r="K32" i="25"/>
  <c r="AD10" i="32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L12" i="31" s="1"/>
  <c r="K5" i="31"/>
  <c r="K6" i="31" s="1"/>
  <c r="K7" i="31" s="1"/>
  <c r="K8" i="31" s="1"/>
  <c r="K9" i="31" s="1"/>
  <c r="K10" i="31" s="1"/>
  <c r="K11" i="31" s="1"/>
  <c r="K12" i="31" s="1"/>
  <c r="J5" i="31"/>
  <c r="J6" i="31" s="1"/>
  <c r="J7" i="31" s="1"/>
  <c r="J8" i="31" s="1"/>
  <c r="J9" i="31" s="1"/>
  <c r="J10" i="31" s="1"/>
  <c r="J11" i="31" s="1"/>
  <c r="J12" i="31" s="1"/>
  <c r="I5" i="31"/>
  <c r="I6" i="31" s="1"/>
  <c r="I7" i="31" s="1"/>
  <c r="I8" i="31" s="1"/>
  <c r="I9" i="31" s="1"/>
  <c r="I10" i="31" s="1"/>
  <c r="I11" i="31" s="1"/>
  <c r="I12" i="31" s="1"/>
  <c r="H5" i="31"/>
  <c r="H6" i="31" s="1"/>
  <c r="H7" i="31" s="1"/>
  <c r="H8" i="31" s="1"/>
  <c r="H9" i="31" s="1"/>
  <c r="H10" i="31" s="1"/>
  <c r="H11" i="31" s="1"/>
  <c r="H12" i="31" s="1"/>
  <c r="J7" i="36"/>
  <c r="J8" i="36" s="1"/>
  <c r="J9" i="36" s="1"/>
  <c r="J10" i="36" l="1"/>
  <c r="J11" i="36" s="1"/>
  <c r="J12" i="36" s="1"/>
  <c r="J14" i="36" s="1"/>
  <c r="B8" i="36"/>
  <c r="B9" i="36" s="1"/>
  <c r="B10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B30" i="11" s="1"/>
  <c r="B31" i="11" s="1"/>
  <c r="L27" i="11"/>
  <c r="L28" i="11" s="1"/>
  <c r="L29" i="11" s="1"/>
  <c r="L30" i="11" s="1"/>
  <c r="L31" i="11" s="1"/>
  <c r="K27" i="11"/>
  <c r="K28" i="11" s="1"/>
  <c r="K29" i="11" s="1"/>
  <c r="K30" i="11" s="1"/>
  <c r="K31" i="11" s="1"/>
  <c r="J27" i="11"/>
  <c r="J28" i="11" s="1"/>
  <c r="J29" i="11" s="1"/>
  <c r="J30" i="11" s="1"/>
  <c r="J31" i="11" s="1"/>
  <c r="I27" i="11"/>
  <c r="I28" i="11" s="1"/>
  <c r="I29" i="11" s="1"/>
  <c r="I30" i="11" s="1"/>
  <c r="I31" i="11" s="1"/>
  <c r="H27" i="11"/>
  <c r="B6" i="31"/>
  <c r="B7" i="31" s="1"/>
  <c r="B8" i="31" s="1"/>
  <c r="B9" i="31" s="1"/>
  <c r="B10" i="31" s="1"/>
  <c r="B11" i="31" s="1"/>
  <c r="B12" i="31" s="1"/>
  <c r="B13" i="31" l="1"/>
  <c r="B11" i="36"/>
  <c r="B12" i="36" s="1"/>
  <c r="B14" i="36" s="1"/>
  <c r="B15" i="36" s="1"/>
  <c r="B16" i="36" s="1"/>
  <c r="J15" i="36"/>
  <c r="J16" i="36" s="1"/>
  <c r="J17" i="36" s="1"/>
  <c r="J18" i="36" s="1"/>
  <c r="J19" i="36" s="1"/>
  <c r="J20" i="36" s="1"/>
  <c r="K32" i="11"/>
  <c r="I32" i="11"/>
  <c r="J32" i="11"/>
  <c r="H28" i="11"/>
  <c r="H29" i="11" s="1"/>
  <c r="H30" i="11" s="1"/>
  <c r="H31" i="11" s="1"/>
  <c r="L32" i="11"/>
  <c r="B32" i="11"/>
  <c r="I10" i="36"/>
  <c r="K10" i="36"/>
  <c r="L10" i="36"/>
  <c r="H8" i="36"/>
  <c r="H9" i="36" s="1"/>
  <c r="L35" i="11" l="1"/>
  <c r="L33" i="11" s="1"/>
  <c r="L34" i="11" s="1"/>
  <c r="L36" i="11" s="1"/>
  <c r="L37" i="11" s="1"/>
  <c r="L38" i="11" s="1"/>
  <c r="I34" i="11"/>
  <c r="B18" i="31"/>
  <c r="B16" i="31" s="1"/>
  <c r="B20" i="31" s="1"/>
  <c r="B21" i="31" s="1"/>
  <c r="B22" i="31" s="1"/>
  <c r="B17" i="36"/>
  <c r="B18" i="36" s="1"/>
  <c r="J21" i="36"/>
  <c r="L11" i="36"/>
  <c r="L12" i="36" s="1"/>
  <c r="I11" i="36"/>
  <c r="I12" i="36" s="1"/>
  <c r="I14" i="36" s="1"/>
  <c r="I15" i="36" s="1"/>
  <c r="I16" i="36" s="1"/>
  <c r="I17" i="36" s="1"/>
  <c r="I18" i="36" s="1"/>
  <c r="I19" i="36" s="1"/>
  <c r="I20" i="36" s="1"/>
  <c r="K11" i="36"/>
  <c r="K12" i="36" s="1"/>
  <c r="K14" i="36" s="1"/>
  <c r="K15" i="36" s="1"/>
  <c r="K16" i="36" s="1"/>
  <c r="K17" i="36" s="1"/>
  <c r="K18" i="36" s="1"/>
  <c r="K19" i="36" s="1"/>
  <c r="K20" i="36" s="1"/>
  <c r="H32" i="11"/>
  <c r="B21" i="36" l="1"/>
  <c r="B22" i="36" s="1"/>
  <c r="K21" i="36"/>
  <c r="K22" i="36" s="1"/>
  <c r="K23" i="36" s="1"/>
  <c r="J22" i="36"/>
  <c r="L14" i="36"/>
  <c r="L15" i="36" s="1"/>
  <c r="L16" i="36" s="1"/>
  <c r="L17" i="36" s="1"/>
  <c r="L18" i="36" s="1"/>
  <c r="L19" i="36" s="1"/>
  <c r="L20" i="36" s="1"/>
  <c r="H10" i="36"/>
  <c r="B34" i="11" l="1"/>
  <c r="B37" i="11" s="1"/>
  <c r="B38" i="11" s="1"/>
  <c r="B23" i="36"/>
  <c r="I21" i="36"/>
  <c r="I22" i="36" s="1"/>
  <c r="I23" i="36" s="1"/>
  <c r="L21" i="36"/>
  <c r="L22" i="36" s="1"/>
  <c r="L23" i="36" s="1"/>
  <c r="H11" i="36"/>
  <c r="H12" i="36" s="1"/>
  <c r="H14" i="36" s="1"/>
  <c r="H15" i="36" s="1"/>
  <c r="H16" i="36" s="1"/>
  <c r="H17" i="36" s="1"/>
  <c r="H18" i="36" s="1"/>
  <c r="H19" i="36" s="1"/>
  <c r="H20" i="36" s="1"/>
  <c r="H34" i="11" l="1"/>
  <c r="H37" i="11" s="1"/>
  <c r="H38" i="11" s="1"/>
  <c r="I37" i="11"/>
  <c r="I38" i="11" s="1"/>
  <c r="J34" i="11"/>
  <c r="H13" i="31"/>
  <c r="H18" i="31" s="1"/>
  <c r="H16" i="31" s="1"/>
  <c r="K34" i="11" l="1"/>
  <c r="K37" i="11" s="1"/>
  <c r="K38" i="11" s="1"/>
  <c r="H21" i="36"/>
  <c r="H22" i="36" s="1"/>
  <c r="H23" i="36" s="1"/>
  <c r="J13" i="31"/>
  <c r="J18" i="31" s="1"/>
  <c r="J16" i="31" s="1"/>
  <c r="I13" i="31"/>
  <c r="I18" i="31" s="1"/>
  <c r="I16" i="31" s="1"/>
  <c r="L13" i="31" l="1"/>
  <c r="L18" i="31" s="1"/>
  <c r="L16" i="31" s="1"/>
  <c r="K13" i="31"/>
  <c r="K18" i="31" s="1"/>
  <c r="K16" i="31" s="1"/>
  <c r="H20" i="31" l="1"/>
  <c r="H21" i="31" s="1"/>
  <c r="H22" i="31" s="1"/>
  <c r="J20" i="31" l="1"/>
  <c r="J21" i="31" s="1"/>
  <c r="J22" i="31" s="1"/>
  <c r="I20" i="31" l="1"/>
  <c r="I21" i="31" s="1"/>
  <c r="I22" i="31" s="1"/>
  <c r="L20" i="31" l="1"/>
  <c r="L21" i="31" s="1"/>
  <c r="L22" i="31" s="1"/>
  <c r="K20" i="31"/>
  <c r="K21" i="31" s="1"/>
  <c r="K22" i="31" s="1"/>
  <c r="J37" i="11"/>
  <c r="J38" i="11" s="1"/>
  <c r="K33" i="25"/>
  <c r="J33" i="25"/>
  <c r="I33" i="25"/>
  <c r="L33" i="25"/>
  <c r="B33" i="25"/>
  <c r="B19" i="36" s="1"/>
  <c r="H33" i="25"/>
  <c r="B34" i="25"/>
  <c r="B35" i="25" s="1"/>
  <c r="B36" i="25" s="1"/>
  <c r="I34" i="25"/>
  <c r="I35" i="25" s="1"/>
  <c r="I36" i="25" s="1"/>
  <c r="H34" i="25"/>
  <c r="H35" i="25" s="1"/>
  <c r="H36" i="25" s="1"/>
  <c r="K34" i="25"/>
  <c r="K35" i="25" s="1"/>
  <c r="K36" i="25" s="1"/>
  <c r="L34" i="25" l="1"/>
  <c r="L35" i="25" s="1"/>
  <c r="L36" i="25" s="1"/>
  <c r="J34" i="25"/>
  <c r="J35" i="25" s="1"/>
  <c r="J36" i="25" s="1"/>
</calcChain>
</file>

<file path=xl/sharedStrings.xml><?xml version="1.0" encoding="utf-8"?>
<sst xmlns="http://schemas.openxmlformats.org/spreadsheetml/2006/main" count="639" uniqueCount="408">
  <si>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</si>
  <si>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</si>
  <si>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</si>
  <si>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</si>
  <si>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</si>
  <si>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</si>
  <si>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</si>
  <si>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</si>
  <si>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</si>
  <si>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</si>
  <si>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</si>
  <si>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</si>
  <si>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</si>
  <si>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</si>
  <si>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</si>
  <si>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</si>
  <si>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</si>
  <si>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</si>
  <si>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</si>
  <si>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</si>
  <si>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</si>
  <si>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</si>
  <si>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</si>
  <si>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</si>
  <si>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</si>
  <si>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</si>
  <si>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</si>
  <si>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</si>
  <si>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</si>
  <si>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</si>
  <si>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</si>
  <si>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</si>
  <si>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</si>
  <si>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</si>
  <si>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</si>
  <si>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</si>
  <si>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</si>
  <si>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</si>
  <si>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</si>
  <si>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</si>
  <si>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</si>
  <si>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</si>
  <si>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</si>
  <si>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</si>
  <si>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</si>
  <si>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</si>
  <si>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</si>
  <si>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</si>
  <si>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</si>
  <si>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</si>
  <si>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</si>
  <si>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</si>
  <si>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</si>
  <si>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</si>
  <si>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</si>
  <si>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</si>
  <si>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</si>
  <si>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</si>
  <si>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</si>
  <si>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</si>
  <si>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</si>
  <si>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</si>
  <si>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</si>
  <si>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</si>
  <si>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</si>
  <si>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</si>
  <si>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</si>
  <si>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</si>
  <si>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</si>
  <si>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</si>
  <si>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</si>
  <si>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</si>
  <si>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</si>
  <si>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</si>
  <si>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</si>
  <si>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</si>
  <si>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</si>
  <si>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</si>
  <si>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</si>
  <si>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</si>
  <si>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</si>
  <si>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</si>
  <si>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</si>
  <si>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</si>
  <si>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</si>
  <si>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</si>
  <si>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</si>
  <si>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</si>
  <si>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</si>
  <si>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</si>
  <si>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</si>
  <si>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</si>
  <si>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</si>
  <si>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</si>
  <si>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</si>
  <si>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</si>
  <si>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</si>
  <si>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</si>
  <si>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</si>
  <si>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</si>
  <si>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</si>
  <si>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</si>
  <si>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</si>
  <si>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</si>
  <si>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</si>
  <si>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</si>
  <si>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</si>
  <si>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</si>
  <si>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</si>
  <si>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</si>
  <si>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</si>
  <si>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</si>
  <si>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</si>
  <si>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</si>
  <si>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</si>
  <si>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</si>
  <si>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</si>
  <si>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</si>
  <si>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</si>
  <si>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</si>
  <si>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</si>
  <si>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</si>
  <si>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</si>
  <si>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</si>
  <si>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</si>
  <si>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</si>
  <si>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</si>
  <si>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</si>
  <si>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</si>
  <si>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</si>
  <si>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</si>
  <si>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</si>
  <si>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</si>
  <si>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Marco Hernandez, Minsoo Kim, Takumi Kobayashi, Ryuji Kohno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</si>
  <si>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</si>
  <si>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</si>
  <si>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</si>
  <si>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</si>
  <si>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</si>
  <si>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</si>
  <si>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</si>
  <si>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</si>
  <si>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</si>
  <si>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</si>
  <si>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</si>
  <si>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</si>
  <si>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</si>
  <si>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</si>
  <si>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</si>
  <si>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</si>
  <si>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</si>
  <si>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</si>
  <si>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</si>
  <si>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</si>
  <si>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</si>
  <si>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</si>
  <si>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</si>
  <si>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</si>
  <si>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</si>
  <si>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</si>
  <si>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</si>
  <si>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</si>
  <si>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</si>
  <si>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</si>
  <si>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</si>
  <si>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</si>
  <si>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</si>
  <si>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</si>
  <si>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</si>
  <si>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</si>
  <si>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</si>
  <si>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TG6ma Timeline(Rescheduling Timeline)</t>
    <phoneticPr fontId="23"/>
  </si>
  <si>
    <t>Comment-Resolution Database for Pre-Ballot WG</t>
    <phoneticPr fontId="23"/>
  </si>
  <si>
    <t>Marco Hernandez</t>
    <phoneticPr fontId="23"/>
  </si>
  <si>
    <t>Joint work with 802.1; Draft PAR and CSD 802.1ACea: Amendment to IEEE Standard 802.1AC-2016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</si>
  <si>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</si>
  <si>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</si>
  <si>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</si>
  <si>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</si>
  <si>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</si>
  <si>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</si>
  <si>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</si>
  <si>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</si>
  <si>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Marco Hernandez, Daisuke Anzai, Seong-Soon Joo, Takumi Kobayashi, Minsoo Kim, Ryuji Kohno</t>
    <phoneticPr fontId="23"/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</si>
  <si>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</si>
  <si>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</si>
  <si>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</si>
  <si>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</si>
  <si>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</si>
  <si>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</si>
  <si>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</si>
  <si>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</si>
  <si>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</si>
  <si>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</si>
  <si>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</si>
  <si>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</si>
  <si>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</si>
  <si>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</si>
  <si>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</si>
  <si>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</si>
  <si>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</si>
  <si>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Review and Comment Resolution for PreBallot</t>
    <phoneticPr fontId="23"/>
  </si>
  <si>
    <t>23-0476-15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</si>
  <si>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</si>
  <si>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</si>
  <si>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</si>
  <si>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</si>
  <si>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</si>
  <si>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</si>
  <si>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</si>
  <si>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</si>
  <si>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</si>
  <si>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</si>
  <si>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</si>
  <si>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</si>
  <si>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</si>
  <si>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</si>
  <si>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</si>
  <si>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</si>
  <si>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</si>
  <si>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</si>
  <si>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</si>
  <si>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</si>
  <si>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</si>
  <si>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</si>
  <si>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</si>
  <si>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</si>
  <si>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</si>
  <si>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</si>
  <si>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</si>
  <si>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</si>
  <si>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</si>
  <si>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</si>
  <si>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</si>
  <si>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</si>
  <si>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</si>
  <si>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</si>
  <si>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24-0yyy-00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</si>
  <si>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</si>
  <si>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</si>
  <si>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</si>
  <si>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</si>
  <si>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</si>
  <si>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</si>
  <si>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</si>
  <si>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</si>
  <si>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</si>
  <si>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</si>
  <si>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</si>
  <si>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</si>
  <si>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</si>
  <si>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</si>
  <si>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R0</t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</si>
  <si>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</si>
  <si>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</si>
  <si>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</si>
  <si>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</si>
  <si>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</si>
  <si>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</si>
  <si>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</si>
  <si>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</si>
  <si>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</si>
  <si>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</si>
  <si>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</si>
  <si>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</si>
  <si>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</si>
  <si>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</si>
  <si>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</si>
  <si>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</si>
  <si>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</si>
  <si>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Agenda of September 2024 Meeting of TG15.6ma Revision of IEEE802.15.6-2012 with Enhanced Dependability</t>
    <phoneticPr fontId="23"/>
  </si>
  <si>
    <t>•WG Motion to LE</t>
    <phoneticPr fontId="23"/>
  </si>
  <si>
    <t>Hawaii Time
UTC-10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</si>
  <si>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</si>
  <si>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</si>
  <si>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</si>
  <si>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</si>
  <si>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</si>
  <si>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</si>
  <si>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</si>
  <si>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</si>
  <si>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</si>
  <si>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</si>
  <si>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</si>
  <si>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</si>
  <si>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</si>
  <si>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</si>
  <si>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</si>
  <si>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</si>
  <si>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</si>
  <si>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</si>
  <si>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</si>
  <si>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</si>
  <si>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TG15.6ma(Revision for Enhanced Dependability of 15.6-2012) 1st Session at PM1 on Monday (Virtual RM#4)</t>
    <phoneticPr fontId="23"/>
  </si>
  <si>
    <t>24-0447-00</t>
    <phoneticPr fontId="23"/>
  </si>
  <si>
    <t>24-0448-00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</si>
  <si>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</si>
  <si>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</si>
  <si>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</si>
  <si>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</si>
  <si>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>Virtual Room 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</si>
  <si>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</si>
  <si>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</si>
  <si>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</si>
  <si>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</si>
  <si>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</si>
  <si>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</si>
  <si>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</si>
  <si>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</si>
  <si>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</si>
  <si>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</si>
  <si>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</si>
  <si>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</si>
  <si>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</si>
  <si>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</si>
  <si>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</si>
  <si>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</si>
  <si>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</si>
  <si>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</si>
  <si>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TG15.6ma(Revision for Enhanced Dependability of 15.6-2012) 2nd Session at PM2 on Tuesday (Virtual RM#4)</t>
    <phoneticPr fontId="23"/>
  </si>
  <si>
    <t>23-0056-08</t>
    <phoneticPr fontId="23"/>
  </si>
  <si>
    <t>Marco Hernandez
Ryuji Kohno</t>
    <phoneticPr fontId="23"/>
  </si>
  <si>
    <t>23-0476-16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</si>
  <si>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</si>
  <si>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</si>
  <si>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</si>
  <si>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</si>
  <si>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</si>
  <si>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</si>
  <si>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</si>
  <si>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</si>
  <si>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</si>
  <si>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</si>
  <si>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</si>
  <si>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</si>
  <si>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</si>
  <si>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</si>
  <si>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</si>
  <si>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</si>
  <si>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</si>
  <si>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24-0348-01</t>
    <phoneticPr fontId="23"/>
  </si>
  <si>
    <t>24-0073-04</t>
    <phoneticPr fontId="23"/>
  </si>
  <si>
    <t>Commonality and Coexistence between 6ma and 4ab</t>
    <phoneticPr fontId="23"/>
  </si>
  <si>
    <t>24-0396-01</t>
    <phoneticPr fontId="23"/>
  </si>
  <si>
    <t>Coordinator-to-Coordinator(C2C) Ranging and Communication for Multiple BAN Coexistence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</si>
  <si>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#4)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</si>
  <si>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</si>
  <si>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</si>
  <si>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</si>
  <si>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</si>
  <si>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RM#4)</t>
    </r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</si>
  <si>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</si>
  <si>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</si>
  <si>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</si>
  <si>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</si>
  <si>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</si>
  <si>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</si>
  <si>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</si>
  <si>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</si>
  <si>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</si>
  <si>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</si>
  <si>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</si>
  <si>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</si>
  <si>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</si>
  <si>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</si>
  <si>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</si>
  <si>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</si>
  <si>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>24-0vvv-00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</si>
  <si>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</si>
  <si>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</si>
  <si>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</si>
  <si>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24-0mmm-00</t>
    <phoneticPr fontId="23"/>
  </si>
  <si>
    <t>23-0056-09</t>
    <phoneticPr fontId="23"/>
  </si>
  <si>
    <t>23-0361-09</t>
    <phoneticPr fontId="23"/>
  </si>
  <si>
    <t xml:space="preserve">Marco Hernamdez
Ryuji Kohno
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</si>
  <si>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#4)</t>
    </r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</si>
  <si>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</si>
  <si>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</si>
  <si>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</si>
  <si>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</si>
  <si>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</si>
  <si>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</si>
  <si>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</si>
  <si>
    <t>•Update draft#2.5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</si>
  <si>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draft#2.5</t>
    </r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</si>
  <si>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</si>
  <si>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</si>
  <si>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t>Sept 9 in Hawaii</t>
    <phoneticPr fontId="23"/>
  </si>
  <si>
    <t>Sept 9in UTC</t>
    <phoneticPr fontId="23"/>
  </si>
  <si>
    <t xml:space="preserve">     1:30PM - 3:30PM  Sept. 9(MON)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</si>
  <si>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10(TUE) (UTC+9:00) Japan &amp; Korea Time, </t>
    </r>
    <phoneticPr fontId="23"/>
  </si>
  <si>
    <t xml:space="preserve">     11:30PM Sept 9(MON) - 1:30AM Sept 9(TUE) UTC</t>
    <phoneticPr fontId="23"/>
  </si>
  <si>
    <r>
      <t xml:space="preserve">     4:00PM - 6:00PM  Sept.10(TUE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</si>
  <si>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Sept.11 (WED) (UTC+9:00) Japan &amp; Korea Time, </t>
    </r>
    <phoneticPr fontId="23"/>
  </si>
  <si>
    <t xml:space="preserve">     2:00AM - 4:00AM Sept.10(TUE) UTC</t>
    <phoneticPr fontId="23"/>
  </si>
  <si>
    <t>Spet 11 in EDT</t>
    <phoneticPr fontId="23"/>
  </si>
  <si>
    <t>Sept 12 in Waikoloa</t>
    <phoneticPr fontId="23"/>
  </si>
  <si>
    <t>Sept 12 in PDT</t>
    <phoneticPr fontId="23"/>
  </si>
  <si>
    <t xml:space="preserve">Sept 13 in 
JST/KST </t>
    <phoneticPr fontId="23"/>
  </si>
  <si>
    <t>Sept 12 in UTC</t>
    <phoneticPr fontId="23"/>
  </si>
  <si>
    <t>Sept 12 in EDT</t>
    <phoneticPr fontId="23"/>
  </si>
  <si>
    <t>24-0456-00</t>
    <phoneticPr fontId="23"/>
  </si>
  <si>
    <t>23-0557-05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</si>
  <si>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</si>
  <si>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</si>
  <si>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15-24-0447-03</t>
    <phoneticPr fontId="23"/>
  </si>
  <si>
    <t>2024-0907</t>
    <phoneticPr fontId="23"/>
  </si>
  <si>
    <t>Sept 9 in Waikoloa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</si>
</sst>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180" fontId="28" fillId="0" borderId="0"/>
    <xf numFmtId="0" fontId="86" fillId="0" borderId="0"/>
    <xf numFmtId="0" fontId="87" fillId="0" borderId="0" applyNumberFormat="0" applyFill="0" applyBorder="0" applyAlignment="0" applyProtection="0"/>
    <xf numFmtId="0" fontId="86" fillId="0" borderId="0"/>
    <xf numFmtId="0" fontId="86" fillId="0" borderId="0"/>
  </cellStyleXfs>
  <cellXfs count="566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88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2" fillId="0" borderId="0" xfId="0" applyFont="1" applyAlignment="1">
      <alignment horizontal="left" vertical="center" indent="3" readingOrder="1"/>
    </xf>
    <xf numFmtId="0" fontId="91" fillId="0" borderId="0" xfId="0" applyFont="1" applyAlignment="1">
      <alignment horizontal="left" vertical="center" indent="3" readingOrder="1"/>
    </xf>
    <xf numFmtId="0" fontId="94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6" fillId="0" borderId="0" xfId="7" applyFont="1" applyAlignment="1">
      <alignment horizontal="center"/>
    </xf>
    <xf numFmtId="0" fontId="97" fillId="0" borderId="0" xfId="7" applyFont="1"/>
    <xf numFmtId="0" fontId="97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0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89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3" fillId="26" borderId="2" xfId="0" applyFont="1" applyFill="1" applyBorder="1" applyAlignment="1">
      <alignment horizontal="left" vertical="center" indent="2"/>
    </xf>
    <xf numFmtId="0" fontId="104" fillId="26" borderId="2" xfId="0" applyFont="1" applyFill="1" applyBorder="1" applyAlignment="1">
      <alignment vertical="center"/>
    </xf>
    <xf numFmtId="0" fontId="104" fillId="26" borderId="2" xfId="0" applyFont="1" applyFill="1" applyBorder="1" applyAlignment="1">
      <alignment horizontal="center" vertical="center"/>
    </xf>
    <xf numFmtId="0" fontId="104" fillId="26" borderId="3" xfId="0" applyFont="1" applyFill="1" applyBorder="1" applyAlignment="1">
      <alignment vertical="center"/>
    </xf>
    <xf numFmtId="0" fontId="103" fillId="26" borderId="0" xfId="0" applyFont="1" applyFill="1" applyAlignment="1">
      <alignment horizontal="left" indent="2"/>
    </xf>
    <xf numFmtId="0" fontId="97" fillId="26" borderId="0" xfId="0" applyFont="1" applyFill="1"/>
    <xf numFmtId="0" fontId="97" fillId="26" borderId="8" xfId="0" applyFont="1" applyFill="1" applyBorder="1"/>
    <xf numFmtId="0" fontId="104" fillId="26" borderId="5" xfId="0" applyFont="1" applyFill="1" applyBorder="1" applyAlignment="1">
      <alignment horizontal="left" vertical="center" indent="2"/>
    </xf>
    <xf numFmtId="0" fontId="104" fillId="26" borderId="5" xfId="0" applyFont="1" applyFill="1" applyBorder="1" applyAlignment="1">
      <alignment vertical="center"/>
    </xf>
    <xf numFmtId="0" fontId="104" fillId="26" borderId="5" xfId="0" applyFont="1" applyFill="1" applyBorder="1" applyAlignment="1">
      <alignment horizontal="center" vertical="center"/>
    </xf>
    <xf numFmtId="0" fontId="104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08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7" fillId="0" borderId="0" xfId="2" applyFont="1" applyAlignment="1" applyProtection="1"/>
    <xf numFmtId="0" fontId="109" fillId="0" borderId="0" xfId="2" applyFont="1" applyAlignment="1" applyProtection="1"/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06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4" fillId="0" borderId="0" xfId="0" applyFont="1" applyAlignment="1">
      <alignment vertical="center"/>
    </xf>
    <xf numFmtId="177" fontId="16" fillId="0" borderId="0" xfId="7" quotePrefix="1" applyNumberFormat="1" applyFont="1" applyAlignment="1">
      <alignment vertical="center"/>
    </xf>
    <xf numFmtId="0" fontId="53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7" fillId="0" borderId="0" xfId="7" applyFont="1" applyAlignment="1">
      <alignment horizontal="left" indent="4"/>
    </xf>
    <xf numFmtId="0" fontId="117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19" fillId="0" borderId="22" xfId="15" applyFont="1" applyBorder="1" applyAlignment="1">
      <alignment horizontal="center" vertical="center" wrapText="1"/>
    </xf>
    <xf numFmtId="0" fontId="5" fillId="3" borderId="0" xfId="7" applyFill="1" applyAlignment="1">
      <alignment horizontal="center"/>
    </xf>
    <xf numFmtId="177" fontId="18" fillId="3" borderId="0" xfId="7" applyNumberFormat="1" applyFont="1" applyFill="1" applyAlignment="1">
      <alignment vertical="center"/>
    </xf>
    <xf numFmtId="0" fontId="53" fillId="3" borderId="0" xfId="7" applyFont="1" applyFill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98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90" fillId="6" borderId="8" xfId="0" applyFont="1" applyFill="1" applyBorder="1" applyAlignment="1">
      <alignment vertical="center" wrapText="1"/>
    </xf>
    <xf numFmtId="0" fontId="90" fillId="6" borderId="0" xfId="0" applyFont="1" applyFill="1" applyAlignment="1">
      <alignment vertical="center" wrapText="1"/>
    </xf>
    <xf numFmtId="0" fontId="90" fillId="6" borderId="12" xfId="0" applyFont="1" applyFill="1" applyBorder="1" applyAlignment="1">
      <alignment vertical="center" wrapText="1"/>
    </xf>
    <xf numFmtId="0" fontId="90" fillId="6" borderId="5" xfId="0" applyFont="1" applyFill="1" applyBorder="1" applyAlignment="1">
      <alignment vertical="center" wrapText="1"/>
    </xf>
    <xf numFmtId="0" fontId="104" fillId="13" borderId="12" xfId="0" applyFont="1" applyFill="1" applyBorder="1" applyAlignment="1">
      <alignment horizontal="left" vertical="center"/>
    </xf>
    <xf numFmtId="0" fontId="104" fillId="13" borderId="0" xfId="0" applyFont="1" applyFill="1" applyAlignment="1">
      <alignment horizontal="left" vertical="center"/>
    </xf>
    <xf numFmtId="0" fontId="104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4" fillId="24" borderId="12" xfId="0" applyFont="1" applyFill="1" applyBorder="1" applyAlignment="1">
      <alignment horizontal="left" vertical="center"/>
    </xf>
    <xf numFmtId="0" fontId="104" fillId="24" borderId="0" xfId="0" applyFont="1" applyFill="1" applyAlignment="1">
      <alignment horizontal="left" vertical="center"/>
    </xf>
    <xf numFmtId="0" fontId="104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0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4" fillId="33" borderId="4" xfId="0" applyFont="1" applyFill="1" applyBorder="1" applyAlignment="1">
      <alignment horizontal="left" vertical="center"/>
    </xf>
    <xf numFmtId="0" fontId="104" fillId="33" borderId="5" xfId="0" applyFont="1" applyFill="1" applyBorder="1" applyAlignment="1">
      <alignment horizontal="left" vertical="center"/>
    </xf>
    <xf numFmtId="0" fontId="104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4" fillId="0" borderId="0" xfId="0" applyFont="1"/>
    <xf numFmtId="0" fontId="126" fillId="0" borderId="0" xfId="0" applyFont="1"/>
    <xf numFmtId="180" fontId="127" fillId="0" borderId="0" xfId="2" applyNumberFormat="1" applyFont="1" applyAlignment="1" applyProtection="1"/>
    <xf numFmtId="0" fontId="128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134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78" fillId="0" borderId="0" xfId="0" applyFont="1" applyAlignment="1">
      <alignment horizontal="left" vertical="center" wrapText="1"/>
    </xf>
    <xf numFmtId="0" fontId="13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6" fillId="0" borderId="22" xfId="15" applyFont="1" applyBorder="1" applyAlignment="1">
      <alignment horizontal="center" vertical="center" wrapText="1"/>
    </xf>
    <xf numFmtId="0" fontId="136" fillId="0" borderId="0" xfId="15" applyFont="1" applyBorder="1" applyAlignment="1">
      <alignment horizontal="center" vertical="center" wrapText="1"/>
    </xf>
    <xf numFmtId="0" fontId="13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9" fillId="0" borderId="0" xfId="0" applyFont="1" applyAlignment="1">
      <alignment vertical="center"/>
    </xf>
    <xf numFmtId="0" fontId="140" fillId="0" borderId="22" xfId="15" applyFont="1" applyBorder="1" applyAlignment="1">
      <alignment horizontal="center" vertical="center" wrapText="1"/>
    </xf>
    <xf numFmtId="0" fontId="140" fillId="0" borderId="0" xfId="15" applyFont="1" applyBorder="1" applyAlignment="1">
      <alignment horizontal="center" vertical="center" wrapText="1"/>
    </xf>
    <xf numFmtId="0" fontId="141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0" fillId="6" borderId="1" xfId="0" applyFont="1" applyFill="1" applyBorder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3" xfId="0" applyFont="1" applyFill="1" applyBorder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99" fillId="8" borderId="7" xfId="18" applyFont="1" applyFill="1" applyBorder="1" applyAlignment="1">
      <alignment horizontal="center" vertical="center" wrapText="1"/>
    </xf>
    <xf numFmtId="0" fontId="99" fillId="8" borderId="9" xfId="18" applyFont="1" applyFill="1" applyBorder="1" applyAlignment="1">
      <alignment horizontal="center" vertical="center" wrapText="1"/>
    </xf>
    <xf numFmtId="0" fontId="99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0" fillId="6" borderId="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4" fillId="23" borderId="12" xfId="0" applyFont="1" applyFill="1" applyBorder="1" applyAlignment="1">
      <alignment horizontal="left" vertical="center"/>
    </xf>
    <xf numFmtId="0" fontId="104" fillId="23" borderId="0" xfId="0" applyFont="1" applyFill="1" applyAlignment="1">
      <alignment horizontal="left" vertical="center"/>
    </xf>
    <xf numFmtId="0" fontId="104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4" fillId="30" borderId="12" xfId="0" applyFont="1" applyFill="1" applyBorder="1" applyAlignment="1">
      <alignment horizontal="left" vertical="center" wrapText="1"/>
    </xf>
    <xf numFmtId="0" fontId="104" fillId="30" borderId="0" xfId="0" applyFont="1" applyFill="1" applyAlignment="1">
      <alignment horizontal="left" vertical="center"/>
    </xf>
    <xf numFmtId="0" fontId="104" fillId="30" borderId="8" xfId="0" applyFont="1" applyFill="1" applyBorder="1" applyAlignment="1">
      <alignment horizontal="left" vertical="center"/>
    </xf>
    <xf numFmtId="0" fontId="104" fillId="29" borderId="12" xfId="0" applyFont="1" applyFill="1" applyBorder="1" applyAlignment="1">
      <alignment horizontal="left" vertical="center"/>
    </xf>
    <xf numFmtId="0" fontId="104" fillId="29" borderId="0" xfId="0" applyFont="1" applyFill="1" applyAlignment="1">
      <alignment horizontal="left" vertical="center"/>
    </xf>
    <xf numFmtId="0" fontId="104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4" fillId="8" borderId="12" xfId="0" applyFont="1" applyFill="1" applyBorder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0" fontId="104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104" fillId="8" borderId="2" xfId="0" applyFont="1" applyFill="1" applyBorder="1" applyAlignment="1">
      <alignment horizontal="left" vertical="center"/>
    </xf>
    <xf numFmtId="0" fontId="104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2" xfId="0" applyFont="1" applyFill="1" applyBorder="1" applyAlignment="1">
      <alignment horizontal="center" vertical="center" wrapText="1"/>
    </xf>
    <xf numFmtId="0" fontId="84" fillId="8" borderId="3" xfId="0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0" fontId="84" fillId="8" borderId="5" xfId="0" applyFont="1" applyFill="1" applyBorder="1" applyAlignment="1">
      <alignment horizontal="center" vertical="center" wrapText="1"/>
    </xf>
    <xf numFmtId="0" fontId="84" fillId="8" borderId="6" xfId="0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84" fillId="8" borderId="12" xfId="0" applyFont="1" applyFill="1" applyBorder="1" applyAlignment="1">
      <alignment horizontal="center" vertical="center" wrapText="1"/>
    </xf>
    <xf numFmtId="0" fontId="84" fillId="8" borderId="0" xfId="0" applyFont="1" applyFill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5" fillId="27" borderId="29" xfId="0" applyNumberFormat="1" applyFont="1" applyFill="1" applyBorder="1" applyAlignment="1">
      <alignment horizontal="center" vertical="center"/>
    </xf>
    <xf numFmtId="185" fontId="105" fillId="27" borderId="30" xfId="0" applyNumberFormat="1" applyFont="1" applyFill="1" applyBorder="1" applyAlignment="1">
      <alignment horizontal="center" vertical="center"/>
    </xf>
    <xf numFmtId="185" fontId="105" fillId="27" borderId="31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0" fontId="102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0" fontId="104" fillId="20" borderId="12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center"/>
    </xf>
    <xf numFmtId="0" fontId="104" fillId="20" borderId="8" xfId="0" applyFont="1" applyFill="1" applyBorder="1" applyAlignment="1">
      <alignment horizontal="left" vertical="center"/>
    </xf>
    <xf numFmtId="0" fontId="91" fillId="27" borderId="7" xfId="0" applyFont="1" applyFill="1" applyBorder="1" applyAlignment="1">
      <alignment horizontal="center" vertical="center" wrapText="1"/>
    </xf>
    <xf numFmtId="0" fontId="91" fillId="27" borderId="9" xfId="0" applyFont="1" applyFill="1" applyBorder="1" applyAlignment="1">
      <alignment horizontal="center" vertical="center" wrapText="1"/>
    </xf>
    <xf numFmtId="0" fontId="91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1" fillId="10" borderId="2" xfId="12" applyNumberFormat="1" applyFont="1" applyFill="1" applyBorder="1" applyAlignment="1">
      <alignment horizontal="center" vertical="center" wrapText="1"/>
    </xf>
    <xf numFmtId="0" fontId="121" fillId="10" borderId="3" xfId="12" applyNumberFormat="1" applyFont="1" applyFill="1" applyBorder="1" applyAlignment="1">
      <alignment horizontal="center" vertical="center" wrapText="1"/>
    </xf>
    <xf numFmtId="0" fontId="121" fillId="10" borderId="0" xfId="12" applyNumberFormat="1" applyFont="1" applyFill="1" applyAlignment="1">
      <alignment horizontal="center" vertical="center" wrapText="1"/>
    </xf>
    <xf numFmtId="0" fontId="121" fillId="10" borderId="8" xfId="12" applyNumberFormat="1" applyFont="1" applyFill="1" applyBorder="1" applyAlignment="1">
      <alignment horizontal="center" vertical="center" wrapText="1"/>
    </xf>
    <xf numFmtId="0" fontId="121" fillId="10" borderId="5" xfId="12" applyNumberFormat="1" applyFont="1" applyFill="1" applyBorder="1" applyAlignment="1">
      <alignment horizontal="center" vertical="center" wrapText="1"/>
    </xf>
    <xf numFmtId="0" fontId="121" fillId="10" borderId="6" xfId="12" applyNumberFormat="1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5" fillId="0" borderId="36" xfId="0" applyFont="1" applyBorder="1" applyAlignment="1">
      <alignment horizontal="left" vertical="top" wrapText="1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125" fillId="0" borderId="39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40" xfId="0" applyFont="1" applyBorder="1" applyAlignment="1">
      <alignment horizontal="left" vertical="top" readingOrder="1"/>
    </xf>
    <xf numFmtId="0" fontId="125" fillId="0" borderId="41" xfId="0" applyFont="1" applyBorder="1" applyAlignment="1">
      <alignment horizontal="left" vertical="top" readingOrder="1"/>
    </xf>
    <xf numFmtId="0" fontId="125" fillId="0" borderId="42" xfId="0" applyFont="1" applyBorder="1" applyAlignment="1">
      <alignment horizontal="left" vertical="top" readingOrder="1"/>
    </xf>
    <xf numFmtId="0" fontId="125" fillId="0" borderId="43" xfId="0" applyFont="1" applyBorder="1" applyAlignment="1">
      <alignment horizontal="left" vertical="top" readingOrder="1"/>
    </xf>
    <xf numFmtId="0" fontId="129" fillId="34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horizontal="center" vertical="center" wrapText="1"/>
    </xf>
    <xf numFmtId="0" fontId="107" fillId="34" borderId="0" xfId="2" applyFont="1" applyFill="1" applyAlignment="1" applyProtection="1">
      <alignment horizontal="center" vertical="center" wrapText="1"/>
    </xf>
    <xf numFmtId="0" fontId="109" fillId="34" borderId="0" xfId="2" applyFont="1" applyFill="1" applyAlignment="1" applyProtection="1">
      <alignment horizontal="center" vertical="center" wrapText="1"/>
    </xf>
    <xf numFmtId="0" fontId="13" fillId="0" borderId="0" xfId="7" applyFont="1" applyAlignment="1">
      <alignment horizont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ebappng/sites/ieeesa/meeting/info/fed89b48fd524ea1badf4ec09cbf503c" TargetMode="External"/><Relationship Id="rId5" Type="http://schemas.openxmlformats.org/officeDocument/2006/relationships/hyperlink" Target="mailto:23367660100@ieeesa.webex.com" TargetMode="External"/><Relationship Id="rId4" Type="http://schemas.openxmlformats.org/officeDocument/2006/relationships/hyperlink" Target="https://ieeesa.webex.com/ieeesa/j.php?MTID=mc0aa610fca1e4c43ea3b3cebac574aec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23367660100@ieeesa.webex.com" TargetMode="External"/><Relationship Id="rId2" Type="http://schemas.openxmlformats.org/officeDocument/2006/relationships/hyperlink" Target="https://ieeesa.webex.com/ieeesa/j.php?MTID=mc0aa610fca1e4c43ea3b3cebac574aec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ieeesa.webex.com/webappng/sites/ieeesa/meeting/info/fed89b48fd524ea1badf4ec09cbf503c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23490809065@ieeesa.webex.com" TargetMode="External"/><Relationship Id="rId2" Type="http://schemas.openxmlformats.org/officeDocument/2006/relationships/hyperlink" Target="https://ieeesa.webex.com/ieeesa/j.php?MTID=mda3ba4f3974508f2ffdebbf050a15da3" TargetMode="External"/><Relationship Id="rId1" Type="http://schemas.openxmlformats.org/officeDocument/2006/relationships/hyperlink" Target="https://ieeesa.webex.com/ieeesa/j.php?MTID=mc0aa610fca1e4c43ea3b3cebac574aec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webappng/sites/ieeesa/meeting/info/b98e54f75a8b495da94e7a6299b9fc1b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opLeftCell="C1"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267</v>
      </c>
      <c r="E3" s="5"/>
    </row>
    <row r="4" spans="2:5" ht="20.5">
      <c r="B4" s="3" t="s">
        <v>2</v>
      </c>
      <c r="C4" s="6">
        <v>45542</v>
      </c>
    </row>
    <row r="5" spans="2:5" ht="20.5">
      <c r="B5" s="3" t="s">
        <v>188</v>
      </c>
    </row>
    <row r="6" spans="2:5" ht="20.5">
      <c r="B6" s="7" t="s">
        <v>189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268</v>
      </c>
    </row>
    <row r="12" spans="2:5" ht="20.5">
      <c r="B12" s="3" t="s">
        <v>6</v>
      </c>
      <c r="C12" s="4" t="s">
        <v>161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134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08" t="s">
        <v>151</v>
      </c>
      <c r="E22" s="108" t="s">
        <v>178</v>
      </c>
      <c r="F22" s="108" t="s">
        <v>121</v>
      </c>
    </row>
    <row r="23" spans="2:6" ht="120.75" customHeight="1">
      <c r="D23" s="2" t="s">
        <v>146</v>
      </c>
      <c r="E23" s="108" t="s">
        <v>149</v>
      </c>
      <c r="F23" s="161" t="s">
        <v>148</v>
      </c>
    </row>
    <row r="25" spans="2:6" ht="79.5" customHeight="1">
      <c r="D25" s="2" t="s">
        <v>140</v>
      </c>
      <c r="E25" s="108" t="s">
        <v>179</v>
      </c>
      <c r="F25" s="161" t="s">
        <v>142</v>
      </c>
    </row>
    <row r="26" spans="2:6" ht="98.5" customHeight="1">
      <c r="D26" s="2" t="s">
        <v>143</v>
      </c>
      <c r="E26" s="2" t="s">
        <v>144</v>
      </c>
      <c r="F26" s="161" t="s">
        <v>145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D9" sqref="D9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269</v>
      </c>
    </row>
    <row r="2" spans="1:3" ht="15.5">
      <c r="B2" s="47" t="s">
        <v>16</v>
      </c>
      <c r="C2" s="48" t="s">
        <v>405</v>
      </c>
    </row>
    <row r="3" spans="1:3" ht="15.5">
      <c r="B3" s="47" t="s">
        <v>17</v>
      </c>
      <c r="C3" s="48" t="s">
        <v>406</v>
      </c>
    </row>
    <row r="4" spans="1:3" ht="41">
      <c r="A4" s="24"/>
      <c r="B4" s="88" t="s">
        <v>270</v>
      </c>
    </row>
    <row r="5" spans="1:3" ht="15.75">
      <c r="A5" s="24"/>
      <c r="B5" s="79"/>
    </row>
    <row r="6" spans="1:3" ht="15.75">
      <c r="A6" s="24"/>
      <c r="B6" s="80"/>
    </row>
    <row r="7" spans="1:3" s="30" customFormat="1" ht="31" customHeight="1">
      <c r="A7" s="137"/>
      <c r="B7" s="34" t="s">
        <v>166</v>
      </c>
    </row>
    <row r="8" spans="1:3" s="30" customFormat="1" ht="76" customHeight="1">
      <c r="A8" s="137"/>
      <c r="B8" s="138" t="s">
        <v>18</v>
      </c>
    </row>
    <row r="9" spans="1:3" s="26" customFormat="1" ht="15.75">
      <c r="A9" s="24"/>
      <c r="B9" s="19"/>
    </row>
    <row r="10" spans="1:3" s="99" customFormat="1" ht="20.5">
      <c r="A10" s="139">
        <v>1</v>
      </c>
      <c r="B10" s="139" t="s">
        <v>19</v>
      </c>
    </row>
    <row r="11" spans="1:3" s="99" customFormat="1" ht="25.25">
      <c r="A11" s="101"/>
      <c r="B11" s="169" t="s">
        <v>383</v>
      </c>
    </row>
    <row r="12" spans="1:3" s="99" customFormat="1" ht="32.25">
      <c r="A12" s="101"/>
      <c r="B12" s="169" t="s">
        <v>384</v>
      </c>
    </row>
    <row r="13" spans="1:3" s="99" customFormat="1" ht="32.25">
      <c r="A13" s="101"/>
      <c r="B13" s="169" t="s">
        <v>218</v>
      </c>
    </row>
    <row r="14" spans="1:3" s="99" customFormat="1" ht="32.25">
      <c r="A14" s="101"/>
      <c r="B14" s="169" t="s">
        <v>156</v>
      </c>
    </row>
    <row r="15" spans="1:3" s="99" customFormat="1" ht="25.25">
      <c r="A15" s="101"/>
      <c r="B15" s="169" t="s">
        <v>157</v>
      </c>
    </row>
    <row r="16" spans="1:3" s="99" customFormat="1" ht="25.25">
      <c r="A16" s="101"/>
      <c r="B16" s="170" t="s">
        <v>158</v>
      </c>
    </row>
    <row r="17" spans="1:6" s="99" customFormat="1" ht="25.25">
      <c r="A17" s="101"/>
      <c r="B17" s="170" t="s">
        <v>159</v>
      </c>
    </row>
    <row r="18" spans="1:6" s="99" customFormat="1" ht="25.25">
      <c r="A18" s="101"/>
      <c r="B18" s="169" t="s">
        <v>271</v>
      </c>
    </row>
    <row r="19" spans="1:6" s="99" customFormat="1" ht="20.5">
      <c r="A19" s="139">
        <v>2</v>
      </c>
      <c r="B19" s="139" t="s">
        <v>20</v>
      </c>
    </row>
    <row r="20" spans="1:6" s="99" customFormat="1" ht="23">
      <c r="A20" s="139"/>
      <c r="B20" s="171" t="s">
        <v>160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9" customFormat="1" ht="20.5">
      <c r="A24" s="101"/>
      <c r="B24" s="140" t="s">
        <v>21</v>
      </c>
      <c r="C24" s="141"/>
    </row>
    <row r="25" spans="1:6" s="164" customFormat="1" ht="95.5" customHeight="1">
      <c r="B25" s="164" t="s">
        <v>152</v>
      </c>
      <c r="D25" s="164" t="s">
        <v>155</v>
      </c>
      <c r="E25" s="164" t="s">
        <v>233</v>
      </c>
      <c r="F25" s="164" t="s">
        <v>121</v>
      </c>
    </row>
    <row r="26" spans="1:6" s="99" customFormat="1" ht="120.75" customHeight="1">
      <c r="A26" s="101"/>
      <c r="D26" s="99" t="s">
        <v>180</v>
      </c>
      <c r="E26" s="99" t="s">
        <v>181</v>
      </c>
      <c r="F26" s="163" t="s">
        <v>148</v>
      </c>
    </row>
    <row r="27" spans="1:6" s="99" customFormat="1" ht="20.25">
      <c r="A27" s="101"/>
      <c r="B27" s="142" t="s">
        <v>22</v>
      </c>
    </row>
    <row r="28" spans="1:6" s="99" customFormat="1" ht="79.5" customHeight="1">
      <c r="A28" s="101"/>
      <c r="B28" s="142" t="s">
        <v>23</v>
      </c>
      <c r="D28" s="99" t="s">
        <v>140</v>
      </c>
      <c r="E28" s="99" t="s">
        <v>177</v>
      </c>
      <c r="F28" s="163" t="s">
        <v>142</v>
      </c>
    </row>
    <row r="29" spans="1:6" s="99" customFormat="1" ht="98.5" customHeight="1">
      <c r="A29" s="101"/>
      <c r="B29" s="142" t="s">
        <v>24</v>
      </c>
      <c r="D29" s="99" t="s">
        <v>143</v>
      </c>
      <c r="E29" s="99" t="s">
        <v>144</v>
      </c>
      <c r="F29" s="163" t="s">
        <v>145</v>
      </c>
    </row>
    <row r="30" spans="1:6" s="99" customFormat="1" ht="20.25">
      <c r="A30" s="101"/>
      <c r="B30" s="142" t="s">
        <v>25</v>
      </c>
    </row>
    <row r="31" spans="1:6" s="99" customFormat="1" ht="20.25">
      <c r="A31" s="101"/>
      <c r="B31" s="142" t="s">
        <v>26</v>
      </c>
    </row>
    <row r="32" spans="1:6" s="99" customFormat="1" ht="20.25">
      <c r="A32" s="101"/>
      <c r="B32" s="143"/>
    </row>
    <row r="33" spans="1:6" s="99" customFormat="1" ht="101.25">
      <c r="A33" s="101"/>
      <c r="B33" s="270" t="s">
        <v>221</v>
      </c>
      <c r="D33" s="99" t="s">
        <v>219</v>
      </c>
      <c r="E33" s="99" t="s">
        <v>203</v>
      </c>
      <c r="F33" s="163" t="s">
        <v>220</v>
      </c>
    </row>
    <row r="34" spans="1:6" s="99" customFormat="1" ht="20.25">
      <c r="A34" s="101"/>
      <c r="B34" s="143"/>
    </row>
    <row r="35" spans="1:6" s="99" customFormat="1" ht="81">
      <c r="A35" s="101"/>
      <c r="B35" s="271" t="s">
        <v>222</v>
      </c>
      <c r="D35" s="272" t="s">
        <v>222</v>
      </c>
      <c r="E35" s="99" t="s">
        <v>223</v>
      </c>
      <c r="F35" s="163" t="s">
        <v>224</v>
      </c>
    </row>
    <row r="36" spans="1:6" s="99" customFormat="1" ht="20.25">
      <c r="A36" s="101"/>
      <c r="B36" s="143"/>
    </row>
    <row r="37" spans="1:6" s="99" customFormat="1" ht="20.5">
      <c r="A37" s="101"/>
      <c r="B37" s="139" t="s">
        <v>27</v>
      </c>
    </row>
    <row r="38" spans="1:6" s="99" customFormat="1" ht="20.25">
      <c r="A38" s="101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C6" zoomScale="50" zoomScaleNormal="50" workbookViewId="0">
      <selection activeCell="AM8" sqref="AM8"/>
    </sheetView>
  </sheetViews>
  <sheetFormatPr defaultColWidth="11.453125" defaultRowHeight="15.2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2" customWidth="1"/>
    <col min="20" max="20" width="11" style="172" customWidth="1"/>
    <col min="21" max="21" width="10.54296875" style="172" customWidth="1"/>
    <col min="22" max="22" width="11.90625" style="172" customWidth="1"/>
    <col min="23" max="23" width="10.1796875" style="172" customWidth="1"/>
    <col min="24" max="29" width="3.81640625" style="172" customWidth="1"/>
    <col min="30" max="16384" width="11.453125" style="81"/>
  </cols>
  <sheetData>
    <row r="1" spans="1:34" s="168" customFormat="1" ht="19.5" customHeight="1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274"/>
      <c r="T1" s="274"/>
      <c r="U1" s="274"/>
      <c r="V1" s="274"/>
      <c r="W1" s="274"/>
      <c r="X1" s="274"/>
      <c r="Y1" s="274"/>
      <c r="Z1" s="274"/>
      <c r="AA1" s="274"/>
      <c r="AB1" s="274"/>
      <c r="AC1" s="274"/>
      <c r="AD1" s="81"/>
      <c r="AE1" s="81"/>
      <c r="AF1" s="81"/>
      <c r="AG1" s="81"/>
      <c r="AH1" s="158"/>
    </row>
    <row r="2" spans="1:34" s="109" customFormat="1" ht="19.649999999999999" customHeight="1" thickBot="1">
      <c r="A2" s="490" t="s">
        <v>252</v>
      </c>
      <c r="B2" s="235" t="s">
        <v>253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37"/>
      <c r="AA2" s="236"/>
      <c r="AB2" s="237"/>
      <c r="AC2" s="238"/>
      <c r="AD2" s="81"/>
      <c r="AE2" s="81"/>
      <c r="AF2" s="81"/>
      <c r="AG2" s="81"/>
    </row>
    <row r="3" spans="1:34" s="109" customFormat="1" ht="19.25" customHeight="1">
      <c r="A3" s="491"/>
      <c r="B3" s="239" t="s">
        <v>254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1"/>
      <c r="AD3" s="192"/>
      <c r="AE3" s="191"/>
      <c r="AF3" s="192"/>
      <c r="AG3" s="193"/>
    </row>
    <row r="4" spans="1:34" s="109" customFormat="1" ht="19.649999999999999" customHeight="1" thickBot="1">
      <c r="A4" s="491"/>
      <c r="B4" s="242" t="s">
        <v>165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243"/>
      <c r="AB4" s="243"/>
      <c r="AC4" s="245"/>
      <c r="AD4" s="194"/>
      <c r="AE4" s="194"/>
      <c r="AF4" s="194"/>
      <c r="AG4" s="195"/>
    </row>
    <row r="5" spans="1:34" s="172" customFormat="1" ht="12.9" customHeight="1" thickBot="1">
      <c r="A5" s="520" t="s">
        <v>209</v>
      </c>
      <c r="B5" s="492" t="s">
        <v>30</v>
      </c>
      <c r="C5" s="493"/>
      <c r="D5" s="471" t="s">
        <v>31</v>
      </c>
      <c r="E5" s="472"/>
      <c r="F5" s="472"/>
      <c r="G5" s="472"/>
      <c r="H5" s="473"/>
      <c r="I5" s="471" t="s">
        <v>32</v>
      </c>
      <c r="J5" s="472"/>
      <c r="K5" s="472"/>
      <c r="L5" s="472"/>
      <c r="M5" s="473"/>
      <c r="N5" s="471" t="s">
        <v>33</v>
      </c>
      <c r="O5" s="472"/>
      <c r="P5" s="472"/>
      <c r="Q5" s="472"/>
      <c r="R5" s="473"/>
      <c r="S5" s="471" t="s">
        <v>34</v>
      </c>
      <c r="T5" s="472"/>
      <c r="U5" s="472"/>
      <c r="V5" s="472"/>
      <c r="W5" s="473"/>
      <c r="X5" s="471" t="s">
        <v>35</v>
      </c>
      <c r="Y5" s="472"/>
      <c r="Z5" s="473"/>
      <c r="AA5" s="471" t="s">
        <v>36</v>
      </c>
      <c r="AB5" s="472"/>
      <c r="AC5" s="473"/>
      <c r="AD5" s="196"/>
      <c r="AE5" s="196" t="s">
        <v>29</v>
      </c>
      <c r="AF5" s="196"/>
      <c r="AG5" s="197"/>
    </row>
    <row r="6" spans="1:34" s="172" customFormat="1" ht="12.65" customHeight="1" thickBot="1">
      <c r="A6" s="521"/>
      <c r="B6" s="494">
        <f>DATE(2024,9,8)</f>
        <v>45543</v>
      </c>
      <c r="C6" s="495"/>
      <c r="D6" s="474">
        <f>B6+1</f>
        <v>45544</v>
      </c>
      <c r="E6" s="474"/>
      <c r="F6" s="474"/>
      <c r="G6" s="474"/>
      <c r="H6" s="475"/>
      <c r="I6" s="476">
        <f>D6+1</f>
        <v>45545</v>
      </c>
      <c r="J6" s="474"/>
      <c r="K6" s="474"/>
      <c r="L6" s="474"/>
      <c r="M6" s="475"/>
      <c r="N6" s="476">
        <f>I6+1</f>
        <v>45546</v>
      </c>
      <c r="O6" s="474"/>
      <c r="P6" s="474"/>
      <c r="Q6" s="474"/>
      <c r="R6" s="475"/>
      <c r="S6" s="476">
        <f>N6+1</f>
        <v>45547</v>
      </c>
      <c r="T6" s="474"/>
      <c r="U6" s="474"/>
      <c r="V6" s="474"/>
      <c r="W6" s="475"/>
      <c r="X6" s="477">
        <f>S6+1</f>
        <v>45548</v>
      </c>
      <c r="Y6" s="478"/>
      <c r="Z6" s="479"/>
      <c r="AA6" s="477">
        <f>X6+1</f>
        <v>45549</v>
      </c>
      <c r="AB6" s="478"/>
      <c r="AC6" s="479"/>
      <c r="AD6" s="373" t="s">
        <v>139</v>
      </c>
      <c r="AE6" s="374"/>
      <c r="AF6" s="374"/>
      <c r="AG6" s="375"/>
    </row>
    <row r="7" spans="1:34" s="172" customFormat="1" ht="12.65" customHeight="1" thickBot="1">
      <c r="A7" s="521"/>
      <c r="B7" s="480" t="s">
        <v>184</v>
      </c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2"/>
      <c r="X7" s="198"/>
      <c r="Y7" s="199"/>
      <c r="Z7" s="200"/>
      <c r="AA7" s="198"/>
      <c r="AB7" s="199"/>
      <c r="AC7" s="200"/>
      <c r="AD7" s="376"/>
      <c r="AE7" s="377"/>
      <c r="AF7" s="377"/>
      <c r="AG7" s="378"/>
    </row>
    <row r="8" spans="1:34" s="109" customFormat="1" ht="38.25" customHeight="1" thickBot="1">
      <c r="A8" s="522"/>
      <c r="B8" s="523" t="s">
        <v>225</v>
      </c>
      <c r="C8" s="524"/>
      <c r="D8" s="306" t="s">
        <v>37</v>
      </c>
      <c r="E8" s="307" t="s">
        <v>38</v>
      </c>
      <c r="F8" s="307" t="s">
        <v>39</v>
      </c>
      <c r="G8" s="307" t="s">
        <v>40</v>
      </c>
      <c r="H8" s="308" t="s">
        <v>226</v>
      </c>
      <c r="I8" s="306" t="s">
        <v>37</v>
      </c>
      <c r="J8" s="307" t="s">
        <v>38</v>
      </c>
      <c r="K8" s="307" t="s">
        <v>39</v>
      </c>
      <c r="L8" s="307" t="s">
        <v>40</v>
      </c>
      <c r="M8" s="308" t="s">
        <v>226</v>
      </c>
      <c r="N8" s="306" t="s">
        <v>37</v>
      </c>
      <c r="O8" s="307" t="s">
        <v>38</v>
      </c>
      <c r="P8" s="307" t="s">
        <v>39</v>
      </c>
      <c r="Q8" s="307" t="s">
        <v>40</v>
      </c>
      <c r="R8" s="308" t="s">
        <v>226</v>
      </c>
      <c r="S8" s="306" t="s">
        <v>37</v>
      </c>
      <c r="T8" s="307" t="s">
        <v>38</v>
      </c>
      <c r="U8" s="307" t="s">
        <v>39</v>
      </c>
      <c r="V8" s="307" t="s">
        <v>40</v>
      </c>
      <c r="W8" s="308" t="s">
        <v>226</v>
      </c>
      <c r="X8" s="198"/>
      <c r="Y8" s="199"/>
      <c r="Z8" s="200"/>
      <c r="AA8" s="198"/>
      <c r="AB8" s="199"/>
      <c r="AC8" s="200"/>
      <c r="AD8" s="317" t="s">
        <v>272</v>
      </c>
      <c r="AE8" s="255" t="s">
        <v>190</v>
      </c>
      <c r="AF8" s="201" t="s">
        <v>28</v>
      </c>
      <c r="AG8" s="256" t="s">
        <v>191</v>
      </c>
    </row>
    <row r="9" spans="1:34" s="172" customFormat="1" ht="15" customHeight="1">
      <c r="A9" s="202" t="s">
        <v>41</v>
      </c>
      <c r="B9" s="199"/>
      <c r="C9" s="200"/>
      <c r="D9" s="483" t="s">
        <v>42</v>
      </c>
      <c r="E9" s="483"/>
      <c r="F9" s="483"/>
      <c r="G9" s="484"/>
      <c r="H9" s="485"/>
      <c r="I9" s="488" t="s">
        <v>42</v>
      </c>
      <c r="J9" s="483"/>
      <c r="K9" s="483"/>
      <c r="L9" s="483"/>
      <c r="M9" s="485"/>
      <c r="N9" s="488" t="s">
        <v>42</v>
      </c>
      <c r="O9" s="483"/>
      <c r="P9" s="483"/>
      <c r="Q9" s="483"/>
      <c r="R9" s="485"/>
      <c r="S9" s="488" t="s">
        <v>42</v>
      </c>
      <c r="T9" s="483"/>
      <c r="U9" s="483"/>
      <c r="V9" s="483"/>
      <c r="W9" s="485"/>
      <c r="X9" s="198"/>
      <c r="Y9" s="199"/>
      <c r="Z9" s="200"/>
      <c r="AA9" s="198"/>
      <c r="AB9" s="199"/>
      <c r="AC9" s="200"/>
      <c r="AD9" s="275">
        <v>0.29166666666666669</v>
      </c>
      <c r="AE9" s="278">
        <f t="shared" ref="AE9:AE40" si="0">AD9+3/24</f>
        <v>0.41666666666666669</v>
      </c>
      <c r="AF9" s="315">
        <f t="shared" ref="AF9:AF40" si="1">AD9+10/24</f>
        <v>0.70833333333333337</v>
      </c>
      <c r="AG9" s="320">
        <f t="shared" ref="AG9:AG40" si="2">AD9+19/24</f>
        <v>1.0833333333333333</v>
      </c>
    </row>
    <row r="10" spans="1:34" s="172" customFormat="1" ht="15" customHeight="1" thickBot="1">
      <c r="A10" s="203" t="s">
        <v>43</v>
      </c>
      <c r="B10" s="199"/>
      <c r="C10" s="200"/>
      <c r="D10" s="486"/>
      <c r="E10" s="486"/>
      <c r="F10" s="486"/>
      <c r="G10" s="486"/>
      <c r="H10" s="487"/>
      <c r="I10" s="489"/>
      <c r="J10" s="486"/>
      <c r="K10" s="486"/>
      <c r="L10" s="486"/>
      <c r="M10" s="487"/>
      <c r="N10" s="489"/>
      <c r="O10" s="486"/>
      <c r="P10" s="486"/>
      <c r="Q10" s="486"/>
      <c r="R10" s="487"/>
      <c r="S10" s="489"/>
      <c r="T10" s="486"/>
      <c r="U10" s="486"/>
      <c r="V10" s="486"/>
      <c r="W10" s="487"/>
      <c r="X10" s="198"/>
      <c r="Y10" s="199"/>
      <c r="Z10" s="200"/>
      <c r="AA10" s="198"/>
      <c r="AB10" s="199"/>
      <c r="AC10" s="200"/>
      <c r="AD10" s="204">
        <f>AD9+0.5/24</f>
        <v>0.3125</v>
      </c>
      <c r="AE10" s="205">
        <f t="shared" si="0"/>
        <v>0.4375</v>
      </c>
      <c r="AF10" s="315">
        <f t="shared" si="1"/>
        <v>0.72916666666666674</v>
      </c>
      <c r="AG10" s="234">
        <f t="shared" si="2"/>
        <v>1.1041666666666665</v>
      </c>
    </row>
    <row r="11" spans="1:34" s="172" customFormat="1" ht="15" customHeight="1">
      <c r="A11" s="207" t="s">
        <v>44</v>
      </c>
      <c r="B11" s="199"/>
      <c r="C11" s="200"/>
      <c r="D11" s="511" t="s">
        <v>255</v>
      </c>
      <c r="E11" s="512"/>
      <c r="F11" s="512"/>
      <c r="G11" s="512"/>
      <c r="H11" s="513"/>
      <c r="I11" s="462" t="s">
        <v>46</v>
      </c>
      <c r="J11" s="430"/>
      <c r="K11" s="499" t="s">
        <v>256</v>
      </c>
      <c r="L11" s="441" t="s">
        <v>59</v>
      </c>
      <c r="M11" s="430"/>
      <c r="N11" s="502"/>
      <c r="O11" s="503"/>
      <c r="P11" s="503"/>
      <c r="Q11" s="503"/>
      <c r="R11" s="504"/>
      <c r="S11" s="430"/>
      <c r="T11" s="508" t="s">
        <v>47</v>
      </c>
      <c r="U11" s="499" t="s">
        <v>58</v>
      </c>
      <c r="V11" s="465" t="s">
        <v>48</v>
      </c>
      <c r="W11" s="450">
        <v>802.18</v>
      </c>
      <c r="X11" s="198"/>
      <c r="Y11" s="199"/>
      <c r="Z11" s="200"/>
      <c r="AA11" s="198"/>
      <c r="AB11" s="199"/>
      <c r="AC11" s="200"/>
      <c r="AD11" s="204">
        <f t="shared" ref="AD11:AD40" si="3">AD10+0.5/24</f>
        <v>0.33333333333333331</v>
      </c>
      <c r="AE11" s="205">
        <f t="shared" si="0"/>
        <v>0.45833333333333331</v>
      </c>
      <c r="AF11" s="315">
        <f t="shared" si="1"/>
        <v>0.75</v>
      </c>
      <c r="AG11" s="234">
        <f t="shared" si="2"/>
        <v>1.125</v>
      </c>
    </row>
    <row r="12" spans="1:34" s="172" customFormat="1" ht="15" customHeight="1" thickBot="1">
      <c r="A12" s="207" t="s">
        <v>51</v>
      </c>
      <c r="B12" s="199"/>
      <c r="C12" s="200"/>
      <c r="D12" s="514"/>
      <c r="E12" s="515"/>
      <c r="F12" s="515"/>
      <c r="G12" s="515"/>
      <c r="H12" s="516"/>
      <c r="I12" s="463"/>
      <c r="J12" s="431"/>
      <c r="K12" s="500"/>
      <c r="L12" s="442"/>
      <c r="M12" s="431"/>
      <c r="N12" s="505"/>
      <c r="O12" s="506"/>
      <c r="P12" s="506"/>
      <c r="Q12" s="506"/>
      <c r="R12" s="507"/>
      <c r="S12" s="431"/>
      <c r="T12" s="509"/>
      <c r="U12" s="500"/>
      <c r="V12" s="466"/>
      <c r="W12" s="451"/>
      <c r="X12" s="198"/>
      <c r="Y12" s="199"/>
      <c r="Z12" s="200"/>
      <c r="AA12" s="198"/>
      <c r="AB12" s="199"/>
      <c r="AC12" s="200"/>
      <c r="AD12" s="204">
        <f t="shared" si="3"/>
        <v>0.35416666666666663</v>
      </c>
      <c r="AE12" s="205">
        <f t="shared" si="0"/>
        <v>0.47916666666666663</v>
      </c>
      <c r="AF12" s="315">
        <f t="shared" si="1"/>
        <v>0.77083333333333326</v>
      </c>
      <c r="AG12" s="234">
        <f t="shared" si="2"/>
        <v>1.1458333333333333</v>
      </c>
    </row>
    <row r="13" spans="1:34" s="172" customFormat="1" ht="15" customHeight="1">
      <c r="A13" s="207" t="s">
        <v>52</v>
      </c>
      <c r="B13" s="199"/>
      <c r="C13" s="200"/>
      <c r="D13" s="502"/>
      <c r="E13" s="503"/>
      <c r="F13" s="503"/>
      <c r="G13" s="503"/>
      <c r="H13" s="504"/>
      <c r="I13" s="463"/>
      <c r="J13" s="431"/>
      <c r="K13" s="500"/>
      <c r="L13" s="442"/>
      <c r="M13" s="431"/>
      <c r="N13" s="453" t="s">
        <v>49</v>
      </c>
      <c r="O13" s="454"/>
      <c r="P13" s="454"/>
      <c r="Q13" s="454"/>
      <c r="R13" s="455"/>
      <c r="S13" s="431"/>
      <c r="T13" s="509"/>
      <c r="U13" s="500"/>
      <c r="V13" s="466"/>
      <c r="W13" s="451"/>
      <c r="X13" s="198"/>
      <c r="Y13" s="199"/>
      <c r="Z13" s="200"/>
      <c r="AA13" s="198"/>
      <c r="AB13" s="199"/>
      <c r="AC13" s="200"/>
      <c r="AD13" s="204">
        <f t="shared" si="3"/>
        <v>0.37499999999999994</v>
      </c>
      <c r="AE13" s="205">
        <f t="shared" si="0"/>
        <v>0.49999999999999994</v>
      </c>
      <c r="AF13" s="315">
        <f t="shared" si="1"/>
        <v>0.79166666666666663</v>
      </c>
      <c r="AG13" s="234">
        <f t="shared" si="2"/>
        <v>1.1666666666666665</v>
      </c>
    </row>
    <row r="14" spans="1:34" s="172" customFormat="1" ht="15" customHeight="1" thickBot="1">
      <c r="A14" s="207" t="s">
        <v>53</v>
      </c>
      <c r="B14" s="199"/>
      <c r="C14" s="200"/>
      <c r="D14" s="505"/>
      <c r="E14" s="506"/>
      <c r="F14" s="506"/>
      <c r="G14" s="506"/>
      <c r="H14" s="507"/>
      <c r="I14" s="464"/>
      <c r="J14" s="432"/>
      <c r="K14" s="501"/>
      <c r="L14" s="443"/>
      <c r="M14" s="432"/>
      <c r="N14" s="447"/>
      <c r="O14" s="448"/>
      <c r="P14" s="448"/>
      <c r="Q14" s="448"/>
      <c r="R14" s="449"/>
      <c r="S14" s="432"/>
      <c r="T14" s="510"/>
      <c r="U14" s="501"/>
      <c r="V14" s="467"/>
      <c r="W14" s="452"/>
      <c r="X14" s="198"/>
      <c r="Y14" s="199"/>
      <c r="Z14" s="200"/>
      <c r="AA14" s="198"/>
      <c r="AB14" s="199"/>
      <c r="AC14" s="200"/>
      <c r="AD14" s="204">
        <f t="shared" si="3"/>
        <v>0.39583333333333326</v>
      </c>
      <c r="AE14" s="205">
        <f t="shared" si="0"/>
        <v>0.52083333333333326</v>
      </c>
      <c r="AF14" s="315">
        <f t="shared" si="1"/>
        <v>0.8125</v>
      </c>
      <c r="AG14" s="234">
        <f t="shared" si="2"/>
        <v>1.1875</v>
      </c>
    </row>
    <row r="15" spans="1:34" s="172" customFormat="1" ht="15" customHeight="1" thickBot="1">
      <c r="A15" s="208" t="s">
        <v>54</v>
      </c>
      <c r="B15" s="199"/>
      <c r="C15" s="200"/>
      <c r="D15" s="434" t="s">
        <v>55</v>
      </c>
      <c r="E15" s="434"/>
      <c r="F15" s="434"/>
      <c r="G15" s="434"/>
      <c r="H15" s="435"/>
      <c r="I15" s="433" t="s">
        <v>55</v>
      </c>
      <c r="J15" s="434"/>
      <c r="K15" s="434"/>
      <c r="L15" s="434"/>
      <c r="M15" s="435"/>
      <c r="N15" s="433" t="s">
        <v>55</v>
      </c>
      <c r="O15" s="434"/>
      <c r="P15" s="434"/>
      <c r="Q15" s="434"/>
      <c r="R15" s="435"/>
      <c r="S15" s="433" t="s">
        <v>55</v>
      </c>
      <c r="T15" s="434"/>
      <c r="U15" s="434"/>
      <c r="V15" s="434"/>
      <c r="W15" s="435"/>
      <c r="X15" s="198"/>
      <c r="Y15" s="199"/>
      <c r="Z15" s="200"/>
      <c r="AA15" s="198"/>
      <c r="AB15" s="199"/>
      <c r="AC15" s="200"/>
      <c r="AD15" s="204">
        <f t="shared" si="3"/>
        <v>0.41666666666666657</v>
      </c>
      <c r="AE15" s="206">
        <f t="shared" si="0"/>
        <v>0.54166666666666652</v>
      </c>
      <c r="AF15" s="315">
        <f t="shared" si="1"/>
        <v>0.83333333333333326</v>
      </c>
      <c r="AG15" s="234">
        <f t="shared" si="2"/>
        <v>1.2083333333333333</v>
      </c>
    </row>
    <row r="16" spans="1:34" s="172" customFormat="1" ht="15" customHeight="1">
      <c r="A16" s="209" t="s">
        <v>56</v>
      </c>
      <c r="B16" s="199"/>
      <c r="C16" s="200"/>
      <c r="D16" s="444" t="s">
        <v>57</v>
      </c>
      <c r="E16" s="445"/>
      <c r="F16" s="445"/>
      <c r="G16" s="445"/>
      <c r="H16" s="446"/>
      <c r="I16" s="496" t="s">
        <v>243</v>
      </c>
      <c r="J16" s="430"/>
      <c r="K16" s="438" t="s">
        <v>61</v>
      </c>
      <c r="L16" s="465" t="s">
        <v>45</v>
      </c>
      <c r="M16" s="450">
        <v>802.18</v>
      </c>
      <c r="N16" s="444" t="s">
        <v>60</v>
      </c>
      <c r="O16" s="445"/>
      <c r="P16" s="445"/>
      <c r="Q16" s="445"/>
      <c r="R16" s="446"/>
      <c r="S16" s="462" t="s">
        <v>46</v>
      </c>
      <c r="T16" s="430"/>
      <c r="U16" s="438" t="s">
        <v>61</v>
      </c>
      <c r="V16" s="441" t="s">
        <v>59</v>
      </c>
      <c r="W16" s="430"/>
      <c r="X16" s="198"/>
      <c r="Y16" s="199"/>
      <c r="Z16" s="200"/>
      <c r="AA16" s="198"/>
      <c r="AB16" s="199"/>
      <c r="AC16" s="200"/>
      <c r="AD16" s="204">
        <f t="shared" si="3"/>
        <v>0.43749999999999989</v>
      </c>
      <c r="AE16" s="206">
        <f t="shared" si="0"/>
        <v>0.56249999999999989</v>
      </c>
      <c r="AF16" s="315">
        <f t="shared" si="1"/>
        <v>0.85416666666666652</v>
      </c>
      <c r="AG16" s="234">
        <f t="shared" si="2"/>
        <v>1.2291666666666665</v>
      </c>
    </row>
    <row r="17" spans="1:33" s="172" customFormat="1" ht="15" customHeight="1" thickBot="1">
      <c r="A17" s="209" t="s">
        <v>62</v>
      </c>
      <c r="B17" s="199"/>
      <c r="C17" s="200"/>
      <c r="D17" s="453"/>
      <c r="E17" s="454"/>
      <c r="F17" s="454"/>
      <c r="G17" s="454"/>
      <c r="H17" s="455"/>
      <c r="I17" s="497"/>
      <c r="J17" s="431"/>
      <c r="K17" s="439"/>
      <c r="L17" s="466"/>
      <c r="M17" s="451"/>
      <c r="N17" s="447"/>
      <c r="O17" s="448"/>
      <c r="P17" s="448"/>
      <c r="Q17" s="448"/>
      <c r="R17" s="449"/>
      <c r="S17" s="463"/>
      <c r="T17" s="431"/>
      <c r="U17" s="439"/>
      <c r="V17" s="442"/>
      <c r="W17" s="431"/>
      <c r="X17" s="198"/>
      <c r="Y17" s="199"/>
      <c r="Z17" s="200"/>
      <c r="AA17" s="198"/>
      <c r="AB17" s="199"/>
      <c r="AC17" s="200"/>
      <c r="AD17" s="204">
        <f t="shared" si="3"/>
        <v>0.4583333333333332</v>
      </c>
      <c r="AE17" s="206">
        <f t="shared" si="0"/>
        <v>0.58333333333333326</v>
      </c>
      <c r="AF17" s="315">
        <f t="shared" si="1"/>
        <v>0.87499999999999989</v>
      </c>
      <c r="AG17" s="234">
        <f t="shared" si="2"/>
        <v>1.2499999999999998</v>
      </c>
    </row>
    <row r="18" spans="1:33" s="172" customFormat="1" ht="15" customHeight="1">
      <c r="A18" s="209" t="s">
        <v>63</v>
      </c>
      <c r="B18" s="199"/>
      <c r="C18" s="200"/>
      <c r="D18" s="453"/>
      <c r="E18" s="454"/>
      <c r="F18" s="454"/>
      <c r="G18" s="454"/>
      <c r="H18" s="455"/>
      <c r="I18" s="497"/>
      <c r="J18" s="431"/>
      <c r="K18" s="439"/>
      <c r="L18" s="466"/>
      <c r="M18" s="451"/>
      <c r="N18" s="444" t="s">
        <v>210</v>
      </c>
      <c r="O18" s="445"/>
      <c r="P18" s="445"/>
      <c r="Q18" s="445"/>
      <c r="R18" s="446"/>
      <c r="S18" s="463"/>
      <c r="T18" s="431"/>
      <c r="U18" s="439"/>
      <c r="V18" s="442"/>
      <c r="W18" s="431"/>
      <c r="X18" s="198"/>
      <c r="Y18" s="199"/>
      <c r="Z18" s="200"/>
      <c r="AA18" s="198"/>
      <c r="AB18" s="199"/>
      <c r="AC18" s="200"/>
      <c r="AD18" s="204">
        <f t="shared" si="3"/>
        <v>0.47916666666666652</v>
      </c>
      <c r="AE18" s="206">
        <f t="shared" si="0"/>
        <v>0.60416666666666652</v>
      </c>
      <c r="AF18" s="315">
        <f t="shared" si="1"/>
        <v>0.89583333333333326</v>
      </c>
      <c r="AG18" s="234">
        <f t="shared" si="2"/>
        <v>1.270833333333333</v>
      </c>
    </row>
    <row r="19" spans="1:33" s="172" customFormat="1" ht="15" customHeight="1" thickBot="1">
      <c r="A19" s="209" t="s">
        <v>64</v>
      </c>
      <c r="B19" s="199"/>
      <c r="C19" s="200"/>
      <c r="D19" s="447"/>
      <c r="E19" s="448"/>
      <c r="F19" s="448"/>
      <c r="G19" s="448"/>
      <c r="H19" s="449"/>
      <c r="I19" s="498"/>
      <c r="J19" s="432"/>
      <c r="K19" s="440"/>
      <c r="L19" s="467"/>
      <c r="M19" s="452"/>
      <c r="N19" s="447"/>
      <c r="O19" s="448"/>
      <c r="P19" s="448"/>
      <c r="Q19" s="448"/>
      <c r="R19" s="449"/>
      <c r="S19" s="464"/>
      <c r="T19" s="432"/>
      <c r="U19" s="440"/>
      <c r="V19" s="443"/>
      <c r="W19" s="432"/>
      <c r="X19" s="198"/>
      <c r="Y19" s="199"/>
      <c r="Z19" s="200"/>
      <c r="AA19" s="198"/>
      <c r="AB19" s="199"/>
      <c r="AC19" s="200"/>
      <c r="AD19" s="204">
        <f t="shared" si="3"/>
        <v>0.49999999999999983</v>
      </c>
      <c r="AE19" s="206">
        <f t="shared" si="0"/>
        <v>0.62499999999999978</v>
      </c>
      <c r="AF19" s="315">
        <f t="shared" si="1"/>
        <v>0.91666666666666652</v>
      </c>
      <c r="AG19" s="234">
        <f t="shared" si="2"/>
        <v>1.2916666666666665</v>
      </c>
    </row>
    <row r="20" spans="1:33" s="172" customFormat="1" ht="15" customHeight="1">
      <c r="A20" s="203" t="s">
        <v>65</v>
      </c>
      <c r="B20" s="199"/>
      <c r="C20" s="200"/>
      <c r="D20" s="483" t="s">
        <v>66</v>
      </c>
      <c r="E20" s="483"/>
      <c r="F20" s="483"/>
      <c r="G20" s="483"/>
      <c r="H20" s="485"/>
      <c r="I20" s="483" t="s">
        <v>66</v>
      </c>
      <c r="J20" s="483"/>
      <c r="K20" s="483"/>
      <c r="L20" s="483"/>
      <c r="M20" s="485"/>
      <c r="N20" s="483" t="s">
        <v>66</v>
      </c>
      <c r="O20" s="483"/>
      <c r="P20" s="483"/>
      <c r="Q20" s="483"/>
      <c r="R20" s="485"/>
      <c r="S20" s="483" t="s">
        <v>66</v>
      </c>
      <c r="T20" s="483"/>
      <c r="U20" s="483"/>
      <c r="V20" s="483"/>
      <c r="W20" s="485"/>
      <c r="X20" s="198"/>
      <c r="Y20" s="199"/>
      <c r="Z20" s="200"/>
      <c r="AA20" s="198"/>
      <c r="AB20" s="199"/>
      <c r="AC20" s="200"/>
      <c r="AD20" s="204">
        <f t="shared" si="3"/>
        <v>0.52083333333333315</v>
      </c>
      <c r="AE20" s="206">
        <f t="shared" si="0"/>
        <v>0.64583333333333315</v>
      </c>
      <c r="AF20" s="315">
        <f t="shared" si="1"/>
        <v>0.93749999999999978</v>
      </c>
      <c r="AG20" s="234">
        <f t="shared" si="2"/>
        <v>1.3124999999999998</v>
      </c>
    </row>
    <row r="21" spans="1:33" s="172" customFormat="1" ht="15" customHeight="1" thickBot="1">
      <c r="A21" s="203" t="s">
        <v>67</v>
      </c>
      <c r="B21" s="199"/>
      <c r="C21" s="200"/>
      <c r="D21" s="486"/>
      <c r="E21" s="486"/>
      <c r="F21" s="486"/>
      <c r="G21" s="486"/>
      <c r="H21" s="487"/>
      <c r="I21" s="486"/>
      <c r="J21" s="486"/>
      <c r="K21" s="486"/>
      <c r="L21" s="486"/>
      <c r="M21" s="487"/>
      <c r="N21" s="486"/>
      <c r="O21" s="486"/>
      <c r="P21" s="486"/>
      <c r="Q21" s="486"/>
      <c r="R21" s="487"/>
      <c r="S21" s="486"/>
      <c r="T21" s="486"/>
      <c r="U21" s="486"/>
      <c r="V21" s="486"/>
      <c r="W21" s="487"/>
      <c r="X21" s="198"/>
      <c r="Y21" s="199"/>
      <c r="Z21" s="200"/>
      <c r="AA21" s="198"/>
      <c r="AB21" s="199"/>
      <c r="AC21" s="200"/>
      <c r="AD21" s="204">
        <f t="shared" si="3"/>
        <v>0.54166666666666652</v>
      </c>
      <c r="AE21" s="206">
        <f t="shared" si="0"/>
        <v>0.66666666666666652</v>
      </c>
      <c r="AF21" s="315">
        <f t="shared" si="1"/>
        <v>0.95833333333333326</v>
      </c>
      <c r="AG21" s="234">
        <f t="shared" si="2"/>
        <v>1.333333333333333</v>
      </c>
    </row>
    <row r="22" spans="1:33" s="172" customFormat="1" ht="15" customHeight="1" thickBot="1">
      <c r="A22" s="209" t="s">
        <v>68</v>
      </c>
      <c r="B22" s="199"/>
      <c r="C22" s="200"/>
      <c r="D22" s="462" t="s">
        <v>46</v>
      </c>
      <c r="E22" s="430"/>
      <c r="F22" s="438" t="s">
        <v>61</v>
      </c>
      <c r="G22" s="427" t="s">
        <v>50</v>
      </c>
      <c r="H22" s="430"/>
      <c r="I22" s="456" t="s">
        <v>46</v>
      </c>
      <c r="J22" s="421" t="s">
        <v>185</v>
      </c>
      <c r="K22" s="459" t="s">
        <v>257</v>
      </c>
      <c r="L22" s="430"/>
      <c r="M22" s="430"/>
      <c r="N22" s="462" t="s">
        <v>46</v>
      </c>
      <c r="O22" s="430"/>
      <c r="P22" s="438" t="s">
        <v>61</v>
      </c>
      <c r="Q22" s="427" t="s">
        <v>50</v>
      </c>
      <c r="R22" s="430"/>
      <c r="S22" s="462" t="s">
        <v>46</v>
      </c>
      <c r="T22" s="421" t="s">
        <v>185</v>
      </c>
      <c r="U22" s="424" t="s">
        <v>249</v>
      </c>
      <c r="V22" s="427" t="s">
        <v>50</v>
      </c>
      <c r="W22" s="430"/>
      <c r="X22" s="198"/>
      <c r="Y22" s="199"/>
      <c r="Z22" s="200"/>
      <c r="AA22" s="198"/>
      <c r="AB22" s="199"/>
      <c r="AC22" s="200"/>
      <c r="AD22" s="204">
        <f t="shared" si="3"/>
        <v>0.56249999999999989</v>
      </c>
      <c r="AE22" s="206">
        <f t="shared" si="0"/>
        <v>0.68749999999999989</v>
      </c>
      <c r="AF22" s="315">
        <f t="shared" si="1"/>
        <v>0.97916666666666652</v>
      </c>
      <c r="AG22" s="234">
        <f t="shared" si="2"/>
        <v>1.3541666666666665</v>
      </c>
    </row>
    <row r="23" spans="1:33" s="172" customFormat="1" ht="15" customHeight="1">
      <c r="A23" s="209" t="s">
        <v>70</v>
      </c>
      <c r="B23" s="525" t="s">
        <v>258</v>
      </c>
      <c r="C23" s="526"/>
      <c r="D23" s="463"/>
      <c r="E23" s="431"/>
      <c r="F23" s="439"/>
      <c r="G23" s="428"/>
      <c r="H23" s="431"/>
      <c r="I23" s="457"/>
      <c r="J23" s="422"/>
      <c r="K23" s="460"/>
      <c r="L23" s="431"/>
      <c r="M23" s="431"/>
      <c r="N23" s="463"/>
      <c r="O23" s="431"/>
      <c r="P23" s="439"/>
      <c r="Q23" s="428"/>
      <c r="R23" s="431"/>
      <c r="S23" s="463"/>
      <c r="T23" s="422"/>
      <c r="U23" s="425"/>
      <c r="V23" s="428"/>
      <c r="W23" s="431"/>
      <c r="X23" s="198"/>
      <c r="Y23" s="199"/>
      <c r="Z23" s="200"/>
      <c r="AA23" s="198"/>
      <c r="AB23" s="199"/>
      <c r="AC23" s="200"/>
      <c r="AD23" s="204">
        <f t="shared" si="3"/>
        <v>0.58333333333333326</v>
      </c>
      <c r="AE23" s="206">
        <f t="shared" si="0"/>
        <v>0.70833333333333326</v>
      </c>
      <c r="AF23" s="316">
        <f t="shared" si="1"/>
        <v>1</v>
      </c>
      <c r="AG23" s="234">
        <f t="shared" si="2"/>
        <v>1.375</v>
      </c>
    </row>
    <row r="24" spans="1:33" s="172" customFormat="1" ht="15" customHeight="1" thickBot="1">
      <c r="A24" s="209" t="s">
        <v>71</v>
      </c>
      <c r="B24" s="527"/>
      <c r="C24" s="528"/>
      <c r="D24" s="463"/>
      <c r="E24" s="431"/>
      <c r="F24" s="439"/>
      <c r="G24" s="428"/>
      <c r="H24" s="431"/>
      <c r="I24" s="457"/>
      <c r="J24" s="422"/>
      <c r="K24" s="460"/>
      <c r="L24" s="431"/>
      <c r="M24" s="431"/>
      <c r="N24" s="463"/>
      <c r="O24" s="431"/>
      <c r="P24" s="439"/>
      <c r="Q24" s="428"/>
      <c r="R24" s="431"/>
      <c r="S24" s="463"/>
      <c r="T24" s="422"/>
      <c r="U24" s="425"/>
      <c r="V24" s="428"/>
      <c r="W24" s="431"/>
      <c r="X24" s="198"/>
      <c r="Y24" s="199"/>
      <c r="Z24" s="200"/>
      <c r="AA24" s="198"/>
      <c r="AB24" s="199"/>
      <c r="AC24" s="200"/>
      <c r="AD24" s="204">
        <f t="shared" si="3"/>
        <v>0.60416666666666663</v>
      </c>
      <c r="AE24" s="206">
        <f t="shared" si="0"/>
        <v>0.72916666666666663</v>
      </c>
      <c r="AF24" s="316">
        <f t="shared" si="1"/>
        <v>1.0208333333333333</v>
      </c>
      <c r="AG24" s="234">
        <f t="shared" si="2"/>
        <v>1.3958333333333333</v>
      </c>
    </row>
    <row r="25" spans="1:33" s="172" customFormat="1" ht="15" customHeight="1" thickBot="1">
      <c r="A25" s="209" t="s">
        <v>72</v>
      </c>
      <c r="B25" s="199"/>
      <c r="C25" s="200"/>
      <c r="D25" s="464"/>
      <c r="E25" s="432"/>
      <c r="F25" s="440"/>
      <c r="G25" s="429"/>
      <c r="H25" s="432"/>
      <c r="I25" s="458"/>
      <c r="J25" s="423"/>
      <c r="K25" s="461"/>
      <c r="L25" s="432"/>
      <c r="M25" s="432"/>
      <c r="N25" s="464"/>
      <c r="O25" s="432"/>
      <c r="P25" s="440"/>
      <c r="Q25" s="429"/>
      <c r="R25" s="432"/>
      <c r="S25" s="464"/>
      <c r="T25" s="423"/>
      <c r="U25" s="426"/>
      <c r="V25" s="429"/>
      <c r="W25" s="432"/>
      <c r="X25" s="198"/>
      <c r="Y25" s="199"/>
      <c r="Z25" s="200"/>
      <c r="AA25" s="198"/>
      <c r="AB25" s="199"/>
      <c r="AC25" s="200"/>
      <c r="AD25" s="204">
        <f>AD24+0.5/24</f>
        <v>0.625</v>
      </c>
      <c r="AE25" s="206">
        <f t="shared" si="0"/>
        <v>0.75</v>
      </c>
      <c r="AF25" s="316">
        <f t="shared" si="1"/>
        <v>1.0416666666666667</v>
      </c>
      <c r="AG25" s="234">
        <f t="shared" si="2"/>
        <v>1.4166666666666665</v>
      </c>
    </row>
    <row r="26" spans="1:33" s="172" customFormat="1" ht="15" customHeight="1" thickBot="1">
      <c r="A26" s="208" t="s">
        <v>73</v>
      </c>
      <c r="B26" s="199"/>
      <c r="C26" s="200"/>
      <c r="D26" s="433" t="s">
        <v>55</v>
      </c>
      <c r="E26" s="434"/>
      <c r="F26" s="434"/>
      <c r="G26" s="434"/>
      <c r="H26" s="435"/>
      <c r="I26" s="433" t="s">
        <v>55</v>
      </c>
      <c r="J26" s="434"/>
      <c r="K26" s="434"/>
      <c r="L26" s="434"/>
      <c r="M26" s="435"/>
      <c r="N26" s="433" t="s">
        <v>55</v>
      </c>
      <c r="O26" s="434"/>
      <c r="P26" s="434"/>
      <c r="Q26" s="434"/>
      <c r="R26" s="435"/>
      <c r="S26" s="433" t="s">
        <v>55</v>
      </c>
      <c r="T26" s="434"/>
      <c r="U26" s="434"/>
      <c r="V26" s="434"/>
      <c r="W26" s="435"/>
      <c r="X26" s="198"/>
      <c r="Y26" s="199"/>
      <c r="Z26" s="200"/>
      <c r="AA26" s="198"/>
      <c r="AB26" s="199"/>
      <c r="AC26" s="200"/>
      <c r="AD26" s="204">
        <f t="shared" si="3"/>
        <v>0.64583333333333337</v>
      </c>
      <c r="AE26" s="206">
        <f t="shared" si="0"/>
        <v>0.77083333333333337</v>
      </c>
      <c r="AF26" s="316">
        <f t="shared" si="1"/>
        <v>1.0625</v>
      </c>
      <c r="AG26" s="234">
        <f t="shared" si="2"/>
        <v>1.4375</v>
      </c>
    </row>
    <row r="27" spans="1:33" s="172" customFormat="1" ht="15" customHeight="1">
      <c r="A27" s="207" t="s">
        <v>74</v>
      </c>
      <c r="B27" s="529" t="s">
        <v>259</v>
      </c>
      <c r="C27" s="530"/>
      <c r="D27" s="456" t="s">
        <v>46</v>
      </c>
      <c r="E27" s="421" t="s">
        <v>185</v>
      </c>
      <c r="F27" s="541" t="s">
        <v>260</v>
      </c>
      <c r="G27" s="465" t="s">
        <v>45</v>
      </c>
      <c r="H27" s="450">
        <v>802.19</v>
      </c>
      <c r="I27" s="468" t="s">
        <v>261</v>
      </c>
      <c r="J27" s="430"/>
      <c r="K27" s="430"/>
      <c r="L27" s="427" t="s">
        <v>50</v>
      </c>
      <c r="M27" s="450" t="s">
        <v>227</v>
      </c>
      <c r="N27" s="462" t="s">
        <v>46</v>
      </c>
      <c r="O27" s="421" t="s">
        <v>185</v>
      </c>
      <c r="P27" s="424" t="s">
        <v>249</v>
      </c>
      <c r="Q27" s="465" t="s">
        <v>48</v>
      </c>
      <c r="R27" s="450">
        <v>802.24</v>
      </c>
      <c r="S27" s="444" t="s">
        <v>82</v>
      </c>
      <c r="T27" s="445"/>
      <c r="U27" s="445"/>
      <c r="V27" s="445"/>
      <c r="W27" s="446"/>
      <c r="X27" s="198"/>
      <c r="Y27" s="199"/>
      <c r="Z27" s="200"/>
      <c r="AA27" s="198"/>
      <c r="AB27" s="199"/>
      <c r="AC27" s="200"/>
      <c r="AD27" s="204">
        <f t="shared" si="3"/>
        <v>0.66666666666666674</v>
      </c>
      <c r="AE27" s="206">
        <f t="shared" si="0"/>
        <v>0.79166666666666674</v>
      </c>
      <c r="AF27" s="316">
        <f t="shared" si="1"/>
        <v>1.0833333333333335</v>
      </c>
      <c r="AG27" s="234">
        <f t="shared" si="2"/>
        <v>1.4583333333333335</v>
      </c>
    </row>
    <row r="28" spans="1:33" s="172" customFormat="1" ht="15" customHeight="1">
      <c r="A28" s="209" t="s">
        <v>75</v>
      </c>
      <c r="B28" s="531"/>
      <c r="C28" s="532"/>
      <c r="D28" s="457"/>
      <c r="E28" s="422"/>
      <c r="F28" s="542"/>
      <c r="G28" s="466"/>
      <c r="H28" s="451"/>
      <c r="I28" s="469"/>
      <c r="J28" s="431"/>
      <c r="K28" s="431"/>
      <c r="L28" s="428"/>
      <c r="M28" s="451"/>
      <c r="N28" s="463"/>
      <c r="O28" s="422"/>
      <c r="P28" s="425"/>
      <c r="Q28" s="466"/>
      <c r="R28" s="451"/>
      <c r="S28" s="453"/>
      <c r="T28" s="454"/>
      <c r="U28" s="454"/>
      <c r="V28" s="454"/>
      <c r="W28" s="455"/>
      <c r="X28" s="198"/>
      <c r="Y28" s="199"/>
      <c r="Z28" s="200"/>
      <c r="AA28" s="198"/>
      <c r="AB28" s="199"/>
      <c r="AC28" s="200"/>
      <c r="AD28" s="204">
        <f t="shared" si="3"/>
        <v>0.68750000000000011</v>
      </c>
      <c r="AE28" s="206">
        <f t="shared" si="0"/>
        <v>0.81250000000000011</v>
      </c>
      <c r="AF28" s="316">
        <f t="shared" si="1"/>
        <v>1.1041666666666667</v>
      </c>
      <c r="AG28" s="234">
        <f t="shared" si="2"/>
        <v>1.4791666666666667</v>
      </c>
    </row>
    <row r="29" spans="1:33" s="172" customFormat="1" ht="15" customHeight="1" thickBot="1">
      <c r="A29" s="209" t="s">
        <v>76</v>
      </c>
      <c r="B29" s="533"/>
      <c r="C29" s="534"/>
      <c r="D29" s="457"/>
      <c r="E29" s="422"/>
      <c r="F29" s="542"/>
      <c r="G29" s="466"/>
      <c r="H29" s="451"/>
      <c r="I29" s="469"/>
      <c r="J29" s="431"/>
      <c r="K29" s="431"/>
      <c r="L29" s="428"/>
      <c r="M29" s="451"/>
      <c r="N29" s="463"/>
      <c r="O29" s="422"/>
      <c r="P29" s="425"/>
      <c r="Q29" s="466"/>
      <c r="R29" s="451"/>
      <c r="S29" s="453"/>
      <c r="T29" s="454"/>
      <c r="U29" s="454"/>
      <c r="V29" s="454"/>
      <c r="W29" s="455"/>
      <c r="X29" s="198"/>
      <c r="Y29" s="199"/>
      <c r="Z29" s="200"/>
      <c r="AA29" s="198"/>
      <c r="AB29" s="199"/>
      <c r="AC29" s="200"/>
      <c r="AD29" s="204">
        <f t="shared" si="3"/>
        <v>0.70833333333333348</v>
      </c>
      <c r="AE29" s="206">
        <f t="shared" si="0"/>
        <v>0.83333333333333348</v>
      </c>
      <c r="AF29" s="316">
        <f t="shared" si="1"/>
        <v>1.1250000000000002</v>
      </c>
      <c r="AG29" s="234">
        <f t="shared" si="2"/>
        <v>1.5</v>
      </c>
    </row>
    <row r="30" spans="1:33" s="172" customFormat="1" ht="15" customHeight="1" thickBot="1">
      <c r="A30" s="209" t="s">
        <v>77</v>
      </c>
      <c r="B30" s="525" t="s">
        <v>78</v>
      </c>
      <c r="C30" s="526"/>
      <c r="D30" s="458"/>
      <c r="E30" s="423"/>
      <c r="F30" s="543"/>
      <c r="G30" s="467"/>
      <c r="H30" s="452"/>
      <c r="I30" s="470"/>
      <c r="J30" s="432"/>
      <c r="K30" s="432"/>
      <c r="L30" s="429"/>
      <c r="M30" s="452"/>
      <c r="N30" s="464"/>
      <c r="O30" s="423"/>
      <c r="P30" s="426"/>
      <c r="Q30" s="467"/>
      <c r="R30" s="452"/>
      <c r="S30" s="447"/>
      <c r="T30" s="448"/>
      <c r="U30" s="448"/>
      <c r="V30" s="448"/>
      <c r="W30" s="449"/>
      <c r="X30" s="198"/>
      <c r="Y30" s="199"/>
      <c r="Z30" s="200"/>
      <c r="AA30" s="198"/>
      <c r="AB30" s="199"/>
      <c r="AC30" s="200"/>
      <c r="AD30" s="204">
        <f t="shared" si="3"/>
        <v>0.72916666666666685</v>
      </c>
      <c r="AE30" s="206">
        <f t="shared" si="0"/>
        <v>0.85416666666666685</v>
      </c>
      <c r="AF30" s="316">
        <f t="shared" si="1"/>
        <v>1.1458333333333335</v>
      </c>
      <c r="AG30" s="234">
        <f t="shared" si="2"/>
        <v>1.5208333333333335</v>
      </c>
    </row>
    <row r="31" spans="1:33" s="172" customFormat="1" ht="15" customHeight="1" thickBot="1">
      <c r="A31" s="203" t="s">
        <v>79</v>
      </c>
      <c r="B31" s="527"/>
      <c r="C31" s="528"/>
      <c r="D31" s="356"/>
      <c r="E31" s="357"/>
      <c r="F31" s="357"/>
      <c r="G31" s="357"/>
      <c r="H31" s="358"/>
      <c r="I31" s="371" t="s">
        <v>262</v>
      </c>
      <c r="J31" s="436"/>
      <c r="K31" s="436"/>
      <c r="L31" s="436"/>
      <c r="M31" s="290"/>
      <c r="N31" s="400" t="s">
        <v>162</v>
      </c>
      <c r="O31" s="401"/>
      <c r="P31" s="401"/>
      <c r="Q31" s="401"/>
      <c r="R31" s="402"/>
      <c r="S31" s="356"/>
      <c r="T31" s="357"/>
      <c r="U31" s="357"/>
      <c r="V31" s="357"/>
      <c r="W31" s="358"/>
      <c r="X31" s="199"/>
      <c r="Y31" s="199"/>
      <c r="Z31" s="200"/>
      <c r="AA31" s="198"/>
      <c r="AB31" s="199"/>
      <c r="AC31" s="200"/>
      <c r="AD31" s="204">
        <f t="shared" si="3"/>
        <v>0.75000000000000022</v>
      </c>
      <c r="AE31" s="206">
        <f t="shared" si="0"/>
        <v>0.87500000000000022</v>
      </c>
      <c r="AF31" s="316">
        <f t="shared" si="1"/>
        <v>1.166666666666667</v>
      </c>
      <c r="AG31" s="234">
        <f t="shared" si="2"/>
        <v>1.541666666666667</v>
      </c>
    </row>
    <row r="32" spans="1:33" s="172" customFormat="1" ht="15" customHeight="1" thickBot="1">
      <c r="A32" s="203" t="s">
        <v>80</v>
      </c>
      <c r="B32" s="535" t="s">
        <v>228</v>
      </c>
      <c r="C32" s="536"/>
      <c r="D32" s="359"/>
      <c r="E32" s="360"/>
      <c r="F32" s="360"/>
      <c r="G32" s="360"/>
      <c r="H32" s="361"/>
      <c r="I32" s="372"/>
      <c r="J32" s="437"/>
      <c r="K32" s="437"/>
      <c r="L32" s="437"/>
      <c r="M32" s="290"/>
      <c r="N32" s="403"/>
      <c r="O32" s="404"/>
      <c r="P32" s="404"/>
      <c r="Q32" s="404"/>
      <c r="R32" s="405"/>
      <c r="S32" s="359"/>
      <c r="T32" s="360"/>
      <c r="U32" s="360"/>
      <c r="V32" s="360"/>
      <c r="W32" s="361"/>
      <c r="X32" s="199"/>
      <c r="Y32" s="199"/>
      <c r="Z32" s="200"/>
      <c r="AA32" s="198"/>
      <c r="AB32" s="199"/>
      <c r="AC32" s="200"/>
      <c r="AD32" s="204">
        <f t="shared" si="3"/>
        <v>0.77083333333333359</v>
      </c>
      <c r="AE32" s="206">
        <f t="shared" si="0"/>
        <v>0.89583333333333359</v>
      </c>
      <c r="AF32" s="316">
        <f t="shared" si="1"/>
        <v>1.1875000000000002</v>
      </c>
      <c r="AG32" s="234">
        <f t="shared" si="2"/>
        <v>1.5625000000000002</v>
      </c>
    </row>
    <row r="33" spans="1:33" s="172" customFormat="1" ht="15" customHeight="1" thickBot="1">
      <c r="A33" s="203" t="s">
        <v>83</v>
      </c>
      <c r="B33" s="537"/>
      <c r="C33" s="538"/>
      <c r="D33" s="359"/>
      <c r="E33" s="360"/>
      <c r="F33" s="360"/>
      <c r="G33" s="360"/>
      <c r="H33" s="361"/>
      <c r="I33" s="309"/>
      <c r="J33" s="437"/>
      <c r="K33" s="437"/>
      <c r="L33" s="437"/>
      <c r="M33" s="290"/>
      <c r="N33" s="403"/>
      <c r="O33" s="404"/>
      <c r="P33" s="404"/>
      <c r="Q33" s="404"/>
      <c r="R33" s="405"/>
      <c r="S33" s="359"/>
      <c r="T33" s="360"/>
      <c r="U33" s="360"/>
      <c r="V33" s="360"/>
      <c r="W33" s="361"/>
      <c r="X33" s="199"/>
      <c r="Y33" s="273"/>
      <c r="Z33" s="200"/>
      <c r="AA33" s="198"/>
      <c r="AB33" s="199"/>
      <c r="AC33" s="200"/>
      <c r="AD33" s="204">
        <f t="shared" si="3"/>
        <v>0.79166666666666696</v>
      </c>
      <c r="AE33" s="206">
        <f t="shared" si="0"/>
        <v>0.91666666666666696</v>
      </c>
      <c r="AF33" s="316">
        <f t="shared" si="1"/>
        <v>1.2083333333333337</v>
      </c>
      <c r="AG33" s="234">
        <f t="shared" si="2"/>
        <v>1.5833333333333335</v>
      </c>
    </row>
    <row r="34" spans="1:33" s="172" customFormat="1" ht="15" customHeight="1">
      <c r="A34" s="203" t="s">
        <v>84</v>
      </c>
      <c r="B34" s="537"/>
      <c r="C34" s="538"/>
      <c r="D34" s="359"/>
      <c r="E34" s="360"/>
      <c r="F34" s="360"/>
      <c r="G34" s="360"/>
      <c r="H34" s="361"/>
      <c r="I34" s="309"/>
      <c r="J34" s="437"/>
      <c r="K34" s="437"/>
      <c r="L34" s="437"/>
      <c r="M34" s="362" t="s">
        <v>229</v>
      </c>
      <c r="N34" s="403"/>
      <c r="O34" s="404"/>
      <c r="P34" s="404"/>
      <c r="Q34" s="404"/>
      <c r="R34" s="405"/>
      <c r="S34" s="359"/>
      <c r="T34" s="360"/>
      <c r="U34" s="360"/>
      <c r="V34" s="360"/>
      <c r="W34" s="361"/>
      <c r="X34" s="199"/>
      <c r="Y34" s="199"/>
      <c r="Z34" s="200"/>
      <c r="AA34" s="198"/>
      <c r="AB34" s="199"/>
      <c r="AC34" s="200"/>
      <c r="AD34" s="204">
        <f t="shared" si="3"/>
        <v>0.81250000000000033</v>
      </c>
      <c r="AE34" s="206">
        <f t="shared" si="0"/>
        <v>0.93750000000000033</v>
      </c>
      <c r="AF34" s="316">
        <f t="shared" si="1"/>
        <v>1.229166666666667</v>
      </c>
      <c r="AG34" s="234">
        <f t="shared" si="2"/>
        <v>1.604166666666667</v>
      </c>
    </row>
    <row r="35" spans="1:33" s="172" customFormat="1" ht="15" customHeight="1" thickBot="1">
      <c r="A35" s="203" t="s">
        <v>85</v>
      </c>
      <c r="B35" s="537"/>
      <c r="C35" s="538"/>
      <c r="D35" s="359"/>
      <c r="E35" s="360" t="s">
        <v>81</v>
      </c>
      <c r="F35" s="360"/>
      <c r="G35" s="360"/>
      <c r="H35" s="361"/>
      <c r="I35" s="309"/>
      <c r="J35" s="365" t="s">
        <v>81</v>
      </c>
      <c r="K35" s="365"/>
      <c r="L35" s="366"/>
      <c r="M35" s="363"/>
      <c r="N35" s="406"/>
      <c r="O35" s="407"/>
      <c r="P35" s="407"/>
      <c r="Q35" s="407"/>
      <c r="R35" s="408"/>
      <c r="S35" s="359"/>
      <c r="T35" s="360" t="s">
        <v>81</v>
      </c>
      <c r="U35" s="360"/>
      <c r="V35" s="360"/>
      <c r="W35" s="361"/>
      <c r="X35" s="199"/>
      <c r="Y35" s="199"/>
      <c r="Z35" s="200"/>
      <c r="AA35" s="198"/>
      <c r="AB35" s="199"/>
      <c r="AC35" s="200"/>
      <c r="AD35" s="204">
        <f t="shared" si="3"/>
        <v>0.8333333333333337</v>
      </c>
      <c r="AE35" s="206">
        <f t="shared" si="0"/>
        <v>0.9583333333333337</v>
      </c>
      <c r="AF35" s="316">
        <f t="shared" si="1"/>
        <v>1.2500000000000004</v>
      </c>
      <c r="AG35" s="234">
        <f t="shared" si="2"/>
        <v>1.6250000000000004</v>
      </c>
    </row>
    <row r="36" spans="1:33" s="172" customFormat="1" ht="15" customHeight="1">
      <c r="A36" s="203" t="s">
        <v>86</v>
      </c>
      <c r="B36" s="537"/>
      <c r="C36" s="538"/>
      <c r="D36" s="359"/>
      <c r="E36" s="360"/>
      <c r="F36" s="360"/>
      <c r="G36" s="360"/>
      <c r="H36" s="290"/>
      <c r="I36" s="309"/>
      <c r="J36" s="365"/>
      <c r="K36" s="365"/>
      <c r="L36" s="366"/>
      <c r="M36" s="363"/>
      <c r="N36" s="291"/>
      <c r="O36" s="291"/>
      <c r="P36" s="291"/>
      <c r="Q36" s="291"/>
      <c r="R36" s="291"/>
      <c r="S36" s="359"/>
      <c r="T36" s="360"/>
      <c r="U36" s="360"/>
      <c r="V36" s="360"/>
      <c r="W36" s="290"/>
      <c r="X36" s="199"/>
      <c r="Y36" s="199"/>
      <c r="Z36" s="200"/>
      <c r="AA36" s="198"/>
      <c r="AB36" s="199"/>
      <c r="AC36" s="200"/>
      <c r="AD36" s="204">
        <f t="shared" si="3"/>
        <v>0.85416666666666707</v>
      </c>
      <c r="AE36" s="206">
        <f t="shared" si="0"/>
        <v>0.97916666666666707</v>
      </c>
      <c r="AF36" s="316">
        <f t="shared" si="1"/>
        <v>1.2708333333333337</v>
      </c>
      <c r="AG36" s="234">
        <f t="shared" si="2"/>
        <v>1.6458333333333337</v>
      </c>
    </row>
    <row r="37" spans="1:33" s="172" customFormat="1" ht="15" customHeight="1" thickBot="1">
      <c r="A37" s="203" t="s">
        <v>87</v>
      </c>
      <c r="B37" s="537"/>
      <c r="C37" s="538"/>
      <c r="D37" s="359"/>
      <c r="E37" s="360"/>
      <c r="F37" s="360"/>
      <c r="G37" s="360"/>
      <c r="H37" s="367"/>
      <c r="I37" s="309"/>
      <c r="J37" s="291"/>
      <c r="K37" s="291"/>
      <c r="L37" s="291"/>
      <c r="M37" s="364"/>
      <c r="N37" s="291"/>
      <c r="O37" s="291"/>
      <c r="P37" s="291"/>
      <c r="Q37" s="291"/>
      <c r="R37" s="291"/>
      <c r="S37" s="359"/>
      <c r="T37" s="360"/>
      <c r="U37" s="360"/>
      <c r="V37" s="360"/>
      <c r="W37" s="367"/>
      <c r="X37" s="199"/>
      <c r="Y37" s="199"/>
      <c r="Z37" s="200"/>
      <c r="AA37" s="198"/>
      <c r="AB37" s="199"/>
      <c r="AC37" s="200"/>
      <c r="AD37" s="204">
        <f t="shared" si="3"/>
        <v>0.87500000000000044</v>
      </c>
      <c r="AE37" s="318">
        <f t="shared" si="0"/>
        <v>1.0000000000000004</v>
      </c>
      <c r="AF37" s="316">
        <f t="shared" si="1"/>
        <v>1.2916666666666672</v>
      </c>
      <c r="AG37" s="234">
        <f t="shared" si="2"/>
        <v>1.666666666666667</v>
      </c>
    </row>
    <row r="38" spans="1:33" s="172" customFormat="1" ht="15" customHeight="1">
      <c r="A38" s="203" t="s">
        <v>88</v>
      </c>
      <c r="B38" s="537"/>
      <c r="C38" s="538"/>
      <c r="D38" s="359"/>
      <c r="E38" s="360"/>
      <c r="F38" s="360"/>
      <c r="G38" s="360"/>
      <c r="H38" s="367"/>
      <c r="I38" s="309"/>
      <c r="J38" s="291"/>
      <c r="K38" s="291"/>
      <c r="L38" s="291"/>
      <c r="M38" s="358"/>
      <c r="N38" s="291"/>
      <c r="O38" s="291"/>
      <c r="P38" s="291"/>
      <c r="Q38" s="291"/>
      <c r="R38" s="291"/>
      <c r="S38" s="359"/>
      <c r="T38" s="360"/>
      <c r="U38" s="360"/>
      <c r="V38" s="360"/>
      <c r="W38" s="367"/>
      <c r="X38" s="199"/>
      <c r="Y38" s="199"/>
      <c r="Z38" s="200"/>
      <c r="AA38" s="198"/>
      <c r="AB38" s="199"/>
      <c r="AC38" s="200"/>
      <c r="AD38" s="204">
        <f t="shared" si="3"/>
        <v>0.89583333333333381</v>
      </c>
      <c r="AE38" s="318">
        <f t="shared" si="0"/>
        <v>1.0208333333333339</v>
      </c>
      <c r="AF38" s="316">
        <f t="shared" si="1"/>
        <v>1.3125000000000004</v>
      </c>
      <c r="AG38" s="234">
        <f t="shared" si="2"/>
        <v>1.6875000000000004</v>
      </c>
    </row>
    <row r="39" spans="1:33" s="172" customFormat="1" ht="15" customHeight="1">
      <c r="A39" s="203" t="s">
        <v>89</v>
      </c>
      <c r="B39" s="537"/>
      <c r="C39" s="538"/>
      <c r="D39" s="359"/>
      <c r="E39" s="360"/>
      <c r="F39" s="360"/>
      <c r="G39" s="360"/>
      <c r="H39" s="367"/>
      <c r="I39" s="309"/>
      <c r="J39" s="291"/>
      <c r="K39" s="291"/>
      <c r="L39" s="291"/>
      <c r="M39" s="367"/>
      <c r="N39" s="292"/>
      <c r="O39" s="291"/>
      <c r="P39" s="291"/>
      <c r="Q39" s="291"/>
      <c r="R39" s="290"/>
      <c r="S39" s="359"/>
      <c r="T39" s="360"/>
      <c r="U39" s="360"/>
      <c r="V39" s="360"/>
      <c r="W39" s="367"/>
      <c r="X39" s="199"/>
      <c r="Y39" s="199"/>
      <c r="Z39" s="200"/>
      <c r="AA39" s="198"/>
      <c r="AB39" s="199"/>
      <c r="AC39" s="200"/>
      <c r="AD39" s="204">
        <f t="shared" si="3"/>
        <v>0.91666666666666718</v>
      </c>
      <c r="AE39" s="318">
        <f t="shared" si="0"/>
        <v>1.0416666666666672</v>
      </c>
      <c r="AF39" s="316">
        <f t="shared" si="1"/>
        <v>1.3333333333333339</v>
      </c>
      <c r="AG39" s="234">
        <f t="shared" si="2"/>
        <v>1.7083333333333339</v>
      </c>
    </row>
    <row r="40" spans="1:33" s="172" customFormat="1" ht="15" customHeight="1" thickBot="1">
      <c r="A40" s="203" t="s">
        <v>90</v>
      </c>
      <c r="B40" s="539"/>
      <c r="C40" s="540"/>
      <c r="D40" s="368"/>
      <c r="E40" s="369"/>
      <c r="F40" s="369"/>
      <c r="G40" s="369"/>
      <c r="H40" s="370"/>
      <c r="I40" s="310"/>
      <c r="J40" s="293"/>
      <c r="K40" s="293"/>
      <c r="L40" s="293"/>
      <c r="M40" s="370"/>
      <c r="N40" s="291"/>
      <c r="O40" s="291"/>
      <c r="P40" s="291"/>
      <c r="Q40" s="291"/>
      <c r="R40" s="291"/>
      <c r="S40" s="368"/>
      <c r="T40" s="369"/>
      <c r="U40" s="369"/>
      <c r="V40" s="369"/>
      <c r="W40" s="370"/>
      <c r="X40" s="211"/>
      <c r="Y40" s="211"/>
      <c r="Z40" s="212"/>
      <c r="AA40" s="210"/>
      <c r="AB40" s="211"/>
      <c r="AC40" s="212"/>
      <c r="AD40" s="213">
        <f t="shared" si="3"/>
        <v>0.93750000000000056</v>
      </c>
      <c r="AE40" s="319">
        <f t="shared" si="0"/>
        <v>1.0625000000000004</v>
      </c>
      <c r="AF40" s="319">
        <f t="shared" si="1"/>
        <v>1.3541666666666672</v>
      </c>
      <c r="AG40" s="257">
        <f t="shared" si="2"/>
        <v>1.7291666666666672</v>
      </c>
    </row>
    <row r="41" spans="1:33" s="109" customFormat="1" ht="15" customHeight="1" thickBot="1">
      <c r="A41" s="246" t="s">
        <v>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8"/>
    </row>
    <row r="42" spans="1:33" s="109" customFormat="1" ht="15" customHeight="1">
      <c r="A42" s="214" t="s">
        <v>92</v>
      </c>
      <c r="B42" s="409" t="s">
        <v>93</v>
      </c>
      <c r="C42" s="410"/>
      <c r="D42" s="410"/>
      <c r="E42" s="410"/>
      <c r="F42" s="410"/>
      <c r="G42" s="410"/>
      <c r="H42" s="410"/>
      <c r="I42" s="410"/>
      <c r="J42" s="411"/>
      <c r="K42" s="226"/>
      <c r="L42" s="226"/>
      <c r="M42" s="226"/>
      <c r="N42" s="215" t="s">
        <v>211</v>
      </c>
      <c r="O42" s="412" t="s">
        <v>244</v>
      </c>
      <c r="P42" s="413"/>
      <c r="Q42" s="413"/>
      <c r="R42" s="413"/>
      <c r="S42" s="413"/>
      <c r="T42" s="413"/>
      <c r="U42" s="413"/>
      <c r="V42" s="413"/>
      <c r="W42" s="413"/>
      <c r="X42" s="414"/>
      <c r="Y42" s="228"/>
      <c r="Z42" s="226"/>
      <c r="AA42" s="226"/>
      <c r="AB42" s="228"/>
      <c r="AC42" s="229"/>
    </row>
    <row r="43" spans="1:33" s="109" customFormat="1" ht="13">
      <c r="A43" s="214" t="s">
        <v>95</v>
      </c>
      <c r="B43" s="415" t="s">
        <v>96</v>
      </c>
      <c r="C43" s="416"/>
      <c r="D43" s="416"/>
      <c r="E43" s="416"/>
      <c r="F43" s="416"/>
      <c r="G43" s="416"/>
      <c r="H43" s="416"/>
      <c r="I43" s="416"/>
      <c r="J43" s="417"/>
      <c r="K43" s="226"/>
      <c r="L43" s="226"/>
      <c r="M43" s="226"/>
      <c r="N43" s="215" t="s">
        <v>94</v>
      </c>
      <c r="O43" s="418" t="s">
        <v>212</v>
      </c>
      <c r="P43" s="419"/>
      <c r="Q43" s="419"/>
      <c r="R43" s="419"/>
      <c r="S43" s="419"/>
      <c r="T43" s="419"/>
      <c r="U43" s="419"/>
      <c r="V43" s="419"/>
      <c r="W43" s="419"/>
      <c r="X43" s="420"/>
      <c r="Y43" s="228"/>
      <c r="Z43" s="226"/>
      <c r="AA43" s="226"/>
      <c r="AB43" s="228"/>
      <c r="AC43" s="229"/>
    </row>
    <row r="44" spans="1:33" s="109" customFormat="1" ht="13">
      <c r="A44" s="214" t="s">
        <v>186</v>
      </c>
      <c r="B44" s="379" t="s">
        <v>187</v>
      </c>
      <c r="C44" s="380"/>
      <c r="D44" s="380"/>
      <c r="E44" s="380"/>
      <c r="F44" s="380"/>
      <c r="G44" s="380"/>
      <c r="H44" s="380"/>
      <c r="I44" s="380"/>
      <c r="J44" s="381"/>
      <c r="K44" s="226"/>
      <c r="L44" s="226"/>
      <c r="M44" s="226"/>
      <c r="N44" s="215" t="s">
        <v>97</v>
      </c>
      <c r="O44" s="382" t="s">
        <v>98</v>
      </c>
      <c r="P44" s="383"/>
      <c r="Q44" s="383"/>
      <c r="R44" s="383"/>
      <c r="S44" s="383"/>
      <c r="T44" s="383"/>
      <c r="U44" s="383"/>
      <c r="V44" s="383"/>
      <c r="W44" s="383"/>
      <c r="X44" s="384"/>
      <c r="Y44" s="228"/>
      <c r="Z44" s="226"/>
      <c r="AA44" s="226"/>
      <c r="AB44" s="228"/>
      <c r="AC44" s="229"/>
      <c r="AD44"/>
      <c r="AE44"/>
      <c r="AF44"/>
      <c r="AG44"/>
    </row>
    <row r="45" spans="1:33" s="109" customFormat="1" ht="13">
      <c r="A45" s="214" t="s">
        <v>263</v>
      </c>
      <c r="B45" s="385" t="s">
        <v>264</v>
      </c>
      <c r="C45" s="386"/>
      <c r="D45" s="386"/>
      <c r="E45" s="386"/>
      <c r="F45" s="386"/>
      <c r="G45" s="386"/>
      <c r="H45" s="386"/>
      <c r="I45" s="386"/>
      <c r="J45" s="387"/>
      <c r="K45" s="226"/>
      <c r="L45" s="226"/>
      <c r="M45" s="226"/>
      <c r="N45" s="215" t="s">
        <v>100</v>
      </c>
      <c r="O45" s="388" t="s">
        <v>101</v>
      </c>
      <c r="P45" s="389"/>
      <c r="Q45" s="389"/>
      <c r="R45" s="389"/>
      <c r="S45" s="389"/>
      <c r="T45" s="389"/>
      <c r="U45" s="389"/>
      <c r="V45" s="389"/>
      <c r="W45" s="389"/>
      <c r="X45" s="390"/>
      <c r="Y45" s="228"/>
      <c r="Z45" s="226"/>
      <c r="AA45" s="226"/>
      <c r="AB45" s="228"/>
      <c r="AC45" s="229"/>
      <c r="AD45"/>
      <c r="AE45"/>
      <c r="AF45"/>
      <c r="AG45"/>
    </row>
    <row r="46" spans="1:33" s="109" customFormat="1" ht="13">
      <c r="A46" s="214" t="s">
        <v>69</v>
      </c>
      <c r="B46" s="391" t="s">
        <v>99</v>
      </c>
      <c r="C46" s="392"/>
      <c r="D46" s="392"/>
      <c r="E46" s="392"/>
      <c r="F46" s="392"/>
      <c r="G46" s="392"/>
      <c r="H46" s="392"/>
      <c r="I46" s="392"/>
      <c r="J46" s="393"/>
      <c r="K46" s="226"/>
      <c r="L46" s="226"/>
      <c r="M46" s="226"/>
      <c r="N46" s="215" t="s">
        <v>213</v>
      </c>
      <c r="O46" s="394" t="s">
        <v>214</v>
      </c>
      <c r="P46" s="395"/>
      <c r="Q46" s="395"/>
      <c r="R46" s="395"/>
      <c r="S46" s="395"/>
      <c r="T46" s="395"/>
      <c r="U46" s="395"/>
      <c r="V46" s="395"/>
      <c r="W46" s="395"/>
      <c r="X46" s="396"/>
      <c r="Y46" s="228"/>
      <c r="Z46" s="226"/>
      <c r="AA46" s="226"/>
      <c r="AB46" s="228"/>
      <c r="AC46" s="229"/>
      <c r="AD46"/>
      <c r="AE46"/>
      <c r="AF46"/>
      <c r="AG46"/>
    </row>
    <row r="47" spans="1:33" s="109" customFormat="1" ht="13">
      <c r="A47" s="214" t="s">
        <v>102</v>
      </c>
      <c r="B47" s="294" t="s">
        <v>103</v>
      </c>
      <c r="C47" s="295"/>
      <c r="D47" s="295"/>
      <c r="E47" s="295"/>
      <c r="F47" s="295"/>
      <c r="G47" s="295"/>
      <c r="H47" s="295"/>
      <c r="I47" s="295"/>
      <c r="J47" s="296"/>
      <c r="K47" s="226"/>
      <c r="L47" s="226"/>
      <c r="M47" s="226"/>
      <c r="N47" s="215">
        <v>802</v>
      </c>
      <c r="O47" s="397" t="s">
        <v>230</v>
      </c>
      <c r="P47" s="398"/>
      <c r="Q47" s="398"/>
      <c r="R47" s="398"/>
      <c r="S47" s="398"/>
      <c r="T47" s="398"/>
      <c r="U47" s="398"/>
      <c r="V47" s="398"/>
      <c r="W47" s="398"/>
      <c r="X47" s="399"/>
      <c r="Y47" s="228"/>
      <c r="Z47" s="226"/>
      <c r="AA47" s="226"/>
      <c r="AB47" s="228"/>
      <c r="AC47" s="229"/>
      <c r="AD47"/>
      <c r="AE47"/>
      <c r="AF47"/>
      <c r="AG47"/>
    </row>
    <row r="48" spans="1:33" s="109" customFormat="1" ht="13">
      <c r="A48" s="214" t="s">
        <v>104</v>
      </c>
      <c r="B48" s="297" t="s">
        <v>167</v>
      </c>
      <c r="C48" s="298"/>
      <c r="D48" s="298"/>
      <c r="E48" s="298"/>
      <c r="F48" s="298"/>
      <c r="G48" s="298"/>
      <c r="H48" s="298"/>
      <c r="I48" s="298"/>
      <c r="J48" s="299"/>
      <c r="K48" s="226"/>
      <c r="L48" s="226"/>
      <c r="M48" s="226"/>
      <c r="N48" s="215" t="s">
        <v>245</v>
      </c>
      <c r="O48" s="216" t="s">
        <v>246</v>
      </c>
      <c r="P48" s="220"/>
      <c r="Q48" s="220"/>
      <c r="R48" s="220"/>
      <c r="S48" s="223"/>
      <c r="T48" s="219"/>
      <c r="U48" s="219"/>
      <c r="V48" s="219"/>
      <c r="W48" s="219"/>
      <c r="X48" s="224"/>
      <c r="Y48" s="228"/>
      <c r="Z48" s="226"/>
      <c r="AA48" s="226"/>
      <c r="AB48" s="228"/>
      <c r="AC48" s="229"/>
      <c r="AD48"/>
      <c r="AE48"/>
      <c r="AF48"/>
      <c r="AG48"/>
    </row>
    <row r="49" spans="1:33" s="109" customFormat="1" ht="13">
      <c r="A49" s="214" t="s">
        <v>265</v>
      </c>
      <c r="B49" s="517" t="s">
        <v>266</v>
      </c>
      <c r="C49" s="518"/>
      <c r="D49" s="518"/>
      <c r="E49" s="518"/>
      <c r="F49" s="518"/>
      <c r="G49" s="518"/>
      <c r="H49" s="518"/>
      <c r="I49" s="518"/>
      <c r="J49" s="519"/>
      <c r="K49" s="226"/>
      <c r="L49" s="226"/>
      <c r="M49" s="226"/>
      <c r="N49" s="215"/>
      <c r="O49" s="216"/>
      <c r="P49" s="220"/>
      <c r="Q49" s="220"/>
      <c r="R49" s="220"/>
      <c r="S49" s="223"/>
      <c r="T49" s="219"/>
      <c r="U49" s="219"/>
      <c r="V49" s="219"/>
      <c r="W49" s="219"/>
      <c r="X49" s="224"/>
      <c r="Y49" s="228"/>
      <c r="Z49" s="226"/>
      <c r="AA49" s="226"/>
      <c r="AB49" s="228"/>
      <c r="AC49" s="229"/>
      <c r="AD49"/>
      <c r="AE49"/>
      <c r="AF49"/>
      <c r="AG49"/>
    </row>
    <row r="50" spans="1:33" s="109" customFormat="1" ht="13">
      <c r="A50" s="214" t="s">
        <v>105</v>
      </c>
      <c r="B50" s="216" t="s">
        <v>106</v>
      </c>
      <c r="C50" s="220"/>
      <c r="D50" s="220"/>
      <c r="E50" s="223"/>
      <c r="F50" s="219"/>
      <c r="G50" s="219"/>
      <c r="H50" s="219"/>
      <c r="I50" s="219"/>
      <c r="J50" s="224"/>
      <c r="K50" s="226"/>
      <c r="L50" s="226"/>
      <c r="M50" s="226"/>
      <c r="N50" s="215"/>
      <c r="O50" s="216"/>
      <c r="P50" s="225"/>
      <c r="Q50" s="225"/>
      <c r="R50" s="225"/>
      <c r="S50" s="219"/>
      <c r="T50" s="219"/>
      <c r="U50" s="219"/>
      <c r="V50" s="219"/>
      <c r="W50" s="219"/>
      <c r="X50" s="224"/>
      <c r="Y50" s="228"/>
      <c r="Z50" s="226"/>
      <c r="AA50" s="226"/>
      <c r="AB50" s="228"/>
      <c r="AC50" s="229"/>
      <c r="AD50"/>
      <c r="AE50"/>
      <c r="AF50"/>
      <c r="AG50"/>
    </row>
    <row r="51" spans="1:33" s="109" customFormat="1" ht="13">
      <c r="A51" s="214" t="s">
        <v>107</v>
      </c>
      <c r="B51" s="216" t="s">
        <v>108</v>
      </c>
      <c r="C51" s="217"/>
      <c r="D51" s="223"/>
      <c r="E51" s="221"/>
      <c r="F51" s="219"/>
      <c r="G51" s="223"/>
      <c r="H51" s="223"/>
      <c r="I51" s="221"/>
      <c r="J51" s="222"/>
      <c r="K51" s="226"/>
      <c r="L51" s="226"/>
      <c r="M51" s="226"/>
      <c r="N51" s="215"/>
      <c r="O51" s="216"/>
      <c r="P51" s="227"/>
      <c r="Q51" s="227"/>
      <c r="R51" s="227"/>
      <c r="S51" s="219"/>
      <c r="T51" s="219"/>
      <c r="U51" s="219"/>
      <c r="V51" s="219"/>
      <c r="W51" s="219"/>
      <c r="X51" s="224"/>
      <c r="Y51" s="228"/>
      <c r="Z51" s="226"/>
      <c r="AA51" s="226"/>
      <c r="AB51" s="228"/>
      <c r="AC51" s="229"/>
      <c r="AD51"/>
      <c r="AE51"/>
      <c r="AF51"/>
      <c r="AG51"/>
    </row>
    <row r="52" spans="1:33" s="109" customFormat="1" ht="13">
      <c r="A52" s="214" t="s">
        <v>109</v>
      </c>
      <c r="B52" s="303" t="s">
        <v>110</v>
      </c>
      <c r="C52" s="304"/>
      <c r="D52" s="304"/>
      <c r="E52" s="304"/>
      <c r="F52" s="304"/>
      <c r="G52" s="304"/>
      <c r="H52" s="304"/>
      <c r="I52" s="304"/>
      <c r="J52" s="305"/>
      <c r="K52" s="226"/>
      <c r="L52" s="226"/>
      <c r="M52" s="226"/>
      <c r="N52" s="215"/>
      <c r="O52" s="216"/>
      <c r="P52" s="218"/>
      <c r="Q52" s="218"/>
      <c r="R52" s="218"/>
      <c r="S52" s="219"/>
      <c r="T52" s="219"/>
      <c r="U52" s="219"/>
      <c r="V52" s="219"/>
      <c r="W52" s="219"/>
      <c r="X52" s="224"/>
      <c r="Y52" s="228"/>
      <c r="Z52" s="226"/>
      <c r="AA52" s="226"/>
      <c r="AB52" s="228"/>
      <c r="AC52" s="229"/>
      <c r="AD52"/>
      <c r="AE52"/>
      <c r="AF52"/>
      <c r="AG52"/>
    </row>
    <row r="53" spans="1:33" s="109" customFormat="1" ht="13.75" thickBot="1">
      <c r="A53" s="214" t="s">
        <v>249</v>
      </c>
      <c r="B53" s="300" t="s">
        <v>250</v>
      </c>
      <c r="C53" s="301"/>
      <c r="D53" s="301"/>
      <c r="E53" s="301"/>
      <c r="F53" s="301"/>
      <c r="G53" s="301"/>
      <c r="H53" s="301"/>
      <c r="I53" s="301"/>
      <c r="J53" s="302"/>
      <c r="K53" s="226"/>
      <c r="L53" s="226"/>
      <c r="M53" s="226"/>
      <c r="N53" s="249"/>
      <c r="O53" s="230"/>
      <c r="P53" s="231"/>
      <c r="Q53" s="231"/>
      <c r="R53" s="231"/>
      <c r="S53" s="232"/>
      <c r="T53" s="232"/>
      <c r="U53" s="232"/>
      <c r="V53" s="232"/>
      <c r="W53" s="232"/>
      <c r="X53" s="233"/>
      <c r="Y53" s="228"/>
      <c r="Z53" s="226"/>
      <c r="AA53" s="226"/>
      <c r="AB53" s="228"/>
      <c r="AC53" s="229"/>
      <c r="AD53"/>
      <c r="AE53"/>
      <c r="AF53"/>
      <c r="AG53"/>
    </row>
    <row r="54" spans="1:33" s="109" customFormat="1" ht="13.75" thickBot="1">
      <c r="A54" s="214" t="s">
        <v>247</v>
      </c>
      <c r="B54" s="311" t="s">
        <v>248</v>
      </c>
      <c r="C54" s="312"/>
      <c r="D54" s="312"/>
      <c r="E54" s="312"/>
      <c r="F54" s="312"/>
      <c r="G54" s="312"/>
      <c r="H54" s="312"/>
      <c r="I54" s="312"/>
      <c r="J54" s="313"/>
      <c r="K54" s="226"/>
      <c r="L54" s="226"/>
      <c r="M54" s="226"/>
      <c r="N54" s="249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8"/>
      <c r="Z54" s="226"/>
      <c r="AA54" s="226"/>
      <c r="AB54" s="228"/>
      <c r="AC54" s="229"/>
    </row>
    <row r="55" spans="1:33" s="109" customFormat="1" ht="1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49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8"/>
      <c r="Z55" s="226"/>
      <c r="AA55" s="226"/>
      <c r="AB55" s="228"/>
      <c r="AC55" s="229"/>
      <c r="AD55" s="276"/>
      <c r="AE55" s="276"/>
      <c r="AF55" s="276"/>
      <c r="AG55" s="276"/>
    </row>
    <row r="56" spans="1:33" ht="16" thickBot="1">
      <c r="A56" s="314"/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250"/>
      <c r="M56" s="250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  <c r="Y56" s="252"/>
      <c r="Z56" s="251"/>
      <c r="AA56" s="252"/>
      <c r="AB56" s="252"/>
      <c r="AC56" s="253"/>
      <c r="AD56" s="277"/>
      <c r="AE56" s="277"/>
      <c r="AF56" s="277"/>
      <c r="AG56" s="277"/>
    </row>
    <row r="57" spans="1:33">
      <c r="S57" s="128"/>
      <c r="T57" s="128"/>
      <c r="U57" s="128"/>
      <c r="V57" s="128"/>
      <c r="W57" s="128"/>
      <c r="X57" s="109"/>
      <c r="Y57" s="109"/>
      <c r="Z57" s="109"/>
      <c r="AA57" s="109"/>
      <c r="AB57" s="109"/>
      <c r="AC57" s="109"/>
      <c r="AD57" s="277"/>
      <c r="AE57" s="277"/>
      <c r="AF57" s="277"/>
      <c r="AG57" s="277"/>
    </row>
    <row r="58" spans="1:33">
      <c r="S58" s="128"/>
      <c r="T58" s="128"/>
      <c r="U58" s="128"/>
      <c r="V58" s="128"/>
      <c r="W58" s="128"/>
      <c r="X58" s="109"/>
      <c r="Y58" s="109"/>
      <c r="Z58" s="109"/>
      <c r="AA58" s="109"/>
      <c r="AB58" s="109"/>
      <c r="AC58" s="109"/>
      <c r="AD58" s="277"/>
      <c r="AE58" s="277"/>
      <c r="AF58" s="277"/>
      <c r="AG58" s="277"/>
    </row>
    <row r="59" spans="1:33">
      <c r="S59" s="128"/>
      <c r="T59" s="128"/>
      <c r="U59" s="128"/>
      <c r="V59" s="128"/>
      <c r="W59" s="128"/>
      <c r="X59" s="109"/>
      <c r="Y59" s="109"/>
      <c r="Z59" s="109"/>
      <c r="AA59" s="109"/>
      <c r="AB59" s="109"/>
      <c r="AC59" s="109"/>
      <c r="AD59" s="277"/>
      <c r="AE59" s="277"/>
      <c r="AF59" s="277"/>
      <c r="AG59" s="277"/>
    </row>
    <row r="60" spans="1:33">
      <c r="S60" s="128"/>
      <c r="T60" s="128"/>
      <c r="U60" s="128"/>
      <c r="V60" s="128"/>
      <c r="W60" s="128"/>
      <c r="X60" s="109"/>
      <c r="Y60" s="109"/>
      <c r="Z60" s="109"/>
      <c r="AA60" s="109"/>
      <c r="AB60" s="109"/>
      <c r="AC60" s="109"/>
      <c r="AD60" s="277"/>
      <c r="AE60" s="277"/>
      <c r="AF60" s="277"/>
      <c r="AG60" s="277"/>
    </row>
    <row r="61" spans="1:33">
      <c r="S61" s="128"/>
      <c r="T61" s="128"/>
      <c r="U61" s="128"/>
      <c r="V61" s="128"/>
      <c r="W61" s="128"/>
      <c r="X61" s="109"/>
      <c r="Y61" s="109"/>
      <c r="Z61" s="109"/>
      <c r="AA61" s="109"/>
      <c r="AB61" s="109"/>
      <c r="AC61" s="109"/>
      <c r="AD61" s="277"/>
      <c r="AE61" s="277"/>
      <c r="AF61" s="277"/>
      <c r="AG61" s="277"/>
    </row>
    <row r="62" spans="1:33"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277"/>
      <c r="AE62" s="277"/>
      <c r="AF62" s="277"/>
      <c r="AG62" s="277"/>
    </row>
    <row r="63" spans="1:33"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277"/>
      <c r="AE63" s="277"/>
      <c r="AF63" s="277"/>
      <c r="AG63" s="277"/>
    </row>
    <row r="64" spans="1:33"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277"/>
      <c r="AE64" s="277"/>
      <c r="AF64" s="277"/>
      <c r="AG64" s="277"/>
    </row>
    <row r="65" spans="19:33"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277"/>
      <c r="AE65" s="277"/>
      <c r="AF65" s="277"/>
      <c r="AG65" s="277"/>
    </row>
    <row r="66" spans="19:33"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277"/>
      <c r="AE66" s="277"/>
      <c r="AF66" s="277"/>
      <c r="AG66" s="277"/>
    </row>
    <row r="67" spans="19:33"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77"/>
      <c r="AE67" s="277"/>
      <c r="AF67" s="277"/>
      <c r="AG67" s="277"/>
    </row>
    <row r="68" spans="19:33"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58"/>
      <c r="AE68" s="158"/>
      <c r="AF68" s="158"/>
      <c r="AG68" s="158"/>
    </row>
    <row r="69" spans="19:33"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57"/>
      <c r="AE69" s="157"/>
      <c r="AF69" s="157"/>
      <c r="AG69" s="157"/>
    </row>
    <row r="70" spans="19:33">
      <c r="S70" s="109"/>
      <c r="T70" s="109"/>
      <c r="U70" s="109"/>
      <c r="V70" s="109"/>
      <c r="W70" s="109"/>
      <c r="X70" s="109"/>
      <c r="AA70" s="109"/>
    </row>
  </sheetData>
  <mergeCells count="132"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  <mergeCell ref="D15:H15"/>
    <mergeCell ref="I15:M15"/>
    <mergeCell ref="S11:S14"/>
    <mergeCell ref="D13:H14"/>
    <mergeCell ref="N13:R14"/>
    <mergeCell ref="D22:D25"/>
    <mergeCell ref="E22:E25"/>
    <mergeCell ref="F22:F25"/>
    <mergeCell ref="G22:G25"/>
    <mergeCell ref="H22:H25"/>
    <mergeCell ref="N16:R17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U11:U14"/>
    <mergeCell ref="N15:R15"/>
    <mergeCell ref="S15:W15"/>
    <mergeCell ref="D16:H19"/>
    <mergeCell ref="L16:L19"/>
    <mergeCell ref="M16:M19"/>
    <mergeCell ref="D11:H12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X5:Z5"/>
    <mergeCell ref="T16:T19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</mergeCells>
  <phoneticPr fontId="23"/>
  <hyperlinks>
    <hyperlink ref="B8:C8" r:id="rId1" display="https://ieeesa.webex.com/ieeesa/j.php?MTID=mda3ba4f3974508f2ffdebbf050a15da3" xr:uid="{4CC30CD2-CFA7-47D4-8F7C-A794FBC138CC}"/>
    <hyperlink ref="E8" r:id="rId2" xr:uid="{F7E64510-562D-4224-864B-B9791BB5F783}"/>
    <hyperlink ref="D8" r:id="rId3" xr:uid="{FC118046-79A0-45FF-920D-BFF9742EA4A2}"/>
    <hyperlink ref="F8" r:id="rId4" xr:uid="{9375CF98-277A-493A-8C87-FB9036ABA89A}"/>
    <hyperlink ref="G8" r:id="rId5" xr:uid="{08FF60B5-7144-42E7-8C74-14AA260EAFB0}"/>
    <hyperlink ref="M34" r:id="rId6" display="802.15/802.1 Joint Mtg." xr:uid="{78127E1E-2EE5-4252-991C-D6E241F01246}"/>
    <hyperlink ref="J8" r:id="rId7" xr:uid="{502AF803-FF76-4BD1-8DA7-9C2EAD6144EA}"/>
    <hyperlink ref="I8" r:id="rId8" xr:uid="{F5E97BA2-DC02-46B7-988A-3BB4916D13E7}"/>
    <hyperlink ref="K8" r:id="rId9" xr:uid="{CBBFBDDF-C504-49FD-B998-72D1111CB11B}"/>
    <hyperlink ref="L8" r:id="rId10" xr:uid="{A01DAB1F-23C0-4530-84C6-85F34E8E663A}"/>
    <hyperlink ref="O8" r:id="rId11" xr:uid="{A280D22B-E707-40E3-93C8-18CBEE2EF9AE}"/>
    <hyperlink ref="N8" r:id="rId12" xr:uid="{7C21575C-3138-4E35-BEE9-9906A5AFAB84}"/>
    <hyperlink ref="P8" r:id="rId13" xr:uid="{1A12B768-29ED-4383-9D1D-4CED4AA8C596}"/>
    <hyperlink ref="Q8" r:id="rId14" xr:uid="{FF9E84DD-4F64-487F-AE12-8D05C0E9DA61}"/>
    <hyperlink ref="T8" r:id="rId15" xr:uid="{3854DF6E-BE83-4944-8BC8-DB4C10943163}"/>
    <hyperlink ref="S8" r:id="rId16" xr:uid="{E0F3BF9D-58DB-48F2-A3DB-B23FCD67087A}"/>
    <hyperlink ref="U8" r:id="rId17" xr:uid="{65841456-5FB3-4598-8293-B70C3EBC2761}"/>
    <hyperlink ref="V8" r:id="rId18" xr:uid="{E3860035-952F-41B6-AC75-8113934485B1}"/>
    <hyperlink ref="B27:C29" r:id="rId19" display="802 WCSC" xr:uid="{D7C29D7F-E9CE-4816-94A4-7EA43BBC0831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zoomScale="50" zoomScaleNormal="50" workbookViewId="0">
      <selection activeCell="A9" sqref="A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21" customFormat="1" ht="64.900000000000006" customHeight="1">
      <c r="A1" s="544" t="s">
        <v>273</v>
      </c>
      <c r="B1" s="545"/>
      <c r="C1" s="545"/>
      <c r="D1" s="545"/>
      <c r="E1" s="545"/>
      <c r="F1" s="545"/>
      <c r="G1" s="546"/>
      <c r="I1" s="322"/>
    </row>
    <row r="2" spans="1:9" s="321" customFormat="1" ht="64.900000000000006" customHeight="1" thickBot="1">
      <c r="A2" s="547" t="s">
        <v>274</v>
      </c>
      <c r="B2" s="548"/>
      <c r="C2" s="548"/>
      <c r="D2" s="548"/>
      <c r="E2" s="548"/>
      <c r="F2" s="548"/>
      <c r="G2" s="549"/>
      <c r="I2" s="323"/>
    </row>
    <row r="3" spans="1:9" s="324" customFormat="1" ht="64.900000000000006" customHeight="1"/>
    <row r="4" spans="1:9" s="324" customFormat="1" ht="64.900000000000006" customHeight="1">
      <c r="A4" s="550" t="s">
        <v>275</v>
      </c>
      <c r="B4" s="551"/>
      <c r="C4" s="551"/>
      <c r="D4" s="551"/>
      <c r="E4" s="551"/>
      <c r="F4" s="551"/>
      <c r="G4" s="552"/>
    </row>
    <row r="5" spans="1:9" s="324" customFormat="1" ht="64.900000000000006" customHeight="1">
      <c r="A5" s="553"/>
      <c r="B5" s="554"/>
      <c r="C5" s="554"/>
      <c r="D5" s="554"/>
      <c r="E5" s="554"/>
      <c r="F5" s="554"/>
      <c r="G5" s="555"/>
    </row>
    <row r="6" spans="1:9" s="324" customFormat="1" ht="64.900000000000006" customHeight="1">
      <c r="A6" s="553"/>
      <c r="B6" s="554"/>
      <c r="C6" s="554"/>
      <c r="D6" s="554"/>
      <c r="E6" s="554"/>
      <c r="F6" s="554"/>
      <c r="G6" s="555"/>
    </row>
    <row r="7" spans="1:9" s="324" customFormat="1" ht="36" customHeight="1">
      <c r="A7" s="553"/>
      <c r="B7" s="554"/>
      <c r="C7" s="554"/>
      <c r="D7" s="554"/>
      <c r="E7" s="554"/>
      <c r="F7" s="554"/>
      <c r="G7" s="555"/>
    </row>
    <row r="8" spans="1:9" s="324" customFormat="1" ht="64.75" hidden="1" customHeight="1">
      <c r="A8" s="556"/>
      <c r="B8" s="557"/>
      <c r="C8" s="557"/>
      <c r="D8" s="557"/>
      <c r="E8" s="557"/>
      <c r="F8" s="557"/>
      <c r="G8" s="558"/>
    </row>
    <row r="9" spans="1:9" s="327" customFormat="1" ht="64.900000000000006" customHeight="1">
      <c r="A9" s="325" t="s">
        <v>276</v>
      </c>
      <c r="B9" s="326" t="s">
        <v>112</v>
      </c>
    </row>
    <row r="10" spans="1:9" s="117" customFormat="1" ht="50.5" customHeight="1"/>
    <row r="11" spans="1:9" s="107" customFormat="1" ht="32.75">
      <c r="A11" s="118" t="s">
        <v>111</v>
      </c>
      <c r="G11" s="258" t="s">
        <v>112</v>
      </c>
    </row>
    <row r="13" spans="1:9" s="117" customFormat="1" ht="34" customHeight="1">
      <c r="A13" s="152"/>
    </row>
    <row r="14" spans="1:9" ht="50.5" customHeight="1"/>
    <row r="15" spans="1:9" s="324" customFormat="1" ht="111" customHeight="1">
      <c r="A15" s="559" t="s">
        <v>277</v>
      </c>
      <c r="B15" s="560" t="s">
        <v>278</v>
      </c>
      <c r="C15" s="560"/>
      <c r="D15" s="560"/>
      <c r="E15" s="559">
        <v>151</v>
      </c>
      <c r="F15" s="559"/>
      <c r="G15" s="559" t="s">
        <v>286</v>
      </c>
      <c r="H15" s="559"/>
    </row>
    <row r="16" spans="1:9" s="324" customFormat="1" ht="48" customHeight="1">
      <c r="A16" s="559"/>
      <c r="B16" s="561" t="s">
        <v>287</v>
      </c>
      <c r="C16" s="561"/>
      <c r="D16" s="561"/>
      <c r="E16" s="559"/>
      <c r="F16" s="559"/>
      <c r="G16" s="559"/>
      <c r="H16" s="559"/>
    </row>
    <row r="17" spans="1:8" s="324" customFormat="1" ht="32" customHeight="1">
      <c r="A17" s="559"/>
      <c r="B17" s="560" t="s">
        <v>279</v>
      </c>
      <c r="C17" s="560"/>
      <c r="D17" s="560"/>
      <c r="E17" s="559"/>
      <c r="F17" s="559"/>
      <c r="G17" s="559"/>
      <c r="H17" s="559"/>
    </row>
    <row r="18" spans="1:8" s="324" customFormat="1" ht="96" customHeight="1">
      <c r="A18" s="559"/>
      <c r="B18" s="562" t="s">
        <v>280</v>
      </c>
      <c r="C18" s="562"/>
      <c r="D18" s="562"/>
      <c r="E18" s="559"/>
      <c r="F18" s="559"/>
      <c r="G18" s="559"/>
      <c r="H18" s="559"/>
    </row>
    <row r="19" spans="1:8" s="324" customFormat="1" ht="26" customHeight="1">
      <c r="A19" s="559"/>
      <c r="B19" s="563" t="s">
        <v>281</v>
      </c>
      <c r="C19" s="563"/>
      <c r="D19" s="563"/>
      <c r="E19" s="559"/>
      <c r="F19" s="559"/>
      <c r="G19" s="559"/>
      <c r="H19" s="559"/>
    </row>
    <row r="20" spans="1:8" s="324" customFormat="1" ht="24" customHeight="1">
      <c r="A20" s="559"/>
      <c r="B20" s="560" t="s">
        <v>282</v>
      </c>
      <c r="C20" s="560"/>
      <c r="D20" s="560"/>
      <c r="E20" s="559"/>
      <c r="F20" s="559"/>
      <c r="G20" s="559"/>
      <c r="H20" s="559"/>
    </row>
    <row r="21" spans="1:8" s="324" customFormat="1" ht="32" customHeight="1">
      <c r="A21" s="559"/>
      <c r="B21" s="562" t="s">
        <v>283</v>
      </c>
      <c r="C21" s="562"/>
      <c r="D21" s="562"/>
      <c r="E21" s="559"/>
      <c r="F21" s="559"/>
      <c r="G21" s="559"/>
      <c r="H21" s="559"/>
    </row>
    <row r="22" spans="1:8" s="324" customFormat="1" ht="23" customHeight="1">
      <c r="A22" s="559"/>
      <c r="B22" s="562" t="s">
        <v>284</v>
      </c>
      <c r="C22" s="562"/>
      <c r="D22" s="562"/>
      <c r="E22" s="559"/>
      <c r="F22" s="559"/>
      <c r="G22" s="559"/>
      <c r="H22" s="559"/>
    </row>
    <row r="23" spans="1:8" s="324" customFormat="1" ht="120.75" customHeight="1">
      <c r="A23" s="559"/>
      <c r="B23" s="564" t="s">
        <v>285</v>
      </c>
      <c r="C23" s="564"/>
      <c r="D23" s="564"/>
      <c r="E23" s="559"/>
      <c r="F23" s="559"/>
      <c r="G23" s="559"/>
      <c r="H23" s="559"/>
    </row>
    <row r="25" spans="1:8" ht="79.5" customHeight="1">
      <c r="F25" s="160"/>
    </row>
    <row r="26" spans="1:8" ht="98.5" customHeight="1">
      <c r="F26" s="160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 ht="2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 ht="2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 ht="2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 ht="2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ht="2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 ht="2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 ht="2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ht="2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 ht="20.2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 ht="20.2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 ht="2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 ht="20.2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 ht="20.2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 ht="20.2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 ht="20.2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ht="20.2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 ht="20.2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160" spans="1:7" s="254" customFormat="1" ht="35">
      <c r="A160" s="254" t="s">
        <v>111</v>
      </c>
      <c r="G160" s="259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H39" workbookViewId="0">
      <selection activeCell="V49" sqref="V49"/>
    </sheetView>
  </sheetViews>
  <sheetFormatPr defaultColWidth="8.81640625" defaultRowHeight="13"/>
  <sheetData>
    <row r="17" spans="4:6">
      <c r="E17" t="s">
        <v>134</v>
      </c>
    </row>
    <row r="23" spans="4:6" ht="120.75" customHeight="1">
      <c r="D23" t="s">
        <v>146</v>
      </c>
      <c r="E23" t="s">
        <v>147</v>
      </c>
      <c r="F23" s="160" t="s">
        <v>148</v>
      </c>
    </row>
    <row r="25" spans="4:6" ht="79.5" customHeight="1">
      <c r="D25" t="s">
        <v>140</v>
      </c>
      <c r="E25" t="s">
        <v>141</v>
      </c>
      <c r="F25" s="160" t="s">
        <v>142</v>
      </c>
    </row>
    <row r="26" spans="4:6" ht="98.5" customHeight="1">
      <c r="D26" t="s">
        <v>143</v>
      </c>
      <c r="E26" t="s">
        <v>144</v>
      </c>
      <c r="F26" s="160" t="s">
        <v>145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1"/>
  <sheetViews>
    <sheetView topLeftCell="A34" zoomScale="80" zoomScaleNormal="80" workbookViewId="0">
      <selection activeCell="A40" sqref="A4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3"/>
      <c r="I1" s="183"/>
      <c r="J1" s="184"/>
      <c r="K1" s="185"/>
      <c r="L1" s="185"/>
    </row>
    <row r="2" spans="1:16" ht="16.25" thickBot="1">
      <c r="B2" s="15"/>
      <c r="C2" s="12"/>
      <c r="D2" s="18" t="s">
        <v>232</v>
      </c>
      <c r="F2" s="15"/>
      <c r="G2" s="16"/>
      <c r="H2" s="16"/>
      <c r="I2" s="16"/>
    </row>
    <row r="3" spans="1:16" s="30" customFormat="1" ht="27">
      <c r="B3" s="46"/>
      <c r="C3" s="46"/>
      <c r="E3" s="62"/>
      <c r="F3" s="33"/>
      <c r="G3" s="96" t="s">
        <v>114</v>
      </c>
      <c r="H3" s="97" t="s">
        <v>387</v>
      </c>
      <c r="I3" s="75" t="s">
        <v>315</v>
      </c>
      <c r="J3" s="181" t="s">
        <v>314</v>
      </c>
      <c r="K3" s="86" t="s">
        <v>388</v>
      </c>
      <c r="L3" s="190" t="s">
        <v>317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49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1"/>
      <c r="D6" s="55" t="s">
        <v>116</v>
      </c>
      <c r="E6" s="14"/>
      <c r="F6" s="66"/>
      <c r="G6" s="67"/>
      <c r="H6" s="67"/>
      <c r="I6" s="71"/>
      <c r="K6" s="93"/>
      <c r="L6" s="93"/>
      <c r="M6" s="93"/>
    </row>
    <row r="7" spans="1:16" s="30" customFormat="1" ht="19.25" thickBot="1">
      <c r="D7" s="334" t="s">
        <v>288</v>
      </c>
      <c r="E7" s="335"/>
      <c r="F7" s="334"/>
      <c r="G7" s="336"/>
      <c r="H7" s="40"/>
      <c r="I7" s="58"/>
      <c r="K7" s="33"/>
      <c r="L7" s="33"/>
      <c r="M7" s="33"/>
    </row>
    <row r="8" spans="1:16" s="30" customFormat="1" ht="18.5">
      <c r="D8" s="334" t="s">
        <v>182</v>
      </c>
      <c r="E8" s="335"/>
      <c r="F8" s="334" t="s">
        <v>192</v>
      </c>
      <c r="G8" s="337"/>
      <c r="H8" s="40"/>
      <c r="I8" s="58"/>
      <c r="K8" s="33"/>
      <c r="L8" s="33"/>
      <c r="M8" s="33"/>
    </row>
    <row r="9" spans="1:16" s="30" customFormat="1" ht="18">
      <c r="D9" s="338" t="s">
        <v>289</v>
      </c>
      <c r="E9" s="335"/>
      <c r="F9" s="338" t="s">
        <v>290</v>
      </c>
      <c r="G9" s="337"/>
      <c r="H9" s="40"/>
      <c r="I9" s="58"/>
      <c r="K9" s="33"/>
      <c r="L9" s="33"/>
      <c r="M9" s="33"/>
    </row>
    <row r="10" spans="1:16" s="30" customFormat="1" ht="18.5">
      <c r="D10" s="334" t="s">
        <v>351</v>
      </c>
      <c r="E10" s="335"/>
      <c r="F10" s="334" t="s">
        <v>193</v>
      </c>
      <c r="G10" s="337"/>
      <c r="H10" s="40"/>
      <c r="I10" s="58"/>
      <c r="K10" s="33"/>
      <c r="L10" s="33"/>
      <c r="M10" s="33"/>
    </row>
    <row r="11" spans="1:16" s="30" customFormat="1" ht="18.5">
      <c r="D11" s="334" t="s">
        <v>352</v>
      </c>
      <c r="E11" s="335"/>
      <c r="F11" s="334" t="s">
        <v>194</v>
      </c>
      <c r="G11" s="337"/>
      <c r="H11" s="40"/>
      <c r="I11" s="58"/>
      <c r="K11" s="33"/>
      <c r="L11" s="33"/>
      <c r="M11" s="33"/>
    </row>
    <row r="12" spans="1:16" s="30" customFormat="1" ht="18.5">
      <c r="D12" s="334"/>
      <c r="E12" s="335"/>
      <c r="F12" s="334" t="s">
        <v>195</v>
      </c>
      <c r="G12" s="337"/>
      <c r="H12" s="40"/>
      <c r="I12" s="58"/>
      <c r="K12" s="33"/>
      <c r="L12" s="33"/>
      <c r="M12" s="33"/>
    </row>
    <row r="13" spans="1:16" s="30" customFormat="1" ht="18.5">
      <c r="D13" s="38"/>
      <c r="E13" s="335"/>
      <c r="F13" s="334" t="s">
        <v>196</v>
      </c>
      <c r="G13" s="337"/>
      <c r="H13" s="40"/>
      <c r="I13" s="58"/>
      <c r="K13" s="33"/>
      <c r="L13" s="33"/>
      <c r="M13" s="33"/>
    </row>
    <row r="14" spans="1:16" s="30" customFormat="1" ht="18.5">
      <c r="D14" s="38"/>
      <c r="E14" s="335"/>
      <c r="F14" s="334" t="s">
        <v>353</v>
      </c>
      <c r="G14" s="337"/>
      <c r="H14" s="40"/>
      <c r="I14" s="58"/>
      <c r="K14" s="33"/>
      <c r="L14" s="33"/>
      <c r="M14" s="33"/>
    </row>
    <row r="15" spans="1:16" s="30" customFormat="1" ht="18.5">
      <c r="D15" s="38"/>
      <c r="E15" s="335"/>
      <c r="F15" s="334" t="s">
        <v>354</v>
      </c>
      <c r="G15" s="337"/>
      <c r="H15" s="40"/>
      <c r="I15" s="58"/>
      <c r="K15" s="33"/>
      <c r="L15" s="33"/>
      <c r="M15" s="33"/>
    </row>
    <row r="16" spans="1:16" s="30" customFormat="1" ht="18.5">
      <c r="D16" s="38"/>
      <c r="E16" s="335"/>
      <c r="F16" s="334" t="s">
        <v>197</v>
      </c>
      <c r="G16" s="337"/>
      <c r="H16" s="40"/>
      <c r="I16" s="58"/>
      <c r="K16" s="33"/>
      <c r="L16" s="33"/>
      <c r="M16" s="33"/>
    </row>
    <row r="17" spans="1:16" s="30" customFormat="1" ht="18">
      <c r="B17" s="57"/>
      <c r="C17" s="37"/>
      <c r="D17" s="339"/>
      <c r="E17" s="31"/>
      <c r="F17" s="338" t="s">
        <v>291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292</v>
      </c>
      <c r="F20" s="15"/>
      <c r="G20" s="16"/>
      <c r="H20" s="16"/>
      <c r="I20" s="16"/>
    </row>
    <row r="21" spans="1:16" ht="16.25" thickBot="1"/>
    <row r="22" spans="1:16" s="30" customFormat="1" ht="31.5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565" t="s">
        <v>407</v>
      </c>
      <c r="I22" s="20" t="s">
        <v>315</v>
      </c>
      <c r="J22" s="328" t="s">
        <v>314</v>
      </c>
      <c r="K22" s="329" t="s">
        <v>316</v>
      </c>
      <c r="L22" s="19" t="s">
        <v>317</v>
      </c>
      <c r="M22" s="33"/>
    </row>
    <row r="23" spans="1:16" ht="60" customHeight="1">
      <c r="A23" s="30"/>
      <c r="B23" s="32"/>
      <c r="C23" s="37"/>
      <c r="D23" s="77" t="s">
        <v>293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49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295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49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318</v>
      </c>
      <c r="E25" s="53" t="s">
        <v>294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48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49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295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49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296</v>
      </c>
      <c r="E28" s="73" t="s">
        <v>297</v>
      </c>
      <c r="F28" s="69" t="s">
        <v>168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49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4" customFormat="1" ht="33.75" customHeight="1">
      <c r="A29" s="111"/>
      <c r="B29" s="54"/>
      <c r="C29" s="112"/>
      <c r="D29" s="55" t="s">
        <v>125</v>
      </c>
      <c r="E29" s="73"/>
      <c r="F29" s="70"/>
      <c r="G29" s="53"/>
      <c r="H29" s="83"/>
      <c r="I29" s="83"/>
      <c r="J29" s="148"/>
      <c r="K29" s="83"/>
      <c r="L29" s="83"/>
      <c r="M29" s="113"/>
      <c r="N29" s="111"/>
      <c r="O29" s="111"/>
      <c r="P29" s="111"/>
    </row>
    <row r="30" spans="1:16" ht="82" customHeight="1">
      <c r="A30" s="30"/>
      <c r="B30" s="54">
        <f>B28+0.1</f>
        <v>1.5</v>
      </c>
      <c r="C30" s="21"/>
      <c r="D30" s="78" t="s">
        <v>199</v>
      </c>
      <c r="E30" s="53" t="s">
        <v>298</v>
      </c>
      <c r="F30" s="69" t="s">
        <v>121</v>
      </c>
      <c r="G30" s="73">
        <v>20</v>
      </c>
      <c r="H30" s="83">
        <f>H28+TIME(0,G28,0)</f>
        <v>0.57291666666666663</v>
      </c>
      <c r="I30" s="83">
        <f>J28+TIME(0,G28,0)</f>
        <v>1.3645833333333337</v>
      </c>
      <c r="J30" s="148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1" customFormat="1" ht="73" customHeight="1">
      <c r="B31" s="59">
        <f>B30+0.1</f>
        <v>1.6</v>
      </c>
      <c r="D31" s="78" t="s">
        <v>163</v>
      </c>
      <c r="E31" s="53" t="s">
        <v>402</v>
      </c>
      <c r="F31" s="95" t="s">
        <v>238</v>
      </c>
      <c r="G31" s="70">
        <v>15</v>
      </c>
      <c r="H31" s="83">
        <f>H30+TIME(0,G30,0)</f>
        <v>0.58680555555555547</v>
      </c>
      <c r="I31" s="83">
        <f>I30+TIME(0,G30,0)</f>
        <v>1.3784722222222225</v>
      </c>
      <c r="J31" s="148">
        <f>J30+TIME(0,G30,0)</f>
        <v>1.3784722222222225</v>
      </c>
      <c r="K31" s="83">
        <f>K30+TIME(0,G30,0)</f>
        <v>1.0034722222222223</v>
      </c>
      <c r="L31" s="83">
        <f>L30+TIME(0,G30,0)</f>
        <v>0.83680555555555558</v>
      </c>
    </row>
    <row r="32" spans="1:16" ht="82.5" customHeight="1">
      <c r="A32" s="30"/>
      <c r="B32" s="59">
        <f>B31+0.1</f>
        <v>1.7000000000000002</v>
      </c>
      <c r="C32" s="21"/>
      <c r="D32" s="287" t="s">
        <v>176</v>
      </c>
      <c r="E32" s="73" t="s">
        <v>311</v>
      </c>
      <c r="F32" s="84" t="s">
        <v>200</v>
      </c>
      <c r="G32" s="73">
        <v>20</v>
      </c>
      <c r="H32" s="83">
        <f>H31+TIME(0,G31,0)</f>
        <v>0.5972222222222221</v>
      </c>
      <c r="I32" s="83">
        <f>I31+TIME(0,G31,0)</f>
        <v>1.3888888888888893</v>
      </c>
      <c r="J32" s="148">
        <f>J31+TIME(0,G31,0)</f>
        <v>1.3888888888888893</v>
      </c>
      <c r="K32" s="83">
        <f>K31+TIME(0,G31,0)</f>
        <v>1.0138888888888891</v>
      </c>
      <c r="L32" s="83">
        <f>L31+TIME(0,G31,0)</f>
        <v>0.84722222222222221</v>
      </c>
      <c r="M32" s="33"/>
      <c r="N32" s="30"/>
      <c r="O32" s="30"/>
      <c r="P32" s="30"/>
    </row>
    <row r="33" spans="1:16" s="288" customFormat="1" ht="55.5" customHeight="1">
      <c r="B33" s="59">
        <f>B32+0.1</f>
        <v>1.8000000000000003</v>
      </c>
      <c r="C33" s="131"/>
      <c r="D33" s="289" t="s">
        <v>175</v>
      </c>
      <c r="E33" s="53" t="s">
        <v>312</v>
      </c>
      <c r="F33" s="84" t="s">
        <v>170</v>
      </c>
      <c r="G33" s="73">
        <v>15</v>
      </c>
      <c r="H33" s="83">
        <f>H32+TIME(0,G32,0)</f>
        <v>0.61111111111111094</v>
      </c>
      <c r="I33" s="83">
        <f>I32+TIME(0,G32,0)</f>
        <v>1.4027777777777781</v>
      </c>
      <c r="J33" s="148">
        <f>J32+TIME(0,G32,0)</f>
        <v>1.4027777777777781</v>
      </c>
      <c r="K33" s="83">
        <f>K32+TIME(0,G32,0)</f>
        <v>1.0277777777777779</v>
      </c>
      <c r="L33" s="83">
        <f>L32+TIME(0,G32,0)</f>
        <v>0.86111111111111105</v>
      </c>
      <c r="M33" s="131"/>
    </row>
    <row r="34" spans="1:16" s="101" customFormat="1" ht="73" customHeight="1">
      <c r="B34" s="59">
        <f>B33+0.1</f>
        <v>1.9000000000000004</v>
      </c>
      <c r="D34" s="286" t="s">
        <v>381</v>
      </c>
      <c r="E34" s="53" t="s">
        <v>237</v>
      </c>
      <c r="F34" s="84" t="s">
        <v>234</v>
      </c>
      <c r="G34" s="175">
        <v>10</v>
      </c>
      <c r="H34" s="83">
        <f>H33+TIME(0,G33,0)</f>
        <v>0.62152777777777757</v>
      </c>
      <c r="I34" s="83">
        <f>I33+TIME(0,G33,0)</f>
        <v>1.4131944444444449</v>
      </c>
      <c r="J34" s="148">
        <f>J33+TIME(0,G33,0)</f>
        <v>1.4131944444444449</v>
      </c>
      <c r="K34" s="83">
        <f>K33+TIME(0,G33,0)</f>
        <v>1.0381944444444446</v>
      </c>
      <c r="L34" s="83">
        <f>L33+TIME(0,G33,0)</f>
        <v>0.87152777777777768</v>
      </c>
    </row>
    <row r="35" spans="1:16" s="101" customFormat="1" ht="73" customHeight="1">
      <c r="B35" s="59">
        <f>B34+0.1</f>
        <v>2.0000000000000004</v>
      </c>
      <c r="D35" s="180" t="s">
        <v>380</v>
      </c>
      <c r="E35" s="53"/>
      <c r="F35" s="94" t="s">
        <v>236</v>
      </c>
      <c r="G35" s="175">
        <v>15</v>
      </c>
      <c r="H35" s="83">
        <f>H34+TIME(0,G34,0)</f>
        <v>0.62847222222222199</v>
      </c>
      <c r="I35" s="83">
        <f>I34+TIME(0,G34,0)</f>
        <v>1.4201388888888893</v>
      </c>
      <c r="J35" s="148">
        <f>J34+TIME(0,G34,0)</f>
        <v>1.4201388888888893</v>
      </c>
      <c r="K35" s="83">
        <f>K34+TIME(0,G34,0)</f>
        <v>1.0451388888888891</v>
      </c>
      <c r="L35" s="83">
        <f>L34+TIME(0,G34,0)</f>
        <v>0.8784722222222221</v>
      </c>
    </row>
    <row r="36" spans="1:16" s="101" customFormat="1" ht="73" customHeight="1">
      <c r="B36" s="59">
        <f>B35+0.1</f>
        <v>2.1000000000000005</v>
      </c>
      <c r="D36" s="286" t="s">
        <v>172</v>
      </c>
      <c r="E36" s="53" t="s">
        <v>322</v>
      </c>
      <c r="F36" s="84" t="s">
        <v>133</v>
      </c>
      <c r="G36" s="73">
        <v>5</v>
      </c>
      <c r="H36" s="83">
        <f>H35+TIME(0,G35,0)</f>
        <v>0.63888888888888862</v>
      </c>
      <c r="I36" s="83">
        <f>I35+TIME(0,G35,0)</f>
        <v>1.430555555555556</v>
      </c>
      <c r="J36" s="148">
        <f>J35+TIME(0,G35,0)</f>
        <v>1.430555555555556</v>
      </c>
      <c r="K36" s="83">
        <f>K35+TIME(0,G35,0)</f>
        <v>1.0555555555555558</v>
      </c>
      <c r="L36" s="83">
        <f>L35+TIME(0,G35,0)</f>
        <v>0.88888888888888873</v>
      </c>
    </row>
    <row r="37" spans="1:16" ht="36.75" customHeight="1">
      <c r="B37" s="59">
        <f>B36+0.1</f>
        <v>2.2000000000000006</v>
      </c>
      <c r="C37" s="101"/>
      <c r="D37" s="136" t="s">
        <v>126</v>
      </c>
      <c r="E37" s="121"/>
      <c r="F37" s="129" t="s">
        <v>121</v>
      </c>
      <c r="G37" s="129">
        <v>1</v>
      </c>
      <c r="H37" s="83">
        <f>H36+TIME(0,G36,0)</f>
        <v>0.64236111111111083</v>
      </c>
      <c r="I37" s="83">
        <f>I36+TIME(0,G36,0)</f>
        <v>1.4340277777777783</v>
      </c>
      <c r="J37" s="148">
        <f>J36+TIME(0,G36,0)</f>
        <v>1.4340277777777783</v>
      </c>
      <c r="K37" s="83">
        <f>K36+TIME(0,G36,0)</f>
        <v>1.0590277777777781</v>
      </c>
      <c r="L37" s="83">
        <f>L36+TIME(0,G36,0)</f>
        <v>0.89236111111111094</v>
      </c>
    </row>
    <row r="38" spans="1:16" ht="18">
      <c r="A38" s="30"/>
      <c r="M38" s="33"/>
      <c r="N38" s="30"/>
      <c r="O38" s="30"/>
      <c r="P38" s="30"/>
    </row>
    <row r="39" spans="1:16" ht="18">
      <c r="A39" s="30"/>
      <c r="M39" s="33"/>
      <c r="N39" s="30"/>
      <c r="O39" s="30"/>
      <c r="P39" s="30"/>
    </row>
    <row r="40" spans="1:16" s="107" customFormat="1" ht="20.5"/>
    <row r="41" spans="1:16" s="98" customFormat="1" ht="20.5">
      <c r="D41" s="107" t="s">
        <v>299</v>
      </c>
      <c r="E41" s="107"/>
      <c r="F41" s="107"/>
      <c r="G41" s="107"/>
      <c r="H41" s="107"/>
      <c r="I41" s="107"/>
      <c r="J41" s="107"/>
      <c r="K41" s="107"/>
    </row>
    <row r="42" spans="1:16" s="119" customFormat="1">
      <c r="D42" s="98" t="s">
        <v>389</v>
      </c>
      <c r="E42" s="98"/>
      <c r="F42" s="98"/>
      <c r="G42" s="98"/>
      <c r="H42" s="98"/>
      <c r="I42" s="98"/>
      <c r="J42" s="98"/>
      <c r="K42" s="98"/>
      <c r="L42" s="98"/>
    </row>
    <row r="43" spans="1:16" s="98" customFormat="1" ht="19.25">
      <c r="D43" s="119" t="s">
        <v>390</v>
      </c>
      <c r="L43" s="119"/>
    </row>
    <row r="44" spans="1:16" s="98" customFormat="1">
      <c r="D44" s="98" t="s">
        <v>391</v>
      </c>
      <c r="E44" s="119"/>
      <c r="F44" s="119"/>
      <c r="G44" s="119"/>
      <c r="H44" s="119"/>
      <c r="I44" s="119"/>
      <c r="J44" s="119"/>
      <c r="K44" s="119"/>
    </row>
    <row r="45" spans="1:16" s="189" customFormat="1" ht="23">
      <c r="D45" s="98"/>
      <c r="E45" s="98"/>
      <c r="F45" s="98"/>
      <c r="G45" s="98"/>
      <c r="H45" s="98"/>
      <c r="I45" s="98"/>
      <c r="J45" s="98"/>
      <c r="K45" s="98"/>
    </row>
    <row r="46" spans="1:16" s="107" customFormat="1" ht="23.5">
      <c r="D46" s="188" t="s">
        <v>300</v>
      </c>
      <c r="E46" s="189"/>
      <c r="F46" s="189"/>
      <c r="G46" s="189"/>
      <c r="H46" s="189"/>
      <c r="I46" s="189"/>
      <c r="J46" s="189"/>
      <c r="K46" s="189"/>
    </row>
    <row r="47" spans="1:16" s="107" customFormat="1" ht="21">
      <c r="D47" s="262" t="s">
        <v>301</v>
      </c>
    </row>
    <row r="48" spans="1:16" s="99" customFormat="1" ht="21">
      <c r="D48" s="262" t="s">
        <v>182</v>
      </c>
      <c r="E48" s="107"/>
      <c r="F48" s="107"/>
      <c r="G48" s="107"/>
      <c r="H48" s="107"/>
      <c r="I48" s="107"/>
      <c r="J48" s="107"/>
      <c r="K48" s="107"/>
      <c r="L48" s="107"/>
      <c r="M48" s="101"/>
    </row>
    <row r="49" spans="1:13" s="99" customFormat="1" ht="20.5">
      <c r="D49" s="263" t="s">
        <v>302</v>
      </c>
      <c r="E49" s="107"/>
      <c r="F49" s="107"/>
      <c r="G49" s="107"/>
      <c r="H49" s="107"/>
      <c r="I49" s="107"/>
      <c r="J49" s="107"/>
      <c r="K49" s="107"/>
      <c r="L49" s="101"/>
      <c r="M49" s="101"/>
    </row>
    <row r="50" spans="1:13" s="99" customFormat="1" ht="21">
      <c r="D50" s="262" t="s">
        <v>303</v>
      </c>
      <c r="H50" s="264"/>
      <c r="L50" s="101"/>
      <c r="M50" s="101"/>
    </row>
    <row r="51" spans="1:13" ht="21">
      <c r="D51" s="262" t="s">
        <v>304</v>
      </c>
      <c r="E51" s="99"/>
      <c r="F51" s="99"/>
      <c r="G51" s="99"/>
      <c r="H51" s="264"/>
      <c r="I51" s="99"/>
      <c r="J51" s="99"/>
      <c r="K51" s="99"/>
    </row>
    <row r="52" spans="1:13" s="99" customFormat="1" ht="20.25">
      <c r="D52" s="2"/>
      <c r="E52" s="2"/>
      <c r="F52" s="2"/>
      <c r="G52" s="2"/>
      <c r="H52" s="14"/>
      <c r="I52" s="2"/>
      <c r="J52" s="30"/>
      <c r="K52" s="30"/>
      <c r="L52" s="101"/>
      <c r="M52" s="101"/>
    </row>
    <row r="53" spans="1:13" s="99" customFormat="1" ht="21">
      <c r="D53" s="262" t="s">
        <v>192</v>
      </c>
      <c r="H53" s="264"/>
      <c r="L53" s="101"/>
      <c r="M53" s="101"/>
    </row>
    <row r="54" spans="1:13" s="99" customFormat="1" ht="20.5">
      <c r="D54" s="263" t="s">
        <v>305</v>
      </c>
      <c r="H54" s="264"/>
      <c r="L54" s="101"/>
      <c r="M54" s="101"/>
    </row>
    <row r="55" spans="1:13" s="99" customFormat="1" ht="21">
      <c r="D55" s="262" t="s">
        <v>193</v>
      </c>
      <c r="H55" s="264"/>
      <c r="L55" s="101"/>
      <c r="M55" s="101"/>
    </row>
    <row r="56" spans="1:13" s="99" customFormat="1" ht="21">
      <c r="D56" s="262" t="s">
        <v>194</v>
      </c>
      <c r="H56" s="264"/>
      <c r="L56" s="101"/>
      <c r="M56" s="101"/>
    </row>
    <row r="57" spans="1:13" s="99" customFormat="1" ht="21">
      <c r="D57" s="262" t="s">
        <v>195</v>
      </c>
      <c r="H57" s="264"/>
      <c r="L57" s="101"/>
      <c r="M57" s="101"/>
    </row>
    <row r="58" spans="1:13" s="99" customFormat="1" ht="21">
      <c r="D58" s="262" t="s">
        <v>196</v>
      </c>
      <c r="H58" s="264"/>
      <c r="L58" s="101"/>
      <c r="M58" s="101"/>
    </row>
    <row r="59" spans="1:13" s="99" customFormat="1" ht="21">
      <c r="D59" s="262" t="s">
        <v>308</v>
      </c>
      <c r="H59" s="264"/>
      <c r="L59" s="101"/>
      <c r="M59" s="101"/>
    </row>
    <row r="60" spans="1:13" s="99" customFormat="1" ht="21">
      <c r="D60" s="262" t="s">
        <v>306</v>
      </c>
      <c r="H60" s="264"/>
      <c r="L60" s="101"/>
      <c r="M60" s="101"/>
    </row>
    <row r="61" spans="1:13" ht="21">
      <c r="A61" s="265"/>
      <c r="D61" s="263" t="s">
        <v>307</v>
      </c>
      <c r="E61" s="99"/>
      <c r="F61" s="99"/>
      <c r="G61" s="99"/>
      <c r="H61" s="264"/>
      <c r="I61" s="99"/>
      <c r="J61" s="99"/>
      <c r="K61" s="99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display="https://ieeesa.webex.com/webappng/sites/ieeesa/meeting/info/b98e54f75a8b495da94e7a6299b9fc1b" xr:uid="{0E2EB919-2D20-4CF0-8E78-BCB80681EEB3}"/>
    <hyperlink ref="D49" r:id="rId4" display="https://ieeesa.webex.com/ieeesa/j.php?MTID=mc0aa610fca1e4c43ea3b3cebac574aec" xr:uid="{47F8C4F1-5C97-4E78-B8F5-C347C1108FBE}"/>
    <hyperlink ref="D54" r:id="rId5" display="mailto:23367660100@ieeesa.webex.com" xr:uid="{76A69FB8-3140-46DA-AE22-CBEEC38C251B}"/>
    <hyperlink ref="D61" r:id="rId6" display="https://ieeesa.webex.com/webappng/sites/ieeesa/meeting/info/fed89b48fd524ea1badf4ec09cbf503c" xr:uid="{EFD75104-32C8-4A0F-BBDD-72D8A7961F3F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1"/>
  <sheetViews>
    <sheetView tabSelected="1" topLeftCell="B20" zoomScaleNormal="100" workbookViewId="0">
      <selection activeCell="D22" sqref="D22"/>
    </sheetView>
  </sheetViews>
  <sheetFormatPr defaultColWidth="8.81640625" defaultRowHeight="15.25"/>
  <cols>
    <col min="3" max="3" width="6.453125" customWidth="1"/>
    <col min="4" max="4" width="42" style="81" customWidth="1"/>
    <col min="5" max="5" width="15.1796875" style="81" customWidth="1"/>
    <col min="6" max="6" width="22.453125" style="110" customWidth="1"/>
    <col min="7" max="7" width="8.453125" style="110"/>
    <col min="8" max="8" width="14.1796875" style="110" customWidth="1"/>
    <col min="9" max="9" width="12.6328125" style="110" customWidth="1"/>
    <col min="10" max="10" width="13.453125" style="186" customWidth="1"/>
    <col min="11" max="11" width="14" style="110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313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9.5">
      <c r="A4" s="30"/>
      <c r="B4" s="32"/>
      <c r="C4" s="37"/>
      <c r="D4" s="55"/>
      <c r="E4" s="20" t="s">
        <v>118</v>
      </c>
      <c r="F4" s="66" t="s">
        <v>119</v>
      </c>
      <c r="G4" s="96" t="s">
        <v>114</v>
      </c>
      <c r="H4" s="82" t="s">
        <v>334</v>
      </c>
      <c r="I4" s="66" t="s">
        <v>335</v>
      </c>
      <c r="J4" s="330" t="s">
        <v>336</v>
      </c>
      <c r="K4" s="331" t="s">
        <v>337</v>
      </c>
      <c r="L4" s="332" t="s">
        <v>338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319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49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99" customFormat="1" ht="20.5">
      <c r="A6" s="102"/>
      <c r="B6" s="76">
        <v>2.1</v>
      </c>
      <c r="C6" s="103"/>
      <c r="D6" s="125" t="s">
        <v>128</v>
      </c>
      <c r="E6" s="73" t="s">
        <v>295</v>
      </c>
      <c r="F6" s="128" t="s">
        <v>129</v>
      </c>
      <c r="G6" s="133">
        <v>1</v>
      </c>
      <c r="H6" s="74">
        <v>0.66666666666666663</v>
      </c>
      <c r="I6" s="74">
        <f>H6+3/24</f>
        <v>0.79166666666666663</v>
      </c>
      <c r="J6" s="149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99" customFormat="1" ht="31.5">
      <c r="A7" s="102"/>
      <c r="B7" s="76"/>
      <c r="C7" s="103"/>
      <c r="D7" s="125" t="s">
        <v>27</v>
      </c>
      <c r="E7" s="53" t="s">
        <v>294</v>
      </c>
      <c r="F7" s="110"/>
      <c r="G7" s="133">
        <v>1</v>
      </c>
      <c r="H7" s="61">
        <f t="shared" ref="H7:H12" si="0">H6+TIME(0,G6,0)</f>
        <v>0.66736111111111107</v>
      </c>
      <c r="I7" s="61">
        <f t="shared" ref="I7:I12" si="1">I6+TIME(0,G6,0)</f>
        <v>0.79236111111111107</v>
      </c>
      <c r="J7" s="150">
        <f t="shared" ref="J7:J12" si="2">J6+TIME(0,G6,0)</f>
        <v>1.4590277777777778</v>
      </c>
      <c r="K7" s="61">
        <f t="shared" ref="K7:K12" si="3">K6+TIME(0,G6,0)</f>
        <v>1.0840277777777778</v>
      </c>
      <c r="L7" s="61">
        <f t="shared" ref="L7:L12" si="4">L6+TIME(0,G6,0)</f>
        <v>0.50069444444444444</v>
      </c>
    </row>
    <row r="8" spans="1:16" s="99" customFormat="1" ht="20.25">
      <c r="A8" s="102"/>
      <c r="B8" s="36">
        <f>B6+0.1</f>
        <v>2.2000000000000002</v>
      </c>
      <c r="C8" s="89"/>
      <c r="D8" s="125" t="s">
        <v>122</v>
      </c>
      <c r="E8" s="145"/>
      <c r="F8" s="128" t="s">
        <v>130</v>
      </c>
      <c r="G8" s="133">
        <v>1</v>
      </c>
      <c r="H8" s="71">
        <f t="shared" si="0"/>
        <v>0.66805555555555551</v>
      </c>
      <c r="I8" s="71">
        <f t="shared" si="1"/>
        <v>0.79305555555555551</v>
      </c>
      <c r="J8" s="151">
        <f t="shared" si="2"/>
        <v>1.4597222222222224</v>
      </c>
      <c r="K8" s="71">
        <f t="shared" si="3"/>
        <v>1.0847222222222224</v>
      </c>
      <c r="L8" s="71">
        <f t="shared" si="4"/>
        <v>0.50138888888888888</v>
      </c>
    </row>
    <row r="9" spans="1:16" s="99" customFormat="1" ht="23.25" customHeight="1">
      <c r="A9" s="102"/>
      <c r="B9" s="36">
        <f>B8+0.1</f>
        <v>2.3000000000000003</v>
      </c>
      <c r="C9" s="89"/>
      <c r="D9" s="125" t="s">
        <v>131</v>
      </c>
      <c r="E9" s="120"/>
      <c r="F9" s="128" t="s">
        <v>121</v>
      </c>
      <c r="G9" s="133">
        <v>1</v>
      </c>
      <c r="H9" s="71">
        <f t="shared" si="0"/>
        <v>0.66874999999999996</v>
      </c>
      <c r="I9" s="71">
        <f t="shared" si="1"/>
        <v>0.79374999999999996</v>
      </c>
      <c r="J9" s="151">
        <f t="shared" si="2"/>
        <v>1.4604166666666669</v>
      </c>
      <c r="K9" s="71">
        <f t="shared" si="3"/>
        <v>1.0854166666666669</v>
      </c>
      <c r="L9" s="71">
        <f t="shared" si="4"/>
        <v>0.50208333333333333</v>
      </c>
    </row>
    <row r="10" spans="1:16" s="101" customFormat="1" ht="55" customHeight="1">
      <c r="B10" s="59">
        <f>B9+0.1</f>
        <v>2.4000000000000004</v>
      </c>
      <c r="D10" s="173" t="s">
        <v>132</v>
      </c>
      <c r="E10" s="53" t="s">
        <v>294</v>
      </c>
      <c r="F10" s="94" t="s">
        <v>121</v>
      </c>
      <c r="G10" s="129">
        <v>5</v>
      </c>
      <c r="H10" s="61">
        <f t="shared" si="0"/>
        <v>0.6694444444444444</v>
      </c>
      <c r="I10" s="61">
        <f t="shared" si="1"/>
        <v>0.7944444444444444</v>
      </c>
      <c r="J10" s="150">
        <f t="shared" si="2"/>
        <v>1.4611111111111115</v>
      </c>
      <c r="K10" s="61">
        <f t="shared" si="3"/>
        <v>1.0861111111111115</v>
      </c>
      <c r="L10" s="61">
        <f t="shared" si="4"/>
        <v>0.50277777777777777</v>
      </c>
    </row>
    <row r="11" spans="1:16" s="17" customFormat="1" ht="57" customHeight="1">
      <c r="B11" s="59">
        <f>B10+0.1</f>
        <v>2.5000000000000004</v>
      </c>
      <c r="C11" s="101"/>
      <c r="D11" s="134" t="s">
        <v>140</v>
      </c>
      <c r="E11" s="85" t="s">
        <v>320</v>
      </c>
      <c r="F11" s="95" t="s">
        <v>321</v>
      </c>
      <c r="G11" s="129">
        <v>5</v>
      </c>
      <c r="H11" s="83">
        <f t="shared" si="0"/>
        <v>0.67291666666666661</v>
      </c>
      <c r="I11" s="83">
        <f t="shared" si="1"/>
        <v>0.79791666666666661</v>
      </c>
      <c r="J11" s="148">
        <f t="shared" si="2"/>
        <v>1.4645833333333338</v>
      </c>
      <c r="K11" s="83">
        <f t="shared" si="3"/>
        <v>1.0895833333333338</v>
      </c>
      <c r="L11" s="83">
        <f t="shared" si="4"/>
        <v>0.50624999999999998</v>
      </c>
    </row>
    <row r="12" spans="1:16" s="17" customFormat="1" ht="57" customHeight="1">
      <c r="B12" s="59">
        <f>B11+0.1</f>
        <v>2.6000000000000005</v>
      </c>
      <c r="C12" s="101"/>
      <c r="D12" s="134" t="s">
        <v>215</v>
      </c>
      <c r="E12" s="85" t="s">
        <v>251</v>
      </c>
      <c r="F12" s="95" t="s">
        <v>321</v>
      </c>
      <c r="G12" s="129">
        <v>5</v>
      </c>
      <c r="H12" s="83">
        <f t="shared" si="0"/>
        <v>0.67638888888888882</v>
      </c>
      <c r="I12" s="83">
        <f t="shared" si="1"/>
        <v>0.80138888888888882</v>
      </c>
      <c r="J12" s="148">
        <f t="shared" si="2"/>
        <v>1.4680555555555561</v>
      </c>
      <c r="K12" s="83">
        <f t="shared" si="3"/>
        <v>1.0930555555555561</v>
      </c>
      <c r="L12" s="83">
        <f t="shared" si="4"/>
        <v>0.50972222222222219</v>
      </c>
    </row>
    <row r="13" spans="1:16" s="99" customFormat="1" ht="46.75" customHeight="1">
      <c r="B13" s="105"/>
      <c r="C13" s="100"/>
      <c r="D13" s="174" t="s">
        <v>201</v>
      </c>
      <c r="E13" s="121"/>
      <c r="F13" s="85"/>
      <c r="G13" s="73"/>
      <c r="H13" s="26"/>
      <c r="I13" s="26"/>
      <c r="J13" s="178"/>
    </row>
    <row r="14" spans="1:16" s="101" customFormat="1" ht="75.5" customHeight="1">
      <c r="B14" s="59">
        <f>B12+0.1</f>
        <v>2.7000000000000006</v>
      </c>
      <c r="D14" s="348" t="s">
        <v>327</v>
      </c>
      <c r="E14" s="53" t="s">
        <v>382</v>
      </c>
      <c r="F14" s="349" t="s">
        <v>328</v>
      </c>
      <c r="G14" s="70">
        <v>15</v>
      </c>
      <c r="H14" s="61">
        <f>H12+TIME(0,G12,H166)</f>
        <v>0.67986111111111103</v>
      </c>
      <c r="I14" s="61">
        <f>I12+TIME(0,G12,0)</f>
        <v>0.80486111111111103</v>
      </c>
      <c r="J14" s="150">
        <f>J12+TIME(0,G12,0)</f>
        <v>1.4715277777777784</v>
      </c>
      <c r="K14" s="61">
        <f>K12+TIME(0,G12,0)</f>
        <v>1.0965277777777784</v>
      </c>
      <c r="L14" s="61">
        <f>L12+TIME(0,G12,0)</f>
        <v>0.5131944444444444</v>
      </c>
    </row>
    <row r="15" spans="1:16" s="101" customFormat="1" ht="88" customHeight="1">
      <c r="B15" s="59">
        <f t="shared" ref="B15:B23" si="5">B14+0.1</f>
        <v>2.8000000000000007</v>
      </c>
      <c r="D15" s="333" t="s">
        <v>205</v>
      </c>
      <c r="E15" s="53" t="s">
        <v>323</v>
      </c>
      <c r="F15" s="69" t="s">
        <v>206</v>
      </c>
      <c r="G15" s="70">
        <v>15</v>
      </c>
      <c r="H15" s="61">
        <f>H14+TIME(0,G14,H167)</f>
        <v>0.69027777777777766</v>
      </c>
      <c r="I15" s="61">
        <f>I14+TIME(0,G14,0)</f>
        <v>0.81527777777777766</v>
      </c>
      <c r="J15" s="150">
        <f>J14+TIME(0,G14,0)</f>
        <v>1.4819444444444452</v>
      </c>
      <c r="K15" s="61">
        <f>K14+TIME(0,G14,0)</f>
        <v>1.1069444444444452</v>
      </c>
      <c r="L15" s="61">
        <f>L14+TIME(0,G14,0)</f>
        <v>0.52361111111111103</v>
      </c>
    </row>
    <row r="16" spans="1:16" s="101" customFormat="1" ht="80.25" customHeight="1">
      <c r="B16" s="59">
        <f t="shared" si="5"/>
        <v>2.9000000000000008</v>
      </c>
      <c r="D16" s="348" t="s">
        <v>324</v>
      </c>
      <c r="E16" s="53" t="s">
        <v>326</v>
      </c>
      <c r="F16" s="349" t="s">
        <v>239</v>
      </c>
      <c r="G16" s="70">
        <v>10</v>
      </c>
      <c r="H16" s="83">
        <f t="shared" ref="H16:H17" si="6">H15+TIME(0,G15,0)</f>
        <v>0.70069444444444429</v>
      </c>
      <c r="I16" s="83">
        <f t="shared" ref="I16:I17" si="7">I15+TIME(0,G15,0)</f>
        <v>0.82569444444444429</v>
      </c>
      <c r="J16" s="148">
        <f t="shared" ref="J16:J17" si="8">J15+TIME(0,G15,0)</f>
        <v>1.4923611111111119</v>
      </c>
      <c r="K16" s="83">
        <f t="shared" ref="K16:K17" si="9">K15+TIME(0,G15,0)</f>
        <v>1.1173611111111119</v>
      </c>
      <c r="L16" s="83">
        <f t="shared" ref="L16:L17" si="10">L15+TIME(0,G15,0)</f>
        <v>0.53402777777777766</v>
      </c>
    </row>
    <row r="17" spans="1:16" s="101" customFormat="1" ht="84.75" customHeight="1">
      <c r="B17" s="59">
        <f t="shared" si="5"/>
        <v>3.0000000000000009</v>
      </c>
      <c r="D17" s="348" t="s">
        <v>325</v>
      </c>
      <c r="E17" s="53" t="s">
        <v>240</v>
      </c>
      <c r="F17" s="349" t="s">
        <v>239</v>
      </c>
      <c r="G17" s="70">
        <v>10</v>
      </c>
      <c r="H17" s="83">
        <f t="shared" si="6"/>
        <v>0.70763888888888871</v>
      </c>
      <c r="I17" s="83">
        <f t="shared" si="7"/>
        <v>0.83263888888888871</v>
      </c>
      <c r="J17" s="148">
        <f t="shared" si="8"/>
        <v>1.4993055555555563</v>
      </c>
      <c r="K17" s="83">
        <f t="shared" si="9"/>
        <v>1.1243055555555563</v>
      </c>
      <c r="L17" s="83">
        <f t="shared" si="10"/>
        <v>0.54097222222222208</v>
      </c>
    </row>
    <row r="18" spans="1:16" s="17" customFormat="1" ht="99.75" customHeight="1">
      <c r="B18" s="59">
        <f>B17+0.1</f>
        <v>3.100000000000001</v>
      </c>
      <c r="D18" s="78" t="s">
        <v>216</v>
      </c>
      <c r="E18" s="53" t="s">
        <v>309</v>
      </c>
      <c r="F18" s="84" t="s">
        <v>204</v>
      </c>
      <c r="G18" s="73">
        <v>15</v>
      </c>
      <c r="H18" s="83">
        <f t="shared" ref="H18" si="11">H17+TIME(0,G17,0)</f>
        <v>0.71458333333333313</v>
      </c>
      <c r="I18" s="83">
        <f t="shared" ref="I18" si="12">I17+TIME(0,G17,0)</f>
        <v>0.83958333333333313</v>
      </c>
      <c r="J18" s="148">
        <f t="shared" ref="J18" si="13">J17+TIME(0,G17,0)</f>
        <v>1.5062500000000008</v>
      </c>
      <c r="K18" s="83">
        <f t="shared" ref="K18" si="14">K17+TIME(0,G17,0)</f>
        <v>1.1312500000000008</v>
      </c>
      <c r="L18" s="83">
        <f t="shared" ref="L18" si="15">L17+TIME(0,G17,0)</f>
        <v>0.5479166666666665</v>
      </c>
    </row>
    <row r="19" spans="1:16" s="17" customFormat="1" ht="74.25" customHeight="1">
      <c r="B19" s="59">
        <f>B18+0.1</f>
        <v>3.2000000000000011</v>
      </c>
      <c r="D19" s="78" t="s">
        <v>208</v>
      </c>
      <c r="E19" s="53" t="s">
        <v>310</v>
      </c>
      <c r="F19" s="84" t="s">
        <v>207</v>
      </c>
      <c r="G19" s="73">
        <v>15</v>
      </c>
      <c r="H19" s="83">
        <f>H18+TIME(0,G18,0)</f>
        <v>0.72499999999999976</v>
      </c>
      <c r="I19" s="83">
        <f>I18+TIME(0,G18,0)</f>
        <v>0.84999999999999976</v>
      </c>
      <c r="J19" s="148">
        <f>J18+TIME(0,G18,0)</f>
        <v>1.5166666666666675</v>
      </c>
      <c r="K19" s="83">
        <f>K18+TIME(0,G18,0)</f>
        <v>1.1416666666666675</v>
      </c>
      <c r="L19" s="83">
        <f>L18+TIME(0,G18,0)</f>
        <v>0.55833333333333313</v>
      </c>
    </row>
    <row r="20" spans="1:16" s="101" customFormat="1" ht="73" customHeight="1">
      <c r="B20" s="59">
        <f>B19+0.1</f>
        <v>3.3000000000000012</v>
      </c>
      <c r="D20" s="286" t="s">
        <v>172</v>
      </c>
      <c r="E20" s="53" t="s">
        <v>322</v>
      </c>
      <c r="F20" s="84" t="s">
        <v>133</v>
      </c>
      <c r="G20" s="73">
        <v>5</v>
      </c>
      <c r="H20" s="83">
        <f>H19+TIME(0,G19,0)</f>
        <v>0.73541666666666639</v>
      </c>
      <c r="I20" s="83">
        <f>I19+TIME(0,G19,0)</f>
        <v>0.86041666666666639</v>
      </c>
      <c r="J20" s="148">
        <f>J19+TIME(0,G19,0)</f>
        <v>1.5270833333333342</v>
      </c>
      <c r="K20" s="83">
        <f>K19+TIME(0,G19,0)</f>
        <v>1.1520833333333342</v>
      </c>
      <c r="L20" s="83">
        <f>L19+TIME(0,G19,0)</f>
        <v>0.56874999999999976</v>
      </c>
    </row>
    <row r="21" spans="1:16" s="101" customFormat="1" ht="73" customHeight="1">
      <c r="B21" s="59">
        <f t="shared" si="5"/>
        <v>3.4000000000000012</v>
      </c>
      <c r="D21" s="286" t="s">
        <v>331</v>
      </c>
      <c r="E21" s="53"/>
      <c r="F21" s="84" t="s">
        <v>332</v>
      </c>
      <c r="G21" s="175">
        <v>5</v>
      </c>
      <c r="H21" s="83">
        <f t="shared" ref="H21:H23" si="16">H20+TIME(0,G20,0)</f>
        <v>0.7388888888888886</v>
      </c>
      <c r="I21" s="83">
        <f t="shared" ref="I21:I23" si="17">I20+TIME(0,G20,0)</f>
        <v>0.8638888888888886</v>
      </c>
      <c r="J21" s="148">
        <f>J20+TIME(0,G20,0)</f>
        <v>1.5305555555555566</v>
      </c>
      <c r="K21" s="83">
        <f t="shared" ref="K21:K23" si="18">K20+TIME(0,G20,0)</f>
        <v>1.1555555555555566</v>
      </c>
      <c r="L21" s="83">
        <f t="shared" ref="L21:L23" si="19">L20+TIME(0,G20,0)</f>
        <v>0.57222222222222197</v>
      </c>
    </row>
    <row r="22" spans="1:16" s="2" customFormat="1" ht="71.25" customHeight="1">
      <c r="A22" s="30"/>
      <c r="B22" s="59">
        <f t="shared" si="5"/>
        <v>3.5000000000000013</v>
      </c>
      <c r="C22" s="21"/>
      <c r="D22" s="78" t="s">
        <v>329</v>
      </c>
      <c r="E22" s="53" t="s">
        <v>330</v>
      </c>
      <c r="F22" s="95" t="s">
        <v>121</v>
      </c>
      <c r="G22" s="70">
        <v>10</v>
      </c>
      <c r="H22" s="83">
        <f t="shared" si="16"/>
        <v>0.74236111111111081</v>
      </c>
      <c r="I22" s="83">
        <f t="shared" si="17"/>
        <v>0.86736111111111081</v>
      </c>
      <c r="J22" s="148">
        <f>J21+TIME(0,G21,0)</f>
        <v>1.5340277777777789</v>
      </c>
      <c r="K22" s="83">
        <f t="shared" si="18"/>
        <v>1.1590277777777789</v>
      </c>
      <c r="L22" s="83">
        <f t="shared" si="19"/>
        <v>0.57569444444444418</v>
      </c>
      <c r="M22" s="33"/>
      <c r="N22" s="30"/>
      <c r="O22" s="30"/>
      <c r="P22" s="30"/>
    </row>
    <row r="23" spans="1:16" s="2" customFormat="1" ht="29.75" customHeight="1">
      <c r="B23" s="59">
        <f t="shared" si="5"/>
        <v>3.6000000000000014</v>
      </c>
      <c r="C23" s="101"/>
      <c r="D23" s="136" t="s">
        <v>126</v>
      </c>
      <c r="E23" s="121"/>
      <c r="F23" s="129" t="s">
        <v>121</v>
      </c>
      <c r="G23" s="129">
        <v>1</v>
      </c>
      <c r="H23" s="83">
        <f t="shared" si="16"/>
        <v>0.74930555555555522</v>
      </c>
      <c r="I23" s="83">
        <f t="shared" si="17"/>
        <v>0.87430555555555522</v>
      </c>
      <c r="J23" s="148">
        <f>J22+TIME(0,G22,0)</f>
        <v>1.5409722222222233</v>
      </c>
      <c r="K23" s="83">
        <f t="shared" si="18"/>
        <v>1.1659722222222233</v>
      </c>
      <c r="L23" s="83">
        <f t="shared" si="19"/>
        <v>0.5826388888888886</v>
      </c>
      <c r="M23" s="17"/>
    </row>
    <row r="24" spans="1:16">
      <c r="J24" s="110"/>
    </row>
    <row r="25" spans="1:16" s="17" customFormat="1" ht="18">
      <c r="B25" s="59"/>
      <c r="D25" s="127"/>
      <c r="E25" s="73"/>
      <c r="F25" s="129"/>
      <c r="G25" s="129"/>
      <c r="H25" s="130"/>
      <c r="I25" s="132"/>
      <c r="J25" s="131"/>
      <c r="K25" s="131"/>
    </row>
    <row r="26" spans="1:16" s="106" customFormat="1" ht="18"/>
    <row r="27" spans="1:16" s="98" customFormat="1" ht="12" customHeight="1">
      <c r="F27" s="162"/>
    </row>
    <row r="28" spans="1:16" s="98" customFormat="1" ht="15.5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</row>
    <row r="29" spans="1:16" s="98" customFormat="1" ht="23">
      <c r="B29" s="98" t="s">
        <v>345</v>
      </c>
    </row>
    <row r="30" spans="1:16" s="98" customFormat="1" ht="19.25">
      <c r="B30" s="98" t="s">
        <v>392</v>
      </c>
    </row>
    <row r="31" spans="1:16" s="119" customFormat="1" ht="19.25">
      <c r="B31" s="119" t="s">
        <v>393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6" s="98" customFormat="1" ht="15.5">
      <c r="B32" s="98" t="s">
        <v>394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</row>
    <row r="33" spans="2:13" s="98" customFormat="1" ht="15.5"/>
    <row r="34" spans="2:13" s="189" customFormat="1" ht="23.5">
      <c r="B34" s="188" t="s">
        <v>300</v>
      </c>
    </row>
    <row r="35" spans="2:13" s="107" customFormat="1" ht="21">
      <c r="B35" s="262" t="s">
        <v>301</v>
      </c>
    </row>
    <row r="36" spans="2:13" s="107" customFormat="1" ht="21">
      <c r="B36" s="262" t="s">
        <v>182</v>
      </c>
    </row>
    <row r="37" spans="2:13" s="99" customFormat="1" ht="20.5">
      <c r="B37" s="263" t="s">
        <v>302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1"/>
    </row>
    <row r="38" spans="2:13" s="99" customFormat="1" ht="21">
      <c r="B38" s="262" t="s">
        <v>303</v>
      </c>
      <c r="F38" s="264"/>
      <c r="L38" s="101"/>
      <c r="M38" s="101"/>
    </row>
    <row r="39" spans="2:13" s="99" customFormat="1" ht="21">
      <c r="B39" s="262" t="s">
        <v>304</v>
      </c>
      <c r="F39" s="264"/>
      <c r="L39" s="101"/>
      <c r="M39" s="101"/>
    </row>
    <row r="40" spans="2:13" s="2" customFormat="1" ht="18">
      <c r="F40" s="14"/>
      <c r="H40" s="30"/>
      <c r="I40" s="30"/>
      <c r="J40" s="30"/>
      <c r="L40" s="17"/>
      <c r="M40" s="17"/>
    </row>
    <row r="41" spans="2:13" s="99" customFormat="1" ht="21">
      <c r="B41" s="262" t="s">
        <v>192</v>
      </c>
      <c r="F41" s="264"/>
      <c r="L41" s="101"/>
      <c r="M41" s="101"/>
    </row>
    <row r="42" spans="2:13" s="99" customFormat="1" ht="20.5">
      <c r="B42" s="263" t="s">
        <v>305</v>
      </c>
      <c r="F42" s="264"/>
      <c r="L42" s="101"/>
      <c r="M42" s="101"/>
    </row>
    <row r="43" spans="2:13" s="99" customFormat="1" ht="21">
      <c r="B43" s="262" t="s">
        <v>193</v>
      </c>
      <c r="F43" s="264"/>
      <c r="L43" s="101"/>
      <c r="M43" s="101"/>
    </row>
    <row r="44" spans="2:13" s="99" customFormat="1" ht="21">
      <c r="B44" s="262" t="s">
        <v>194</v>
      </c>
      <c r="F44" s="264"/>
      <c r="L44" s="101"/>
      <c r="M44" s="101"/>
    </row>
    <row r="45" spans="2:13" s="99" customFormat="1" ht="21">
      <c r="B45" s="262" t="s">
        <v>195</v>
      </c>
      <c r="F45" s="264"/>
      <c r="L45" s="101"/>
      <c r="M45" s="101"/>
    </row>
    <row r="46" spans="2:13" s="99" customFormat="1" ht="21">
      <c r="B46" s="262" t="s">
        <v>196</v>
      </c>
      <c r="F46" s="264"/>
      <c r="L46" s="101"/>
      <c r="M46" s="101"/>
    </row>
    <row r="47" spans="2:13" s="99" customFormat="1" ht="21">
      <c r="B47" s="262" t="s">
        <v>308</v>
      </c>
      <c r="F47" s="264"/>
      <c r="L47" s="101"/>
      <c r="M47" s="101"/>
    </row>
    <row r="48" spans="2:13" s="99" customFormat="1" ht="21">
      <c r="B48" s="262" t="s">
        <v>306</v>
      </c>
      <c r="F48" s="264"/>
      <c r="L48" s="101"/>
      <c r="M48" s="101"/>
    </row>
    <row r="49" spans="1:13" s="99" customFormat="1" ht="20.5">
      <c r="B49" s="263" t="s">
        <v>307</v>
      </c>
      <c r="F49" s="264"/>
      <c r="L49" s="101"/>
      <c r="M49" s="101"/>
    </row>
    <row r="50" spans="1:13" s="99" customFormat="1" ht="20.5">
      <c r="B50" s="263" t="s">
        <v>231</v>
      </c>
      <c r="F50" s="264"/>
      <c r="L50" s="101"/>
      <c r="M50" s="101"/>
    </row>
    <row r="51" spans="1:13" s="2" customFormat="1" ht="15.5">
      <c r="A51"/>
      <c r="E51" s="14"/>
      <c r="K51" s="17"/>
      <c r="L51" s="17"/>
      <c r="M51" s="17"/>
    </row>
  </sheetData>
  <phoneticPr fontId="23"/>
  <hyperlinks>
    <hyperlink ref="B50" r:id="rId1" display="https://ieeesa.webex.com/webappng/sites/ieeesa/meeting/info/237bccaaf4314129a4cedfc71c2c19f5?requestUUID=68d1a0d5-6132-4564-995d-fe7e8dea2dec" xr:uid="{BC8BDAF6-BB9A-4DA3-BEB9-7AB721B0B666}"/>
    <hyperlink ref="B37" r:id="rId2" display="https://ieeesa.webex.com/ieeesa/j.php?MTID=mc0aa610fca1e4c43ea3b3cebac574aec" xr:uid="{A1451C2E-2677-4667-900E-6E09C2487797}"/>
    <hyperlink ref="B42" r:id="rId3" display="mailto:23367660100@ieeesa.webex.com" xr:uid="{62C6801C-ABEA-47B4-8814-B1C936DDD578}"/>
    <hyperlink ref="B49" r:id="rId4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zoomScale="90" zoomScaleNormal="90" workbookViewId="0">
      <selection activeCell="G1" sqref="G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.25" thickBot="1">
      <c r="B2" s="15"/>
      <c r="C2" s="12"/>
      <c r="D2" s="18" t="s">
        <v>333</v>
      </c>
      <c r="F2" s="15"/>
      <c r="G2" s="16"/>
      <c r="H2" s="16"/>
      <c r="I2" s="16"/>
      <c r="J2" s="2"/>
      <c r="M2" s="17"/>
    </row>
    <row r="3" spans="2:16" s="30" customFormat="1" ht="29.5">
      <c r="B3" s="46"/>
      <c r="C3" s="46"/>
      <c r="E3" s="33"/>
      <c r="F3" s="33"/>
      <c r="G3" s="51" t="s">
        <v>114</v>
      </c>
      <c r="H3" s="82" t="s">
        <v>359</v>
      </c>
      <c r="I3" s="66" t="s">
        <v>360</v>
      </c>
      <c r="J3" s="330" t="s">
        <v>361</v>
      </c>
      <c r="K3" s="331" t="s">
        <v>362</v>
      </c>
      <c r="L3" s="86" t="s">
        <v>395</v>
      </c>
    </row>
    <row r="4" spans="2:16" s="17" customFormat="1" ht="44" customHeight="1">
      <c r="D4" s="52" t="s">
        <v>135</v>
      </c>
      <c r="E4" s="35"/>
      <c r="F4" s="35"/>
      <c r="G4" s="56">
        <v>60</v>
      </c>
      <c r="H4" s="83">
        <v>0.4375</v>
      </c>
      <c r="I4" s="83">
        <f>H4+3/24</f>
        <v>0.5625</v>
      </c>
      <c r="J4" s="148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2">
        <f t="shared" ref="I5" si="0">H5+TIME(H5+2,0,0)</f>
        <v>8.3333333333333329E-2</v>
      </c>
    </row>
    <row r="6" spans="2:16" ht="44" customHeight="1">
      <c r="B6" s="15"/>
      <c r="C6" s="12"/>
      <c r="D6" s="52" t="s">
        <v>136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48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1"/>
      <c r="D9" s="92" t="s">
        <v>116</v>
      </c>
      <c r="E9" s="14"/>
      <c r="F9" s="66"/>
      <c r="G9" s="67"/>
      <c r="H9" s="67"/>
      <c r="I9" s="71"/>
      <c r="K9" s="93"/>
      <c r="L9" s="93"/>
      <c r="M9" s="93"/>
    </row>
    <row r="10" spans="2:16" ht="18.75" thickBot="1">
      <c r="D10" s="261" t="s">
        <v>198</v>
      </c>
      <c r="E10" s="135"/>
      <c r="F10" s="260"/>
      <c r="G10" s="159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340" t="s">
        <v>288</v>
      </c>
      <c r="E11" s="135"/>
      <c r="F11" s="340"/>
      <c r="G11" s="341"/>
      <c r="H11" s="73"/>
      <c r="I11" s="83"/>
      <c r="K11" s="62"/>
      <c r="L11" s="62"/>
      <c r="M11" s="62"/>
    </row>
    <row r="12" spans="2:16" s="26" customFormat="1" ht="16">
      <c r="D12" s="340" t="s">
        <v>182</v>
      </c>
      <c r="E12" s="135"/>
      <c r="F12" s="340" t="s">
        <v>192</v>
      </c>
      <c r="G12" s="342"/>
      <c r="H12" s="73"/>
      <c r="I12" s="83"/>
      <c r="K12" s="62"/>
      <c r="L12" s="62"/>
      <c r="M12" s="62"/>
    </row>
    <row r="13" spans="2:16" s="26" customFormat="1" ht="15.75">
      <c r="D13" s="343" t="s">
        <v>289</v>
      </c>
      <c r="E13" s="135"/>
      <c r="F13" s="343" t="s">
        <v>290</v>
      </c>
      <c r="G13" s="342"/>
      <c r="H13" s="73"/>
      <c r="I13" s="83"/>
      <c r="K13" s="62"/>
      <c r="L13" s="62"/>
      <c r="M13" s="62"/>
    </row>
    <row r="14" spans="2:16" s="26" customFormat="1" ht="16">
      <c r="D14" s="340" t="s">
        <v>355</v>
      </c>
      <c r="E14" s="135"/>
      <c r="F14" s="340" t="s">
        <v>193</v>
      </c>
      <c r="G14" s="342"/>
      <c r="H14" s="73"/>
      <c r="I14" s="83"/>
      <c r="K14" s="62"/>
      <c r="L14" s="62"/>
      <c r="M14" s="62"/>
    </row>
    <row r="15" spans="2:16" s="26" customFormat="1" ht="16">
      <c r="D15" s="340" t="s">
        <v>356</v>
      </c>
      <c r="E15" s="135"/>
      <c r="F15" s="340" t="s">
        <v>194</v>
      </c>
      <c r="G15" s="342"/>
      <c r="H15" s="73"/>
      <c r="I15" s="83"/>
      <c r="K15" s="62"/>
      <c r="L15" s="62"/>
      <c r="M15" s="62"/>
    </row>
    <row r="16" spans="2:16" s="26" customFormat="1" ht="16">
      <c r="D16" s="340"/>
      <c r="E16" s="135"/>
      <c r="F16" s="340" t="s">
        <v>195</v>
      </c>
      <c r="G16" s="342"/>
      <c r="H16" s="73"/>
      <c r="I16" s="83"/>
      <c r="K16" s="62"/>
      <c r="L16" s="62"/>
      <c r="M16" s="62"/>
    </row>
    <row r="17" spans="1:16" s="26" customFormat="1" ht="16">
      <c r="D17" s="344"/>
      <c r="E17" s="135"/>
      <c r="F17" s="340" t="s">
        <v>196</v>
      </c>
      <c r="G17" s="342"/>
      <c r="H17" s="73"/>
      <c r="I17" s="83"/>
      <c r="K17" s="62"/>
      <c r="L17" s="62"/>
      <c r="M17" s="62"/>
    </row>
    <row r="18" spans="1:16" s="26" customFormat="1" ht="16">
      <c r="D18" s="344"/>
      <c r="E18" s="135"/>
      <c r="F18" s="340" t="s">
        <v>357</v>
      </c>
      <c r="G18" s="342"/>
      <c r="H18" s="73"/>
      <c r="I18" s="83"/>
      <c r="K18" s="62"/>
      <c r="L18" s="62"/>
      <c r="M18" s="62"/>
    </row>
    <row r="19" spans="1:16" s="26" customFormat="1" ht="16">
      <c r="D19" s="344"/>
      <c r="E19" s="135"/>
      <c r="F19" s="340" t="s">
        <v>358</v>
      </c>
      <c r="G19" s="342"/>
      <c r="H19" s="73"/>
      <c r="I19" s="83"/>
      <c r="K19" s="62"/>
      <c r="L19" s="62"/>
      <c r="M19" s="62"/>
    </row>
    <row r="20" spans="1:16" s="26" customFormat="1" ht="16">
      <c r="D20" s="344"/>
      <c r="E20" s="135"/>
      <c r="F20" s="340" t="s">
        <v>197</v>
      </c>
      <c r="G20" s="342"/>
      <c r="H20" s="73"/>
      <c r="I20" s="83"/>
      <c r="K20" s="62"/>
      <c r="L20" s="62"/>
      <c r="M20" s="62"/>
    </row>
    <row r="21" spans="1:16" s="26" customFormat="1">
      <c r="B21" s="345"/>
      <c r="C21" s="21"/>
      <c r="D21" s="60"/>
      <c r="E21" s="14"/>
      <c r="F21" s="343" t="s">
        <v>291</v>
      </c>
      <c r="G21" s="73"/>
      <c r="H21" s="73"/>
      <c r="I21" s="83"/>
      <c r="K21" s="62"/>
      <c r="L21" s="62"/>
      <c r="M21" s="62"/>
    </row>
    <row r="22" spans="1:16" s="26" customFormat="1">
      <c r="B22" s="345"/>
      <c r="C22" s="21"/>
      <c r="D22" s="60"/>
      <c r="E22" s="14"/>
      <c r="F22" s="343"/>
      <c r="G22" s="73"/>
      <c r="H22" s="73"/>
      <c r="I22" s="83"/>
      <c r="K22" s="62"/>
      <c r="L22" s="62"/>
      <c r="M22" s="62"/>
    </row>
    <row r="23" spans="1:16" s="26" customFormat="1" ht="16.25" thickBot="1">
      <c r="B23" s="345"/>
      <c r="C23" s="21"/>
      <c r="D23" s="60"/>
      <c r="E23" s="14"/>
      <c r="F23" s="343"/>
      <c r="G23" s="73"/>
      <c r="H23" s="73"/>
      <c r="I23" s="83"/>
      <c r="K23" s="62"/>
      <c r="L23" s="62"/>
      <c r="M23" s="62"/>
    </row>
    <row r="24" spans="1:16" ht="20" customHeight="1">
      <c r="A24" s="30"/>
      <c r="B24" s="32"/>
      <c r="C24" s="37"/>
      <c r="D24" s="123"/>
      <c r="E24" s="20" t="s">
        <v>118</v>
      </c>
      <c r="F24" s="66" t="s">
        <v>119</v>
      </c>
      <c r="G24" s="96" t="s">
        <v>114</v>
      </c>
      <c r="H24" s="82" t="s">
        <v>359</v>
      </c>
      <c r="I24" s="66" t="s">
        <v>360</v>
      </c>
      <c r="J24" s="330" t="s">
        <v>361</v>
      </c>
      <c r="K24" s="331" t="s">
        <v>362</v>
      </c>
      <c r="L24" s="332" t="s">
        <v>363</v>
      </c>
      <c r="M24" s="33"/>
      <c r="N24" s="30"/>
      <c r="O24" s="30"/>
      <c r="P24" s="30"/>
    </row>
    <row r="25" spans="1:16" s="166" customFormat="1" ht="55" customHeight="1">
      <c r="B25" s="167"/>
      <c r="C25" s="90"/>
      <c r="D25" s="124" t="s">
        <v>350</v>
      </c>
      <c r="E25" s="73"/>
      <c r="F25" s="129"/>
      <c r="G25" s="95">
        <v>120</v>
      </c>
      <c r="H25" s="74">
        <v>0.5625</v>
      </c>
      <c r="I25" s="74">
        <f>H25+3/24</f>
        <v>0.6875</v>
      </c>
      <c r="J25" s="149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99" customFormat="1" ht="20.5">
      <c r="A26" s="102"/>
      <c r="B26" s="76">
        <v>3.1</v>
      </c>
      <c r="C26" s="103"/>
      <c r="D26" s="125" t="s">
        <v>128</v>
      </c>
      <c r="E26" s="144"/>
      <c r="F26" s="128" t="s">
        <v>129</v>
      </c>
      <c r="G26" s="133">
        <v>1</v>
      </c>
      <c r="H26" s="74">
        <v>0.5625</v>
      </c>
      <c r="I26" s="74">
        <f>H26+3/24</f>
        <v>0.6875</v>
      </c>
      <c r="J26" s="149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99" customFormat="1" ht="20.5">
      <c r="A27" s="102"/>
      <c r="B27" s="76"/>
      <c r="C27" s="103"/>
      <c r="D27" s="125" t="s">
        <v>27</v>
      </c>
      <c r="E27" s="145"/>
      <c r="F27" s="110"/>
      <c r="G27" s="133">
        <v>1</v>
      </c>
      <c r="H27" s="83">
        <f t="shared" ref="H27:H31" si="1">H26+TIME(0,G26,0)</f>
        <v>0.56319444444444444</v>
      </c>
      <c r="I27" s="83">
        <f t="shared" ref="I27:I31" si="2">I26+TIME(0,G26,0)</f>
        <v>0.68819444444444444</v>
      </c>
      <c r="J27" s="148">
        <f t="shared" ref="J27:J31" si="3">J26+TIME(0,G26,0)</f>
        <v>1.3548611111111111</v>
      </c>
      <c r="K27" s="83">
        <f t="shared" ref="K27:K31" si="4">K26+TIME(0,G26,0)</f>
        <v>0.97986111111111118</v>
      </c>
      <c r="L27" s="83">
        <f t="shared" ref="L27:L32" si="5">L26+TIME(0,G26,0)</f>
        <v>0.81319444444444455</v>
      </c>
    </row>
    <row r="28" spans="1:16" s="99" customFormat="1" ht="20.25">
      <c r="A28" s="102"/>
      <c r="B28" s="36">
        <f>B26+0.1</f>
        <v>3.2</v>
      </c>
      <c r="C28" s="89"/>
      <c r="D28" s="125" t="s">
        <v>122</v>
      </c>
      <c r="E28" s="145" t="s">
        <v>295</v>
      </c>
      <c r="F28" s="128" t="s">
        <v>130</v>
      </c>
      <c r="G28" s="133">
        <v>1</v>
      </c>
      <c r="H28" s="74">
        <f t="shared" si="1"/>
        <v>0.56388888888888888</v>
      </c>
      <c r="I28" s="74">
        <f t="shared" si="2"/>
        <v>0.68888888888888888</v>
      </c>
      <c r="J28" s="149">
        <f t="shared" si="3"/>
        <v>1.3555555555555556</v>
      </c>
      <c r="K28" s="74">
        <f t="shared" si="4"/>
        <v>0.98055555555555562</v>
      </c>
      <c r="L28" s="74">
        <f t="shared" si="5"/>
        <v>0.81388888888888899</v>
      </c>
    </row>
    <row r="29" spans="1:16" s="99" customFormat="1" ht="23.25" customHeight="1">
      <c r="A29" s="102"/>
      <c r="B29" s="36">
        <f t="shared" ref="B29:B32" si="6">B28+0.1</f>
        <v>3.3000000000000003</v>
      </c>
      <c r="C29" s="89"/>
      <c r="D29" s="125" t="s">
        <v>131</v>
      </c>
      <c r="E29" s="120"/>
      <c r="F29" s="128" t="s">
        <v>121</v>
      </c>
      <c r="G29" s="133">
        <v>1</v>
      </c>
      <c r="H29" s="74">
        <f t="shared" si="1"/>
        <v>0.56458333333333333</v>
      </c>
      <c r="I29" s="74">
        <f t="shared" si="2"/>
        <v>0.68958333333333333</v>
      </c>
      <c r="J29" s="149">
        <f t="shared" si="3"/>
        <v>1.3562500000000002</v>
      </c>
      <c r="K29" s="74">
        <f t="shared" si="4"/>
        <v>0.98125000000000007</v>
      </c>
      <c r="L29" s="74">
        <f t="shared" si="5"/>
        <v>0.81458333333333344</v>
      </c>
    </row>
    <row r="30" spans="1:16" s="99" customFormat="1" ht="23.25" customHeight="1">
      <c r="A30" s="102"/>
      <c r="B30" s="36">
        <f t="shared" si="6"/>
        <v>3.4000000000000004</v>
      </c>
      <c r="C30" s="89"/>
      <c r="D30" s="125" t="s">
        <v>132</v>
      </c>
      <c r="E30" s="120" t="s">
        <v>294</v>
      </c>
      <c r="F30" s="128" t="s">
        <v>121</v>
      </c>
      <c r="G30" s="133">
        <v>1</v>
      </c>
      <c r="H30" s="74">
        <f t="shared" si="1"/>
        <v>0.56527777777777777</v>
      </c>
      <c r="I30" s="74">
        <f t="shared" si="2"/>
        <v>0.69027777777777777</v>
      </c>
      <c r="J30" s="149">
        <f t="shared" si="3"/>
        <v>1.3569444444444447</v>
      </c>
      <c r="K30" s="74">
        <f t="shared" si="4"/>
        <v>0.98194444444444451</v>
      </c>
      <c r="L30" s="74">
        <f t="shared" si="5"/>
        <v>0.81527777777777788</v>
      </c>
    </row>
    <row r="31" spans="1:16" s="101" customFormat="1" ht="48" customHeight="1">
      <c r="B31" s="59">
        <f t="shared" si="6"/>
        <v>3.5000000000000004</v>
      </c>
      <c r="D31" s="286" t="s">
        <v>381</v>
      </c>
      <c r="E31" s="53" t="s">
        <v>237</v>
      </c>
      <c r="F31" s="84" t="s">
        <v>234</v>
      </c>
      <c r="G31" s="175">
        <v>10</v>
      </c>
      <c r="H31" s="83">
        <f t="shared" si="1"/>
        <v>0.56597222222222221</v>
      </c>
      <c r="I31" s="83">
        <f t="shared" si="2"/>
        <v>0.69097222222222221</v>
      </c>
      <c r="J31" s="148">
        <f t="shared" si="3"/>
        <v>1.3576388888888893</v>
      </c>
      <c r="K31" s="83">
        <f t="shared" si="4"/>
        <v>0.98263888888888895</v>
      </c>
      <c r="L31" s="83">
        <f t="shared" si="5"/>
        <v>0.81597222222222232</v>
      </c>
    </row>
    <row r="32" spans="1:16" s="282" customFormat="1" ht="65" customHeight="1">
      <c r="B32" s="283">
        <f t="shared" si="6"/>
        <v>3.6000000000000005</v>
      </c>
      <c r="C32" s="284"/>
      <c r="D32" s="180" t="s">
        <v>380</v>
      </c>
      <c r="E32" s="53"/>
      <c r="F32" s="94" t="s">
        <v>236</v>
      </c>
      <c r="G32" s="175">
        <v>10</v>
      </c>
      <c r="H32" s="179">
        <f t="shared" ref="H32:H38" si="7">H31+TIME(0,G31,0)</f>
        <v>0.57291666666666663</v>
      </c>
      <c r="I32" s="285">
        <f t="shared" ref="I32:I38" si="8">I31+TIME(0,G31,0)</f>
        <v>0.69791666666666663</v>
      </c>
      <c r="J32" s="150">
        <f t="shared" ref="J32:J38" si="9">J31+TIME(0,G31,0)</f>
        <v>1.3645833333333337</v>
      </c>
      <c r="K32" s="285">
        <f>K31+TIME(0,G31,0)</f>
        <v>0.98958333333333337</v>
      </c>
      <c r="L32" s="179">
        <f t="shared" si="5"/>
        <v>0.82291666666666674</v>
      </c>
    </row>
    <row r="33" spans="1:16" ht="82.5" customHeight="1">
      <c r="A33" s="30"/>
      <c r="B33" s="59">
        <f>B32+0.1</f>
        <v>3.7000000000000006</v>
      </c>
      <c r="C33" s="21"/>
      <c r="D33" s="78" t="s">
        <v>342</v>
      </c>
      <c r="E33" s="53" t="s">
        <v>331</v>
      </c>
      <c r="F33" s="95" t="s">
        <v>332</v>
      </c>
      <c r="G33" s="70">
        <v>15</v>
      </c>
      <c r="H33" s="83">
        <f>H32+TIME(0,G32,0)</f>
        <v>0.57986111111111105</v>
      </c>
      <c r="I33" s="83">
        <f>I32+TIME(0,G32,0)</f>
        <v>0.70486111111111105</v>
      </c>
      <c r="J33" s="148">
        <f>J32+TIME(0,G32,0)</f>
        <v>1.3715277777777781</v>
      </c>
      <c r="K33" s="83">
        <f>K32+TIME(0,G32,0)</f>
        <v>0.99652777777777779</v>
      </c>
      <c r="L33" s="83">
        <f>L35+TIME(0,G35,0)</f>
        <v>0.84375</v>
      </c>
      <c r="M33" s="33"/>
      <c r="N33" s="30"/>
      <c r="O33" s="30"/>
      <c r="P33" s="30"/>
    </row>
    <row r="34" spans="1:16" s="17" customFormat="1" ht="57" customHeight="1">
      <c r="B34" s="59">
        <f t="shared" ref="B34:B38" si="10">B33+0.1</f>
        <v>3.8000000000000007</v>
      </c>
      <c r="C34" s="101"/>
      <c r="D34" s="78" t="s">
        <v>344</v>
      </c>
      <c r="E34" s="53" t="s">
        <v>330</v>
      </c>
      <c r="F34" s="95" t="s">
        <v>121</v>
      </c>
      <c r="G34" s="70">
        <v>20</v>
      </c>
      <c r="H34" s="83">
        <f t="shared" si="7"/>
        <v>0.59027777777777768</v>
      </c>
      <c r="I34" s="83">
        <f t="shared" si="8"/>
        <v>0.71527777777777768</v>
      </c>
      <c r="J34" s="148">
        <f t="shared" si="9"/>
        <v>1.3819444444444449</v>
      </c>
      <c r="K34" s="83">
        <f>K33+TIME(0,G33,0)</f>
        <v>1.0069444444444444</v>
      </c>
      <c r="L34" s="83">
        <f>L33+TIME(0,G33,0)</f>
        <v>0.85416666666666663</v>
      </c>
    </row>
    <row r="35" spans="1:16" s="101" customFormat="1" ht="74.5" customHeight="1">
      <c r="A35" s="93"/>
      <c r="B35" s="59">
        <f>B34+0.1</f>
        <v>3.9000000000000008</v>
      </c>
      <c r="C35" s="33"/>
      <c r="D35" s="78" t="s">
        <v>403</v>
      </c>
      <c r="E35" s="56" t="s">
        <v>341</v>
      </c>
      <c r="F35" s="69" t="s">
        <v>164</v>
      </c>
      <c r="G35" s="73">
        <v>20</v>
      </c>
      <c r="H35" s="179">
        <f>H34+TIME(0,G34,0)</f>
        <v>0.60416666666666652</v>
      </c>
      <c r="I35" s="285">
        <f>I34+TIME(0,G34,0)</f>
        <v>0.72916666666666652</v>
      </c>
      <c r="J35" s="150">
        <f>J34+TIME(0,G34,0)</f>
        <v>1.3958333333333337</v>
      </c>
      <c r="K35" s="285">
        <f>K34+TIME(0,G34,0)</f>
        <v>1.0208333333333333</v>
      </c>
      <c r="L35" s="179">
        <f>L32+TIME(0,G32,0)</f>
        <v>0.82986111111111116</v>
      </c>
    </row>
    <row r="36" spans="1:16" s="17" customFormat="1" ht="57" customHeight="1">
      <c r="B36" s="59">
        <f>B35+0.1</f>
        <v>4.0000000000000009</v>
      </c>
      <c r="C36" s="101"/>
      <c r="D36" s="78" t="s">
        <v>235</v>
      </c>
      <c r="E36" s="53" t="s">
        <v>340</v>
      </c>
      <c r="F36" s="95" t="s">
        <v>121</v>
      </c>
      <c r="G36" s="70">
        <v>20</v>
      </c>
      <c r="H36" s="83">
        <f>H35+TIME(0,G35,0)</f>
        <v>0.61805555555555536</v>
      </c>
      <c r="I36" s="83">
        <f>I35+TIME(0,G35,0)</f>
        <v>0.74305555555555536</v>
      </c>
      <c r="J36" s="148">
        <f>J35+TIME(0,G35,0)</f>
        <v>1.4097222222222225</v>
      </c>
      <c r="K36" s="83">
        <f>K35+TIME(0,G35,0)</f>
        <v>1.0347222222222221</v>
      </c>
      <c r="L36" s="83">
        <f>L34+TIME(0,G34,0)</f>
        <v>0.86805555555555547</v>
      </c>
    </row>
    <row r="37" spans="1:16" s="17" customFormat="1" ht="46.5">
      <c r="B37" s="59">
        <f t="shared" si="10"/>
        <v>4.1000000000000005</v>
      </c>
      <c r="C37" s="101"/>
      <c r="D37" s="134" t="s">
        <v>174</v>
      </c>
      <c r="E37" s="53" t="s">
        <v>343</v>
      </c>
      <c r="F37" s="129" t="s">
        <v>173</v>
      </c>
      <c r="G37" s="129">
        <v>5</v>
      </c>
      <c r="H37" s="83">
        <f t="shared" si="7"/>
        <v>0.6319444444444442</v>
      </c>
      <c r="I37" s="83">
        <f t="shared" si="8"/>
        <v>0.7569444444444442</v>
      </c>
      <c r="J37" s="148">
        <f t="shared" si="9"/>
        <v>1.4236111111111114</v>
      </c>
      <c r="K37" s="83">
        <f t="shared" ref="K37:K38" si="11">K36+TIME(0,G36,0)</f>
        <v>1.0486111111111109</v>
      </c>
      <c r="L37" s="83">
        <f>L36+TIME(0,G36,0)</f>
        <v>0.88194444444444431</v>
      </c>
    </row>
    <row r="38" spans="1:16" s="101" customFormat="1" ht="68.5" customHeight="1">
      <c r="B38" s="59">
        <f t="shared" si="10"/>
        <v>4.2</v>
      </c>
      <c r="D38" s="136" t="s">
        <v>126</v>
      </c>
      <c r="E38" s="73"/>
      <c r="F38" s="129" t="s">
        <v>121</v>
      </c>
      <c r="G38" s="129">
        <v>1</v>
      </c>
      <c r="H38" s="83">
        <f t="shared" si="7"/>
        <v>0.63541666666666641</v>
      </c>
      <c r="I38" s="83">
        <f t="shared" si="8"/>
        <v>0.76041666666666641</v>
      </c>
      <c r="J38" s="148">
        <f t="shared" si="9"/>
        <v>1.4270833333333337</v>
      </c>
      <c r="K38" s="83">
        <f t="shared" si="11"/>
        <v>1.0520833333333333</v>
      </c>
      <c r="L38" s="83">
        <f>L37+TIME(0,G37,0)</f>
        <v>0.88541666666666652</v>
      </c>
    </row>
    <row r="39" spans="1:16">
      <c r="D39" s="132"/>
      <c r="F39" s="132"/>
      <c r="G39" s="132"/>
    </row>
    <row r="41" spans="1:16" s="107" customFormat="1" ht="58.5" customHeight="1">
      <c r="B41" s="176"/>
      <c r="C41" s="62"/>
      <c r="D41" s="126"/>
      <c r="E41" s="53"/>
      <c r="F41" s="85"/>
      <c r="G41" s="177"/>
      <c r="H41" s="83"/>
      <c r="I41" s="83"/>
      <c r="J41" s="179"/>
      <c r="K41" s="83"/>
      <c r="L41" s="83"/>
    </row>
    <row r="42" spans="1:16" s="22" customFormat="1" ht="15" customHeight="1">
      <c r="D42" s="165" t="s">
        <v>127</v>
      </c>
      <c r="E42" s="122"/>
      <c r="J42" s="98"/>
      <c r="K42" s="23"/>
      <c r="L42" s="23"/>
    </row>
    <row r="43" spans="1:16" s="107" customFormat="1" ht="20.5">
      <c r="D43" s="107" t="s">
        <v>346</v>
      </c>
    </row>
    <row r="44" spans="1:16" s="98" customFormat="1">
      <c r="D44" s="98" t="s">
        <v>349</v>
      </c>
    </row>
    <row r="45" spans="1:16" s="119" customFormat="1" ht="19.25">
      <c r="D45" s="119" t="s">
        <v>347</v>
      </c>
      <c r="E45" s="98"/>
      <c r="F45" s="98"/>
      <c r="G45" s="98"/>
      <c r="H45" s="98"/>
      <c r="I45" s="98"/>
      <c r="J45" s="98"/>
      <c r="K45" s="98"/>
      <c r="L45" s="98"/>
    </row>
    <row r="46" spans="1:16" s="98" customFormat="1">
      <c r="D46" s="98" t="s">
        <v>348</v>
      </c>
      <c r="E46" s="119"/>
      <c r="F46" s="119"/>
      <c r="G46" s="119"/>
      <c r="H46" s="119"/>
      <c r="I46" s="119"/>
      <c r="J46" s="119"/>
      <c r="K46" s="119"/>
      <c r="L46" s="119"/>
    </row>
    <row r="47" spans="1:16" s="98" customFormat="1"/>
    <row r="48" spans="1:16" s="189" customFormat="1" ht="23.5">
      <c r="D48" s="188" t="s">
        <v>300</v>
      </c>
    </row>
    <row r="49" spans="4:13" s="107" customFormat="1" ht="21">
      <c r="D49" s="262" t="s">
        <v>301</v>
      </c>
    </row>
    <row r="50" spans="4:13" s="107" customFormat="1" ht="21">
      <c r="D50" s="262" t="s">
        <v>182</v>
      </c>
    </row>
    <row r="51" spans="4:13" s="99" customFormat="1" ht="20.5">
      <c r="D51" s="263" t="s">
        <v>302</v>
      </c>
      <c r="E51" s="107"/>
      <c r="F51" s="107"/>
      <c r="G51" s="107"/>
      <c r="H51" s="107"/>
      <c r="I51" s="107"/>
      <c r="J51" s="107"/>
      <c r="K51" s="107"/>
      <c r="L51" s="107"/>
      <c r="M51" s="101"/>
    </row>
    <row r="52" spans="4:13" s="99" customFormat="1" ht="21">
      <c r="D52" s="262" t="s">
        <v>303</v>
      </c>
      <c r="H52" s="264"/>
      <c r="K52" s="101"/>
      <c r="L52" s="101"/>
      <c r="M52" s="101"/>
    </row>
    <row r="53" spans="4:13" s="99" customFormat="1" ht="21">
      <c r="D53" s="262" t="s">
        <v>304</v>
      </c>
      <c r="H53" s="264"/>
      <c r="K53" s="101"/>
      <c r="L53" s="101"/>
      <c r="M53" s="101"/>
    </row>
  </sheetData>
  <phoneticPr fontId="23"/>
  <hyperlinks>
    <hyperlink ref="D51" r:id="rId1" display="https://ieeesa.webex.com/ieeesa/j.php?MTID=mc0aa610fca1e4c43ea3b3cebac574aec" xr:uid="{BD271E64-C7EC-47A1-8E35-2F5426A78ABC}"/>
    <hyperlink ref="D13" r:id="rId2" display="https://ieeesa.webex.com/ieeesa/j.php?MTID=mda3ba4f3974508f2ffdebbf050a15da3" xr:uid="{C55A3C8C-6B9C-4719-82C2-DC9FB7371A8C}"/>
    <hyperlink ref="F13" r:id="rId3" display="mailto:23490809065@ieeesa.webex.com" xr:uid="{BC3334DB-A4C8-4779-988B-0175E8493B11}"/>
    <hyperlink ref="F21" r:id="rId4" display="https://ieeesa.webex.com/webappng/sites/ieeesa/meeting/info/b98e54f75a8b495da94e7a6299b9fc1b" xr:uid="{2FFC9A64-EB0C-40A2-8AE2-56342323A106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9"/>
  <sheetViews>
    <sheetView topLeftCell="A10" zoomScale="80" zoomScaleNormal="80" workbookViewId="0">
      <selection activeCell="D11" sqref="D11:G22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1.25" thickBot="1">
      <c r="A1" s="115"/>
      <c r="E1" s="87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3"/>
      <c r="C2" s="64"/>
      <c r="D2" s="116" t="s">
        <v>169</v>
      </c>
      <c r="E2" s="35" t="s">
        <v>118</v>
      </c>
      <c r="F2" s="35" t="s">
        <v>119</v>
      </c>
      <c r="G2" s="51" t="s">
        <v>114</v>
      </c>
      <c r="H2" s="82" t="s">
        <v>396</v>
      </c>
      <c r="I2" s="66" t="s">
        <v>397</v>
      </c>
      <c r="J2" s="330" t="s">
        <v>398</v>
      </c>
      <c r="K2" s="331" t="s">
        <v>399</v>
      </c>
      <c r="L2" s="332" t="s">
        <v>400</v>
      </c>
    </row>
    <row r="3" spans="1:13" s="26" customFormat="1" ht="35.5" customHeight="1">
      <c r="B3" s="63"/>
      <c r="C3" s="64"/>
      <c r="D3" s="65"/>
      <c r="E3" s="35"/>
      <c r="F3" s="35"/>
      <c r="G3" s="95">
        <v>120</v>
      </c>
      <c r="H3" s="74">
        <v>0.5625</v>
      </c>
      <c r="I3" s="74">
        <f>H3+3/24</f>
        <v>0.6875</v>
      </c>
      <c r="J3" s="149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.5">
      <c r="A4" s="46"/>
      <c r="B4" s="154">
        <v>4.0999999999999996</v>
      </c>
      <c r="C4" s="103"/>
      <c r="D4" s="147" t="s">
        <v>128</v>
      </c>
      <c r="E4" s="50" t="s">
        <v>295</v>
      </c>
      <c r="F4" s="156" t="s">
        <v>129</v>
      </c>
      <c r="G4" s="133">
        <v>1</v>
      </c>
      <c r="H4" s="74">
        <v>0.5625</v>
      </c>
      <c r="I4" s="74">
        <f>H4+3/24</f>
        <v>0.6875</v>
      </c>
      <c r="J4" s="149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1">
      <c r="A5" s="46"/>
      <c r="B5" s="154"/>
      <c r="C5" s="103"/>
      <c r="D5" s="147" t="s">
        <v>27</v>
      </c>
      <c r="E5" s="49"/>
      <c r="F5" s="81"/>
      <c r="G5" s="133">
        <v>1</v>
      </c>
      <c r="H5" s="83">
        <f t="shared" ref="H5:H13" si="0">H4+TIME(0,G4,0)</f>
        <v>0.56319444444444444</v>
      </c>
      <c r="I5" s="83">
        <f t="shared" ref="I5:I13" si="1">I4+TIME(0,G4,0)</f>
        <v>0.68819444444444444</v>
      </c>
      <c r="J5" s="148">
        <f t="shared" ref="J5:J13" si="2">J4+TIME(0,G4,0)</f>
        <v>1.3548611111111111</v>
      </c>
      <c r="K5" s="83">
        <f t="shared" ref="K5:K13" si="3">K4+TIME(0,G4,0)</f>
        <v>0.97986111111111118</v>
      </c>
      <c r="L5" s="83">
        <f t="shared" ref="L5:L9" si="4">L4+TIME(0,G4,0)</f>
        <v>0.81319444444444455</v>
      </c>
    </row>
    <row r="6" spans="1:13" s="30" customFormat="1" ht="20.5">
      <c r="A6" s="46"/>
      <c r="B6" s="155">
        <f>B4+0.1</f>
        <v>4.1999999999999993</v>
      </c>
      <c r="C6" s="89"/>
      <c r="D6" s="147" t="s">
        <v>122</v>
      </c>
      <c r="E6" s="49"/>
      <c r="F6" s="156" t="s">
        <v>123</v>
      </c>
      <c r="G6" s="133">
        <v>1</v>
      </c>
      <c r="H6" s="74">
        <f t="shared" si="0"/>
        <v>0.56388888888888888</v>
      </c>
      <c r="I6" s="74">
        <f t="shared" si="1"/>
        <v>0.68888888888888888</v>
      </c>
      <c r="J6" s="149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5">
        <f t="shared" ref="B7:B13" si="5">B6+0.1</f>
        <v>4.2999999999999989</v>
      </c>
      <c r="C7" s="89"/>
      <c r="D7" s="147" t="s">
        <v>131</v>
      </c>
      <c r="E7" s="49"/>
      <c r="F7" s="156" t="s">
        <v>121</v>
      </c>
      <c r="G7" s="133">
        <v>1</v>
      </c>
      <c r="H7" s="74">
        <f t="shared" si="0"/>
        <v>0.56458333333333333</v>
      </c>
      <c r="I7" s="74">
        <f t="shared" si="1"/>
        <v>0.68958333333333333</v>
      </c>
      <c r="J7" s="149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5">
        <f t="shared" si="5"/>
        <v>4.3999999999999986</v>
      </c>
      <c r="C8" s="89"/>
      <c r="D8" s="147" t="s">
        <v>132</v>
      </c>
      <c r="E8" s="49" t="s">
        <v>294</v>
      </c>
      <c r="F8" s="156" t="s">
        <v>121</v>
      </c>
      <c r="G8" s="129">
        <v>5</v>
      </c>
      <c r="H8" s="74">
        <f t="shared" si="0"/>
        <v>0.56527777777777777</v>
      </c>
      <c r="I8" s="74">
        <f t="shared" si="1"/>
        <v>0.69027777777777777</v>
      </c>
      <c r="J8" s="149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1" customFormat="1" ht="84.75" customHeight="1">
      <c r="B9" s="59">
        <f t="shared" si="5"/>
        <v>4.4999999999999982</v>
      </c>
      <c r="D9" s="346" t="s">
        <v>364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48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1" customFormat="1" ht="73" customHeight="1">
      <c r="B10" s="104">
        <f>B9+0.1</f>
        <v>4.5999999999999979</v>
      </c>
      <c r="D10" s="268" t="s">
        <v>217</v>
      </c>
      <c r="E10" s="269"/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48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1" customFormat="1" ht="73" customHeight="1">
      <c r="B11" s="104">
        <f>B10+0.1</f>
        <v>4.6999999999999975</v>
      </c>
      <c r="D11" s="348" t="s">
        <v>241</v>
      </c>
      <c r="E11" s="53" t="s">
        <v>339</v>
      </c>
      <c r="F11" s="349" t="s">
        <v>242</v>
      </c>
      <c r="G11" s="70">
        <v>15</v>
      </c>
      <c r="H11" s="83">
        <f>H10+TIME(0,G10,0)</f>
        <v>0.58263888888888882</v>
      </c>
      <c r="I11" s="83">
        <f>I10+TIME(0,G10,0)</f>
        <v>0.70763888888888882</v>
      </c>
      <c r="J11" s="148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30" customFormat="1" ht="64" customHeight="1">
      <c r="A12" s="46"/>
      <c r="B12" s="266">
        <f>B11+0.1</f>
        <v>4.7999999999999972</v>
      </c>
      <c r="C12" s="267"/>
      <c r="D12" s="346" t="s">
        <v>380</v>
      </c>
      <c r="E12" s="53"/>
      <c r="F12" s="95" t="s">
        <v>183</v>
      </c>
      <c r="G12" s="175">
        <v>10</v>
      </c>
      <c r="H12" s="83">
        <f>H11+TIME(0,G11,0)</f>
        <v>0.59305555555555545</v>
      </c>
      <c r="I12" s="83">
        <f>I11+TIME(0,G11,0)</f>
        <v>0.71805555555555545</v>
      </c>
      <c r="J12" s="148">
        <f>J11+TIME(0,G11,0)</f>
        <v>1.3847222222222226</v>
      </c>
      <c r="K12" s="83">
        <f>K11+TIME(0,G11,0)</f>
        <v>1.0097222222222222</v>
      </c>
      <c r="L12" s="83">
        <f>L11+TIME(0,G11,0)</f>
        <v>0.84305555555555556</v>
      </c>
    </row>
    <row r="13" spans="1:13" s="101" customFormat="1" ht="75.5" customHeight="1">
      <c r="B13" s="104">
        <f t="shared" si="5"/>
        <v>4.8999999999999968</v>
      </c>
      <c r="D13" s="350" t="s">
        <v>172</v>
      </c>
      <c r="E13" s="56" t="s">
        <v>202</v>
      </c>
      <c r="F13" s="69" t="s">
        <v>133</v>
      </c>
      <c r="G13" s="73">
        <v>5</v>
      </c>
      <c r="H13" s="61">
        <f t="shared" si="0"/>
        <v>0.59999999999999987</v>
      </c>
      <c r="I13" s="61">
        <f t="shared" si="1"/>
        <v>0.72499999999999987</v>
      </c>
      <c r="J13" s="150">
        <f t="shared" si="2"/>
        <v>1.3916666666666671</v>
      </c>
      <c r="K13" s="61">
        <f t="shared" si="3"/>
        <v>1.0166666666666666</v>
      </c>
      <c r="L13" s="61">
        <f>L12+TIME(0,G12,0)</f>
        <v>0.85</v>
      </c>
    </row>
    <row r="14" spans="1:13" s="99" customFormat="1" ht="54.75" customHeight="1">
      <c r="B14" s="104"/>
      <c r="C14" s="101"/>
      <c r="D14" s="351" t="s">
        <v>365</v>
      </c>
      <c r="E14" s="352"/>
      <c r="F14" s="53"/>
      <c r="G14" s="175"/>
      <c r="H14" s="61"/>
      <c r="I14" s="61"/>
      <c r="J14" s="150"/>
      <c r="K14" s="61"/>
      <c r="L14" s="61"/>
    </row>
    <row r="15" spans="1:13" s="101" customFormat="1" ht="77.25" customHeight="1">
      <c r="A15" s="93"/>
      <c r="B15" s="104">
        <f>B13+0.1</f>
        <v>4.9999999999999964</v>
      </c>
      <c r="C15" s="33"/>
      <c r="D15" s="353" t="s">
        <v>150</v>
      </c>
      <c r="E15" s="56" t="s">
        <v>369</v>
      </c>
      <c r="F15" s="175" t="s">
        <v>385</v>
      </c>
      <c r="G15" s="73">
        <v>15</v>
      </c>
      <c r="H15" s="61">
        <f>H13+TIME(0,G13,0)</f>
        <v>0.60347222222222208</v>
      </c>
      <c r="I15" s="61">
        <f>I13+TIME(0,G13,0)</f>
        <v>0.72847222222222208</v>
      </c>
      <c r="J15" s="150">
        <f>J13+TIME(0,G13,0)</f>
        <v>1.3951388888888894</v>
      </c>
      <c r="K15" s="61">
        <f>K13+TIME(0,G13,0)</f>
        <v>1.0201388888888889</v>
      </c>
      <c r="L15" s="61">
        <f>L13+TIME(0,G13,0)</f>
        <v>0.85347222222222219</v>
      </c>
    </row>
    <row r="16" spans="1:13" s="101" customFormat="1" ht="74.5" customHeight="1">
      <c r="A16" s="93"/>
      <c r="B16" s="104">
        <f>B15+0.1</f>
        <v>5.0999999999999961</v>
      </c>
      <c r="C16" s="33"/>
      <c r="D16" s="136" t="s">
        <v>404</v>
      </c>
      <c r="E16" s="56" t="s">
        <v>371</v>
      </c>
      <c r="F16" s="69" t="s">
        <v>164</v>
      </c>
      <c r="G16" s="73">
        <v>15</v>
      </c>
      <c r="H16" s="61">
        <f>H15+TIME(0,G15,0)</f>
        <v>0.61388888888888871</v>
      </c>
      <c r="I16" s="61">
        <f>I15+TIME(0,G15,0)</f>
        <v>0.73888888888888871</v>
      </c>
      <c r="J16" s="150">
        <f>J15+TIME(0,G15,0)</f>
        <v>1.4055555555555561</v>
      </c>
      <c r="K16" s="61">
        <f>K15+TIME(0,G15,0)</f>
        <v>1.0305555555555557</v>
      </c>
      <c r="L16" s="61">
        <f>L15+TIME(0,G15,0)</f>
        <v>0.86388888888888882</v>
      </c>
    </row>
    <row r="17" spans="1:15" s="99" customFormat="1" ht="73.5" customHeight="1">
      <c r="B17" s="104">
        <f>B16+0.1</f>
        <v>5.1999999999999957</v>
      </c>
      <c r="C17" s="101"/>
      <c r="D17" s="346" t="s">
        <v>366</v>
      </c>
      <c r="E17" s="56" t="s">
        <v>367</v>
      </c>
      <c r="F17" s="53" t="s">
        <v>368</v>
      </c>
      <c r="G17" s="73">
        <v>15</v>
      </c>
      <c r="H17" s="61">
        <f>H16+TIME(0,G16,0)</f>
        <v>0.62430555555555534</v>
      </c>
      <c r="I17" s="61">
        <f>I16+TIME(0,G16,0)</f>
        <v>0.74930555555555534</v>
      </c>
      <c r="J17" s="150">
        <f>J16+TIME(0,G16,0)</f>
        <v>1.4159722222222229</v>
      </c>
      <c r="K17" s="61">
        <f>K16+TIME(0,G16,0)</f>
        <v>1.0409722222222224</v>
      </c>
      <c r="L17" s="61">
        <f>L16+TIME(0,G16,0)</f>
        <v>0.87430555555555545</v>
      </c>
    </row>
    <row r="18" spans="1:15" s="101" customFormat="1" ht="77.25" customHeight="1">
      <c r="A18" s="93"/>
      <c r="B18" s="104">
        <f>B17+0.1</f>
        <v>5.2999999999999954</v>
      </c>
      <c r="C18" s="33"/>
      <c r="D18" s="136" t="s">
        <v>370</v>
      </c>
      <c r="E18" s="56" t="s">
        <v>401</v>
      </c>
      <c r="F18" s="69" t="s">
        <v>386</v>
      </c>
      <c r="G18" s="73">
        <v>15</v>
      </c>
      <c r="H18" s="61">
        <f>H17+TIME(0,G17,0)</f>
        <v>0.63472222222222197</v>
      </c>
      <c r="I18" s="61">
        <f>I17+TIME(0,G17,0)</f>
        <v>0.75972222222222197</v>
      </c>
      <c r="J18" s="150">
        <f>J17+TIME(0,G17,0)</f>
        <v>1.4263888888888896</v>
      </c>
      <c r="K18" s="61">
        <f>K17+TIME(0,G17,0)</f>
        <v>1.0513888888888892</v>
      </c>
      <c r="L18" s="61">
        <f>L17+TIME(0,G17,0)</f>
        <v>0.88472222222222208</v>
      </c>
    </row>
    <row r="19" spans="1:15" s="17" customFormat="1" ht="34.5" customHeight="1">
      <c r="A19" s="30"/>
      <c r="B19" s="104"/>
      <c r="C19" s="62"/>
      <c r="D19" s="354" t="s">
        <v>137</v>
      </c>
      <c r="E19" s="56"/>
      <c r="F19" s="53"/>
      <c r="G19" s="31"/>
      <c r="H19" s="39"/>
      <c r="I19" s="72"/>
      <c r="J19" s="148"/>
    </row>
    <row r="20" spans="1:15" ht="82.5" customHeight="1">
      <c r="A20" s="17"/>
      <c r="B20" s="347">
        <f>B16+0.1</f>
        <v>5.1999999999999957</v>
      </c>
      <c r="C20" s="62"/>
      <c r="D20" s="355" t="s">
        <v>140</v>
      </c>
      <c r="E20" s="56" t="s">
        <v>372</v>
      </c>
      <c r="F20" s="53" t="s">
        <v>374</v>
      </c>
      <c r="G20" s="40">
        <v>5</v>
      </c>
      <c r="H20" s="61">
        <f>H16+TIME(0,G16,0)</f>
        <v>0.62430555555555534</v>
      </c>
      <c r="I20" s="61">
        <f>I16+TIME(0,G16,0)</f>
        <v>0.74930555555555534</v>
      </c>
      <c r="J20" s="150">
        <f>J16+TIME(1,G16,0)</f>
        <v>1.4576388888888894</v>
      </c>
      <c r="K20" s="61">
        <f>K16+TIME(0,G16,0)</f>
        <v>1.0409722222222224</v>
      </c>
      <c r="L20" s="61">
        <f>L16+TIME(0,G16,0)</f>
        <v>0.87430555555555545</v>
      </c>
      <c r="M20" s="30"/>
      <c r="N20" s="30"/>
      <c r="O20" s="30"/>
    </row>
    <row r="21" spans="1:15" ht="82.5" customHeight="1">
      <c r="A21" s="17"/>
      <c r="B21" s="347">
        <f>B20+0.1</f>
        <v>5.2999999999999954</v>
      </c>
      <c r="C21" s="62"/>
      <c r="D21" s="355" t="s">
        <v>171</v>
      </c>
      <c r="E21" s="56" t="s">
        <v>373</v>
      </c>
      <c r="F21" s="69" t="s">
        <v>153</v>
      </c>
      <c r="G21" s="40">
        <v>5</v>
      </c>
      <c r="H21" s="83">
        <f>H20+TIME(0,G20,0)</f>
        <v>0.62777777777777755</v>
      </c>
      <c r="I21" s="83">
        <f>I20+TIME(0,G20,0)</f>
        <v>0.75277777777777755</v>
      </c>
      <c r="J21" s="148">
        <f>J20+TIME(0,G20,0)</f>
        <v>1.4611111111111117</v>
      </c>
      <c r="K21" s="83">
        <f>K20+TIME(0,G20,0)</f>
        <v>1.0444444444444447</v>
      </c>
      <c r="L21" s="83">
        <f>L20+TIME(0,G20,0)</f>
        <v>0.87777777777777766</v>
      </c>
      <c r="M21" s="30"/>
      <c r="N21" s="30"/>
      <c r="O21" s="30"/>
    </row>
    <row r="22" spans="1:15" s="107" customFormat="1" ht="58.5" customHeight="1">
      <c r="A22" s="107" t="s">
        <v>154</v>
      </c>
      <c r="B22" s="104">
        <f>B21+0.1</f>
        <v>5.399999999999995</v>
      </c>
      <c r="C22" s="62"/>
      <c r="D22" s="355" t="s">
        <v>138</v>
      </c>
      <c r="E22" s="56"/>
      <c r="F22" s="53" t="s">
        <v>121</v>
      </c>
      <c r="G22" s="177">
        <v>1</v>
      </c>
      <c r="H22" s="83">
        <f>H21+TIME(0,G21,0)</f>
        <v>0.63124999999999976</v>
      </c>
      <c r="I22" s="83">
        <f>I21+TIME(0,G21,0)</f>
        <v>0.75624999999999976</v>
      </c>
      <c r="J22" s="148">
        <f>J21+TIME(0,G21,0)</f>
        <v>1.464583333333334</v>
      </c>
      <c r="K22" s="83">
        <f>K21+TIME(0,G21,0)</f>
        <v>1.0479166666666671</v>
      </c>
      <c r="L22" s="83">
        <f>L21+TIME(0,G21,0)</f>
        <v>0.88124999999999987</v>
      </c>
    </row>
    <row r="24" spans="1:15" s="81" customFormat="1" ht="20.5">
      <c r="A24" s="115"/>
      <c r="E24" s="87"/>
      <c r="F24" s="42"/>
      <c r="G24" s="42"/>
      <c r="H24" s="42"/>
      <c r="I24" s="42"/>
      <c r="J24" s="42"/>
      <c r="K24" s="42"/>
      <c r="L24" s="42"/>
      <c r="M24" s="42"/>
    </row>
    <row r="25" spans="1:15" s="22" customFormat="1" ht="15" customHeight="1">
      <c r="D25" s="165" t="s">
        <v>127</v>
      </c>
      <c r="E25" s="122"/>
      <c r="J25" s="23"/>
      <c r="K25" s="23"/>
      <c r="L25" s="23"/>
    </row>
    <row r="26" spans="1:15" s="107" customFormat="1" ht="20.5">
      <c r="D26" s="107" t="s">
        <v>375</v>
      </c>
    </row>
    <row r="27" spans="1:15" s="98" customFormat="1">
      <c r="D27" s="98" t="s">
        <v>376</v>
      </c>
    </row>
    <row r="28" spans="1:15" s="119" customFormat="1" ht="19.25">
      <c r="D28" s="119" t="s">
        <v>377</v>
      </c>
      <c r="E28" s="98"/>
      <c r="F28" s="98"/>
      <c r="G28" s="98"/>
      <c r="H28" s="98"/>
      <c r="I28" s="98"/>
      <c r="J28" s="98"/>
      <c r="K28" s="98"/>
      <c r="L28" s="98"/>
      <c r="M28" s="98"/>
    </row>
    <row r="29" spans="1:15" s="98" customFormat="1">
      <c r="D29" s="98" t="s">
        <v>378</v>
      </c>
      <c r="E29" s="119"/>
      <c r="F29" s="119"/>
      <c r="G29" s="119"/>
      <c r="H29" s="119"/>
      <c r="I29" s="119"/>
      <c r="J29" s="119"/>
      <c r="K29" s="119"/>
      <c r="L29" s="119"/>
      <c r="M29" s="119"/>
    </row>
    <row r="30" spans="1:15" s="98" customFormat="1"/>
    <row r="31" spans="1:15" s="189" customFormat="1" ht="23.5">
      <c r="D31" s="188" t="s">
        <v>300</v>
      </c>
    </row>
    <row r="32" spans="1:15" s="107" customFormat="1" ht="21">
      <c r="D32" s="262" t="s">
        <v>301</v>
      </c>
    </row>
    <row r="33" spans="1:13" s="107" customFormat="1" ht="21">
      <c r="D33" s="262" t="s">
        <v>182</v>
      </c>
    </row>
    <row r="34" spans="1:13" s="99" customFormat="1" ht="20.5">
      <c r="D34" s="263" t="s">
        <v>302</v>
      </c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s="99" customFormat="1" ht="21">
      <c r="D35" s="262" t="s">
        <v>303</v>
      </c>
      <c r="H35" s="264"/>
    </row>
    <row r="36" spans="1:13" s="99" customFormat="1" ht="21">
      <c r="D36" s="262" t="s">
        <v>304</v>
      </c>
      <c r="H36" s="264"/>
    </row>
    <row r="37" spans="1:13" s="99" customFormat="1" ht="21">
      <c r="D37" s="262"/>
      <c r="H37" s="264"/>
    </row>
    <row r="38" spans="1:13" s="99" customFormat="1" ht="21.75" thickBot="1">
      <c r="D38" s="262"/>
      <c r="H38" s="264"/>
    </row>
    <row r="39" spans="1:13" s="30" customFormat="1" ht="29.5">
      <c r="A39" s="81"/>
      <c r="B39" s="46"/>
      <c r="C39" s="46"/>
      <c r="E39" s="33"/>
      <c r="F39" s="33"/>
      <c r="G39" s="51" t="s">
        <v>114</v>
      </c>
      <c r="H39" s="82" t="s">
        <v>396</v>
      </c>
      <c r="I39" s="66" t="s">
        <v>397</v>
      </c>
      <c r="J39" s="330" t="s">
        <v>398</v>
      </c>
      <c r="K39" s="331" t="s">
        <v>399</v>
      </c>
      <c r="L39" s="332" t="s">
        <v>400</v>
      </c>
    </row>
    <row r="40" spans="1:13" s="17" customFormat="1" ht="47.25" customHeight="1">
      <c r="A40" s="30"/>
      <c r="D40" s="116" t="s">
        <v>379</v>
      </c>
      <c r="E40" s="35"/>
      <c r="F40" s="35"/>
      <c r="G40" s="153">
        <v>120</v>
      </c>
      <c r="H40" s="83">
        <v>0.66666666666666663</v>
      </c>
      <c r="I40" s="83">
        <f>H40+3/24</f>
        <v>0.79166666666666663</v>
      </c>
      <c r="J40" s="148">
        <f>H40+19/24</f>
        <v>1.4583333333333333</v>
      </c>
      <c r="K40" s="83">
        <f>H40+10/24</f>
        <v>1.0833333333333333</v>
      </c>
      <c r="L40" s="83">
        <f>K40-4/24</f>
        <v>0.91666666666666663</v>
      </c>
    </row>
    <row r="41" spans="1:13" s="30" customFormat="1" ht="18">
      <c r="A41" s="17"/>
      <c r="B41" s="46"/>
      <c r="C41" s="46"/>
      <c r="E41" s="33"/>
      <c r="F41" s="33"/>
      <c r="G41" s="31"/>
      <c r="H41" s="33"/>
      <c r="I41" s="45"/>
    </row>
    <row r="42" spans="1:13" s="106" customFormat="1" ht="18.75" thickBot="1">
      <c r="A42" s="46"/>
    </row>
    <row r="43" spans="1:13" s="99" customFormat="1" ht="21.75" thickBot="1">
      <c r="D43" s="279" t="s">
        <v>198</v>
      </c>
      <c r="E43" s="280"/>
      <c r="F43" s="262"/>
      <c r="G43" s="281"/>
      <c r="H43" s="90"/>
      <c r="I43" s="146"/>
      <c r="K43" s="101"/>
      <c r="L43" s="101"/>
      <c r="M43" s="101"/>
    </row>
    <row r="44" spans="1:13" s="30" customFormat="1" ht="19.25" thickBot="1">
      <c r="D44" s="334" t="s">
        <v>288</v>
      </c>
      <c r="E44" s="335"/>
      <c r="F44" s="334"/>
      <c r="G44" s="336"/>
      <c r="H44" s="40"/>
      <c r="I44" s="58"/>
      <c r="K44" s="33"/>
      <c r="L44" s="33"/>
      <c r="M44" s="33"/>
    </row>
    <row r="45" spans="1:13" s="30" customFormat="1" ht="18.5">
      <c r="D45" s="334" t="s">
        <v>182</v>
      </c>
      <c r="E45" s="335"/>
      <c r="F45" s="334" t="s">
        <v>192</v>
      </c>
      <c r="G45" s="337"/>
      <c r="H45" s="40"/>
      <c r="I45" s="58"/>
      <c r="K45" s="33"/>
      <c r="L45" s="33"/>
      <c r="M45" s="33"/>
    </row>
    <row r="46" spans="1:13" s="30" customFormat="1" ht="18">
      <c r="D46" s="338" t="s">
        <v>289</v>
      </c>
      <c r="E46" s="335"/>
      <c r="F46" s="338" t="s">
        <v>290</v>
      </c>
      <c r="G46" s="337"/>
      <c r="H46" s="40"/>
      <c r="I46" s="58"/>
      <c r="K46" s="33"/>
      <c r="L46" s="33"/>
      <c r="M46" s="33"/>
    </row>
    <row r="47" spans="1:13" s="30" customFormat="1" ht="18.5">
      <c r="D47" s="334" t="s">
        <v>351</v>
      </c>
      <c r="E47" s="335"/>
      <c r="F47" s="334" t="s">
        <v>193</v>
      </c>
      <c r="G47" s="337"/>
      <c r="H47" s="40"/>
      <c r="I47" s="58"/>
      <c r="K47" s="33"/>
      <c r="L47" s="33"/>
      <c r="M47" s="33"/>
    </row>
    <row r="48" spans="1:13" s="30" customFormat="1" ht="18.5">
      <c r="D48" s="334" t="s">
        <v>352</v>
      </c>
      <c r="E48" s="335"/>
      <c r="F48" s="334" t="s">
        <v>194</v>
      </c>
      <c r="G48" s="337"/>
      <c r="H48" s="40"/>
      <c r="I48" s="58"/>
      <c r="K48" s="33"/>
      <c r="L48" s="33"/>
      <c r="M48" s="33"/>
    </row>
    <row r="49" spans="1:15" s="30" customFormat="1" ht="18.5">
      <c r="D49" s="334"/>
      <c r="E49" s="335"/>
      <c r="F49" s="334" t="s">
        <v>195</v>
      </c>
      <c r="G49" s="337"/>
      <c r="H49" s="40"/>
      <c r="I49" s="58"/>
      <c r="K49" s="33"/>
      <c r="L49" s="33"/>
      <c r="M49" s="33"/>
    </row>
    <row r="50" spans="1:15" s="30" customFormat="1" ht="18.5">
      <c r="D50" s="38"/>
      <c r="E50" s="335"/>
      <c r="F50" s="334" t="s">
        <v>196</v>
      </c>
      <c r="G50" s="337"/>
      <c r="H50" s="40"/>
      <c r="I50" s="58"/>
      <c r="K50" s="33"/>
      <c r="L50" s="33"/>
      <c r="M50" s="33"/>
    </row>
    <row r="51" spans="1:15" s="30" customFormat="1" ht="18.5">
      <c r="D51" s="38"/>
      <c r="E51" s="335"/>
      <c r="F51" s="334" t="s">
        <v>353</v>
      </c>
      <c r="G51" s="337"/>
      <c r="H51" s="40"/>
      <c r="I51" s="58"/>
      <c r="K51" s="33"/>
      <c r="L51" s="33"/>
      <c r="M51" s="33"/>
    </row>
    <row r="52" spans="1:15" s="30" customFormat="1" ht="18.5">
      <c r="D52" s="38"/>
      <c r="E52" s="335"/>
      <c r="F52" s="334" t="s">
        <v>354</v>
      </c>
      <c r="G52" s="337"/>
      <c r="H52" s="40"/>
      <c r="I52" s="58"/>
      <c r="K52" s="33"/>
      <c r="L52" s="33"/>
      <c r="M52" s="33"/>
    </row>
    <row r="53" spans="1:15" s="30" customFormat="1" ht="18.5">
      <c r="D53" s="38"/>
      <c r="E53" s="335"/>
      <c r="F53" s="334" t="s">
        <v>197</v>
      </c>
      <c r="G53" s="337"/>
      <c r="H53" s="40"/>
      <c r="I53" s="58"/>
      <c r="K53" s="33"/>
      <c r="L53" s="33"/>
      <c r="M53" s="33"/>
    </row>
    <row r="54" spans="1:15" s="30" customFormat="1" ht="18">
      <c r="B54" s="57"/>
      <c r="C54" s="37"/>
      <c r="D54" s="339"/>
      <c r="E54" s="31"/>
      <c r="F54" s="338" t="s">
        <v>291</v>
      </c>
      <c r="G54" s="40"/>
      <c r="H54" s="40"/>
      <c r="I54" s="58"/>
      <c r="K54" s="33"/>
      <c r="L54" s="33"/>
      <c r="M54" s="33"/>
    </row>
    <row r="56" spans="1:15" ht="18">
      <c r="B56" s="30"/>
      <c r="C56" s="30"/>
      <c r="D56" s="30"/>
      <c r="E56" s="31"/>
      <c r="F56" s="30"/>
      <c r="I56" s="30"/>
      <c r="J56" s="75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41"/>
      <c r="I57" s="30"/>
      <c r="J57" s="75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</row>
    <row r="97" spans="5:12" ht="18">
      <c r="G97" s="30"/>
      <c r="H97" s="30"/>
    </row>
    <row r="98" spans="5:12" ht="18">
      <c r="G98" s="30"/>
      <c r="H98" s="30"/>
    </row>
    <row r="99" spans="5:12" ht="18">
      <c r="E99" s="2"/>
      <c r="G99" s="30"/>
      <c r="H99" s="30"/>
      <c r="J99" s="2"/>
      <c r="K99" s="2"/>
      <c r="L99" s="2"/>
    </row>
  </sheetData>
  <phoneticPr fontId="23"/>
  <hyperlinks>
    <hyperlink ref="D34" r:id="rId1" display="https://ieeesa.webex.com/ieeesa/j.php?MTID=mc0aa610fca1e4c43ea3b3cebac574aec" xr:uid="{A73366EB-DCDC-46A9-83CA-1F010A064F1A}"/>
    <hyperlink ref="D46" r:id="rId2" display="https://ieeesa.webex.com/ieeesa/j.php?MTID=mda3ba4f3974508f2ffdebbf050a15da3" xr:uid="{7856BCF4-83B6-4559-AB52-B0FEE1E2BA1D}"/>
    <hyperlink ref="F46" r:id="rId3" display="mailto:23490809065@ieeesa.webex.com" xr:uid="{3466A2E2-E57D-4362-9244-7354E47133B2}"/>
    <hyperlink ref="F54" r:id="rId4" display="https://ieeesa.webex.com/webappng/sites/ieeesa/meeting/info/b98e54f75a8b495da94e7a6299b9fc1b" xr:uid="{5BBE7A4B-8780-47D3-9F9D-3A154C3BD4BF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146</v>
      </c>
      <c r="E23" t="s">
        <v>147</v>
      </c>
      <c r="F23" s="160" t="s">
        <v>148</v>
      </c>
    </row>
    <row r="25" spans="4:6" ht="79.5" customHeight="1">
      <c r="D25" t="s">
        <v>140</v>
      </c>
      <c r="E25" t="s">
        <v>141</v>
      </c>
      <c r="F25" s="160" t="s">
        <v>142</v>
      </c>
    </row>
    <row r="26" spans="4:6" ht="98.5" customHeight="1">
      <c r="D26" t="s">
        <v>143</v>
      </c>
      <c r="E26" t="s">
        <v>144</v>
      </c>
      <c r="F26" s="160" t="s">
        <v>145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9 Mon</vt:lpstr>
      <vt:lpstr>Sep 10 Tue</vt:lpstr>
      <vt:lpstr>Sep 11 Wed</vt:lpstr>
      <vt:lpstr>Sep 12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2024-09-08T05:50:42Z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