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Cover" sheetId="1" state="visible" r:id="rId2"/>
    <sheet name="SA1" sheetId="2" state="visible" r:id="rId3"/>
    <sheet name="SAr1" sheetId="3" state="visible" r:id="rId4"/>
    <sheet name="SAr2" sheetId="4" state="visible" r:id="rId5"/>
    <sheet name="SAr3" sheetId="5" state="visible" r:id="rId6"/>
    <sheet name="Statistics" sheetId="6" state="visible" r:id="rId7"/>
  </sheets>
  <definedNames>
    <definedName function="false" hidden="true" localSheetId="1" name="_xlnm._FilterDatabase" vbProcedure="false">SA1!$A$1:$X$9999</definedName>
    <definedName function="false" hidden="true" localSheetId="2" name="_xlnm._FilterDatabase" vbProcedure="false">SAr1!$A$1:$X$9999</definedName>
    <definedName function="false" hidden="true" localSheetId="3" name="_xlnm._FilterDatabase" vbProcedure="false">SAr2!$A$1:$X$9999</definedName>
    <definedName function="false" hidden="true" localSheetId="4" name="_xlnm._FilterDatabase" vbProcedure="false">SAr3!$A$1:$X$9999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<sst xmlns="http://schemas.openxmlformats.org/spreadsheetml/2006/main" count="3178" uniqueCount="964">
  <si>
    <t xml:space="preserve">June, 2024</t>
  </si>
  <si>
    <t xml:space="preserve">15-24-0341-05-15-04me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</si>
  <si>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</si>
  <si>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</si>
  <si>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</si>
  <si>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</si>
  <si>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</si>
  <si>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</si>
  <si>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</si>
  <si>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</si>
  <si>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</si>
  <si>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</si>
  <si>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</si>
  <si>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</si>
  <si>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</si>
  <si>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</si>
  <si>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</si>
  <si>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</si>
  <si>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</si>
  <si>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</si>
  <si>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</si>
  <si>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</si>
  <si>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</si>
  <si>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</si>
  <si>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</si>
  <si>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</si>
  <si>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</si>
  <si>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</si>
  <si>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</si>
  <si>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</si>
  <si>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</si>
  <si>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</si>
  <si>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</si>
  <si>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</si>
  <si>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</si>
  <si>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</si>
  <si>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</si>
  <si>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</si>
  <si>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</si>
  <si>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</si>
  <si>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</si>
  <si>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</si>
  <si>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</si>
  <si>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</si>
  <si>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</si>
  <si>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</si>
  <si>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</si>
  <si>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</si>
  <si>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</si>
  <si>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</si>
  <si>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</si>
  <si>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</si>
  <si>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</si>
  <si>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</si>
  <si>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</si>
  <si>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</si>
  <si>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</si>
  <si>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</si>
  <si>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</si>
  <si>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</si>
  <si>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</si>
  <si>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</si>
  <si>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</si>
  <si>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</si>
  <si>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</si>
  <si>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</si>
  <si>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</si>
  <si>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</si>
  <si>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</si>
  <si>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</si>
  <si>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</si>
  <si>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</si>
  <si>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</si>
  <si>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</si>
  <si>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</si>
  <si>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</si>
  <si>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</si>
  <si>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</si>
  <si>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</si>
  <si>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</si>
  <si>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</si>
  <si>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</si>
  <si>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</si>
  <si>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</si>
  <si>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</si>
  <si>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</si>
  <si>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</si>
  <si>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</si>
  <si>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</si>
  <si>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</si>
  <si>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</si>
  <si>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</si>
  <si>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</si>
  <si>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</si>
  <si>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</si>
  <si>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</si>
  <si>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</si>
  <si>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</si>
  <si>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</si>
  <si>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</si>
  <si>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</si>
  <si>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</si>
  <si>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</si>
  <si>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</si>
  <si>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</si>
  <si>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</si>
  <si>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</si>
  <si>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</si>
  <si>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</si>
  <si>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</si>
  <si>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</si>
  <si>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</si>
  <si>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</si>
  <si>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</si>
  <si>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</si>
  <si>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</si>
  <si>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</si>
  <si>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</si>
  <si>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</si>
  <si>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</si>
  <si>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</si>
  <si>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</si>
  <si>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</si>
  <si>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</si>
  <si>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</si>
  <si>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</si>
  <si>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</si>
  <si>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</si>
  <si>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</si>
  <si>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</si>
  <si>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</si>
  <si>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</si>
  <si>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</si>
  <si>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</si>
  <si>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</si>
  <si>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</si>
  <si>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</si>
  <si>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</si>
  <si>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</si>
  <si>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</si>
  <si>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</si>
  <si>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</si>
  <si>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</si>
  <si>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</si>
  <si>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</si>
  <si>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</si>
  <si>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</si>
  <si>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</si>
  <si>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</si>
  <si>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</si>
  <si>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</si>
  <si>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</si>
  <si>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</si>
  <si>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</si>
  <si>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</si>
  <si>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</si>
  <si>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</si>
  <si>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</si>
  <si>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</si>
  <si>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</si>
  <si>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</si>
  <si>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</si>
  <si>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</si>
  <si>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</si>
  <si>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</si>
  <si>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</si>
  <si>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</si>
  <si>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</si>
  <si>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</si>
  <si>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</si>
  <si>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</si>
  <si>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</si>
  <si>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</si>
  <si>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</si>
  <si>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</si>
  <si>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</si>
  <si>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</si>
  <si>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</si>
  <si>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</si>
  <si>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</si>
  <si>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</si>
  <si>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</si>
  <si>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</si>
  <si>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</si>
  <si>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</si>
  <si>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</si>
  <si>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</si>
  <si>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</si>
  <si>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</si>
  <si>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</si>
  <si>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</si>
  <si>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</si>
  <si>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</si>
  <si>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</si>
  <si>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</si>
  <si>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</si>
  <si>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</si>
  <si>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</si>
  <si>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</si>
  <si>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</si>
  <si>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</si>
  <si>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</si>
  <si>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</si>
  <si>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</si>
  <si>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</si>
  <si>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</si>
  <si>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</si>
  <si>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</si>
  <si>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</si>
  <si>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</si>
  <si>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</si>
  <si>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</si>
  <si>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</si>
  <si>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</si>
  <si>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</si>
  <si>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</si>
  <si>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</si>
  <si>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</si>
  <si>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</si>
  <si>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</si>
  <si>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</si>
  <si>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</si>
  <si>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</si>
  <si>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</si>
  <si>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</si>
  <si>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</si>
  <si>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</si>
  <si>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</si>
  <si>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</si>
  <si>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</si>
  <si>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</si>
  <si>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</si>
  <si>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</si>
  <si>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</si>
  <si>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</si>
  <si>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</si>
  <si>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</si>
  <si>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</si>
  <si>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</si>
  <si>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</si>
  <si>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</si>
  <si>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</si>
  <si>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</si>
  <si>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</si>
  <si>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</si>
  <si>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</si>
  <si>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</si>
  <si>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</si>
  <si>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</si>
  <si>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</si>
  <si>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</si>
  <si>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</si>
  <si>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</si>
  <si>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</si>
  <si>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</si>
  <si>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</si>
  <si>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</si>
  <si>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</si>
  <si>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</si>
  <si>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</si>
  <si>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</si>
  <si>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</si>
  <si>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</si>
  <si>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</si>
  <si>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</si>
  <si>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</si>
  <si>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</si>
  <si>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</si>
  <si>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</si>
  <si>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</si>
  <si>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</si>
  <si>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</si>
  <si>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</si>
  <si>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</si>
  <si>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</si>
  <si>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</si>
  <si>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</si>
  <si>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</si>
  <si>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</si>
  <si>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</si>
  <si>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</si>
  <si>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</si>
  <si>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</si>
  <si>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</si>
  <si>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</si>
  <si>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</si>
  <si>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</si>
  <si>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</si>
  <si>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</si>
  <si>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</si>
  <si>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</si>
  <si>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</si>
  <si>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</si>
  <si>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</si>
  <si>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</si>
  <si>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</si>
  <si>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</si>
  <si>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</si>
  <si>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</si>
  <si>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</si>
  <si>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</si>
  <si>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</si>
  <si>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</si>
  <si>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</si>
  <si>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</si>
  <si>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</si>
  <si>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</si>
  <si>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</si>
  <si>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</si>
  <si>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</si>
  <si>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</si>
  <si>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</si>
  <si>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</si>
  <si>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</si>
  <si>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</si>
  <si>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</si>
  <si>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</si>
  <si>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</si>
  <si>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</si>
  <si>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</si>
  <si>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</si>
  <si>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</si>
  <si>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</si>
  <si>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</si>
  <si>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</si>
  <si>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</si>
  <si>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</si>
  <si>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</si>
  <si>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</si>
  <si>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</si>
  <si>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</si>
  <si>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</si>
  <si>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</si>
  <si>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</si>
  <si>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</si>
  <si>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</si>
  <si>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</si>
  <si>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</si>
  <si>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</si>
  <si>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</si>
  <si>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</si>
  <si>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</si>
  <si>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</si>
  <si>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</si>
  <si>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</si>
  <si>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</si>
  <si>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</si>
  <si>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</si>
  <si>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</si>
  <si>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</si>
  <si>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</si>
  <si>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</si>
  <si>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</si>
  <si>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</si>
  <si>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</si>
  <si>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</si>
  <si>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</si>
  <si>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</si>
  <si>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</si>
  <si>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</si>
  <si>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</si>
  <si>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</si>
  <si>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</si>
  <si>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</si>
  <si>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</si>
  <si>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</si>
  <si>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</si>
  <si>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</si>
  <si>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</si>
  <si>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</si>
  <si>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</si>
  <si>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</si>
  <si>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</si>
  <si>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</si>
  <si>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</si>
  <si>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</si>
  <si>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</si>
  <si>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</si>
  <si>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</si>
  <si>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</si>
  <si>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</si>
  <si>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</si>
  <si>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</si>
  <si>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</si>
  <si>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</si>
  <si>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</si>
  <si>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</si>
  <si>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</si>
  <si>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</si>
  <si>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</si>
  <si>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</si>
  <si>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</si>
  <si>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</si>
  <si>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</si>
  <si>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</si>
  <si>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</si>
  <si>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</si>
  <si>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</si>
  <si>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</si>
  <si>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</si>
  <si>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</si>
  <si>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</si>
  <si>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</si>
  <si>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</si>
  <si>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</si>
  <si>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</si>
  <si>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</si>
  <si>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</si>
  <si>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</si>
  <si>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</si>
  <si>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</si>
  <si>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</si>
  <si>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</si>
  <si>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</si>
  <si>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</si>
  <si>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</si>
  <si>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</si>
  <si>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</si>
  <si>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</si>
  <si>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</si>
  <si>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</si>
  <si>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</si>
  <si>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</si>
  <si>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</si>
  <si>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</si>
  <si>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</si>
  <si>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</si>
  <si>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</si>
  <si>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</si>
  <si>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</si>
  <si>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</si>
  <si>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</si>
  <si>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</si>
  <si>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</si>
  <si>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</si>
  <si>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</si>
  <si>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</si>
  <si>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</si>
  <si>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</si>
  <si>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</si>
  <si>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</si>
  <si>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</si>
  <si>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</si>
  <si>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</si>
  <si>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</si>
  <si>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</si>
  <si>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</si>
  <si>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</si>
  <si>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</si>
  <si>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</si>
  <si>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</si>
  <si>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</si>
  <si>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</si>
  <si>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</si>
  <si>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</si>
  <si>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</si>
  <si>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</si>
  <si>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</si>
  <si>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</si>
  <si>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</si>
  <si>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</si>
  <si>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</si>
  <si>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</si>
  <si>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</si>
  <si>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</si>
  <si>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</si>
  <si>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</si>
  <si>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</si>
  <si>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</si>
  <si>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</si>
  <si>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</si>
  <si>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</si>
  <si>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</si>
  <si>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</si>
  <si>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</si>
  <si>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</si>
  <si>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</si>
  <si>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</si>
  <si>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</si>
  <si>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</si>
  <si>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</si>
  <si>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</si>
  <si>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</si>
  <si>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</si>
  <si>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</si>
  <si>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</si>
  <si>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</si>
  <si>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</si>
  <si>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</si>
  <si>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</si>
  <si>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</si>
  <si>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</si>
  <si>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</si>
  <si>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</si>
  <si>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</si>
  <si>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</si>
  <si>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</si>
  <si>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</si>
  <si>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</si>
  <si>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</si>
  <si>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</si>
  <si>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</si>
  <si>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</si>
  <si>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</si>
  <si>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</si>
  <si>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</si>
  <si>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</si>
  <si>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</si>
  <si>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</si>
  <si>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</si>
  <si>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</si>
  <si>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</si>
  <si>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</si>
  <si>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</si>
  <si>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</si>
  <si>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</si>
  <si>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</si>
  <si>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</si>
  <si>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</si>
  <si>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</si>
  <si>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</si>
  <si>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</si>
  <si>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</si>
  <si>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</si>
  <si>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</si>
  <si>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</si>
  <si>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</si>
  <si>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</si>
  <si>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</si>
  <si>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</si>
  <si>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</si>
  <si>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</si>
  <si>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</si>
  <si>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</si>
  <si>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</si>
  <si>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</si>
  <si>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</si>
  <si>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</si>
  <si>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</si>
  <si>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</si>
  <si>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</si>
  <si>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</si>
  <si>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</si>
  <si>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</si>
  <si>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</si>
  <si>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</si>
  <si>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</si>
  <si>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</si>
  <si>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</si>
  <si>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</si>
  <si>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</si>
  <si>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</si>
  <si>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</si>
  <si>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</si>
  <si>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</si>
  <si>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</si>
  <si>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</si>
  <si>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</si>
  <si>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</si>
  <si>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</si>
  <si>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</si>
  <si>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</si>
  <si>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</si>
  <si>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</si>
  <si>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</si>
  <si>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</si>
  <si>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</si>
  <si>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</si>
  <si>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</si>
  <si>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</si>
  <si>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</si>
  <si>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</si>
  <si>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</si>
  <si>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</si>
  <si>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</si>
  <si>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</si>
  <si>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</si>
  <si>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</si>
  <si>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</si>
  <si>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</si>
  <si>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</si>
  <si>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</si>
  <si>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</si>
  <si>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</si>
  <si>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</si>
  <si>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</si>
  <si>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</si>
  <si>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</si>
  <si>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</si>
  <si>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</si>
  <si>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</si>
  <si>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</si>
  <si>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</si>
  <si>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</si>
  <si>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</si>
  <si>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</si>
  <si>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</si>
  <si>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</si>
  <si>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</si>
  <si>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</si>
  <si>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</si>
  <si>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</si>
  <si>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</si>
  <si>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</si>
  <si>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</si>
  <si>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</si>
  <si>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</si>
  <si>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</si>
  <si>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</si>
  <si>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</si>
  <si>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</si>
  <si>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</si>
  <si>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</si>
  <si>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</si>
  <si>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</si>
  <si>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</si>
  <si>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</si>
  <si>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</si>
  <si>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</si>
  <si>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</si>
  <si>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</si>
  <si>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</si>
  <si>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</si>
  <si>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</si>
  <si>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</si>
  <si>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</si>
  <si>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</si>
  <si>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</si>
  <si>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</si>
  <si>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</si>
  <si>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</si>
  <si>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</si>
  <si>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</si>
  <si>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</si>
  <si>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</si>
  <si>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</si>
  <si>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</si>
  <si>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</si>
  <si>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</si>
  <si>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</si>
  <si>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</si>
  <si>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</si>
  <si>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</si>
  <si>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</si>
  <si>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</si>
  <si>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</si>
  <si>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</si>
  <si>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</si>
  <si>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</si>
  <si>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</si>
  <si>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</si>
  <si>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</si>
  <si>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</si>
  <si>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</si>
  <si>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</si>
  <si>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</si>
  <si>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</si>
  <si>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</si>
  <si>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</si>
  <si>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</si>
  <si>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</si>
  <si>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</si>
  <si>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</si>
  <si>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</si>
  <si>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</si>
  <si>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</si>
  <si>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</si>
  <si>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</si>
  <si>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</si>
  <si>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</si>
  <si>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</si>
  <si>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</si>
  <si>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</si>
  <si>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</si>
  <si>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</si>
  <si>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</si>
  <si>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</si>
  <si>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</si>
  <si>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</si>
  <si>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</si>
  <si>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</si>
  <si>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</si>
  <si>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</si>
  <si>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</si>
  <si>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</si>
  <si>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</si>
  <si>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</si>
  <si>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</si>
  <si>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</si>
  <si>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</si>
  <si>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</si>
  <si>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</si>
  <si>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</si>
  <si>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</si>
  <si>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</si>
  <si>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</si>
  <si>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</si>
  <si>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</si>
  <si>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</si>
  <si>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</si>
  <si>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</si>
  <si>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</si>
  <si>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</si>
  <si>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</si>
  <si>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</si>
  <si>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</si>
  <si>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</si>
  <si>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</si>
  <si>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</si>
  <si>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</si>
  <si>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</si>
  <si>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</si>
  <si>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</si>
  <si>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</si>
  <si>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</si>
  <si>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</si>
  <si>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</si>
  <si>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</si>
  <si>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</si>
  <si>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</si>
  <si>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</si>
  <si>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</si>
  <si>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</si>
  <si>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</si>
  <si>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</si>
  <si>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</si>
  <si>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</si>
  <si>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</si>
  <si>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</si>
  <si>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</si>
  <si>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</si>
  <si>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</si>
  <si>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</si>
  <si>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</si>
  <si>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</si>
  <si>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</si>
  <si>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</si>
  <si>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</si>
  <si>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</si>
  <si>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</si>
  <si>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</si>
  <si>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</si>
  <si>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</si>
  <si>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</si>
  <si>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</si>
  <si>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</si>
  <si>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</si>
  <si>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</si>
  <si>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</si>
  <si>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</si>
  <si>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</si>
  <si>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</si>
  <si>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</si>
  <si>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</si>
  <si>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</si>
  <si>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</si>
  <si>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</si>
  <si>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</si>
  <si>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</si>
  <si>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</si>
  <si>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</si>
  <si>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</si>
  <si>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</si>
  <si>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</si>
  <si>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</si>
  <si>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</si>
  <si>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</si>
  <si>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</si>
  <si>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</si>
  <si>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</si>
  <si>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</si>
  <si>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</si>
  <si>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</si>
  <si>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</si>
  <si>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</si>
  <si>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</si>
  <si>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</si>
  <si>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Change column header to "DataRate parameter value", and, add note a under the table to say "NOTE—The DataRate parameter value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</si>
  <si>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</si>
  <si>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</si>
  <si>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</si>
  <si>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</si>
  <si>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</si>
  <si>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</si>
  <si>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</si>
  <si>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</si>
  <si>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</si>
  <si>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</si>
  <si>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</si>
  <si>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</si>
  <si>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</si>
  <si>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</si>
  <si>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</si>
  <si>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</si>
  <si>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</si>
  <si>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</si>
  <si>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</si>
  <si>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</si>
  <si>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</si>
  <si>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</si>
  <si>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</si>
  <si>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</si>
  <si>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</si>
  <si>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</si>
  <si>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Change to “=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</si>
  <si>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</si>
  <si>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</si>
  <si>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</si>
  <si>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</si>
  <si>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</si>
  <si>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It looks like this comment is not against this draft, but against 802.11bf.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</si>
  <si>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</si>
  <si>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</si>
  <si>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</si>
  <si>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</si>
  <si>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</si>
  <si>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</si>
  <si>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</si>
  <si>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</si>
  <si>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</si>
  <si>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</si>
  <si>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</si>
  <si>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</si>
  <si>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</si>
  <si>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</si>
  <si>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</si>
  <si>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</si>
  <si>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The proposed change does not improve the technical clarity or accuracy of the text.</t>
  </si>
  <si>
    <t xml:space="preserve">R1-12</t>
  </si>
  <si>
    <t xml:space="preserve">The latest version of EN 300 328 is v2.2.2 and the cca observation time has been reduced from 20us to 18us.  Please change the text in lines 7-8 accordingly.</t>
  </si>
  <si>
    <t xml:space="preserve">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</si>
  <si>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 xml:space="preserve">R1-11</t>
  </si>
  <si>
    <t xml:space="preserve">Now have phyCcaModes 3a and 3b have been added, the "Integer" range 1-6 does not suffice.</t>
  </si>
  <si>
    <t xml:space="preserve">It looks like we now have 7 CCA Modes and we should adjust the spec accordingly.</t>
  </si>
  <si>
    <t xml:space="preserve">Change Type to Enumeration and change Range to: MODE_1, MODE_2, MODE_3A, MODE_3B, MODE_4, MODE_5, MODE_6"</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</si>
  <si>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</si>
  <si>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</si>
  <si>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Add note to table as follows:  Optimal values for CCA parameters will depend upon variables outside the scope of this standard; In some regions, regulations define specific constraints which vary region to region.</t>
  </si>
  <si>
    <t xml:space="preserve">R1-9</t>
  </si>
  <si>
    <t xml:space="preserve">phyCcaDuration value of 0 should not be allowed, as it means there is no measurement</t>
  </si>
  <si>
    <t xml:space="preserve">Remove it from the range</t>
  </si>
  <si>
    <t xml:space="preserve">Change 0 to 1</t>
  </si>
  <si>
    <t xml:space="preserve">R1-8</t>
  </si>
  <si>
    <t xml:space="preserve">Please add language to CCA mode 1 to reflect 3 additional requirements: max ED Threshold value to use (e.g. -80 dBm/MHz, as in ETSI EN 300 440) , CCA listen duration (e.g. 18 us), and a probability of success (e.g. 100%).</t>
  </si>
  <si>
    <t xml:space="preserve">The CRG does not agree with the comment. The proposed change is in conflict with the already existing uses of the IEEE Std 802.15.4 in many bands regions, and PHYs, including licensed and unlicensed bands.</t>
  </si>
  <si>
    <t xml:space="preserve">R1-7</t>
  </si>
  <si>
    <t xml:space="preserve">CCA Mode 4 should be removed</t>
  </si>
  <si>
    <t xml:space="preserve">CCA Mode 4 gets around the spirit of CSMA-CA.</t>
  </si>
  <si>
    <t xml:space="preserve">The CRG does not agree with the comment.  CCA Mode 4 is widely used, meets regional requirements around the world, and is the best option for many operational situations in many bands, regions and PHYs, including licensed and unlicensed bands.</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</si>
  <si>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</si>
  <si>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</si>
  <si>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</si>
  <si>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</si>
  <si>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</si>
  <si>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</si>
  <si>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</si>
  <si>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</si>
  <si>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</si>
  <si>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</si>
  <si>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</si>
  <si>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</si>
  <si>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</si>
  <si>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</si>
  <si>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The CRG does not agree with the comment.  Both variations of Mode 3 have been identified as useful and implementations exist.</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</si>
  <si>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</si>
  <si>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</si>
  <si>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</si>
  <si>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</si>
  <si>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</si>
  <si>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</si>
  <si>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</si>
  <si>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</si>
  <si>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Fix the same typo in other places where this text is copied to (3 places).</t>
  </si>
  <si>
    <t xml:space="preserve">01-Jun-2024 03:28:04 UTC-12</t>
  </si>
  <si>
    <t xml:space="preserve">R1-1</t>
  </si>
  <si>
    <t xml:space="preserve">The proposed change in the comment does not contain sufficient detail so that the CRG can understand the specific change being suggested by the commenter. 
</t>
  </si>
  <si>
    <t xml:space="preserve">24-Jun-2024 09:09:04 UTC-12</t>
  </si>
  <si>
    <t xml:space="preserve">R2-17</t>
  </si>
  <si>
    <t xml:space="preserve">The use of the word "low" is ambiguous.  Please add a value (e.g. 1%) to be more precise</t>
  </si>
  <si>
    <t xml:space="preserve">as in comment</t>
  </si>
  <si>
    <t xml:space="preserve">Remove line 44.</t>
  </si>
  <si>
    <t xml:space="preserve">24-Jun-2024 09:09:03 UTC-12</t>
  </si>
  <si>
    <t xml:space="preserve">R2-16</t>
  </si>
  <si>
    <t xml:space="preserve">32.4.10</t>
  </si>
  <si>
    <t xml:space="preserve">The use of CCA mode 4 should not be encouraged as it's not really a coexistence mechanism.  Remove "CCA mode 4" from this sentence.</t>
  </si>
  <si>
    <t xml:space="preserve">RS-GFSK can be used in 13 different bands (see table 11-7), and depending on the regulatory domain CCA mode 4 may be used. This text does not encourage any specific CCA modes, it lists CCA modes that can be used.</t>
  </si>
  <si>
    <t xml:space="preserve">R2-15</t>
  </si>
  <si>
    <t xml:space="preserve">The use of "CCA Mode 3" is ambiguous as we now have CCA mode 3a and CCA mode 3b.  Please specify which one is being referred to</t>
  </si>
  <si>
    <t xml:space="preserve">The CCA Mode 3 is defined on line 23 of page 608, and includes both CCA Mode 3a and CCA Mode 3b.</t>
  </si>
  <si>
    <t xml:space="preserve">R2-14</t>
  </si>
  <si>
    <t xml:space="preserve">31.8.12</t>
  </si>
  <si>
    <t xml:space="preserve">R2-13</t>
  </si>
  <si>
    <t xml:space="preserve">22.5.13</t>
  </si>
  <si>
    <t xml:space="preserve">R2-12</t>
  </si>
  <si>
    <t xml:space="preserve">The CCA Mode 3 is defined on line 23 of page 608, and includes both CCA Mode 3a and CCA Mode 3b. Change “may not be recommended” to “is not recommended”.</t>
  </si>
  <si>
    <t xml:space="preserve">R2-11</t>
  </si>
  <si>
    <t xml:space="preserve">The sentence is missing the word "be".  Please add "be" after the word "shall".</t>
  </si>
  <si>
    <t xml:space="preserve">R2-10</t>
  </si>
  <si>
    <t xml:space="preserve">The LOG term has no base.  I imagine the desired value is 10.  Please add a base to the LOG.</t>
  </si>
  <si>
    <t xml:space="preserve">Change to 10 x log10(BW/1E6) where log has 10 as subscript to indicate base and the x is multiplcation symbol. Also fix typo on threhold-&gt;threshold.</t>
  </si>
  <si>
    <t xml:space="preserve">R2-9</t>
  </si>
  <si>
    <t xml:space="preserve">8.4.3</t>
  </si>
  <si>
    <t xml:space="preserve">The units of "macUnitBackoffPeriod" are not correct in the "Default" column.  It is adding 2 variables: aTurnaroundTime(symbol periods) with phyCcaDuration(microseconds).</t>
  </si>
  <si>
    <t xml:space="preserve">Please fix</t>
  </si>
  <si>
    <t xml:space="preserve">The phyCcaDuration in the default is rounded up to the next integer number of symbol periods using the ceiling() function before addition to the aTurnaroundTime. 
Add footnote: The function ceiling() returns the smallest integer value greater than or equal to its argument value.</t>
  </si>
  <si>
    <t xml:space="preserve">R2-8</t>
  </si>
  <si>
    <t xml:space="preserve">small values of phyCcaDuration will result in noisy estimates.  Recommend to put a lower bound of 9.  This value of 9 is still smaller than the smallest phyCCADuration of SUN OFDM PHY (14.6us=16000/1094)</t>
  </si>
  <si>
    <t xml:space="preserve">The CRG does not believe a change is needed here. This range of the phyCcaDuration gives the lower limit of the range, the default value used is 8 symbol periods for most PHYs.</t>
  </si>
  <si>
    <t xml:space="preserve">R2-7</t>
  </si>
  <si>
    <t xml:space="preserve">Cca Mode 3a is ambiguous.  It is not clear whether implementers have a choice to implement either CCA Mode 1 or CCA Mode 2 and call that "CCA Mode 3a" or if both CCA Mode 1 and CCA Mode 2 have to be implemented and a logical "or" operation must be executed when reporting CCA Mode 3a.  If it is the former, interop issues are likely to occur.</t>
  </si>
  <si>
    <t xml:space="preserve">Please clarify</t>
  </si>
  <si>
    <t xml:space="preserve">The lines 24 or 25 on the page 608  clearly describe that the CCA Mode 3a requires both detectors to be implemented, and to return a busy if either one of them detects the signal.</t>
  </si>
  <si>
    <t xml:space="preserve">R2-6</t>
  </si>
  <si>
    <t xml:space="preserve">Please add language to CCA mode 1 to reflect 3 additional requirements: max ED Threshold value to use (e.g. -80 dBm/MHz, as in ETSI EN 300 440) , CCA listen duration (e.g. 9-25 us), and a probability of success (e.g. 100%).</t>
  </si>
  <si>
    <t xml:space="preserve">R2-5</t>
  </si>
  <si>
    <t xml:space="preserve">The R1-10 resolved this comment in last recirculation by adding note to the end of table 12-2 as follows:  Optimal values for CCA parameters will depend upon variables outside the scope of this standard; In some regions, regulations define specific constraints which vary region to region. 
The CRC believes no further changes are required.</t>
  </si>
  <si>
    <t xml:space="preserve">R2-4</t>
  </si>
  <si>
    <t xml:space="preserve">Change the word "lavel" to "level"</t>
  </si>
  <si>
    <t xml:space="preserve">R2-3</t>
  </si>
  <si>
    <t xml:space="preserve">11.2.3</t>
  </si>
  <si>
    <t xml:space="preserve">The clause "the PHY is ready to transmit" is not measureable.  It is better to say "the PHY transmits".</t>
  </si>
  <si>
    <t xml:space="preserve">19-Jun-2024 02:47:28 UTC-12</t>
  </si>
  <si>
    <t xml:space="preserve">R2-2</t>
  </si>
  <si>
    <t xml:space="preserve">In CCA mode 3b, the removal of the word "both" (which was in D04) before "CCA Mode 1" was not necessary. If anything including it makes the text clearer as it then better matches the sentence construction in the preceding mode 3a case, where the word "either" appears. That is, so these two options are written as: "BOTH 1 AND 2" versus "EITHER 1 OR 2".</t>
  </si>
  <si>
    <t xml:space="preserve">Re-insert "both" before "CCA Mode 1"</t>
  </si>
  <si>
    <t xml:space="preserve">R2-1</t>
  </si>
  <si>
    <t xml:space="preserve">In Figure 16-11—DRBG for STS, there are lines, (like border lines), on the left and bottom sides of the figure.  These are unnecessary and don't match the figure style used elsewhere, and they do not appear in this figure in 802.15.4z.</t>
  </si>
  <si>
    <t xml:space="preserve">Remove the border lines from the left and bottom sides of the figure.</t>
  </si>
  <si>
    <t xml:space="preserve">12-Jul-2024 06:31:22 UTC-12</t>
  </si>
  <si>
    <t xml:space="preserve">R3-3</t>
  </si>
  <si>
    <t xml:space="preserve">Krebs, Alexander</t>
  </si>
  <si>
    <t xml:space="preserve">User - Consumer</t>
  </si>
  <si>
    <t xml:space="preserve">Apple Inc.</t>
  </si>
  <si>
    <t xml:space="preserve">658</t>
  </si>
  <si>
    <t xml:space="preserve">16.2.3</t>
  </si>
  <si>
    <t xml:space="preserve">Rates specified in the last column of Table 16-3 should refer to data symbol rates, as specified in Table 16-4.</t>
  </si>
  <si>
    <t xml:space="preserve">Change first entry of last column in Table 16-3 to: "21 symbols of PHY header at 0.98 MHz."
Change second entry of last column in Table 16-3 to: "1/2 N symbols of data at data symbol rate, e.g. 7.8 MHz."</t>
  </si>
  <si>
    <t xml:space="preserve">Change to “21 symbols of PHY header at the PHR symbol rate.” and “1/2 N symbols of data at the data symbol rate.”</t>
  </si>
  <si>
    <t xml:space="preserve">12-Jul-2024 06:30:16 UTC-12</t>
  </si>
  <si>
    <t xml:space="preserve">R3-2</t>
  </si>
  <si>
    <t xml:space="preserve">657</t>
  </si>
  <si>
    <t xml:space="preserve">Rates specified in the last column of Table 16-2 should refer to data symbol rates, as specified in Table 16-4.</t>
  </si>
  <si>
    <t xml:space="preserve">Change first entry of last column in Table 16-2 to: "21 symbols of PHY header at 0.98 MHz or 0.12 MHz."
Change second entry of last column in Table 16-2 to: "N symbols of data at data symbol rate, e.g. 7.8 MHz."</t>
  </si>
  <si>
    <t xml:space="preserve">Change to “21 symbols of PHY header at the PHR symbol rate.” and “N symbols of data at the data symbol rate.”</t>
  </si>
  <si>
    <t xml:space="preserve">03-Jul-2024 22:03:50 UTC-12</t>
  </si>
  <si>
    <t xml:space="preserve">R3-1</t>
  </si>
  <si>
    <t xml:space="preserve">611</t>
  </si>
  <si>
    <t xml:space="preserve">While "1E6" is a well known number format, in this case meaning 1 multiplied by 10 raised to the power of 6 giving one million as the result, this format is not used elsewhere in the standard and is not explained in clause 4.3 on number formats.</t>
  </si>
  <si>
    <t xml:space="preserve">Change "1E6" to the numeric expression representing the number ten raised to the power of six, i.e., "10" with a superscript of "6".</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</si>
  <si>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</si>
  <si>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</si>
  <si>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</si>
  <si>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</si>
  <si>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</si>
  <si>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</si>
  <si>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</si>
  <si>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</si>
  <si>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</si>
  <si>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</si>
  <si>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</si>
  <si>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</si>
  <si>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</si>
  <si>
    <t xml:space="preserve">SAr2</t>
  </si>
  <si>
    <t xml:space="preserve">SAr3</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</si>
</sst>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72"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203760</xdr:colOff>
      <xdr:row>22</xdr:row>
      <xdr:rowOff>122400</xdr:rowOff>
    </xdr:to>
    <xdr:sp>
      <xdr:nvSpPr>
        <xdr:cNvPr id="0" name="Text Frame 1"/>
        <xdr:cNvSpPr/>
      </xdr:nvSpPr>
      <xdr:spPr>
        <a:xfrm>
          <a:off x="372600" y="2873880"/>
          <a:ext cx="2051280" cy="130824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17" activePane="bottomRight" state="frozen"/>
      <selection pane="topLeft" activeCell="A1" activeCellId="0" sqref="A1"/>
      <selection pane="topRight" activeCell="D1" activeCellId="0" sqref="D1"/>
      <selection pane="bottomLeft" activeCell="A17" activeCellId="0" sqref="A17"/>
      <selection pane="bottomRight" activeCell="U18" activeCellId="0" sqref="U18"/>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false" customHeight="false" outlineLevel="0" collapsed="false">
      <c r="A2" s="2" t="n">
        <v>332012</v>
      </c>
      <c r="B2" s="22" t="s">
        <v>772</v>
      </c>
      <c r="C2" s="22" t="s">
        <v>773</v>
      </c>
      <c r="D2" s="22" t="s">
        <v>104</v>
      </c>
      <c r="G2" s="23" t="s">
        <v>52</v>
      </c>
      <c r="H2" s="19" t="n">
        <v>9</v>
      </c>
      <c r="I2" s="23" t="s">
        <v>105</v>
      </c>
      <c r="J2" s="27" t="s">
        <v>54</v>
      </c>
      <c r="K2" s="23" t="s">
        <v>106</v>
      </c>
      <c r="L2" s="23" t="s">
        <v>88</v>
      </c>
      <c r="M2" s="23" t="n">
        <v>666</v>
      </c>
      <c r="N2" s="22" t="s">
        <v>774</v>
      </c>
      <c r="O2" s="22" t="n">
        <v>8</v>
      </c>
      <c r="P2" s="22" t="s">
        <v>775</v>
      </c>
      <c r="R2" s="22" t="s">
        <v>61</v>
      </c>
      <c r="S2" s="22" t="s">
        <v>776</v>
      </c>
      <c r="T2" s="22" t="s">
        <v>48</v>
      </c>
      <c r="U2" s="22" t="s">
        <v>777</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6" hidden="false" customHeight="false" outlineLevel="0" collapsed="false">
      <c r="A3" s="2" t="n">
        <v>332011</v>
      </c>
      <c r="B3" s="22" t="s">
        <v>772</v>
      </c>
      <c r="C3" s="22" t="s">
        <v>778</v>
      </c>
      <c r="D3" s="22" t="s">
        <v>104</v>
      </c>
      <c r="G3" s="23" t="s">
        <v>52</v>
      </c>
      <c r="H3" s="19" t="n">
        <v>8</v>
      </c>
      <c r="I3" s="23" t="s">
        <v>105</v>
      </c>
      <c r="J3" s="27" t="s">
        <v>54</v>
      </c>
      <c r="K3" s="23" t="s">
        <v>106</v>
      </c>
      <c r="L3" s="23" t="s">
        <v>88</v>
      </c>
      <c r="M3" s="23" t="n">
        <v>666</v>
      </c>
      <c r="N3" s="22" t="s">
        <v>774</v>
      </c>
      <c r="O3" s="22" t="n">
        <v>4</v>
      </c>
      <c r="P3" s="22" t="s">
        <v>779</v>
      </c>
      <c r="R3" s="22" t="s">
        <v>81</v>
      </c>
      <c r="S3" s="22" t="s">
        <v>780</v>
      </c>
      <c r="T3" s="22" t="s">
        <v>46</v>
      </c>
      <c r="U3" s="22"/>
      <c r="V3" s="22"/>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6.75" hidden="false" customHeight="false" outlineLevel="0" collapsed="false">
      <c r="A4" s="2" t="n">
        <v>332010</v>
      </c>
      <c r="B4" s="22" t="s">
        <v>772</v>
      </c>
      <c r="C4" s="22" t="s">
        <v>781</v>
      </c>
      <c r="D4" s="22" t="s">
        <v>104</v>
      </c>
      <c r="G4" s="23" t="s">
        <v>52</v>
      </c>
      <c r="H4" s="19" t="n">
        <v>7</v>
      </c>
      <c r="I4" s="23" t="s">
        <v>105</v>
      </c>
      <c r="J4" s="27" t="s">
        <v>54</v>
      </c>
      <c r="K4" s="23" t="s">
        <v>106</v>
      </c>
      <c r="L4" s="23" t="s">
        <v>88</v>
      </c>
      <c r="M4" s="23" t="n">
        <v>608</v>
      </c>
      <c r="N4" s="22" t="s">
        <v>520</v>
      </c>
      <c r="O4" s="2" t="n">
        <v>27</v>
      </c>
      <c r="P4" s="22" t="s">
        <v>782</v>
      </c>
      <c r="R4" s="22" t="s">
        <v>61</v>
      </c>
      <c r="S4" s="22" t="s">
        <v>783</v>
      </c>
      <c r="T4" s="22" t="s">
        <v>46</v>
      </c>
      <c r="V4" s="22"/>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3.5" hidden="false" customHeight="false" outlineLevel="0" collapsed="false">
      <c r="A5" s="2" t="n">
        <v>332009</v>
      </c>
      <c r="B5" s="22" t="s">
        <v>772</v>
      </c>
      <c r="C5" s="22" t="s">
        <v>784</v>
      </c>
      <c r="D5" s="22" t="s">
        <v>104</v>
      </c>
      <c r="G5" s="23" t="s">
        <v>52</v>
      </c>
      <c r="H5" s="19" t="n">
        <v>6</v>
      </c>
      <c r="I5" s="23" t="s">
        <v>105</v>
      </c>
      <c r="J5" s="27" t="s">
        <v>54</v>
      </c>
      <c r="K5" s="23" t="s">
        <v>106</v>
      </c>
      <c r="L5" s="23" t="s">
        <v>56</v>
      </c>
      <c r="M5" s="23" t="n">
        <v>608</v>
      </c>
      <c r="N5" s="22" t="s">
        <v>520</v>
      </c>
      <c r="O5" s="22" t="n">
        <v>27</v>
      </c>
      <c r="P5" s="22" t="s">
        <v>785</v>
      </c>
      <c r="R5" s="22" t="s">
        <v>81</v>
      </c>
      <c r="S5" s="22" t="s">
        <v>786</v>
      </c>
      <c r="T5" s="22" t="s">
        <v>46</v>
      </c>
      <c r="V5" s="22"/>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3.5" hidden="false" customHeight="false" outlineLevel="0" collapsed="false">
      <c r="A6" s="2" t="n">
        <v>332008</v>
      </c>
      <c r="B6" s="22" t="s">
        <v>772</v>
      </c>
      <c r="C6" s="22" t="s">
        <v>787</v>
      </c>
      <c r="D6" s="22" t="s">
        <v>104</v>
      </c>
      <c r="G6" s="23" t="s">
        <v>52</v>
      </c>
      <c r="H6" s="19" t="n">
        <v>5</v>
      </c>
      <c r="I6" s="23" t="s">
        <v>105</v>
      </c>
      <c r="J6" s="27" t="s">
        <v>54</v>
      </c>
      <c r="K6" s="23" t="s">
        <v>106</v>
      </c>
      <c r="L6" s="23" t="s">
        <v>56</v>
      </c>
      <c r="M6" s="23" t="n">
        <v>608</v>
      </c>
      <c r="N6" s="22" t="s">
        <v>520</v>
      </c>
      <c r="O6" s="22" t="n">
        <v>25</v>
      </c>
      <c r="P6" s="22" t="s">
        <v>788</v>
      </c>
      <c r="R6" s="22" t="s">
        <v>81</v>
      </c>
      <c r="S6" s="22" t="s">
        <v>786</v>
      </c>
      <c r="T6" s="22" t="s">
        <v>46</v>
      </c>
      <c r="V6" s="22"/>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43.5" hidden="false" customHeight="false" outlineLevel="0" collapsed="false">
      <c r="A7" s="2" t="n">
        <v>332007</v>
      </c>
      <c r="B7" s="22" t="s">
        <v>772</v>
      </c>
      <c r="C7" s="22" t="s">
        <v>789</v>
      </c>
      <c r="D7" s="22" t="s">
        <v>104</v>
      </c>
      <c r="G7" s="23" t="s">
        <v>52</v>
      </c>
      <c r="H7" s="19" t="n">
        <v>4</v>
      </c>
      <c r="I7" s="23" t="s">
        <v>105</v>
      </c>
      <c r="J7" s="27" t="s">
        <v>54</v>
      </c>
      <c r="K7" s="23" t="s">
        <v>106</v>
      </c>
      <c r="L7" s="23" t="s">
        <v>56</v>
      </c>
      <c r="M7" s="23" t="n">
        <v>508</v>
      </c>
      <c r="N7" s="22" t="s">
        <v>790</v>
      </c>
      <c r="O7" s="2" t="n">
        <v>17</v>
      </c>
      <c r="P7" s="22" t="s">
        <v>791</v>
      </c>
      <c r="R7" s="22" t="s">
        <v>81</v>
      </c>
      <c r="S7" s="22" t="s">
        <v>792</v>
      </c>
      <c r="T7" s="22" t="s">
        <v>46</v>
      </c>
      <c r="U7" s="22"/>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3.5" hidden="false" customHeight="false" outlineLevel="0" collapsed="false">
      <c r="A8" s="2" t="n">
        <v>332006</v>
      </c>
      <c r="B8" s="22" t="s">
        <v>772</v>
      </c>
      <c r="C8" s="22" t="s">
        <v>793</v>
      </c>
      <c r="D8" s="22" t="s">
        <v>104</v>
      </c>
      <c r="G8" s="23" t="s">
        <v>52</v>
      </c>
      <c r="H8" s="19" t="n">
        <v>3</v>
      </c>
      <c r="I8" s="23" t="s">
        <v>105</v>
      </c>
      <c r="J8" s="27" t="s">
        <v>54</v>
      </c>
      <c r="K8" s="23" t="s">
        <v>106</v>
      </c>
      <c r="L8" s="23" t="s">
        <v>56</v>
      </c>
      <c r="M8" s="23" t="n">
        <v>471</v>
      </c>
      <c r="N8" s="22" t="s">
        <v>794</v>
      </c>
      <c r="O8" s="2" t="n">
        <v>12</v>
      </c>
      <c r="P8" s="22" t="s">
        <v>795</v>
      </c>
      <c r="R8" s="22" t="s">
        <v>81</v>
      </c>
      <c r="S8" s="22" t="s">
        <v>796</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1.95" hidden="false" customHeight="false" outlineLevel="0" collapsed="false">
      <c r="A9" s="2" t="n">
        <v>332005</v>
      </c>
      <c r="B9" s="22" t="s">
        <v>772</v>
      </c>
      <c r="C9" s="22" t="s">
        <v>797</v>
      </c>
      <c r="D9" s="22" t="s">
        <v>104</v>
      </c>
      <c r="G9" s="23" t="s">
        <v>52</v>
      </c>
      <c r="H9" s="19" t="n">
        <v>2</v>
      </c>
      <c r="I9" s="23" t="s">
        <v>105</v>
      </c>
      <c r="J9" s="27" t="s">
        <v>54</v>
      </c>
      <c r="K9" s="23" t="s">
        <v>106</v>
      </c>
      <c r="L9" s="23" t="s">
        <v>88</v>
      </c>
      <c r="M9" s="23" t="n">
        <v>470</v>
      </c>
      <c r="N9" s="22" t="s">
        <v>798</v>
      </c>
      <c r="O9" s="2" t="n">
        <v>24</v>
      </c>
      <c r="P9" s="22" t="s">
        <v>799</v>
      </c>
      <c r="R9" s="22" t="s">
        <v>61</v>
      </c>
      <c r="S9" s="22" t="s">
        <v>800</v>
      </c>
      <c r="T9" s="22" t="s">
        <v>46</v>
      </c>
      <c r="U9" s="22"/>
      <c r="V9" s="2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15" hidden="false" customHeight="false" outlineLevel="0" collapsed="false">
      <c r="A10" s="2" t="n">
        <v>332004</v>
      </c>
      <c r="B10" s="22" t="s">
        <v>772</v>
      </c>
      <c r="C10" s="22" t="s">
        <v>801</v>
      </c>
      <c r="D10" s="22" t="s">
        <v>104</v>
      </c>
      <c r="G10" s="23" t="s">
        <v>52</v>
      </c>
      <c r="H10" s="19" t="n">
        <v>1</v>
      </c>
      <c r="I10" s="23" t="s">
        <v>105</v>
      </c>
      <c r="J10" s="27" t="s">
        <v>54</v>
      </c>
      <c r="K10" s="23" t="s">
        <v>106</v>
      </c>
      <c r="L10" s="23" t="s">
        <v>88</v>
      </c>
      <c r="M10" s="23" t="n">
        <v>447</v>
      </c>
      <c r="N10" s="22" t="s">
        <v>379</v>
      </c>
      <c r="O10" s="22" t="n">
        <v>18</v>
      </c>
      <c r="P10" s="22" t="s">
        <v>802</v>
      </c>
      <c r="R10" s="22" t="s">
        <v>61</v>
      </c>
      <c r="S10" s="22" t="s">
        <v>803</v>
      </c>
      <c r="T10" s="22" t="s">
        <v>48</v>
      </c>
      <c r="U10" s="22" t="s">
        <v>804</v>
      </c>
      <c r="V10" s="22"/>
      <c r="W10" s="28"/>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4" hidden="false" customHeight="false" outlineLevel="0" collapsed="false">
      <c r="A11" s="2" t="n">
        <v>331992</v>
      </c>
      <c r="B11" s="22" t="s">
        <v>805</v>
      </c>
      <c r="C11" s="22" t="s">
        <v>806</v>
      </c>
      <c r="D11" s="22" t="s">
        <v>758</v>
      </c>
      <c r="G11" s="23" t="s">
        <v>52</v>
      </c>
      <c r="H11" s="19" t="n">
        <v>4</v>
      </c>
      <c r="I11" s="23" t="s">
        <v>759</v>
      </c>
      <c r="J11" s="27" t="s">
        <v>395</v>
      </c>
      <c r="K11" s="23" t="s">
        <v>760</v>
      </c>
      <c r="L11" s="23" t="s">
        <v>56</v>
      </c>
      <c r="M11" s="23" t="n">
        <v>204</v>
      </c>
      <c r="N11" s="22" t="s">
        <v>807</v>
      </c>
      <c r="O11" s="22" t="n">
        <v>19</v>
      </c>
      <c r="P11" s="22" t="s">
        <v>808</v>
      </c>
      <c r="R11" s="22" t="s">
        <v>81</v>
      </c>
      <c r="S11" s="22" t="s">
        <v>809</v>
      </c>
      <c r="T11" s="22" t="s">
        <v>47</v>
      </c>
      <c r="U11" s="22" t="s">
        <v>810</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0.75" hidden="false" customHeight="false" outlineLevel="0" collapsed="false">
      <c r="A12" s="2" t="n">
        <v>331991</v>
      </c>
      <c r="B12" s="22" t="s">
        <v>811</v>
      </c>
      <c r="C12" s="22" t="s">
        <v>812</v>
      </c>
      <c r="D12" s="22" t="s">
        <v>758</v>
      </c>
      <c r="G12" s="23" t="s">
        <v>52</v>
      </c>
      <c r="H12" s="19" t="n">
        <v>3</v>
      </c>
      <c r="I12" s="23" t="s">
        <v>759</v>
      </c>
      <c r="J12" s="27" t="s">
        <v>395</v>
      </c>
      <c r="K12" s="23" t="s">
        <v>760</v>
      </c>
      <c r="L12" s="23" t="s">
        <v>56</v>
      </c>
      <c r="M12" s="23" t="n">
        <v>204</v>
      </c>
      <c r="N12" s="22" t="s">
        <v>807</v>
      </c>
      <c r="O12" s="22" t="n">
        <v>31</v>
      </c>
      <c r="P12" s="22" t="s">
        <v>808</v>
      </c>
      <c r="R12" s="22" t="s">
        <v>81</v>
      </c>
      <c r="S12" s="22" t="s">
        <v>813</v>
      </c>
      <c r="T12" s="22" t="s">
        <v>47</v>
      </c>
      <c r="U12" s="22" t="s">
        <v>810</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35" hidden="false" customHeight="false" outlineLevel="0" collapsed="false">
      <c r="A13" s="2" t="n">
        <v>331990</v>
      </c>
      <c r="B13" s="22" t="s">
        <v>814</v>
      </c>
      <c r="C13" s="22" t="s">
        <v>815</v>
      </c>
      <c r="D13" s="22" t="s">
        <v>758</v>
      </c>
      <c r="G13" s="23" t="s">
        <v>52</v>
      </c>
      <c r="H13" s="19" t="n">
        <v>2</v>
      </c>
      <c r="I13" s="23" t="s">
        <v>759</v>
      </c>
      <c r="J13" s="27" t="s">
        <v>395</v>
      </c>
      <c r="K13" s="23" t="s">
        <v>760</v>
      </c>
      <c r="L13" s="23" t="s">
        <v>88</v>
      </c>
      <c r="M13" s="23" t="n">
        <v>24</v>
      </c>
      <c r="N13" s="22" t="s">
        <v>816</v>
      </c>
      <c r="O13" s="22" t="n">
        <v>32</v>
      </c>
      <c r="P13" s="22" t="s">
        <v>817</v>
      </c>
      <c r="R13" s="22" t="s">
        <v>81</v>
      </c>
      <c r="S13" s="22" t="s">
        <v>818</v>
      </c>
      <c r="T13" s="22" t="s">
        <v>47</v>
      </c>
      <c r="U13" s="22" t="s">
        <v>810</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15" hidden="false" customHeight="false" outlineLevel="0" collapsed="false">
      <c r="A14" s="2" t="n">
        <v>331989</v>
      </c>
      <c r="B14" s="22" t="s">
        <v>819</v>
      </c>
      <c r="C14" s="22" t="s">
        <v>820</v>
      </c>
      <c r="D14" s="22" t="s">
        <v>758</v>
      </c>
      <c r="G14" s="23" t="s">
        <v>52</v>
      </c>
      <c r="H14" s="19" t="n">
        <v>1</v>
      </c>
      <c r="I14" s="23" t="s">
        <v>759</v>
      </c>
      <c r="J14" s="27" t="s">
        <v>395</v>
      </c>
      <c r="K14" s="23" t="s">
        <v>760</v>
      </c>
      <c r="L14" s="23" t="s">
        <v>56</v>
      </c>
      <c r="M14" s="23" t="n">
        <v>20</v>
      </c>
      <c r="N14" s="22" t="n">
        <v>4.1</v>
      </c>
      <c r="O14" s="22" t="n">
        <v>9</v>
      </c>
      <c r="P14" s="22" t="s">
        <v>821</v>
      </c>
      <c r="R14" s="22" t="s">
        <v>81</v>
      </c>
      <c r="S14" s="22" t="s">
        <v>822</v>
      </c>
      <c r="T14" s="22" t="s">
        <v>47</v>
      </c>
      <c r="U14" s="22" t="s">
        <v>810</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4.35" hidden="false" customHeight="false" outlineLevel="0" collapsed="false">
      <c r="A15" s="2" t="n">
        <v>331516</v>
      </c>
      <c r="B15" s="22" t="s">
        <v>823</v>
      </c>
      <c r="C15" s="22" t="s">
        <v>824</v>
      </c>
      <c r="D15" s="22" t="s">
        <v>516</v>
      </c>
      <c r="G15" s="23" t="s">
        <v>52</v>
      </c>
      <c r="H15" s="19" t="n">
        <v>7</v>
      </c>
      <c r="I15" s="23" t="s">
        <v>517</v>
      </c>
      <c r="J15" s="27" t="s">
        <v>54</v>
      </c>
      <c r="K15" s="23" t="s">
        <v>518</v>
      </c>
      <c r="L15" s="23" t="s">
        <v>88</v>
      </c>
      <c r="M15" s="23" t="n">
        <v>613</v>
      </c>
      <c r="N15" s="22" t="s">
        <v>541</v>
      </c>
      <c r="O15" s="2" t="n">
        <v>2</v>
      </c>
      <c r="P15" s="22" t="s">
        <v>825</v>
      </c>
      <c r="R15" s="22" t="s">
        <v>61</v>
      </c>
      <c r="S15" s="22" t="s">
        <v>826</v>
      </c>
      <c r="T15" s="22" t="s">
        <v>47</v>
      </c>
      <c r="U15" s="22" t="s">
        <v>827</v>
      </c>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4.35" hidden="false" customHeight="false" outlineLevel="0" collapsed="false">
      <c r="A16" s="2" t="n">
        <v>331515</v>
      </c>
      <c r="B16" s="22" t="s">
        <v>823</v>
      </c>
      <c r="C16" s="22" t="s">
        <v>828</v>
      </c>
      <c r="D16" s="22" t="s">
        <v>516</v>
      </c>
      <c r="G16" s="23" t="s">
        <v>52</v>
      </c>
      <c r="H16" s="19" t="n">
        <v>6</v>
      </c>
      <c r="I16" s="23" t="s">
        <v>517</v>
      </c>
      <c r="J16" s="27" t="s">
        <v>54</v>
      </c>
      <c r="K16" s="23" t="s">
        <v>518</v>
      </c>
      <c r="L16" s="23" t="s">
        <v>88</v>
      </c>
      <c r="M16" s="23" t="n">
        <v>609</v>
      </c>
      <c r="N16" s="22" t="s">
        <v>520</v>
      </c>
      <c r="O16" s="22" t="n">
        <v>7</v>
      </c>
      <c r="P16" s="22" t="s">
        <v>829</v>
      </c>
      <c r="R16" s="22" t="s">
        <v>61</v>
      </c>
      <c r="S16" s="22" t="s">
        <v>375</v>
      </c>
      <c r="T16" s="22" t="s">
        <v>48</v>
      </c>
      <c r="U16" s="22" t="s">
        <v>830</v>
      </c>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 hidden="false" customHeight="false" outlineLevel="0" collapsed="false">
      <c r="A17" s="2" t="n">
        <v>331514</v>
      </c>
      <c r="B17" s="22" t="s">
        <v>823</v>
      </c>
      <c r="C17" s="22" t="s">
        <v>831</v>
      </c>
      <c r="D17" s="22" t="s">
        <v>516</v>
      </c>
      <c r="G17" s="23" t="s">
        <v>52</v>
      </c>
      <c r="H17" s="19" t="n">
        <v>5</v>
      </c>
      <c r="I17" s="23" t="s">
        <v>517</v>
      </c>
      <c r="J17" s="27" t="s">
        <v>54</v>
      </c>
      <c r="K17" s="23" t="s">
        <v>518</v>
      </c>
      <c r="L17" s="23" t="s">
        <v>88</v>
      </c>
      <c r="M17" s="23" t="n">
        <v>613</v>
      </c>
      <c r="N17" s="22" t="s">
        <v>541</v>
      </c>
      <c r="O17" s="22" t="n">
        <v>2</v>
      </c>
      <c r="P17" s="22" t="s">
        <v>832</v>
      </c>
      <c r="R17" s="22" t="s">
        <v>61</v>
      </c>
      <c r="S17" s="22" t="s">
        <v>833</v>
      </c>
      <c r="T17" s="22" t="s">
        <v>48</v>
      </c>
      <c r="U17" s="22" t="s">
        <v>834</v>
      </c>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6" hidden="false" customHeight="false" outlineLevel="0" collapsed="false">
      <c r="A18" s="2" t="n">
        <v>331513</v>
      </c>
      <c r="B18" s="22" t="s">
        <v>823</v>
      </c>
      <c r="C18" s="22" t="s">
        <v>835</v>
      </c>
      <c r="D18" s="22" t="s">
        <v>516</v>
      </c>
      <c r="G18" s="23" t="s">
        <v>52</v>
      </c>
      <c r="H18" s="19" t="n">
        <v>4</v>
      </c>
      <c r="I18" s="23" t="s">
        <v>517</v>
      </c>
      <c r="J18" s="27" t="s">
        <v>54</v>
      </c>
      <c r="K18" s="23" t="s">
        <v>518</v>
      </c>
      <c r="L18" s="23" t="s">
        <v>88</v>
      </c>
      <c r="M18" s="23" t="n">
        <v>613</v>
      </c>
      <c r="N18" s="22" t="s">
        <v>541</v>
      </c>
      <c r="O18" s="22" t="n">
        <v>2</v>
      </c>
      <c r="P18" s="22" t="s">
        <v>836</v>
      </c>
      <c r="R18" s="22" t="s">
        <v>61</v>
      </c>
      <c r="S18" s="22" t="s">
        <v>375</v>
      </c>
      <c r="T18" s="22" t="s">
        <v>48</v>
      </c>
      <c r="U18" s="22" t="s">
        <v>837</v>
      </c>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 hidden="false" customHeight="false" outlineLevel="0" collapsed="false">
      <c r="A19" s="2" t="n">
        <v>331512</v>
      </c>
      <c r="B19" s="22" t="s">
        <v>823</v>
      </c>
      <c r="C19" s="22" t="s">
        <v>838</v>
      </c>
      <c r="D19" s="22" t="s">
        <v>516</v>
      </c>
      <c r="G19" s="23" t="s">
        <v>52</v>
      </c>
      <c r="H19" s="19" t="n">
        <v>3</v>
      </c>
      <c r="I19" s="23" t="s">
        <v>517</v>
      </c>
      <c r="J19" s="27" t="s">
        <v>54</v>
      </c>
      <c r="K19" s="23" t="s">
        <v>518</v>
      </c>
      <c r="L19" s="23" t="s">
        <v>88</v>
      </c>
      <c r="M19" s="23" t="n">
        <v>613</v>
      </c>
      <c r="N19" s="22" t="s">
        <v>541</v>
      </c>
      <c r="O19" s="22" t="n">
        <v>2</v>
      </c>
      <c r="P19" s="22" t="s">
        <v>839</v>
      </c>
      <c r="R19" s="22" t="s">
        <v>61</v>
      </c>
      <c r="S19" s="22" t="s">
        <v>840</v>
      </c>
      <c r="T19" s="22" t="s">
        <v>48</v>
      </c>
      <c r="U19" s="2" t="s">
        <v>841</v>
      </c>
      <c r="V19" s="22"/>
      <c r="X19" s="2" t="s">
        <v>45</v>
      </c>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68.4" hidden="false" customHeight="false" outlineLevel="0" collapsed="false">
      <c r="A20" s="2" t="n">
        <v>331511</v>
      </c>
      <c r="B20" s="22" t="s">
        <v>823</v>
      </c>
      <c r="C20" s="22" t="s">
        <v>842</v>
      </c>
      <c r="D20" s="22" t="s">
        <v>516</v>
      </c>
      <c r="G20" s="23" t="s">
        <v>52</v>
      </c>
      <c r="H20" s="19" t="n">
        <v>2</v>
      </c>
      <c r="I20" s="23" t="s">
        <v>517</v>
      </c>
      <c r="J20" s="27" t="s">
        <v>54</v>
      </c>
      <c r="K20" s="23" t="s">
        <v>518</v>
      </c>
      <c r="L20" s="23" t="s">
        <v>88</v>
      </c>
      <c r="M20" s="23" t="n">
        <v>608</v>
      </c>
      <c r="N20" s="22" t="s">
        <v>520</v>
      </c>
      <c r="O20" s="22" t="n">
        <v>18</v>
      </c>
      <c r="P20" s="22" t="s">
        <v>521</v>
      </c>
      <c r="R20" s="22" t="s">
        <v>61</v>
      </c>
      <c r="S20" s="22" t="s">
        <v>843</v>
      </c>
      <c r="T20" s="22" t="s">
        <v>47</v>
      </c>
      <c r="U20" s="25" t="s">
        <v>844</v>
      </c>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79.85" hidden="false" customHeight="false" outlineLevel="0" collapsed="false">
      <c r="A21" s="2" t="n">
        <v>331510</v>
      </c>
      <c r="B21" s="22" t="s">
        <v>823</v>
      </c>
      <c r="C21" s="22" t="s">
        <v>845</v>
      </c>
      <c r="D21" s="22" t="s">
        <v>516</v>
      </c>
      <c r="G21" s="23" t="s">
        <v>52</v>
      </c>
      <c r="H21" s="19" t="n">
        <v>1</v>
      </c>
      <c r="I21" s="23" t="s">
        <v>517</v>
      </c>
      <c r="J21" s="27" t="s">
        <v>54</v>
      </c>
      <c r="K21" s="23" t="s">
        <v>518</v>
      </c>
      <c r="L21" s="23" t="s">
        <v>88</v>
      </c>
      <c r="M21" s="23" t="n">
        <v>608</v>
      </c>
      <c r="N21" s="22" t="s">
        <v>520</v>
      </c>
      <c r="O21" s="22" t="n">
        <v>28</v>
      </c>
      <c r="P21" s="22" t="s">
        <v>846</v>
      </c>
      <c r="R21" s="22" t="s">
        <v>61</v>
      </c>
      <c r="S21" s="22" t="s">
        <v>847</v>
      </c>
      <c r="T21" s="22" t="s">
        <v>47</v>
      </c>
      <c r="U21" s="22" t="s">
        <v>848</v>
      </c>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3.5" hidden="false" customHeight="false" outlineLevel="0" collapsed="false">
      <c r="A22" s="2" t="n">
        <v>331487</v>
      </c>
      <c r="B22" s="22" t="s">
        <v>849</v>
      </c>
      <c r="C22" s="22" t="s">
        <v>850</v>
      </c>
      <c r="D22" s="22" t="s">
        <v>851</v>
      </c>
      <c r="G22" s="23" t="s">
        <v>52</v>
      </c>
      <c r="H22" s="19" t="n">
        <v>2</v>
      </c>
      <c r="I22" s="19" t="s">
        <v>183</v>
      </c>
      <c r="J22" s="27" t="s">
        <v>369</v>
      </c>
      <c r="K22" s="19" t="s">
        <v>852</v>
      </c>
      <c r="L22" s="23" t="s">
        <v>56</v>
      </c>
      <c r="M22" s="23" t="n">
        <v>65</v>
      </c>
      <c r="N22" s="22" t="s">
        <v>581</v>
      </c>
      <c r="O22" s="22" t="n">
        <v>11</v>
      </c>
      <c r="P22" s="22" t="s">
        <v>853</v>
      </c>
      <c r="R22" s="22" t="s">
        <v>81</v>
      </c>
      <c r="S22" s="22" t="s">
        <v>854</v>
      </c>
      <c r="T22" s="22" t="s">
        <v>46</v>
      </c>
      <c r="V22" s="22"/>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43.5" hidden="false" customHeight="false" outlineLevel="0" collapsed="false">
      <c r="A23" s="2" t="n">
        <v>331486</v>
      </c>
      <c r="B23" s="22" t="s">
        <v>855</v>
      </c>
      <c r="C23" s="22" t="s">
        <v>856</v>
      </c>
      <c r="D23" s="22" t="s">
        <v>851</v>
      </c>
      <c r="G23" s="23" t="s">
        <v>52</v>
      </c>
      <c r="H23" s="19" t="n">
        <v>1</v>
      </c>
      <c r="I23" s="23" t="s">
        <v>183</v>
      </c>
      <c r="J23" s="27" t="s">
        <v>369</v>
      </c>
      <c r="K23" s="23" t="s">
        <v>852</v>
      </c>
      <c r="L23" s="23" t="s">
        <v>56</v>
      </c>
      <c r="M23" s="23" t="n">
        <v>182</v>
      </c>
      <c r="N23" s="22" t="s">
        <v>217</v>
      </c>
      <c r="O23" s="22" t="n">
        <v>22</v>
      </c>
      <c r="P23" s="22" t="s">
        <v>857</v>
      </c>
      <c r="R23" s="22" t="s">
        <v>81</v>
      </c>
      <c r="S23" s="22" t="s">
        <v>858</v>
      </c>
      <c r="T23" s="22" t="s">
        <v>46</v>
      </c>
      <c r="V23" s="22"/>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859</v>
      </c>
      <c r="C24" s="22" t="s">
        <v>860</v>
      </c>
      <c r="D24" s="22" t="s">
        <v>526</v>
      </c>
      <c r="G24" s="23" t="s">
        <v>52</v>
      </c>
      <c r="H24" s="19" t="n">
        <v>1</v>
      </c>
      <c r="I24" s="23" t="s">
        <v>105</v>
      </c>
      <c r="J24" s="27" t="s">
        <v>54</v>
      </c>
      <c r="K24" s="23" t="s">
        <v>527</v>
      </c>
      <c r="L24" s="23" t="s">
        <v>88</v>
      </c>
      <c r="M24" s="23" t="n">
        <v>608</v>
      </c>
      <c r="N24" s="22" t="s">
        <v>520</v>
      </c>
      <c r="O24" s="22" t="n">
        <v>26</v>
      </c>
      <c r="P24" s="22" t="s">
        <v>861</v>
      </c>
      <c r="R24" s="22" t="s">
        <v>61</v>
      </c>
      <c r="S24" s="22" t="s">
        <v>862</v>
      </c>
      <c r="T24" s="22" t="s">
        <v>47</v>
      </c>
      <c r="U24" s="22" t="s">
        <v>863</v>
      </c>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3.5" hidden="false" customHeight="false" outlineLevel="0" collapsed="false">
      <c r="A25" s="2" t="n">
        <v>331418</v>
      </c>
      <c r="B25" s="22" t="s">
        <v>864</v>
      </c>
      <c r="C25" s="22" t="s">
        <v>865</v>
      </c>
      <c r="D25" s="22" t="s">
        <v>367</v>
      </c>
      <c r="G25" s="23" t="s">
        <v>52</v>
      </c>
      <c r="H25" s="19" t="n">
        <v>2</v>
      </c>
      <c r="I25" s="19" t="s">
        <v>368</v>
      </c>
      <c r="J25" s="27" t="s">
        <v>369</v>
      </c>
      <c r="K25" s="19" t="s">
        <v>370</v>
      </c>
      <c r="L25" s="23" t="s">
        <v>56</v>
      </c>
      <c r="M25" s="23" t="n">
        <v>655</v>
      </c>
      <c r="N25" s="22" t="s">
        <v>591</v>
      </c>
      <c r="O25" s="22" t="n">
        <v>11</v>
      </c>
      <c r="P25" s="22" t="s">
        <v>866</v>
      </c>
      <c r="R25" s="22" t="s">
        <v>81</v>
      </c>
      <c r="S25" s="22" t="s">
        <v>867</v>
      </c>
      <c r="T25" s="22" t="s">
        <v>46</v>
      </c>
      <c r="V25" s="22"/>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1.95" hidden="false" customHeight="false" outlineLevel="0" collapsed="false">
      <c r="A26" s="2" t="n">
        <v>331417</v>
      </c>
      <c r="B26" s="22" t="s">
        <v>868</v>
      </c>
      <c r="C26" s="22" t="s">
        <v>869</v>
      </c>
      <c r="D26" s="22" t="s">
        <v>367</v>
      </c>
      <c r="G26" s="23" t="s">
        <v>52</v>
      </c>
      <c r="H26" s="19" t="n">
        <v>1</v>
      </c>
      <c r="I26" s="23" t="s">
        <v>368</v>
      </c>
      <c r="J26" s="27" t="s">
        <v>369</v>
      </c>
      <c r="K26" s="23" t="s">
        <v>370</v>
      </c>
      <c r="L26" s="23" t="s">
        <v>56</v>
      </c>
      <c r="M26" s="23" t="n">
        <v>193</v>
      </c>
      <c r="N26" s="22" t="s">
        <v>228</v>
      </c>
      <c r="O26" s="2" t="n">
        <v>18</v>
      </c>
      <c r="P26" s="22" t="s">
        <v>870</v>
      </c>
      <c r="R26" s="22" t="s">
        <v>81</v>
      </c>
      <c r="S26" s="22" t="s">
        <v>871</v>
      </c>
      <c r="T26" s="22" t="s">
        <v>48</v>
      </c>
      <c r="U26" s="22" t="s">
        <v>872</v>
      </c>
      <c r="V26" s="22"/>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95" hidden="false" customHeight="false" outlineLevel="0" collapsed="false">
      <c r="A27" s="2" t="n">
        <v>331415</v>
      </c>
      <c r="B27" s="22" t="s">
        <v>873</v>
      </c>
      <c r="C27" s="22" t="s">
        <v>874</v>
      </c>
      <c r="D27" s="22" t="s">
        <v>767</v>
      </c>
      <c r="G27" s="23" t="s">
        <v>52</v>
      </c>
      <c r="H27" s="19" t="n">
        <v>1</v>
      </c>
      <c r="I27" s="23" t="s">
        <v>768</v>
      </c>
      <c r="J27" s="27" t="s">
        <v>54</v>
      </c>
      <c r="K27" s="23" t="s">
        <v>769</v>
      </c>
      <c r="L27" s="23" t="s">
        <v>88</v>
      </c>
      <c r="M27" s="23"/>
      <c r="N27" s="22"/>
      <c r="O27" s="22"/>
      <c r="P27" s="22" t="s">
        <v>770</v>
      </c>
      <c r="R27" s="22" t="s">
        <v>61</v>
      </c>
      <c r="S27" s="22" t="s">
        <v>375</v>
      </c>
      <c r="T27" s="22" t="s">
        <v>47</v>
      </c>
      <c r="U27" s="22" t="s">
        <v>875</v>
      </c>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2:U14">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J1" activeCellId="0" sqref="J1"/>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5"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46" hidden="false" customHeight="false" outlineLevel="0" collapsed="false">
      <c r="A2" s="2" t="n">
        <v>333115</v>
      </c>
      <c r="B2" s="22" t="s">
        <v>876</v>
      </c>
      <c r="C2" s="22" t="s">
        <v>877</v>
      </c>
      <c r="D2" s="22" t="s">
        <v>516</v>
      </c>
      <c r="G2" s="23" t="s">
        <v>52</v>
      </c>
      <c r="H2" s="19" t="n">
        <v>15</v>
      </c>
      <c r="I2" s="23" t="s">
        <v>517</v>
      </c>
      <c r="J2" s="27" t="s">
        <v>54</v>
      </c>
      <c r="K2" s="23" t="s">
        <v>518</v>
      </c>
      <c r="L2" s="23" t="s">
        <v>88</v>
      </c>
      <c r="M2" s="23" t="n">
        <v>608</v>
      </c>
      <c r="N2" s="22" t="s">
        <v>520</v>
      </c>
      <c r="O2" s="22" t="n">
        <v>44</v>
      </c>
      <c r="P2" s="22" t="s">
        <v>878</v>
      </c>
      <c r="R2" s="22" t="s">
        <v>61</v>
      </c>
      <c r="S2" s="22" t="s">
        <v>879</v>
      </c>
      <c r="T2" s="22" t="s">
        <v>48</v>
      </c>
      <c r="U2" s="22" t="s">
        <v>880</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4" hidden="false" customHeight="false" outlineLevel="0" collapsed="false">
      <c r="A3" s="2" t="n">
        <v>333114</v>
      </c>
      <c r="B3" s="22" t="s">
        <v>881</v>
      </c>
      <c r="C3" s="22" t="s">
        <v>882</v>
      </c>
      <c r="D3" s="22" t="s">
        <v>516</v>
      </c>
      <c r="G3" s="23" t="s">
        <v>52</v>
      </c>
      <c r="H3" s="19" t="n">
        <v>14</v>
      </c>
      <c r="I3" s="23" t="s">
        <v>517</v>
      </c>
      <c r="J3" s="27" t="s">
        <v>54</v>
      </c>
      <c r="K3" s="23" t="s">
        <v>518</v>
      </c>
      <c r="L3" s="23" t="s">
        <v>88</v>
      </c>
      <c r="M3" s="23" t="n">
        <v>930</v>
      </c>
      <c r="N3" s="22" t="s">
        <v>883</v>
      </c>
      <c r="O3" s="22" t="n">
        <v>15</v>
      </c>
      <c r="P3" s="22" t="s">
        <v>884</v>
      </c>
      <c r="R3" s="22" t="s">
        <v>61</v>
      </c>
      <c r="S3" s="22" t="s">
        <v>879</v>
      </c>
      <c r="T3" s="22" t="s">
        <v>47</v>
      </c>
      <c r="U3" s="22" t="s">
        <v>885</v>
      </c>
      <c r="V3" s="22"/>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333113</v>
      </c>
      <c r="B4" s="22" t="s">
        <v>881</v>
      </c>
      <c r="C4" s="22" t="s">
        <v>886</v>
      </c>
      <c r="D4" s="22" t="s">
        <v>516</v>
      </c>
      <c r="G4" s="23" t="s">
        <v>52</v>
      </c>
      <c r="H4" s="19" t="n">
        <v>13</v>
      </c>
      <c r="I4" s="23" t="s">
        <v>517</v>
      </c>
      <c r="J4" s="27" t="s">
        <v>54</v>
      </c>
      <c r="K4" s="23" t="s">
        <v>518</v>
      </c>
      <c r="L4" s="23" t="s">
        <v>88</v>
      </c>
      <c r="M4" s="23" t="n">
        <v>930</v>
      </c>
      <c r="N4" s="22" t="s">
        <v>883</v>
      </c>
      <c r="O4" s="2" t="n">
        <v>15</v>
      </c>
      <c r="P4" s="22" t="s">
        <v>887</v>
      </c>
      <c r="R4" s="22" t="s">
        <v>61</v>
      </c>
      <c r="S4" s="22" t="s">
        <v>879</v>
      </c>
      <c r="T4" s="22" t="s">
        <v>47</v>
      </c>
      <c r="U4" s="25" t="s">
        <v>888</v>
      </c>
      <c r="V4" s="22"/>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5.8" hidden="false" customHeight="false" outlineLevel="0" collapsed="false">
      <c r="A5" s="2" t="n">
        <v>333112</v>
      </c>
      <c r="B5" s="22" t="s">
        <v>881</v>
      </c>
      <c r="C5" s="22" t="s">
        <v>889</v>
      </c>
      <c r="D5" s="22" t="s">
        <v>516</v>
      </c>
      <c r="G5" s="23" t="s">
        <v>52</v>
      </c>
      <c r="H5" s="19" t="n">
        <v>12</v>
      </c>
      <c r="I5" s="23" t="s">
        <v>517</v>
      </c>
      <c r="J5" s="27" t="s">
        <v>54</v>
      </c>
      <c r="K5" s="23" t="s">
        <v>518</v>
      </c>
      <c r="L5" s="23" t="s">
        <v>88</v>
      </c>
      <c r="M5" s="23" t="n">
        <v>922</v>
      </c>
      <c r="N5" s="22" t="s">
        <v>890</v>
      </c>
      <c r="O5" s="22" t="n">
        <v>27</v>
      </c>
      <c r="P5" s="22" t="s">
        <v>887</v>
      </c>
      <c r="R5" s="22" t="s">
        <v>61</v>
      </c>
      <c r="S5" s="22" t="s">
        <v>879</v>
      </c>
      <c r="T5" s="22" t="s">
        <v>47</v>
      </c>
      <c r="U5" s="25" t="s">
        <v>888</v>
      </c>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5.8" hidden="false" customHeight="false" outlineLevel="0" collapsed="false">
      <c r="A6" s="2" t="n">
        <v>333111</v>
      </c>
      <c r="B6" s="22" t="s">
        <v>881</v>
      </c>
      <c r="C6" s="22" t="s">
        <v>891</v>
      </c>
      <c r="D6" s="22" t="s">
        <v>516</v>
      </c>
      <c r="G6" s="23" t="s">
        <v>52</v>
      </c>
      <c r="H6" s="19" t="n">
        <v>11</v>
      </c>
      <c r="I6" s="23" t="s">
        <v>517</v>
      </c>
      <c r="J6" s="27" t="s">
        <v>54</v>
      </c>
      <c r="K6" s="23" t="s">
        <v>518</v>
      </c>
      <c r="L6" s="23" t="s">
        <v>88</v>
      </c>
      <c r="M6" s="23" t="n">
        <v>803</v>
      </c>
      <c r="N6" s="22" t="s">
        <v>892</v>
      </c>
      <c r="O6" s="22" t="n">
        <v>31</v>
      </c>
      <c r="P6" s="22" t="s">
        <v>887</v>
      </c>
      <c r="R6" s="22" t="s">
        <v>61</v>
      </c>
      <c r="S6" s="22" t="s">
        <v>879</v>
      </c>
      <c r="T6" s="22" t="s">
        <v>47</v>
      </c>
      <c r="U6" s="25" t="s">
        <v>888</v>
      </c>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57" hidden="false" customHeight="false" outlineLevel="0" collapsed="false">
      <c r="A7" s="2" t="n">
        <v>333110</v>
      </c>
      <c r="B7" s="22" t="s">
        <v>881</v>
      </c>
      <c r="C7" s="22" t="s">
        <v>893</v>
      </c>
      <c r="D7" s="22" t="s">
        <v>516</v>
      </c>
      <c r="G7" s="23" t="s">
        <v>52</v>
      </c>
      <c r="H7" s="19" t="n">
        <v>10</v>
      </c>
      <c r="I7" s="23" t="s">
        <v>517</v>
      </c>
      <c r="J7" s="27" t="s">
        <v>54</v>
      </c>
      <c r="K7" s="23" t="s">
        <v>518</v>
      </c>
      <c r="L7" s="23" t="s">
        <v>88</v>
      </c>
      <c r="M7" s="23" t="n">
        <v>609</v>
      </c>
      <c r="N7" s="22" t="s">
        <v>520</v>
      </c>
      <c r="O7" s="2" t="n">
        <v>16</v>
      </c>
      <c r="P7" s="22" t="s">
        <v>887</v>
      </c>
      <c r="R7" s="22" t="s">
        <v>61</v>
      </c>
      <c r="S7" s="22" t="s">
        <v>879</v>
      </c>
      <c r="T7" s="22" t="s">
        <v>48</v>
      </c>
      <c r="U7" s="22" t="s">
        <v>894</v>
      </c>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6" hidden="false" customHeight="false" outlineLevel="0" collapsed="false">
      <c r="A8" s="2" t="n">
        <v>333109</v>
      </c>
      <c r="B8" s="22" t="s">
        <v>881</v>
      </c>
      <c r="C8" s="22" t="s">
        <v>895</v>
      </c>
      <c r="D8" s="22" t="s">
        <v>516</v>
      </c>
      <c r="G8" s="23" t="s">
        <v>52</v>
      </c>
      <c r="H8" s="19" t="n">
        <v>9</v>
      </c>
      <c r="I8" s="23" t="s">
        <v>517</v>
      </c>
      <c r="J8" s="27" t="s">
        <v>54</v>
      </c>
      <c r="K8" s="23" t="s">
        <v>518</v>
      </c>
      <c r="L8" s="23" t="s">
        <v>88</v>
      </c>
      <c r="M8" s="23" t="n">
        <v>609</v>
      </c>
      <c r="N8" s="22" t="s">
        <v>520</v>
      </c>
      <c r="O8" s="2" t="n">
        <v>18</v>
      </c>
      <c r="P8" s="22" t="s">
        <v>896</v>
      </c>
      <c r="R8" s="22" t="s">
        <v>61</v>
      </c>
      <c r="S8" s="22" t="s">
        <v>879</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45.8" hidden="false" customHeight="false" outlineLevel="0" collapsed="false">
      <c r="A9" s="2" t="n">
        <v>333108</v>
      </c>
      <c r="B9" s="22" t="s">
        <v>881</v>
      </c>
      <c r="C9" s="22" t="s">
        <v>897</v>
      </c>
      <c r="D9" s="22" t="s">
        <v>516</v>
      </c>
      <c r="G9" s="23" t="s">
        <v>52</v>
      </c>
      <c r="H9" s="19" t="n">
        <v>8</v>
      </c>
      <c r="I9" s="23" t="s">
        <v>517</v>
      </c>
      <c r="J9" s="27" t="s">
        <v>54</v>
      </c>
      <c r="K9" s="23" t="s">
        <v>518</v>
      </c>
      <c r="L9" s="23" t="s">
        <v>88</v>
      </c>
      <c r="M9" s="23" t="n">
        <v>609</v>
      </c>
      <c r="N9" s="22" t="s">
        <v>520</v>
      </c>
      <c r="O9" s="2" t="n">
        <v>18</v>
      </c>
      <c r="P9" s="22" t="s">
        <v>898</v>
      </c>
      <c r="R9" s="22" t="s">
        <v>61</v>
      </c>
      <c r="S9" s="22" t="s">
        <v>879</v>
      </c>
      <c r="T9" s="22" t="s">
        <v>48</v>
      </c>
      <c r="U9" s="25" t="s">
        <v>899</v>
      </c>
      <c r="V9" s="22"/>
      <c r="W9" s="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 hidden="false" customHeight="false" outlineLevel="0" collapsed="false">
      <c r="A10" s="2" t="n">
        <v>333107</v>
      </c>
      <c r="B10" s="22" t="s">
        <v>881</v>
      </c>
      <c r="C10" s="22" t="s">
        <v>900</v>
      </c>
      <c r="D10" s="22" t="s">
        <v>516</v>
      </c>
      <c r="G10" s="23" t="s">
        <v>52</v>
      </c>
      <c r="H10" s="19" t="n">
        <v>7</v>
      </c>
      <c r="I10" s="23" t="s">
        <v>517</v>
      </c>
      <c r="J10" s="27" t="s">
        <v>54</v>
      </c>
      <c r="K10" s="23" t="s">
        <v>518</v>
      </c>
      <c r="L10" s="23" t="s">
        <v>88</v>
      </c>
      <c r="M10" s="23" t="n">
        <v>153</v>
      </c>
      <c r="N10" s="22" t="s">
        <v>901</v>
      </c>
      <c r="O10" s="22" t="n">
        <v>1</v>
      </c>
      <c r="P10" s="22" t="s">
        <v>902</v>
      </c>
      <c r="R10" s="22" t="s">
        <v>61</v>
      </c>
      <c r="S10" s="22" t="s">
        <v>903</v>
      </c>
      <c r="T10" s="22" t="s">
        <v>48</v>
      </c>
      <c r="U10" s="22" t="s">
        <v>904</v>
      </c>
      <c r="V10" s="22"/>
      <c r="W10" s="22"/>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2" hidden="false" customHeight="false" outlineLevel="0" collapsed="false">
      <c r="A11" s="2" t="n">
        <v>333106</v>
      </c>
      <c r="B11" s="22" t="s">
        <v>881</v>
      </c>
      <c r="C11" s="22" t="s">
        <v>905</v>
      </c>
      <c r="D11" s="22" t="s">
        <v>516</v>
      </c>
      <c r="G11" s="23" t="s">
        <v>52</v>
      </c>
      <c r="H11" s="19" t="n">
        <v>6</v>
      </c>
      <c r="I11" s="23" t="s">
        <v>517</v>
      </c>
      <c r="J11" s="27" t="s">
        <v>54</v>
      </c>
      <c r="K11" s="23" t="s">
        <v>518</v>
      </c>
      <c r="L11" s="23" t="s">
        <v>88</v>
      </c>
      <c r="M11" s="23" t="n">
        <v>613</v>
      </c>
      <c r="N11" s="22" t="s">
        <v>541</v>
      </c>
      <c r="O11" s="22" t="n">
        <v>2</v>
      </c>
      <c r="P11" s="22" t="s">
        <v>906</v>
      </c>
      <c r="R11" s="22" t="s">
        <v>61</v>
      </c>
      <c r="S11" s="22" t="s">
        <v>879</v>
      </c>
      <c r="T11" s="22" t="s">
        <v>47</v>
      </c>
      <c r="U11" s="22" t="s">
        <v>907</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13.15" hidden="false" customHeight="false" outlineLevel="0" collapsed="false">
      <c r="A12" s="2" t="n">
        <v>333105</v>
      </c>
      <c r="B12" s="22" t="s">
        <v>881</v>
      </c>
      <c r="C12" s="22" t="s">
        <v>908</v>
      </c>
      <c r="D12" s="22" t="s">
        <v>516</v>
      </c>
      <c r="G12" s="23" t="s">
        <v>52</v>
      </c>
      <c r="H12" s="19" t="n">
        <v>5</v>
      </c>
      <c r="I12" s="23" t="s">
        <v>517</v>
      </c>
      <c r="J12" s="27" t="s">
        <v>54</v>
      </c>
      <c r="K12" s="23" t="s">
        <v>518</v>
      </c>
      <c r="L12" s="23" t="s">
        <v>88</v>
      </c>
      <c r="M12" s="23" t="n">
        <v>608</v>
      </c>
      <c r="N12" s="22" t="s">
        <v>520</v>
      </c>
      <c r="O12" s="22" t="n">
        <v>24</v>
      </c>
      <c r="P12" s="22" t="s">
        <v>909</v>
      </c>
      <c r="R12" s="22" t="s">
        <v>61</v>
      </c>
      <c r="S12" s="22" t="s">
        <v>910</v>
      </c>
      <c r="T12" s="22" t="s">
        <v>47</v>
      </c>
      <c r="U12" s="22" t="s">
        <v>911</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68.2" hidden="false" customHeight="false" outlineLevel="0" collapsed="false">
      <c r="A13" s="2" t="n">
        <v>333104</v>
      </c>
      <c r="B13" s="22" t="s">
        <v>881</v>
      </c>
      <c r="C13" s="22" t="s">
        <v>912</v>
      </c>
      <c r="D13" s="22" t="s">
        <v>516</v>
      </c>
      <c r="G13" s="23" t="s">
        <v>52</v>
      </c>
      <c r="H13" s="19" t="n">
        <v>4</v>
      </c>
      <c r="I13" s="23" t="s">
        <v>517</v>
      </c>
      <c r="J13" s="27" t="s">
        <v>54</v>
      </c>
      <c r="K13" s="23" t="s">
        <v>518</v>
      </c>
      <c r="L13" s="23" t="s">
        <v>88</v>
      </c>
      <c r="M13" s="23" t="n">
        <v>608</v>
      </c>
      <c r="N13" s="22" t="s">
        <v>520</v>
      </c>
      <c r="O13" s="22" t="n">
        <v>18</v>
      </c>
      <c r="P13" s="22" t="s">
        <v>521</v>
      </c>
      <c r="R13" s="22" t="s">
        <v>61</v>
      </c>
      <c r="S13" s="22" t="s">
        <v>913</v>
      </c>
      <c r="T13" s="22" t="s">
        <v>47</v>
      </c>
      <c r="U13" s="22" t="s">
        <v>844</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24.2" hidden="false" customHeight="false" outlineLevel="0" collapsed="false">
      <c r="A14" s="2" t="n">
        <v>333103</v>
      </c>
      <c r="B14" s="22" t="s">
        <v>881</v>
      </c>
      <c r="C14" s="22" t="s">
        <v>914</v>
      </c>
      <c r="D14" s="22" t="s">
        <v>516</v>
      </c>
      <c r="G14" s="23" t="s">
        <v>52</v>
      </c>
      <c r="H14" s="19" t="n">
        <v>3</v>
      </c>
      <c r="I14" s="23" t="s">
        <v>517</v>
      </c>
      <c r="J14" s="27" t="s">
        <v>54</v>
      </c>
      <c r="K14" s="23" t="s">
        <v>518</v>
      </c>
      <c r="L14" s="23" t="s">
        <v>88</v>
      </c>
      <c r="M14" s="23" t="n">
        <v>613</v>
      </c>
      <c r="N14" s="22" t="s">
        <v>541</v>
      </c>
      <c r="O14" s="22" t="n">
        <v>2</v>
      </c>
      <c r="P14" s="22" t="s">
        <v>557</v>
      </c>
      <c r="R14" s="22" t="s">
        <v>61</v>
      </c>
      <c r="S14" s="22" t="s">
        <v>879</v>
      </c>
      <c r="T14" s="22" t="s">
        <v>47</v>
      </c>
      <c r="U14" s="22" t="s">
        <v>915</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46" hidden="false" customHeight="false" outlineLevel="0" collapsed="false">
      <c r="A15" s="2" t="n">
        <v>333102</v>
      </c>
      <c r="B15" s="22" t="s">
        <v>881</v>
      </c>
      <c r="C15" s="22" t="s">
        <v>916</v>
      </c>
      <c r="D15" s="22" t="s">
        <v>516</v>
      </c>
      <c r="G15" s="23" t="s">
        <v>52</v>
      </c>
      <c r="H15" s="19" t="n">
        <v>2</v>
      </c>
      <c r="I15" s="23" t="s">
        <v>517</v>
      </c>
      <c r="J15" s="27" t="s">
        <v>54</v>
      </c>
      <c r="K15" s="23" t="s">
        <v>518</v>
      </c>
      <c r="L15" s="23" t="s">
        <v>56</v>
      </c>
      <c r="M15" s="23" t="n">
        <v>614</v>
      </c>
      <c r="N15" s="22" t="s">
        <v>541</v>
      </c>
      <c r="O15" s="2" t="n">
        <v>2</v>
      </c>
      <c r="P15" s="22" t="s">
        <v>917</v>
      </c>
      <c r="R15" s="22" t="s">
        <v>61</v>
      </c>
      <c r="S15" s="22" t="s">
        <v>879</v>
      </c>
      <c r="T15" s="22" t="s">
        <v>46</v>
      </c>
      <c r="U15" s="22"/>
      <c r="V15" s="22"/>
      <c r="W15" s="22"/>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46" hidden="false" customHeight="false" outlineLevel="0" collapsed="false">
      <c r="A16" s="2" t="n">
        <v>333101</v>
      </c>
      <c r="B16" s="22" t="s">
        <v>881</v>
      </c>
      <c r="C16" s="22" t="s">
        <v>918</v>
      </c>
      <c r="D16" s="22" t="s">
        <v>516</v>
      </c>
      <c r="G16" s="23" t="s">
        <v>52</v>
      </c>
      <c r="H16" s="19" t="n">
        <v>1</v>
      </c>
      <c r="I16" s="23" t="s">
        <v>517</v>
      </c>
      <c r="J16" s="27" t="s">
        <v>54</v>
      </c>
      <c r="K16" s="23" t="s">
        <v>518</v>
      </c>
      <c r="L16" s="23" t="s">
        <v>88</v>
      </c>
      <c r="M16" s="23" t="n">
        <v>606</v>
      </c>
      <c r="N16" s="22" t="s">
        <v>919</v>
      </c>
      <c r="O16" s="22" t="n">
        <v>19</v>
      </c>
      <c r="P16" s="22" t="s">
        <v>920</v>
      </c>
      <c r="R16" s="22" t="s">
        <v>61</v>
      </c>
      <c r="S16" s="22" t="s">
        <v>879</v>
      </c>
      <c r="T16" s="22" t="s">
        <v>46</v>
      </c>
      <c r="U16" s="22"/>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13.15" hidden="false" customHeight="false" outlineLevel="0" collapsed="false">
      <c r="A17" s="2" t="n">
        <v>332662</v>
      </c>
      <c r="B17" s="22" t="s">
        <v>921</v>
      </c>
      <c r="C17" s="22" t="s">
        <v>922</v>
      </c>
      <c r="D17" s="22" t="s">
        <v>104</v>
      </c>
      <c r="G17" s="23" t="s">
        <v>52</v>
      </c>
      <c r="H17" s="19" t="n">
        <v>2</v>
      </c>
      <c r="I17" s="23" t="s">
        <v>105</v>
      </c>
      <c r="J17" s="27" t="s">
        <v>369</v>
      </c>
      <c r="K17" s="23" t="s">
        <v>106</v>
      </c>
      <c r="L17" s="23" t="s">
        <v>56</v>
      </c>
      <c r="M17" s="23" t="n">
        <v>608</v>
      </c>
      <c r="N17" s="22" t="s">
        <v>520</v>
      </c>
      <c r="O17" s="22" t="n">
        <v>27</v>
      </c>
      <c r="P17" s="22" t="s">
        <v>923</v>
      </c>
      <c r="R17" s="22" t="s">
        <v>81</v>
      </c>
      <c r="S17" s="22" t="s">
        <v>924</v>
      </c>
      <c r="T17" s="22" t="s">
        <v>46</v>
      </c>
      <c r="U17" s="22"/>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85" hidden="false" customHeight="false" outlineLevel="0" collapsed="false">
      <c r="A18" s="2" t="n">
        <v>332661</v>
      </c>
      <c r="B18" s="22" t="s">
        <v>921</v>
      </c>
      <c r="C18" s="22" t="s">
        <v>925</v>
      </c>
      <c r="D18" s="22" t="s">
        <v>104</v>
      </c>
      <c r="G18" s="23" t="s">
        <v>52</v>
      </c>
      <c r="H18" s="19" t="n">
        <v>1</v>
      </c>
      <c r="I18" s="23" t="s">
        <v>105</v>
      </c>
      <c r="J18" s="27" t="s">
        <v>369</v>
      </c>
      <c r="K18" s="23" t="s">
        <v>106</v>
      </c>
      <c r="L18" s="23" t="s">
        <v>56</v>
      </c>
      <c r="M18" s="23" t="n">
        <v>671</v>
      </c>
      <c r="N18" s="22" t="s">
        <v>794</v>
      </c>
      <c r="O18" s="22" t="n">
        <v>3</v>
      </c>
      <c r="P18" s="22" t="s">
        <v>926</v>
      </c>
      <c r="R18" s="22" t="s">
        <v>81</v>
      </c>
      <c r="S18" s="22" t="s">
        <v>927</v>
      </c>
      <c r="T18" s="22" t="s">
        <v>46</v>
      </c>
      <c r="U18" s="22"/>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10:U14 U2:U8">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18"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K2" activePane="bottomRight" state="frozen"/>
      <selection pane="topLeft" activeCell="A1" activeCellId="0" sqref="A1"/>
      <selection pane="topRight" activeCell="K1" activeCellId="0" sqref="K1"/>
      <selection pane="bottomLeft" activeCell="A2" activeCellId="0" sqref="A2"/>
      <selection pane="bottomRight" activeCell="U3" activeCellId="0" sqref="U3"/>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5"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79.4" hidden="false" customHeight="false" outlineLevel="0" collapsed="false">
      <c r="A2" s="2" t="n">
        <v>333846</v>
      </c>
      <c r="B2" s="22" t="s">
        <v>928</v>
      </c>
      <c r="C2" s="22" t="s">
        <v>929</v>
      </c>
      <c r="D2" s="22" t="s">
        <v>930</v>
      </c>
      <c r="G2" s="23" t="s">
        <v>52</v>
      </c>
      <c r="H2" s="19" t="n">
        <v>2</v>
      </c>
      <c r="I2" s="23" t="s">
        <v>931</v>
      </c>
      <c r="J2" s="27" t="s">
        <v>369</v>
      </c>
      <c r="K2" s="23" t="s">
        <v>932</v>
      </c>
      <c r="L2" s="23" t="s">
        <v>88</v>
      </c>
      <c r="M2" s="23" t="s">
        <v>933</v>
      </c>
      <c r="N2" s="22" t="s">
        <v>934</v>
      </c>
      <c r="O2" s="22"/>
      <c r="P2" s="22" t="s">
        <v>935</v>
      </c>
      <c r="R2" s="22" t="s">
        <v>81</v>
      </c>
      <c r="S2" s="22" t="s">
        <v>936</v>
      </c>
      <c r="T2" s="22" t="s">
        <v>48</v>
      </c>
      <c r="U2" s="22" t="s">
        <v>937</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4" hidden="false" customHeight="false" outlineLevel="0" collapsed="false">
      <c r="A3" s="2" t="n">
        <v>333845</v>
      </c>
      <c r="B3" s="22" t="s">
        <v>938</v>
      </c>
      <c r="C3" s="22" t="s">
        <v>939</v>
      </c>
      <c r="D3" s="22" t="s">
        <v>930</v>
      </c>
      <c r="G3" s="23" t="s">
        <v>52</v>
      </c>
      <c r="H3" s="19" t="n">
        <v>1</v>
      </c>
      <c r="I3" s="23" t="s">
        <v>931</v>
      </c>
      <c r="J3" s="27" t="s">
        <v>369</v>
      </c>
      <c r="K3" s="23" t="s">
        <v>932</v>
      </c>
      <c r="L3" s="23" t="s">
        <v>88</v>
      </c>
      <c r="M3" s="23" t="s">
        <v>940</v>
      </c>
      <c r="N3" s="22" t="s">
        <v>591</v>
      </c>
      <c r="O3" s="22"/>
      <c r="P3" s="22" t="s">
        <v>941</v>
      </c>
      <c r="R3" s="22" t="s">
        <v>81</v>
      </c>
      <c r="S3" s="22" t="s">
        <v>942</v>
      </c>
      <c r="T3" s="22" t="s">
        <v>48</v>
      </c>
      <c r="U3" s="22" t="s">
        <v>943</v>
      </c>
      <c r="V3" s="22"/>
      <c r="W3" s="22"/>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79.85" hidden="false" customHeight="false" outlineLevel="0" collapsed="false">
      <c r="A4" s="2" t="n">
        <v>333485</v>
      </c>
      <c r="B4" s="22" t="s">
        <v>944</v>
      </c>
      <c r="C4" s="22" t="s">
        <v>945</v>
      </c>
      <c r="D4" s="22" t="s">
        <v>104</v>
      </c>
      <c r="G4" s="23" t="s">
        <v>52</v>
      </c>
      <c r="H4" s="19" t="n">
        <v>1</v>
      </c>
      <c r="I4" s="23" t="s">
        <v>105</v>
      </c>
      <c r="J4" s="27" t="s">
        <v>369</v>
      </c>
      <c r="K4" s="23" t="s">
        <v>106</v>
      </c>
      <c r="L4" s="23" t="s">
        <v>56</v>
      </c>
      <c r="M4" s="23" t="s">
        <v>946</v>
      </c>
      <c r="N4" s="22" t="s">
        <v>520</v>
      </c>
      <c r="O4" s="2" t="s">
        <v>68</v>
      </c>
      <c r="P4" s="22" t="s">
        <v>947</v>
      </c>
      <c r="R4" s="22" t="s">
        <v>81</v>
      </c>
      <c r="S4" s="22" t="s">
        <v>948</v>
      </c>
      <c r="T4" s="22" t="s">
        <v>46</v>
      </c>
      <c r="V4" s="22"/>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12.8" hidden="false" customHeight="false" outlineLevel="0" collapsed="false">
      <c r="B5" s="22"/>
      <c r="C5" s="22"/>
      <c r="D5" s="22"/>
      <c r="G5" s="23"/>
      <c r="I5" s="23"/>
      <c r="J5" s="27"/>
      <c r="K5" s="23"/>
      <c r="L5" s="23"/>
      <c r="M5" s="23"/>
      <c r="N5" s="22"/>
      <c r="O5" s="22"/>
      <c r="P5" s="22"/>
      <c r="R5" s="22"/>
      <c r="S5" s="22"/>
      <c r="T5" s="22"/>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12.8" hidden="false" customHeight="false" outlineLevel="0" collapsed="false">
      <c r="B6" s="22"/>
      <c r="C6" s="22"/>
      <c r="D6" s="22"/>
      <c r="G6" s="23"/>
      <c r="I6" s="23"/>
      <c r="J6" s="27"/>
      <c r="K6" s="23"/>
      <c r="L6" s="23"/>
      <c r="M6" s="23"/>
      <c r="N6" s="22"/>
      <c r="O6" s="22"/>
      <c r="P6" s="22"/>
      <c r="R6" s="22"/>
      <c r="S6" s="22"/>
      <c r="T6" s="22"/>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12.8" hidden="false" customHeight="false" outlineLevel="0" collapsed="false">
      <c r="B7" s="22"/>
      <c r="C7" s="22"/>
      <c r="D7" s="22"/>
      <c r="G7" s="23"/>
      <c r="I7" s="23"/>
      <c r="J7" s="27"/>
      <c r="K7" s="23"/>
      <c r="L7" s="23"/>
      <c r="M7" s="23"/>
      <c r="N7" s="22"/>
      <c r="P7" s="22"/>
      <c r="R7" s="22"/>
      <c r="S7" s="22"/>
      <c r="T7" s="22"/>
      <c r="U7" s="22"/>
      <c r="V7" s="22"/>
      <c r="X7" s="22"/>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12.8" hidden="false" customHeight="false" outlineLevel="0" collapsed="false">
      <c r="B8" s="22"/>
      <c r="C8" s="22"/>
      <c r="D8" s="22"/>
      <c r="G8" s="23"/>
      <c r="I8" s="23"/>
      <c r="J8" s="27"/>
      <c r="K8" s="23"/>
      <c r="L8" s="23"/>
      <c r="M8" s="23"/>
      <c r="N8" s="22"/>
      <c r="P8" s="22"/>
      <c r="R8" s="22"/>
      <c r="S8" s="22"/>
      <c r="T8" s="22"/>
      <c r="U8" s="22"/>
      <c r="V8" s="22"/>
      <c r="X8" s="22"/>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2.8" hidden="false" customHeight="false" outlineLevel="0" collapsed="false">
      <c r="B9" s="22"/>
      <c r="C9" s="22"/>
      <c r="D9" s="22"/>
      <c r="G9" s="23"/>
      <c r="I9" s="23"/>
      <c r="J9" s="27"/>
      <c r="K9" s="23"/>
      <c r="L9" s="23"/>
      <c r="M9" s="23"/>
      <c r="N9" s="22"/>
      <c r="P9" s="22"/>
      <c r="R9" s="22"/>
      <c r="S9" s="22"/>
      <c r="T9" s="22"/>
      <c r="V9" s="22"/>
      <c r="W9" s="2"/>
      <c r="X9" s="22"/>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2.8" hidden="false" customHeight="false" outlineLevel="0" collapsed="false">
      <c r="B10" s="22"/>
      <c r="C10" s="22"/>
      <c r="D10" s="22"/>
      <c r="G10" s="23"/>
      <c r="I10" s="23"/>
      <c r="J10" s="27"/>
      <c r="K10" s="23"/>
      <c r="L10" s="23"/>
      <c r="M10" s="23"/>
      <c r="N10" s="22"/>
      <c r="O10" s="22"/>
      <c r="P10" s="22"/>
      <c r="R10" s="22"/>
      <c r="S10" s="22"/>
      <c r="T10" s="22"/>
      <c r="U10" s="22"/>
      <c r="V10" s="22"/>
      <c r="W10" s="22"/>
      <c r="X10" s="22"/>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2.8" hidden="false" customHeight="false" outlineLevel="0" collapsed="false">
      <c r="B11" s="22"/>
      <c r="C11" s="22"/>
      <c r="D11" s="22"/>
      <c r="G11" s="23"/>
      <c r="I11" s="23"/>
      <c r="J11" s="27"/>
      <c r="K11" s="23"/>
      <c r="L11" s="23"/>
      <c r="M11" s="23"/>
      <c r="N11" s="22"/>
      <c r="O11" s="22"/>
      <c r="P11" s="22"/>
      <c r="R11" s="22"/>
      <c r="S11" s="22"/>
      <c r="T11" s="22"/>
      <c r="U11" s="22"/>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2.8" hidden="false" customHeight="false" outlineLevel="0" collapsed="false">
      <c r="B12" s="22"/>
      <c r="C12" s="22"/>
      <c r="D12" s="22"/>
      <c r="G12" s="23"/>
      <c r="I12" s="23"/>
      <c r="J12" s="27"/>
      <c r="K12" s="23"/>
      <c r="L12" s="23"/>
      <c r="M12" s="23"/>
      <c r="N12" s="22"/>
      <c r="O12" s="22"/>
      <c r="P12" s="22"/>
      <c r="R12" s="22"/>
      <c r="S12" s="22"/>
      <c r="T12" s="22"/>
      <c r="U12" s="22"/>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8" hidden="false" customHeight="false" outlineLevel="0" collapsed="false">
      <c r="B13" s="22"/>
      <c r="C13" s="22"/>
      <c r="D13" s="22"/>
      <c r="G13" s="23"/>
      <c r="I13" s="23"/>
      <c r="J13" s="27"/>
      <c r="K13" s="23"/>
      <c r="L13" s="23"/>
      <c r="M13" s="23"/>
      <c r="N13" s="22"/>
      <c r="O13" s="22"/>
      <c r="P13" s="22"/>
      <c r="R13" s="22"/>
      <c r="S13" s="22"/>
      <c r="T13" s="22"/>
      <c r="U13" s="22"/>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2.8" hidden="false" customHeight="false" outlineLevel="0" collapsed="false">
      <c r="B14" s="22"/>
      <c r="C14" s="22"/>
      <c r="D14" s="22"/>
      <c r="G14" s="23"/>
      <c r="I14" s="23"/>
      <c r="J14" s="27"/>
      <c r="K14" s="23"/>
      <c r="L14" s="23"/>
      <c r="M14" s="23"/>
      <c r="N14" s="22"/>
      <c r="O14" s="22"/>
      <c r="P14" s="22"/>
      <c r="R14" s="22"/>
      <c r="S14" s="22"/>
      <c r="T14" s="22"/>
      <c r="U14" s="22"/>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8" hidden="false" customHeight="false" outlineLevel="0" collapsed="false">
      <c r="B15" s="22"/>
      <c r="C15" s="22"/>
      <c r="D15" s="22"/>
      <c r="G15" s="23"/>
      <c r="I15" s="23"/>
      <c r="J15" s="27"/>
      <c r="K15" s="23"/>
      <c r="L15" s="23"/>
      <c r="M15" s="23"/>
      <c r="N15" s="22"/>
      <c r="P15" s="22"/>
      <c r="R15" s="22"/>
      <c r="S15" s="22"/>
      <c r="T15" s="22"/>
      <c r="U15" s="22"/>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8" hidden="false" customHeight="false" outlineLevel="0" collapsed="false">
      <c r="B16" s="22"/>
      <c r="C16" s="22"/>
      <c r="D16" s="22"/>
      <c r="G16" s="23"/>
      <c r="I16" s="23"/>
      <c r="J16" s="27"/>
      <c r="K16" s="23"/>
      <c r="L16" s="23"/>
      <c r="M16" s="23"/>
      <c r="N16" s="22"/>
      <c r="O16" s="22"/>
      <c r="P16" s="22"/>
      <c r="R16" s="22"/>
      <c r="S16" s="22"/>
      <c r="T16" s="22"/>
      <c r="U16" s="22"/>
      <c r="V16" s="22"/>
      <c r="W16" s="22"/>
      <c r="X16" s="22"/>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2.8" hidden="false" customHeight="false" outlineLevel="0" collapsed="false">
      <c r="B17" s="22"/>
      <c r="C17" s="22"/>
      <c r="D17" s="22"/>
      <c r="G17" s="23"/>
      <c r="I17" s="23"/>
      <c r="J17" s="27"/>
      <c r="K17" s="23"/>
      <c r="L17" s="23"/>
      <c r="M17" s="23"/>
      <c r="N17" s="22"/>
      <c r="O17" s="22"/>
      <c r="P17" s="22"/>
      <c r="R17" s="22"/>
      <c r="S17" s="22"/>
      <c r="T17" s="22"/>
      <c r="U17" s="22"/>
      <c r="V17" s="22"/>
      <c r="W17" s="22"/>
      <c r="X17" s="22"/>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12.8" hidden="false" customHeight="false" outlineLevel="0" collapsed="false">
      <c r="B18" s="22"/>
      <c r="C18" s="22"/>
      <c r="D18" s="22"/>
      <c r="G18" s="23"/>
      <c r="I18" s="23"/>
      <c r="J18" s="27"/>
      <c r="K18" s="23"/>
      <c r="L18" s="23"/>
      <c r="M18" s="23"/>
      <c r="N18" s="22"/>
      <c r="O18" s="22"/>
      <c r="P18" s="22"/>
      <c r="R18" s="22"/>
      <c r="S18" s="22"/>
      <c r="T18" s="22"/>
      <c r="U18" s="22"/>
      <c r="V18" s="22"/>
      <c r="W18" s="22"/>
      <c r="X18" s="22"/>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10:U14 U3:U8">
    <cfRule type="expression" priority="5" aboveAverage="0" equalAverage="0" bottom="0" percent="0" rank="0" text="" dxfId="13">
      <formula>AND(OR($T3="Revised", $T3="Rejected"),$U3="")</formula>
    </cfRule>
    <cfRule type="expression" priority="6" aboveAverage="0" equalAverage="0" bottom="0" percent="0" rank="0" text="" dxfId="13">
      <formula>AND($T3="Accepted", $U3&lt;&gt;"")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04"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30"/>
      <c r="C2" s="30"/>
      <c r="D2" s="31" t="s">
        <v>33</v>
      </c>
      <c r="E2" s="31"/>
      <c r="F2" s="31"/>
      <c r="G2" s="31"/>
      <c r="H2" s="31" t="s">
        <v>949</v>
      </c>
      <c r="I2" s="31"/>
      <c r="J2" s="31"/>
      <c r="K2" s="31"/>
      <c r="L2" s="31" t="s">
        <v>950</v>
      </c>
      <c r="M2" s="31"/>
      <c r="N2" s="31"/>
      <c r="O2" s="31" t="s">
        <v>951</v>
      </c>
      <c r="P2" s="31"/>
      <c r="Q2" s="32"/>
    </row>
    <row r="3" customFormat="false" ht="15" hidden="false" customHeight="false" outlineLevel="0" collapsed="false">
      <c r="B3" s="33" t="s">
        <v>952</v>
      </c>
      <c r="C3" s="34" t="s">
        <v>953</v>
      </c>
      <c r="D3" s="34" t="s">
        <v>56</v>
      </c>
      <c r="E3" s="34" t="s">
        <v>88</v>
      </c>
      <c r="F3" s="34" t="s">
        <v>65</v>
      </c>
      <c r="G3" s="34" t="s">
        <v>954</v>
      </c>
      <c r="H3" s="34" t="s">
        <v>955</v>
      </c>
      <c r="I3" s="34" t="s">
        <v>956</v>
      </c>
      <c r="J3" s="34" t="s">
        <v>957</v>
      </c>
      <c r="K3" s="34" t="s">
        <v>950</v>
      </c>
      <c r="L3" s="34" t="s">
        <v>56</v>
      </c>
      <c r="M3" s="34" t="s">
        <v>88</v>
      </c>
      <c r="N3" s="34" t="s">
        <v>958</v>
      </c>
      <c r="O3" s="34" t="s">
        <v>45</v>
      </c>
      <c r="P3" s="34" t="s">
        <v>959</v>
      </c>
    </row>
    <row r="4" customFormat="false" ht="15" hidden="false" customHeight="false" outlineLevel="0" collapsed="false">
      <c r="B4" s="35" t="s">
        <v>960</v>
      </c>
      <c r="C4" s="36" t="n">
        <f aca="true">IF($B4="","",COUNTIF(INDIRECT(CONCATENATE($B4,"!",IF(INDIRECT(CONCATENATE($B4, "!I", IF(INDIRECT(CONCATENATE($B4, "!A1"))="Comment ID", 1,2)))="Category", "P","P"),IF(INDIRECT(CONCATENATE($B4, "!A1"))="Comment ID", 2,3),":",IF(INDIRECT(CONCATENATE($B4, "!I", IF(INDIRECT(CONCATENATE($B4, "!A1"))="Comment ID", 1,2)))="Category", "P","P"),"99999")), "&lt;&gt;"))</f>
        <v>141</v>
      </c>
      <c r="D4" s="36" t="n">
        <f aca="true">IF($B4="","",COUNTIF(INDIRECT(CONCATENATE($B4,"!",IF(INDIRECT(CONCATENATE($B4, "!I", IF(INDIRECT(CONCATENATE($B4, "!A1"))="Comment ID", 1,2)))="Category", "L","L"),IF(INDIRECT(CONCATENATE($B4, "!A1"))="Comment ID", 2,3),":",IF(INDIRECT(CONCATENATE($B4, "!I", IF(INDIRECT(CONCATENATE($B4, "!A1"))="Comment ID", 1,2)))="Category", "L","L"),"99999")), "Editorial"))</f>
        <v>75</v>
      </c>
      <c r="E4" s="36" t="n">
        <f aca="true">IF($B4="","",COUNTIF(INDIRECT(CONCATENATE($B4,"!",IF(INDIRECT(CONCATENATE($B4, "!I", IF(INDIRECT(CONCATENATE($B4, "!A1"))="Comment ID", 1,2)))="Category", "L","L"),IF(INDIRECT(CONCATENATE($B4, "!A1"))="Comment ID", 2,3),":",IF(INDIRECT(CONCATENATE($B4, "!I", IF(INDIRECT(CONCATENATE($B4, "!A1"))="Comment ID", 1,2)))="Category", "L","L"),"99999")), "Technical"))</f>
        <v>57</v>
      </c>
      <c r="F4" s="36" t="n">
        <f aca="true">IF($B4="","",COUNTIF(INDIRECT(CONCATENATE($B4,"!",IF(INDIRECT(CONCATENATE($B4, "!I", IF(INDIRECT(CONCATENATE($B4, "!A1"))="Comment ID", 1,2)))="Category", "L","L"),IF(INDIRECT(CONCATENATE($B4, "!A1"))="Comment ID", 2,3),":",IF(INDIRECT(CONCATENATE($B4, "!I", IF(INDIRECT(CONCATENATE($B4, "!A1"))="Comment ID", 1,2)))="Category", "L","L"),"99999")), "General"))</f>
        <v>9</v>
      </c>
      <c r="G4" s="36" t="n">
        <f aca="false">IF($B4="","",C4-SUM(D4:F4))</f>
        <v>0</v>
      </c>
      <c r="H4" s="36" t="n">
        <f aca="true">IF($B4="","",COUNTIF(INDIRECT(CONCATENATE($B4,"!",IF(INDIRECT(CONCATENATE($B4, "!I", IF(INDIRECT(CONCATENATE($B4, "!A1"))="Comment ID", 1,2)))="Category", "T","T"),IF(INDIRECT(CONCATENATE($B4, "!A1"))="Comment ID", 2,3),":",IF(INDIRECT(CONCATENATE($B4, "!I", IF(INDIRECT(CONCATENATE($B4, "!A1"))="Comment ID", 1,2)))="Category", "T","T"),"99999")), "Accepted"))</f>
        <v>62</v>
      </c>
      <c r="I4" s="36" t="n">
        <f aca="true">IF($B4="","",COUNTIF(INDIRECT(CONCATENATE($B4,"!",IF(INDIRECT(CONCATENATE($B4, "!I", IF(INDIRECT(CONCATENATE($B4, "!A1"))="Comment ID", 1,2)))="Category", "T","T"),IF(INDIRECT(CONCATENATE($B4, "!A1"))="Comment ID", 2,3),":",IF(INDIRECT(CONCATENATE($B4, "!I", IF(INDIRECT(CONCATENATE($B4, "!A1"))="Comment ID", 1,2)))="Category", "T","T"),"99999")), "Revised"))</f>
        <v>37</v>
      </c>
      <c r="J4" s="36" t="n">
        <f aca="true">IF($B4="","",COUNTIF(INDIRECT(CONCATENATE($B4,"!",IF(INDIRECT(CONCATENATE($B4, "!I", IF(INDIRECT(CONCATENATE($B4, "!A1"))="Comment ID", 1,2)))="Category", "T","T"),IF(INDIRECT(CONCATENATE($B4, "!A1"))="Comment ID", 2,3),":",IF(INDIRECT(CONCATENATE($B4, "!I", IF(INDIRECT(CONCATENATE($B4, "!A1"))="Comment ID", 1,2)))="Category", "T","T"),"99999")), "Rejected"))</f>
        <v>42</v>
      </c>
      <c r="K4" s="36" t="n">
        <f aca="false">IF($B4="","",C4-SUM(H4:J4))</f>
        <v>0</v>
      </c>
      <c r="L4" s="36"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6"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6"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6" t="n">
        <f aca="true">IF($B4="","",COUNTIF(INDIRECT(CONCATENATE($B4,"!",IF(INDIRECT(CONCATENATE($B4, "!I", IF(INDIRECT(CONCATENATE($B4, "!A1"))="Comment ID", 1,2)))="Category", "L","L"),IF(INDIRECT(CONCATENATE($B4, "!A1"))="Comment ID", 2,3),":",IF(INDIRECT(CONCATENATE($B4, "!I", IF(INDIRECT(CONCATENATE($B4, "!A1"))="Comment ID", 1,2)))="Category", "X","X"),"99999")), "Done"))</f>
        <v>98</v>
      </c>
      <c r="P4" s="36"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7" t="s">
        <v>961</v>
      </c>
      <c r="C5" s="38" t="n">
        <f aca="true">IF($B5="","",COUNTIF(INDIRECT(CONCATENATE($B5,"!",IF(INDIRECT(CONCATENATE($B5, "!I", IF(INDIRECT(CONCATENATE($B5, "!A1"))="Comment ID", 1,2)))="Category", "G","H"),IF(INDIRECT(CONCATENATE($B5, "!A1"))="Comment ID", 2,3),":",IF(INDIRECT(CONCATENATE($B5, "!I", IF(INDIRECT(CONCATENATE($B5, "!A1"))="Comment ID", 1,2)))="Category", "G","H"),"99999")), "&lt;&gt;"))</f>
        <v>26</v>
      </c>
      <c r="D5" s="38" t="n">
        <f aca="true">IF($B5="","",COUNTIF(INDIRECT(CONCATENATE($B5,"!",IF(INDIRECT(CONCATENATE($B5, "!I", IF(INDIRECT(CONCATENATE($B5, "!A1"))="Comment ID", 1,2)))="Category", "L","L"),IF(INDIRECT(CONCATENATE($B5, "!A1"))="Comment ID", 2,3),":",IF(INDIRECT(CONCATENATE($B5, "!I", IF(INDIRECT(CONCATENATE($B5, "!A1"))="Comment ID", 1,2)))="Category", "L","L"),"99999")), "Editorial"))</f>
        <v>11</v>
      </c>
      <c r="E5" s="38" t="n">
        <f aca="true">IF($B5="","",COUNTIF(INDIRECT(CONCATENATE($B5,"!",IF(INDIRECT(CONCATENATE($B5, "!I", IF(INDIRECT(CONCATENATE($B5, "!A1"))="Comment ID", 1,2)))="Category", "L","L"),IF(INDIRECT(CONCATENATE($B5, "!A1"))="Comment ID", 2,3),":",IF(INDIRECT(CONCATENATE($B5, "!I", IF(INDIRECT(CONCATENATE($B5, "!A1"))="Comment ID", 1,2)))="Category", "L","L"),"99999")), "Technical"))</f>
        <v>15</v>
      </c>
      <c r="F5" s="38" t="n">
        <f aca="true">IF($B5="","",COUNTIF(INDIRECT(CONCATENATE($B5,"!",IF(INDIRECT(CONCATENATE($B5, "!I", IF(INDIRECT(CONCATENATE($B5, "!A1"))="Comment ID", 1,2)))="Category", "L","L"),IF(INDIRECT(CONCATENATE($B5, "!A1"))="Comment ID", 2,3),":",IF(INDIRECT(CONCATENATE($B5, "!I", IF(INDIRECT(CONCATENATE($B5, "!A1"))="Comment ID", 1,2)))="Category", "L","L"),"99999")), "General"))</f>
        <v>0</v>
      </c>
      <c r="G5" s="38" t="n">
        <f aca="false">IF($B5="","",C5-SUM(D5:F5))</f>
        <v>0</v>
      </c>
      <c r="H5" s="38" t="n">
        <f aca="true">IF($B5="","",COUNTIF(INDIRECT(CONCATENATE($B5,"!",IF(INDIRECT(CONCATENATE($B5, "!I", IF(INDIRECT(CONCATENATE($B5, "!A1"))="Comment ID", 1,2)))="Category", "T","T"),IF(INDIRECT(CONCATENATE($B5, "!A1"))="Comment ID", 2,3),":",IF(INDIRECT(CONCATENATE($B5, "!I", IF(INDIRECT(CONCATENATE($B5, "!A1"))="Comment ID", 1,2)))="Category", "T","T"),"99999")), "Accepted"))</f>
        <v>10</v>
      </c>
      <c r="I5" s="38" t="n">
        <f aca="true">IF($B5="","",COUNTIF(INDIRECT(CONCATENATE($B5,"!",IF(INDIRECT(CONCATENATE($B5, "!I", IF(INDIRECT(CONCATENATE($B5, "!A1"))="Comment ID", 1,2)))="Category", "T","T"),IF(INDIRECT(CONCATENATE($B5, "!A1"))="Comment ID", 2,3),":",IF(INDIRECT(CONCATENATE($B5, "!I", IF(INDIRECT(CONCATENATE($B5, "!A1"))="Comment ID", 1,2)))="Category", "T","T"),"99999")), "Revised"))</f>
        <v>7</v>
      </c>
      <c r="J5" s="38" t="n">
        <f aca="true">IF($B5="","",COUNTIF(INDIRECT(CONCATENATE($B5,"!",IF(INDIRECT(CONCATENATE($B5, "!I", IF(INDIRECT(CONCATENATE($B5, "!A1"))="Comment ID", 1,2)))="Category", "T","T"),IF(INDIRECT(CONCATENATE($B5, "!A1"))="Comment ID", 2,3),":",IF(INDIRECT(CONCATENATE($B5, "!I", IF(INDIRECT(CONCATENATE($B5, "!A1"))="Comment ID", 1,2)))="Category", "T","T"),"99999")), "Rejected"))</f>
        <v>9</v>
      </c>
      <c r="K5" s="38" t="n">
        <f aca="false">IF($B5="","",C5-SUM(H5:J5))</f>
        <v>0</v>
      </c>
      <c r="L5" s="38"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0</v>
      </c>
      <c r="M5" s="38"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0</v>
      </c>
      <c r="N5" s="38"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8" t="n">
        <f aca="true">IF($B5="","",COUNTIF(INDIRECT(CONCATENATE($B5,"!",IF(INDIRECT(CONCATENATE($B5, "!I", IF(INDIRECT(CONCATENATE($B5, "!A1"))="Comment ID", 1,2)))="Category", "L","L"),IF(INDIRECT(CONCATENATE($B5, "!A1"))="Comment ID", 2,3),":",IF(INDIRECT(CONCATENATE($B5, "!I", IF(INDIRECT(CONCATENATE($B5, "!A1"))="Comment ID", 1,2)))="Category", "X","X"),"99999")), "Done"))</f>
        <v>17</v>
      </c>
      <c r="P5" s="38"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5" t="s">
        <v>962</v>
      </c>
      <c r="C6" s="36" t="n">
        <f aca="true">IF($B6="","",COUNTIF(INDIRECT(CONCATENATE($B6,"!",IF(INDIRECT(CONCATENATE($B6, "!I", IF(INDIRECT(CONCATENATE($B6, "!A1"))="Comment ID", 1,2)))="Category", "G","H"),IF(INDIRECT(CONCATENATE($B6, "!A1"))="Comment ID", 2,3),":",IF(INDIRECT(CONCATENATE($B6, "!I", IF(INDIRECT(CONCATENATE($B6, "!A1"))="Comment ID", 1,2)))="Category", "G","H"),"99999")), "&lt;&gt;"))</f>
        <v>17</v>
      </c>
      <c r="D6" s="36" t="n">
        <f aca="true">IF($B6="","",COUNTIF(INDIRECT(CONCATENATE($B6,"!",IF(INDIRECT(CONCATENATE($B6, "!I", IF(INDIRECT(CONCATENATE($B6, "!A1"))="Comment ID", 1,2)))="Category", "L","L"),IF(INDIRECT(CONCATENATE($B6, "!A1"))="Comment ID", 2,3),":",IF(INDIRECT(CONCATENATE($B6, "!I", IF(INDIRECT(CONCATENATE($B6, "!A1"))="Comment ID", 1,2)))="Category", "L","L"),"99999")), "Editorial"))</f>
        <v>3</v>
      </c>
      <c r="E6" s="36" t="n">
        <f aca="true">IF($B6="","",COUNTIF(INDIRECT(CONCATENATE($B6,"!",IF(INDIRECT(CONCATENATE($B6, "!I", IF(INDIRECT(CONCATENATE($B6, "!A1"))="Comment ID", 1,2)))="Category", "L","L"),IF(INDIRECT(CONCATENATE($B6, "!A1"))="Comment ID", 2,3),":",IF(INDIRECT(CONCATENATE($B6, "!I", IF(INDIRECT(CONCATENATE($B6, "!A1"))="Comment ID", 1,2)))="Category", "L","L"),"99999")), "Technical"))</f>
        <v>14</v>
      </c>
      <c r="F6" s="36" t="n">
        <f aca="true">IF($B6="","",COUNTIF(INDIRECT(CONCATENATE($B6,"!",IF(INDIRECT(CONCATENATE($B6, "!I", IF(INDIRECT(CONCATENATE($B6, "!A1"))="Comment ID", 1,2)))="Category", "L","L"),IF(INDIRECT(CONCATENATE($B6, "!A1"))="Comment ID", 2,3),":",IF(INDIRECT(CONCATENATE($B6, "!I", IF(INDIRECT(CONCATENATE($B6, "!A1"))="Comment ID", 1,2)))="Category", "L","L"),"99999")), "General"))</f>
        <v>0</v>
      </c>
      <c r="G6" s="36" t="n">
        <f aca="false">IF($B6="","",C6-SUM(D6:F6))</f>
        <v>0</v>
      </c>
      <c r="H6" s="36" t="n">
        <f aca="true">IF($B6="","",COUNTIF(INDIRECT(CONCATENATE($B6,"!",IF(INDIRECT(CONCATENATE($B6, "!I", IF(INDIRECT(CONCATENATE($B6, "!A1"))="Comment ID", 1,2)))="Category", "T","T"),IF(INDIRECT(CONCATENATE($B6, "!A1"))="Comment ID", 2,3),":",IF(INDIRECT(CONCATENATE($B6, "!I", IF(INDIRECT(CONCATENATE($B6, "!A1"))="Comment ID", 1,2)))="Category", "T","T"),"99999")), "Accepted"))</f>
        <v>5</v>
      </c>
      <c r="I6" s="36" t="n">
        <f aca="true">IF($B6="","",COUNTIF(INDIRECT(CONCATENATE($B6,"!",IF(INDIRECT(CONCATENATE($B6, "!I", IF(INDIRECT(CONCATENATE($B6, "!A1"))="Comment ID", 1,2)))="Category", "T","T"),IF(INDIRECT(CONCATENATE($B6, "!A1"))="Comment ID", 2,3),":",IF(INDIRECT(CONCATENATE($B6, "!I", IF(INDIRECT(CONCATENATE($B6, "!A1"))="Comment ID", 1,2)))="Category", "T","T"),"99999")), "Revised"))</f>
        <v>4</v>
      </c>
      <c r="J6" s="36" t="n">
        <f aca="true">IF($B6="","",COUNTIF(INDIRECT(CONCATENATE($B6,"!",IF(INDIRECT(CONCATENATE($B6, "!I", IF(INDIRECT(CONCATENATE($B6, "!A1"))="Comment ID", 1,2)))="Category", "T","T"),IF(INDIRECT(CONCATENATE($B6, "!A1"))="Comment ID", 2,3),":",IF(INDIRECT(CONCATENATE($B6, "!I", IF(INDIRECT(CONCATENATE($B6, "!A1"))="Comment ID", 1,2)))="Category", "T","T"),"99999")), "Rejected"))</f>
        <v>8</v>
      </c>
      <c r="K6" s="36" t="n">
        <f aca="false">IF($B6="","",C6-SUM(H6:J6))</f>
        <v>0</v>
      </c>
      <c r="L6" s="36" t="n">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0</v>
      </c>
      <c r="M6" s="36" t="n">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0</v>
      </c>
      <c r="N6" s="36" t="n">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0</v>
      </c>
      <c r="O6" s="36" t="n">
        <f aca="true">IF($B6="","",COUNTIF(INDIRECT(CONCATENATE($B6,"!",IF(INDIRECT(CONCATENATE($B6, "!I", IF(INDIRECT(CONCATENATE($B6, "!A1"))="Comment ID", 1,2)))="Category", "L","L"),IF(INDIRECT(CONCATENATE($B6, "!A1"))="Comment ID", 2,3),":",IF(INDIRECT(CONCATENATE($B6, "!I", IF(INDIRECT(CONCATENATE($B6, "!A1"))="Comment ID", 1,2)))="Category", "X","X"),"99999")), "Done"))</f>
        <v>9</v>
      </c>
      <c r="P6" s="36" t="n">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0</v>
      </c>
    </row>
    <row r="7" customFormat="false" ht="15" hidden="false" customHeight="false" outlineLevel="0" collapsed="false">
      <c r="B7" s="37" t="s">
        <v>963</v>
      </c>
      <c r="C7" s="38" t="n">
        <f aca="true">IF($B7="","",COUNTIF(INDIRECT(CONCATENATE($B7,"!",IF(INDIRECT(CONCATENATE($B7, "!I", IF(INDIRECT(CONCATENATE($B7, "!A1"))="Comment ID", 1,2)))="Category", "G","H"),IF(INDIRECT(CONCATENATE($B7, "!A1"))="Comment ID", 2,3),":",IF(INDIRECT(CONCATENATE($B7, "!I", IF(INDIRECT(CONCATENATE($B7, "!A1"))="Comment ID", 1,2)))="Category", "G","H"),"99999")), "&lt;&gt;"))</f>
        <v>3</v>
      </c>
      <c r="D7" s="38" t="n">
        <f aca="true">IF($B7="","",COUNTIF(INDIRECT(CONCATENATE($B7,"!",IF(INDIRECT(CONCATENATE($B7, "!I", IF(INDIRECT(CONCATENATE($B7, "!A1"))="Comment ID", 1,2)))="Category", "L","L"),IF(INDIRECT(CONCATENATE($B7, "!A1"))="Comment ID", 2,3),":",IF(INDIRECT(CONCATENATE($B7, "!I", IF(INDIRECT(CONCATENATE($B7, "!A1"))="Comment ID", 1,2)))="Category", "L","L"),"99999")), "Editorial"))</f>
        <v>1</v>
      </c>
      <c r="E7" s="38" t="n">
        <f aca="true">IF($B7="","",COUNTIF(INDIRECT(CONCATENATE($B7,"!",IF(INDIRECT(CONCATENATE($B7, "!I", IF(INDIRECT(CONCATENATE($B7, "!A1"))="Comment ID", 1,2)))="Category", "L","L"),IF(INDIRECT(CONCATENATE($B7, "!A1"))="Comment ID", 2,3),":",IF(INDIRECT(CONCATENATE($B7, "!I", IF(INDIRECT(CONCATENATE($B7, "!A1"))="Comment ID", 1,2)))="Category", "L","L"),"99999")), "Technical"))</f>
        <v>2</v>
      </c>
      <c r="F7" s="38" t="n">
        <f aca="true">IF($B7="","",COUNTIF(INDIRECT(CONCATENATE($B7,"!",IF(INDIRECT(CONCATENATE($B7, "!I", IF(INDIRECT(CONCATENATE($B7, "!A1"))="Comment ID", 1,2)))="Category", "L","L"),IF(INDIRECT(CONCATENATE($B7, "!A1"))="Comment ID", 2,3),":",IF(INDIRECT(CONCATENATE($B7, "!I", IF(INDIRECT(CONCATENATE($B7, "!A1"))="Comment ID", 1,2)))="Category", "L","L"),"99999")), "General"))</f>
        <v>0</v>
      </c>
      <c r="G7" s="38" t="n">
        <f aca="false">IF($B7="","",C7-SUM(D7:F7))</f>
        <v>0</v>
      </c>
      <c r="H7" s="38" t="n">
        <f aca="true">IF($B7="","",COUNTIF(INDIRECT(CONCATENATE($B7,"!",IF(INDIRECT(CONCATENATE($B7, "!I", IF(INDIRECT(CONCATENATE($B7, "!A1"))="Comment ID", 1,2)))="Category", "T","T"),IF(INDIRECT(CONCATENATE($B7, "!A1"))="Comment ID", 2,3),":",IF(INDIRECT(CONCATENATE($B7, "!I", IF(INDIRECT(CONCATENATE($B7, "!A1"))="Comment ID", 1,2)))="Category", "T","T"),"99999")), "Accepted"))</f>
        <v>1</v>
      </c>
      <c r="I7" s="38" t="n">
        <f aca="true">IF($B7="","",COUNTIF(INDIRECT(CONCATENATE($B7,"!",IF(INDIRECT(CONCATENATE($B7, "!I", IF(INDIRECT(CONCATENATE($B7, "!A1"))="Comment ID", 1,2)))="Category", "T","T"),IF(INDIRECT(CONCATENATE($B7, "!A1"))="Comment ID", 2,3),":",IF(INDIRECT(CONCATENATE($B7, "!I", IF(INDIRECT(CONCATENATE($B7, "!A1"))="Comment ID", 1,2)))="Category", "T","T"),"99999")), "Revised"))</f>
        <v>2</v>
      </c>
      <c r="J7" s="38" t="n">
        <f aca="true">IF($B7="","",COUNTIF(INDIRECT(CONCATENATE($B7,"!",IF(INDIRECT(CONCATENATE($B7, "!I", IF(INDIRECT(CONCATENATE($B7, "!A1"))="Comment ID", 1,2)))="Category", "T","T"),IF(INDIRECT(CONCATENATE($B7, "!A1"))="Comment ID", 2,3),":",IF(INDIRECT(CONCATENATE($B7, "!I", IF(INDIRECT(CONCATENATE($B7, "!A1"))="Comment ID", 1,2)))="Category", "T","T"),"99999")), "Rejected"))</f>
        <v>0</v>
      </c>
      <c r="K7" s="38" t="n">
        <f aca="false">IF($B7="","",C7-SUM(H7:J7))</f>
        <v>0</v>
      </c>
      <c r="L7" s="38" t="n">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0</v>
      </c>
      <c r="M7" s="38" t="n">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0</v>
      </c>
      <c r="N7" s="38" t="n">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0</v>
      </c>
      <c r="O7" s="38" t="n">
        <f aca="true">IF($B7="","",COUNTIF(INDIRECT(CONCATENATE($B7,"!",IF(INDIRECT(CONCATENATE($B7, "!I", IF(INDIRECT(CONCATENATE($B7, "!A1"))="Comment ID", 1,2)))="Category", "L","L"),IF(INDIRECT(CONCATENATE($B7, "!A1"))="Comment ID", 2,3),":",IF(INDIRECT(CONCATENATE($B7, "!I", IF(INDIRECT(CONCATENATE($B7, "!A1"))="Comment ID", 1,2)))="Category", "X","X"),"99999")), "Done"))</f>
        <v>3</v>
      </c>
      <c r="P7" s="38" t="n">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0</v>
      </c>
    </row>
    <row r="8" customFormat="false" ht="15" hidden="false" customHeight="false" outlineLevel="0" collapsed="false">
      <c r="B8" s="35"/>
      <c r="C8" s="36" t="str">
        <f aca="true">IF($B8="","",COUNTIF(INDIRECT(CONCATENATE($B8,"!",IF(INDIRECT(CONCATENATE($B8, "!I", IF(INDIRECT(CONCATENATE($B8, "!A1"))="Comment ID", 1,2)))="Category", "G","H"),IF(INDIRECT(CONCATENATE($B8, "!A1"))="Comment ID", 2,3),":",IF(INDIRECT(CONCATENATE($B8, "!I", IF(INDIRECT(CONCATENATE($B8, "!A1"))="Comment ID", 1,2)))="Category", "G","H"),"99999")), "&lt;&gt;"))</f>
        <v/>
      </c>
      <c r="D8" s="36" t="str">
        <f aca="true">IF($B8="","",COUNTIF(INDIRECT(CONCATENATE($B8,"!",IF(INDIRECT(CONCATENATE($B8, "!I", IF(INDIRECT(CONCATENATE($B8, "!A1"))="Comment ID", 1,2)))="Category", "L","L"),IF(INDIRECT(CONCATENATE($B8, "!A1"))="Comment ID", 2,3),":",IF(INDIRECT(CONCATENATE($B8, "!I", IF(INDIRECT(CONCATENATE($B8, "!A1"))="Comment ID", 1,2)))="Category", "L","L"),"99999")), "Editorial"))</f>
        <v/>
      </c>
      <c r="E8" s="36" t="str">
        <f aca="true">IF($B8="","",COUNTIF(INDIRECT(CONCATENATE($B8,"!",IF(INDIRECT(CONCATENATE($B8, "!I", IF(INDIRECT(CONCATENATE($B8, "!A1"))="Comment ID", 1,2)))="Category", "L","L"),IF(INDIRECT(CONCATENATE($B8, "!A1"))="Comment ID", 2,3),":",IF(INDIRECT(CONCATENATE($B8, "!I", IF(INDIRECT(CONCATENATE($B8, "!A1"))="Comment ID", 1,2)))="Category", "L","L"),"99999")), "Technical"))</f>
        <v/>
      </c>
      <c r="F8" s="36" t="str">
        <f aca="true">IF($B8="","",COUNTIF(INDIRECT(CONCATENATE($B8,"!",IF(INDIRECT(CONCATENATE($B8, "!I", IF(INDIRECT(CONCATENATE($B8, "!A1"))="Comment ID", 1,2)))="Category", "L","L"),IF(INDIRECT(CONCATENATE($B8, "!A1"))="Comment ID", 2,3),":",IF(INDIRECT(CONCATENATE($B8, "!I", IF(INDIRECT(CONCATENATE($B8, "!A1"))="Comment ID", 1,2)))="Category", "L","L"),"99999")), "General"))</f>
        <v/>
      </c>
      <c r="G8" s="36" t="str">
        <f aca="false">IF($B8="","",C8-SUM(D8:F8))</f>
        <v/>
      </c>
      <c r="H8" s="36" t="str">
        <f aca="true">IF($B8="","",COUNTIF(INDIRECT(CONCATENATE($B8,"!",IF(INDIRECT(CONCATENATE($B8, "!I", IF(INDIRECT(CONCATENATE($B8, "!A1"))="Comment ID", 1,2)))="Category", "T","T"),IF(INDIRECT(CONCATENATE($B8, "!A1"))="Comment ID", 2,3),":",IF(INDIRECT(CONCATENATE($B8, "!I", IF(INDIRECT(CONCATENATE($B8, "!A1"))="Comment ID", 1,2)))="Category", "T","T"),"99999")), "Accepted"))</f>
        <v/>
      </c>
      <c r="I8" s="36" t="str">
        <f aca="true">IF($B8="","",COUNTIF(INDIRECT(CONCATENATE($B8,"!",IF(INDIRECT(CONCATENATE($B8, "!I", IF(INDIRECT(CONCATENATE($B8, "!A1"))="Comment ID", 1,2)))="Category", "T","T"),IF(INDIRECT(CONCATENATE($B8, "!A1"))="Comment ID", 2,3),":",IF(INDIRECT(CONCATENATE($B8, "!I", IF(INDIRECT(CONCATENATE($B8, "!A1"))="Comment ID", 1,2)))="Category", "T","T"),"99999")), "Revised"))</f>
        <v/>
      </c>
      <c r="J8" s="36" t="str">
        <f aca="true">IF($B8="","",COUNTIF(INDIRECT(CONCATENATE($B8,"!",IF(INDIRECT(CONCATENATE($B8, "!I", IF(INDIRECT(CONCATENATE($B8, "!A1"))="Comment ID", 1,2)))="Category", "T","T"),IF(INDIRECT(CONCATENATE($B8, "!A1"))="Comment ID", 2,3),":",IF(INDIRECT(CONCATENATE($B8, "!I", IF(INDIRECT(CONCATENATE($B8, "!A1"))="Comment ID", 1,2)))="Category", "T","T"),"99999")), "Rejected"))</f>
        <v/>
      </c>
      <c r="K8" s="36" t="str">
        <f aca="false">IF($B8="","",C8-SUM(H8:J8))</f>
        <v/>
      </c>
      <c r="L8" s="36"/>
      <c r="M8" s="36"/>
      <c r="N8" s="36"/>
      <c r="O8" s="36" t="str">
        <f aca="true">IF($B8="","",COUNTIF(INDIRECT(CONCATENATE($B8,"!",IF(INDIRECT(CONCATENATE($B8, "!I", IF(INDIRECT(CONCATENATE($B8, "!A1"))="Comment ID", 1,2)))="Category", "L","L"),IF(INDIRECT(CONCATENATE($B8, "!A1"))="Comment ID", 2,3),":",IF(INDIRECT(CONCATENATE($B8, "!I", IF(INDIRECT(CONCATENATE($B8, "!A1"))="Comment ID", 1,2)))="Category", "X","X"),"99999")), "Done"))</f>
        <v/>
      </c>
      <c r="P8" s="36"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7"/>
      <c r="C9" s="38" t="str">
        <f aca="true">IF($B9="","",COUNTIF(INDIRECT(CONCATENATE($B9,"!",IF(INDIRECT(CONCATENATE($B9, "!I", IF(INDIRECT(CONCATENATE($B9, "!A1"))="Comment ID", 1,2)))="Category", "G","H"),IF(INDIRECT(CONCATENATE($B9, "!A1"))="Comment ID", 2,3),":",IF(INDIRECT(CONCATENATE($B9, "!I", IF(INDIRECT(CONCATENATE($B9, "!A1"))="Comment ID", 1,2)))="Category", "G","H"),"99999")), "&lt;&gt;"))</f>
        <v/>
      </c>
      <c r="D9" s="38" t="str">
        <f aca="true">IF($B9="","",COUNTIF(INDIRECT(CONCATENATE($B9,"!",IF(INDIRECT(CONCATENATE($B9, "!I", IF(INDIRECT(CONCATENATE($B9, "!A1"))="Comment ID", 1,2)))="Category", "L","L"),IF(INDIRECT(CONCATENATE($B9, "!A1"))="Comment ID", 2,3),":",IF(INDIRECT(CONCATENATE($B9, "!I", IF(INDIRECT(CONCATENATE($B9, "!A1"))="Comment ID", 1,2)))="Category", "L","L"),"99999")), "Editorial"))</f>
        <v/>
      </c>
      <c r="E9" s="38" t="str">
        <f aca="true">IF($B9="","",COUNTIF(INDIRECT(CONCATENATE($B9,"!",IF(INDIRECT(CONCATENATE($B9, "!I", IF(INDIRECT(CONCATENATE($B9, "!A1"))="Comment ID", 1,2)))="Category", "L","L"),IF(INDIRECT(CONCATENATE($B9, "!A1"))="Comment ID", 2,3),":",IF(INDIRECT(CONCATENATE($B9, "!I", IF(INDIRECT(CONCATENATE($B9, "!A1"))="Comment ID", 1,2)))="Category", "L","L"),"99999")), "Technical"))</f>
        <v/>
      </c>
      <c r="F9" s="38" t="str">
        <f aca="true">IF($B9="","",COUNTIF(INDIRECT(CONCATENATE($B9,"!",IF(INDIRECT(CONCATENATE($B9, "!I", IF(INDIRECT(CONCATENATE($B9, "!A1"))="Comment ID", 1,2)))="Category", "L","L"),IF(INDIRECT(CONCATENATE($B9, "!A1"))="Comment ID", 2,3),":",IF(INDIRECT(CONCATENATE($B9, "!I", IF(INDIRECT(CONCATENATE($B9, "!A1"))="Comment ID", 1,2)))="Category", "L","L"),"99999")), "General"))</f>
        <v/>
      </c>
      <c r="G9" s="38" t="str">
        <f aca="false">IF($B9="","",C9-SUM(D9:F9))</f>
        <v/>
      </c>
      <c r="H9" s="38" t="str">
        <f aca="true">IF($B9="","",COUNTIF(INDIRECT(CONCATENATE($B9,"!",IF(INDIRECT(CONCATENATE($B9, "!I", IF(INDIRECT(CONCATENATE($B9, "!A1"))="Comment ID", 1,2)))="Category", "T","T"),IF(INDIRECT(CONCATENATE($B9, "!A1"))="Comment ID", 2,3),":",IF(INDIRECT(CONCATENATE($B9, "!I", IF(INDIRECT(CONCATENATE($B9, "!A1"))="Comment ID", 1,2)))="Category", "T","T"),"99999")), "Accepted"))</f>
        <v/>
      </c>
      <c r="I9" s="38" t="str">
        <f aca="true">IF($B9="","",COUNTIF(INDIRECT(CONCATENATE($B9,"!",IF(INDIRECT(CONCATENATE($B9, "!I", IF(INDIRECT(CONCATENATE($B9, "!A1"))="Comment ID", 1,2)))="Category", "T","T"),IF(INDIRECT(CONCATENATE($B9, "!A1"))="Comment ID", 2,3),":",IF(INDIRECT(CONCATENATE($B9, "!I", IF(INDIRECT(CONCATENATE($B9, "!A1"))="Comment ID", 1,2)))="Category", "T","T"),"99999")), "Revised"))</f>
        <v/>
      </c>
      <c r="J9" s="38" t="str">
        <f aca="true">IF($B9="","",COUNTIF(INDIRECT(CONCATENATE($B9,"!",IF(INDIRECT(CONCATENATE($B9, "!I", IF(INDIRECT(CONCATENATE($B9, "!A1"))="Comment ID", 1,2)))="Category", "T","T"),IF(INDIRECT(CONCATENATE($B9, "!A1"))="Comment ID", 2,3),":",IF(INDIRECT(CONCATENATE($B9, "!I", IF(INDIRECT(CONCATENATE($B9, "!A1"))="Comment ID", 1,2)))="Category", "T","T"),"99999")), "Rejected"))</f>
        <v/>
      </c>
      <c r="K9" s="38" t="str">
        <f aca="false">IF($B9="","",C9-SUM(H9:J9))</f>
        <v/>
      </c>
      <c r="L9" s="38"/>
      <c r="M9" s="38"/>
      <c r="N9" s="38"/>
      <c r="O9" s="38" t="str">
        <f aca="true">IF($B9="","",COUNTIF(INDIRECT(CONCATENATE($B9,"!",IF(INDIRECT(CONCATENATE($B9, "!I", IF(INDIRECT(CONCATENATE($B9, "!A1"))="Comment ID", 1,2)))="Category", "L","L"),IF(INDIRECT(CONCATENATE($B9, "!A1"))="Comment ID", 2,3),":",IF(INDIRECT(CONCATENATE($B9, "!I", IF(INDIRECT(CONCATENATE($B9, "!A1"))="Comment ID", 1,2)))="Category", "X","X"),"99999")), "Done"))</f>
        <v/>
      </c>
      <c r="P9" s="38"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5"/>
      <c r="C10" s="36" t="str">
        <f aca="true">IF($B10="","",COUNTIF(INDIRECT(CONCATENATE($B10,"!",IF(INDIRECT(CONCATENATE($B10, "!I", IF(INDIRECT(CONCATENATE($B10, "!A1"))="Comment ID", 1,2)))="Category", "G","H"),IF(INDIRECT(CONCATENATE($B10, "!A1"))="Comment ID", 2,3),":",IF(INDIRECT(CONCATENATE($B10, "!I", IF(INDIRECT(CONCATENATE($B10, "!A1"))="Comment ID", 1,2)))="Category", "G","H"),"99999")), "&lt;&gt;"))</f>
        <v/>
      </c>
      <c r="D10" s="36" t="str">
        <f aca="true">IF($B10="","",COUNTIF(INDIRECT(CONCATENATE($B10,"!",IF(INDIRECT(CONCATENATE($B10, "!I", IF(INDIRECT(CONCATENATE($B10, "!A1"))="Comment ID", 1,2)))="Category", "L","L"),IF(INDIRECT(CONCATENATE($B10, "!A1"))="Comment ID", 2,3),":",IF(INDIRECT(CONCATENATE($B10, "!I", IF(INDIRECT(CONCATENATE($B10, "!A1"))="Comment ID", 1,2)))="Category", "L","L"),"99999")), "Editorial"))</f>
        <v/>
      </c>
      <c r="E10" s="36" t="str">
        <f aca="true">IF($B10="","",COUNTIF(INDIRECT(CONCATENATE($B10,"!",IF(INDIRECT(CONCATENATE($B10, "!I", IF(INDIRECT(CONCATENATE($B10, "!A1"))="Comment ID", 1,2)))="Category", "L","L"),IF(INDIRECT(CONCATENATE($B10, "!A1"))="Comment ID", 2,3),":",IF(INDIRECT(CONCATENATE($B10, "!I", IF(INDIRECT(CONCATENATE($B10, "!A1"))="Comment ID", 1,2)))="Category", "L","L"),"99999")), "Technical"))</f>
        <v/>
      </c>
      <c r="F10" s="36" t="str">
        <f aca="true">IF($B10="","",COUNTIF(INDIRECT(CONCATENATE($B10,"!",IF(INDIRECT(CONCATENATE($B10, "!I", IF(INDIRECT(CONCATENATE($B10, "!A1"))="Comment ID", 1,2)))="Category", "L","L"),IF(INDIRECT(CONCATENATE($B10, "!A1"))="Comment ID", 2,3),":",IF(INDIRECT(CONCATENATE($B10, "!I", IF(INDIRECT(CONCATENATE($B10, "!A1"))="Comment ID", 1,2)))="Category", "L","L"),"99999")), "General"))</f>
        <v/>
      </c>
      <c r="G10" s="36" t="str">
        <f aca="false">IF($B10="","",C10-SUM(D10:F10))</f>
        <v/>
      </c>
      <c r="H10" s="36" t="str">
        <f aca="true">IF($B10="","",COUNTIF(INDIRECT(CONCATENATE($B10,"!",IF(INDIRECT(CONCATENATE($B10, "!I", IF(INDIRECT(CONCATENATE($B10, "!A1"))="Comment ID", 1,2)))="Category", "T","T"),IF(INDIRECT(CONCATENATE($B10, "!A1"))="Comment ID", 2,3),":",IF(INDIRECT(CONCATENATE($B10, "!I", IF(INDIRECT(CONCATENATE($B10, "!A1"))="Comment ID", 1,2)))="Category", "T","T"),"99999")), "Accepted"))</f>
        <v/>
      </c>
      <c r="I10" s="36" t="str">
        <f aca="true">IF($B10="","",COUNTIF(INDIRECT(CONCATENATE($B10,"!",IF(INDIRECT(CONCATENATE($B10, "!I", IF(INDIRECT(CONCATENATE($B10, "!A1"))="Comment ID", 1,2)))="Category", "T","T"),IF(INDIRECT(CONCATENATE($B10, "!A1"))="Comment ID", 2,3),":",IF(INDIRECT(CONCATENATE($B10, "!I", IF(INDIRECT(CONCATENATE($B10, "!A1"))="Comment ID", 1,2)))="Category", "T","T"),"99999")), "Revised"))</f>
        <v/>
      </c>
      <c r="J10" s="36" t="str">
        <f aca="true">IF($B10="","",COUNTIF(INDIRECT(CONCATENATE($B10,"!",IF(INDIRECT(CONCATENATE($B10, "!I", IF(INDIRECT(CONCATENATE($B10, "!A1"))="Comment ID", 1,2)))="Category", "T","T"),IF(INDIRECT(CONCATENATE($B10, "!A1"))="Comment ID", 2,3),":",IF(INDIRECT(CONCATENATE($B10, "!I", IF(INDIRECT(CONCATENATE($B10, "!A1"))="Comment ID", 1,2)))="Category", "T","T"),"99999")), "Rejected"))</f>
        <v/>
      </c>
      <c r="K10" s="36" t="str">
        <f aca="false">IF($B10="","",C10-SUM(H10:J10))</f>
        <v/>
      </c>
      <c r="L10" s="36"/>
      <c r="M10" s="36"/>
      <c r="N10" s="36"/>
      <c r="O10" s="36" t="str">
        <f aca="true">IF($B10="","",COUNTIF(INDIRECT(CONCATENATE($B10,"!",IF(INDIRECT(CONCATENATE($B10, "!I", IF(INDIRECT(CONCATENATE($B10, "!A1"))="Comment ID", 1,2)))="Category", "L","L"),IF(INDIRECT(CONCATENATE($B10, "!A1"))="Comment ID", 2,3),":",IF(INDIRECT(CONCATENATE($B10, "!I", IF(INDIRECT(CONCATENATE($B10, "!A1"))="Comment ID", 1,2)))="Category", "X","X"),"99999")), "Done"))</f>
        <v/>
      </c>
      <c r="P10" s="36"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7"/>
      <c r="C11" s="38" t="str">
        <f aca="true">IF($B11="","",COUNTIF(INDIRECT(CONCATENATE($B11,"!",IF(INDIRECT(CONCATENATE($B11, "!I", IF(INDIRECT(CONCATENATE($B11, "!A1"))="Comment ID", 1,2)))="Category", "G","H"),IF(INDIRECT(CONCATENATE($B11, "!A1"))="Comment ID", 2,3),":",IF(INDIRECT(CONCATENATE($B11, "!I", IF(INDIRECT(CONCATENATE($B11, "!A1"))="Comment ID", 1,2)))="Category", "G","H"),"99999")), "&lt;&gt;"))</f>
        <v/>
      </c>
      <c r="D11" s="38" t="str">
        <f aca="true">IF($B11="","",COUNTIF(INDIRECT(CONCATENATE($B11,"!",IF(INDIRECT(CONCATENATE($B11, "!I", IF(INDIRECT(CONCATENATE($B11, "!A1"))="Comment ID", 1,2)))="Category", "L","L"),IF(INDIRECT(CONCATENATE($B11, "!A1"))="Comment ID", 2,3),":",IF(INDIRECT(CONCATENATE($B11, "!I", IF(INDIRECT(CONCATENATE($B11, "!A1"))="Comment ID", 1,2)))="Category", "L","L"),"99999")), "Editorial"))</f>
        <v/>
      </c>
      <c r="E11" s="38" t="str">
        <f aca="true">IF($B11="","",COUNTIF(INDIRECT(CONCATENATE($B11,"!",IF(INDIRECT(CONCATENATE($B11, "!I", IF(INDIRECT(CONCATENATE($B11, "!A1"))="Comment ID", 1,2)))="Category", "L","L"),IF(INDIRECT(CONCATENATE($B11, "!A1"))="Comment ID", 2,3),":",IF(INDIRECT(CONCATENATE($B11, "!I", IF(INDIRECT(CONCATENATE($B11, "!A1"))="Comment ID", 1,2)))="Category", "L","L"),"99999")), "Technical"))</f>
        <v/>
      </c>
      <c r="F11" s="38" t="str">
        <f aca="true">IF($B11="","",COUNTIF(INDIRECT(CONCATENATE($B11,"!",IF(INDIRECT(CONCATENATE($B11, "!I", IF(INDIRECT(CONCATENATE($B11, "!A1"))="Comment ID", 1,2)))="Category", "L","L"),IF(INDIRECT(CONCATENATE($B11, "!A1"))="Comment ID", 2,3),":",IF(INDIRECT(CONCATENATE($B11, "!I", IF(INDIRECT(CONCATENATE($B11, "!A1"))="Comment ID", 1,2)))="Category", "L","L"),"99999")), "General"))</f>
        <v/>
      </c>
      <c r="G11" s="38" t="str">
        <f aca="false">IF($B11="","",C11-SUM(D11:F11))</f>
        <v/>
      </c>
      <c r="H11" s="38" t="str">
        <f aca="true">IF($B11="","",COUNTIF(INDIRECT(CONCATENATE($B11,"!",IF(INDIRECT(CONCATENATE($B11, "!I", IF(INDIRECT(CONCATENATE($B11, "!A1"))="Comment ID", 1,2)))="Category", "T","T"),IF(INDIRECT(CONCATENATE($B11, "!A1"))="Comment ID", 2,3),":",IF(INDIRECT(CONCATENATE($B11, "!I", IF(INDIRECT(CONCATENATE($B11, "!A1"))="Comment ID", 1,2)))="Category", "T","T"),"99999")), "Accepted"))</f>
        <v/>
      </c>
      <c r="I11" s="38" t="str">
        <f aca="true">IF($B11="","",COUNTIF(INDIRECT(CONCATENATE($B11,"!",IF(INDIRECT(CONCATENATE($B11, "!I", IF(INDIRECT(CONCATENATE($B11, "!A1"))="Comment ID", 1,2)))="Category", "T","T"),IF(INDIRECT(CONCATENATE($B11, "!A1"))="Comment ID", 2,3),":",IF(INDIRECT(CONCATENATE($B11, "!I", IF(INDIRECT(CONCATENATE($B11, "!A1"))="Comment ID", 1,2)))="Category", "T","T"),"99999")), "Revised"))</f>
        <v/>
      </c>
      <c r="J11" s="38" t="str">
        <f aca="true">IF($B11="","",COUNTIF(INDIRECT(CONCATENATE($B11,"!",IF(INDIRECT(CONCATENATE($B11, "!I", IF(INDIRECT(CONCATENATE($B11, "!A1"))="Comment ID", 1,2)))="Category", "T","T"),IF(INDIRECT(CONCATENATE($B11, "!A1"))="Comment ID", 2,3),":",IF(INDIRECT(CONCATENATE($B11, "!I", IF(INDIRECT(CONCATENATE($B11, "!A1"))="Comment ID", 1,2)))="Category", "T","T"),"99999")), "Rejected"))</f>
        <v/>
      </c>
      <c r="K11" s="38" t="str">
        <f aca="false">IF($B11="","",C11-SUM(H11:J11))</f>
        <v/>
      </c>
      <c r="L11" s="38"/>
      <c r="M11" s="38"/>
      <c r="N11" s="38"/>
      <c r="O11" s="38" t="str">
        <f aca="true">IF($B11="","",COUNTIF(INDIRECT(CONCATENATE($B11,"!",IF(INDIRECT(CONCATENATE($B11, "!I", IF(INDIRECT(CONCATENATE($B11, "!A1"))="Comment ID", 1,2)))="Category", "L","L"),IF(INDIRECT(CONCATENATE($B11, "!A1"))="Comment ID", 2,3),":",IF(INDIRECT(CONCATENATE($B11, "!I", IF(INDIRECT(CONCATENATE($B11, "!A1"))="Comment ID", 1,2)))="Category", "X","X"),"99999")), "Done"))</f>
        <v/>
      </c>
      <c r="P11" s="38"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5"/>
      <c r="C12" s="36" t="str">
        <f aca="true">IF($B12="","",COUNTIF(INDIRECT(CONCATENATE($B12,"!",IF(INDIRECT(CONCATENATE($B12, "!I", IF(INDIRECT(CONCATENATE($B12, "!A1"))="Comment ID", 1,2)))="Category", "G","H"),IF(INDIRECT(CONCATENATE($B12, "!A1"))="Comment ID", 2,3),":",IF(INDIRECT(CONCATENATE($B12, "!I", IF(INDIRECT(CONCATENATE($B12, "!A1"))="Comment ID", 1,2)))="Category", "G","H"),"99999")), "&lt;&gt;"))</f>
        <v/>
      </c>
      <c r="D12" s="36" t="str">
        <f aca="true">IF($B12="","",COUNTIF(INDIRECT(CONCATENATE($B12,"!",IF(INDIRECT(CONCATENATE($B12, "!I", IF(INDIRECT(CONCATENATE($B12, "!A1"))="Comment ID", 1,2)))="Category", "L","L"),IF(INDIRECT(CONCATENATE($B12, "!A1"))="Comment ID", 2,3),":",IF(INDIRECT(CONCATENATE($B12, "!I", IF(INDIRECT(CONCATENATE($B12, "!A1"))="Comment ID", 1,2)))="Category", "L","L"),"99999")), "Editorial"))</f>
        <v/>
      </c>
      <c r="E12" s="36" t="str">
        <f aca="true">IF($B12="","",COUNTIF(INDIRECT(CONCATENATE($B12,"!",IF(INDIRECT(CONCATENATE($B12, "!I", IF(INDIRECT(CONCATENATE($B12, "!A1"))="Comment ID", 1,2)))="Category", "L","L"),IF(INDIRECT(CONCATENATE($B12, "!A1"))="Comment ID", 2,3),":",IF(INDIRECT(CONCATENATE($B12, "!I", IF(INDIRECT(CONCATENATE($B12, "!A1"))="Comment ID", 1,2)))="Category", "L","L"),"99999")), "Technical"))</f>
        <v/>
      </c>
      <c r="F12" s="36" t="str">
        <f aca="true">IF($B12="","",COUNTIF(INDIRECT(CONCATENATE($B12,"!",IF(INDIRECT(CONCATENATE($B12, "!I", IF(INDIRECT(CONCATENATE($B12, "!A1"))="Comment ID", 1,2)))="Category", "L","L"),IF(INDIRECT(CONCATENATE($B12, "!A1"))="Comment ID", 2,3),":",IF(INDIRECT(CONCATENATE($B12, "!I", IF(INDIRECT(CONCATENATE($B12, "!A1"))="Comment ID", 1,2)))="Category", "L","L"),"99999")), "General"))</f>
        <v/>
      </c>
      <c r="G12" s="36" t="str">
        <f aca="false">IF($B12="","",C12-SUM(D12:F12))</f>
        <v/>
      </c>
      <c r="H12" s="36" t="str">
        <f aca="true">IF($B12="","",COUNTIF(INDIRECT(CONCATENATE($B12,"!",IF(INDIRECT(CONCATENATE($B12, "!I", IF(INDIRECT(CONCATENATE($B12, "!A1"))="Comment ID", 1,2)))="Category", "T","T"),IF(INDIRECT(CONCATENATE($B12, "!A1"))="Comment ID", 2,3),":",IF(INDIRECT(CONCATENATE($B12, "!I", IF(INDIRECT(CONCATENATE($B12, "!A1"))="Comment ID", 1,2)))="Category", "T","T"),"99999")), "Accepted"))</f>
        <v/>
      </c>
      <c r="I12" s="36" t="str">
        <f aca="true">IF($B12="","",COUNTIF(INDIRECT(CONCATENATE($B12,"!",IF(INDIRECT(CONCATENATE($B12, "!I", IF(INDIRECT(CONCATENATE($B12, "!A1"))="Comment ID", 1,2)))="Category", "T","T"),IF(INDIRECT(CONCATENATE($B12, "!A1"))="Comment ID", 2,3),":",IF(INDIRECT(CONCATENATE($B12, "!I", IF(INDIRECT(CONCATENATE($B12, "!A1"))="Comment ID", 1,2)))="Category", "T","T"),"99999")), "Revised"))</f>
        <v/>
      </c>
      <c r="J12" s="36" t="str">
        <f aca="true">IF($B12="","",COUNTIF(INDIRECT(CONCATENATE($B12,"!",IF(INDIRECT(CONCATENATE($B12, "!I", IF(INDIRECT(CONCATENATE($B12, "!A1"))="Comment ID", 1,2)))="Category", "T","T"),IF(INDIRECT(CONCATENATE($B12, "!A1"))="Comment ID", 2,3),":",IF(INDIRECT(CONCATENATE($B12, "!I", IF(INDIRECT(CONCATENATE($B12, "!A1"))="Comment ID", 1,2)))="Category", "T","T"),"99999")), "Rejected"))</f>
        <v/>
      </c>
      <c r="K12" s="36" t="str">
        <f aca="false">IF($B12="","",C12-SUM(H12:J12))</f>
        <v/>
      </c>
      <c r="L12" s="36"/>
      <c r="M12" s="36"/>
      <c r="N12" s="36"/>
      <c r="O12" s="36" t="str">
        <f aca="true">IF($B12="","",COUNTIF(INDIRECT(CONCATENATE($B12,"!",IF(INDIRECT(CONCATENATE($B12, "!I", IF(INDIRECT(CONCATENATE($B12, "!A1"))="Comment ID", 1,2)))="Category", "L","L"),IF(INDIRECT(CONCATENATE($B12, "!A1"))="Comment ID", 2,3),":",IF(INDIRECT(CONCATENATE($B12, "!I", IF(INDIRECT(CONCATENATE($B12, "!A1"))="Comment ID", 1,2)))="Category", "X","X"),"99999")), "Done"))</f>
        <v/>
      </c>
      <c r="P12" s="36"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7"/>
      <c r="C13" s="38" t="str">
        <f aca="true">IF($B13="","",COUNTIF(INDIRECT(CONCATENATE($B13,"!",IF(INDIRECT(CONCATENATE($B13, "!I", IF(INDIRECT(CONCATENATE($B13, "!A1"))="Comment ID", 1,2)))="Category", "G","H"),IF(INDIRECT(CONCATENATE($B13, "!A1"))="Comment ID", 2,3),":",IF(INDIRECT(CONCATENATE($B13, "!I", IF(INDIRECT(CONCATENATE($B13, "!A1"))="Comment ID", 1,2)))="Category", "G","H"),"99999")), "&lt;&gt;"))</f>
        <v/>
      </c>
      <c r="D13" s="38" t="str">
        <f aca="true">IF($B13="","",COUNTIF(INDIRECT(CONCATENATE($B13,"!",IF(INDIRECT(CONCATENATE($B13, "!I", IF(INDIRECT(CONCATENATE($B13, "!A1"))="Comment ID", 1,2)))="Category", "L","L"),IF(INDIRECT(CONCATENATE($B13, "!A1"))="Comment ID", 2,3),":",IF(INDIRECT(CONCATENATE($B13, "!I", IF(INDIRECT(CONCATENATE($B13, "!A1"))="Comment ID", 1,2)))="Category", "L","L"),"99999")), "Editorial"))</f>
        <v/>
      </c>
      <c r="E13" s="38" t="str">
        <f aca="true">IF($B13="","",COUNTIF(INDIRECT(CONCATENATE($B13,"!",IF(INDIRECT(CONCATENATE($B13, "!I", IF(INDIRECT(CONCATENATE($B13, "!A1"))="Comment ID", 1,2)))="Category", "L","L"),IF(INDIRECT(CONCATENATE($B13, "!A1"))="Comment ID", 2,3),":",IF(INDIRECT(CONCATENATE($B13, "!I", IF(INDIRECT(CONCATENATE($B13, "!A1"))="Comment ID", 1,2)))="Category", "L","L"),"99999")), "Technical"))</f>
        <v/>
      </c>
      <c r="F13" s="38" t="str">
        <f aca="true">IF($B13="","",COUNTIF(INDIRECT(CONCATENATE($B13,"!",IF(INDIRECT(CONCATENATE($B13, "!I", IF(INDIRECT(CONCATENATE($B13, "!A1"))="Comment ID", 1,2)))="Category", "L","L"),IF(INDIRECT(CONCATENATE($B13, "!A1"))="Comment ID", 2,3),":",IF(INDIRECT(CONCATENATE($B13, "!I", IF(INDIRECT(CONCATENATE($B13, "!A1"))="Comment ID", 1,2)))="Category", "L","L"),"99999")), "General"))</f>
        <v/>
      </c>
      <c r="G13" s="38" t="str">
        <f aca="false">IF($B13="","",C13-SUM(D13:F13))</f>
        <v/>
      </c>
      <c r="H13" s="38" t="str">
        <f aca="true">IF($B13="","",COUNTIF(INDIRECT(CONCATENATE($B13,"!",IF(INDIRECT(CONCATENATE($B13, "!I", IF(INDIRECT(CONCATENATE($B13, "!A1"))="Comment ID", 1,2)))="Category", "T","T"),IF(INDIRECT(CONCATENATE($B13, "!A1"))="Comment ID", 2,3),":",IF(INDIRECT(CONCATENATE($B13, "!I", IF(INDIRECT(CONCATENATE($B13, "!A1"))="Comment ID", 1,2)))="Category", "T","T"),"99999")), "Accepted"))</f>
        <v/>
      </c>
      <c r="I13" s="38" t="str">
        <f aca="true">IF($B13="","",COUNTIF(INDIRECT(CONCATENATE($B13,"!",IF(INDIRECT(CONCATENATE($B13, "!I", IF(INDIRECT(CONCATENATE($B13, "!A1"))="Comment ID", 1,2)))="Category", "T","T"),IF(INDIRECT(CONCATENATE($B13, "!A1"))="Comment ID", 2,3),":",IF(INDIRECT(CONCATENATE($B13, "!I", IF(INDIRECT(CONCATENATE($B13, "!A1"))="Comment ID", 1,2)))="Category", "T","T"),"99999")), "Revised"))</f>
        <v/>
      </c>
      <c r="J13" s="38" t="str">
        <f aca="true">IF($B13="","",COUNTIF(INDIRECT(CONCATENATE($B13,"!",IF(INDIRECT(CONCATENATE($B13, "!I", IF(INDIRECT(CONCATENATE($B13, "!A1"))="Comment ID", 1,2)))="Category", "T","T"),IF(INDIRECT(CONCATENATE($B13, "!A1"))="Comment ID", 2,3),":",IF(INDIRECT(CONCATENATE($B13, "!I", IF(INDIRECT(CONCATENATE($B13, "!A1"))="Comment ID", 1,2)))="Category", "T","T"),"99999")), "Rejected"))</f>
        <v/>
      </c>
      <c r="K13" s="38" t="str">
        <f aca="false">IF($B13="","",C13-SUM(H13:J13))</f>
        <v/>
      </c>
      <c r="L13" s="38"/>
      <c r="M13" s="38"/>
      <c r="N13" s="38"/>
      <c r="O13" s="38" t="str">
        <f aca="true">IF($B13="","",COUNTIF(INDIRECT(CONCATENATE($B13,"!",IF(INDIRECT(CONCATENATE($B13, "!I", IF(INDIRECT(CONCATENATE($B13, "!A1"))="Comment ID", 1,2)))="Category", "L","L"),IF(INDIRECT(CONCATENATE($B13, "!A1"))="Comment ID", 2,3),":",IF(INDIRECT(CONCATENATE($B13, "!I", IF(INDIRECT(CONCATENATE($B13, "!A1"))="Comment ID", 1,2)))="Category", "X","X"),"99999")), "Done"))</f>
        <v/>
      </c>
      <c r="P13" s="38"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5"/>
      <c r="C14" s="36" t="str">
        <f aca="true">IF($B14="","",COUNTIF(INDIRECT(CONCATENATE($B14,"!",IF(INDIRECT(CONCATENATE($B14, "!I", IF(INDIRECT(CONCATENATE($B14, "!A1"))="Comment ID", 1,2)))="Category", "G","H"),IF(INDIRECT(CONCATENATE($B14, "!A1"))="Comment ID", 2,3),":",IF(INDIRECT(CONCATENATE($B14, "!I", IF(INDIRECT(CONCATENATE($B14, "!A1"))="Comment ID", 1,2)))="Category", "G","H"),"99999")), "&lt;&gt;"))</f>
        <v/>
      </c>
      <c r="D14" s="36" t="str">
        <f aca="true">IF($B14="","",COUNTIF(INDIRECT(CONCATENATE($B14,"!",IF(INDIRECT(CONCATENATE($B14, "!I", IF(INDIRECT(CONCATENATE($B14, "!A1"))="Comment ID", 1,2)))="Category", "L","L"),IF(INDIRECT(CONCATENATE($B14, "!A1"))="Comment ID", 2,3),":",IF(INDIRECT(CONCATENATE($B14, "!I", IF(INDIRECT(CONCATENATE($B14, "!A1"))="Comment ID", 1,2)))="Category", "L","L"),"99999")), "Editorial"))</f>
        <v/>
      </c>
      <c r="E14" s="36" t="str">
        <f aca="true">IF($B14="","",COUNTIF(INDIRECT(CONCATENATE($B14,"!",IF(INDIRECT(CONCATENATE($B14, "!I", IF(INDIRECT(CONCATENATE($B14, "!A1"))="Comment ID", 1,2)))="Category", "L","L"),IF(INDIRECT(CONCATENATE($B14, "!A1"))="Comment ID", 2,3),":",IF(INDIRECT(CONCATENATE($B14, "!I", IF(INDIRECT(CONCATENATE($B14, "!A1"))="Comment ID", 1,2)))="Category", "L","L"),"99999")), "Technical"))</f>
        <v/>
      </c>
      <c r="F14" s="36" t="str">
        <f aca="true">IF($B14="","",COUNTIF(INDIRECT(CONCATENATE($B14,"!",IF(INDIRECT(CONCATENATE($B14, "!I", IF(INDIRECT(CONCATENATE($B14, "!A1"))="Comment ID", 1,2)))="Category", "L","L"),IF(INDIRECT(CONCATENATE($B14, "!A1"))="Comment ID", 2,3),":",IF(INDIRECT(CONCATENATE($B14, "!I", IF(INDIRECT(CONCATENATE($B14, "!A1"))="Comment ID", 1,2)))="Category", "L","L"),"99999")), "General"))</f>
        <v/>
      </c>
      <c r="G14" s="36" t="str">
        <f aca="false">IF($B14="","",C14-SUM(D14:F14))</f>
        <v/>
      </c>
      <c r="H14" s="36" t="str">
        <f aca="true">IF($B14="","",COUNTIF(INDIRECT(CONCATENATE($B14,"!",IF(INDIRECT(CONCATENATE($B14, "!I", IF(INDIRECT(CONCATENATE($B14, "!A1"))="Comment ID", 1,2)))="Category", "T","T"),IF(INDIRECT(CONCATENATE($B14, "!A1"))="Comment ID", 2,3),":",IF(INDIRECT(CONCATENATE($B14, "!I", IF(INDIRECT(CONCATENATE($B14, "!A1"))="Comment ID", 1,2)))="Category", "T","T"),"99999")), "Accepted"))</f>
        <v/>
      </c>
      <c r="I14" s="36" t="str">
        <f aca="true">IF($B14="","",COUNTIF(INDIRECT(CONCATENATE($B14,"!",IF(INDIRECT(CONCATENATE($B14, "!I", IF(INDIRECT(CONCATENATE($B14, "!A1"))="Comment ID", 1,2)))="Category", "T","T"),IF(INDIRECT(CONCATENATE($B14, "!A1"))="Comment ID", 2,3),":",IF(INDIRECT(CONCATENATE($B14, "!I", IF(INDIRECT(CONCATENATE($B14, "!A1"))="Comment ID", 1,2)))="Category", "T","T"),"99999")), "Revised"))</f>
        <v/>
      </c>
      <c r="J14" s="36" t="str">
        <f aca="true">IF($B14="","",COUNTIF(INDIRECT(CONCATENATE($B14,"!",IF(INDIRECT(CONCATENATE($B14, "!I", IF(INDIRECT(CONCATENATE($B14, "!A1"))="Comment ID", 1,2)))="Category", "T","T"),IF(INDIRECT(CONCATENATE($B14, "!A1"))="Comment ID", 2,3),":",IF(INDIRECT(CONCATENATE($B14, "!I", IF(INDIRECT(CONCATENATE($B14, "!A1"))="Comment ID", 1,2)))="Category", "T","T"),"99999")), "Rejected"))</f>
        <v/>
      </c>
      <c r="K14" s="36" t="str">
        <f aca="false">IF($B14="","",C14-SUM(H14:J14))</f>
        <v/>
      </c>
      <c r="L14" s="36"/>
      <c r="M14" s="36"/>
      <c r="N14" s="36"/>
      <c r="O14" s="36" t="str">
        <f aca="true">IF($B14="","",COUNTIF(INDIRECT(CONCATENATE($B14,"!",IF(INDIRECT(CONCATENATE($B14, "!I", IF(INDIRECT(CONCATENATE($B14, "!A1"))="Comment ID", 1,2)))="Category", "L","L"),IF(INDIRECT(CONCATENATE($B14, "!A1"))="Comment ID", 2,3),":",IF(INDIRECT(CONCATENATE($B14, "!I", IF(INDIRECT(CONCATENATE($B14, "!A1"))="Comment ID", 1,2)))="Category", "X","X"),"99999")), "Done"))</f>
        <v/>
      </c>
      <c r="P14" s="36"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2306</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2024-07-16T10:49:21Z</dcterms:modified>
  <cp:revision>63</cp:revision>
  <dc:subject/>
  <dc:title/>
</cp:coreProperties>
</file>

<file path=docProps/custom.xml><?xml version="1.0" encoding="utf-8"?>
<Properties xmlns="http://schemas.openxmlformats.org/officeDocument/2006/custom-properties" xmlns:vt="http://schemas.openxmlformats.org/officeDocument/2006/docPropsVTypes"/>
</file>