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mc:AlternateContent xmlns:mc="http://schemas.openxmlformats.org/markup-compatibility/2006">
    <mc:Choice Requires="x15">
      <x15ac:absPath xmlns:x15ac="http://schemas.microsoft.com/office/spreadsheetml/2010/11/ac" url="C:\Data\Docs\Standards\802.15\2024-05\"/>
    </mc:Choice>
  </mc:AlternateContent>
  <xr:revisionPtr revIDLastSave="0" documentId="8_{1DD5928C-310D-4A05-AD8C-A20CC22482EF}" xr6:coauthVersionLast="47" xr6:coauthVersionMax="47" xr10:uidLastSave="{00000000-0000-0000-0000-000000000000}"/>
  <bookViews>
    <workbookView xWindow="1400" yWindow="520" windowWidth="23780" windowHeight="13113" tabRatio="500" activeTab="2" xr2:uid="{00000000-000D-0000-FFFF-FFFF00000000}"/>
  </bookViews>
  <sheets>
    <sheet name="IEEE_Cover" sheetId="1" r:id="rId1"/>
    <sheet name="LBxxx_template" sheetId="2" r:id="rId2"/>
    <sheet name="LB204" sheetId="5" r:id="rId3"/>
    <sheet name="Statistics" sheetId="3" r:id="rId4"/>
  </sheets>
  <definedNames>
    <definedName name="_xlnm._FilterDatabase" localSheetId="2" hidden="1">'LB204'!$A$1:$O$1</definedName>
    <definedName name="_xlnm._FilterDatabase" localSheetId="1" hidden="1">LBxxx_template!$A$2:$P$2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K14" i="3" l="1"/>
  <c r="J14" i="3"/>
  <c r="I14" i="3"/>
  <c r="H14" i="3"/>
  <c r="G14" i="3"/>
  <c r="F14" i="3"/>
  <c r="E14" i="3"/>
  <c r="D14" i="3"/>
  <c r="C14" i="3"/>
  <c r="K13" i="3"/>
  <c r="J13" i="3"/>
  <c r="I13" i="3"/>
  <c r="H13" i="3"/>
  <c r="G13" i="3"/>
  <c r="F13" i="3"/>
  <c r="E13" i="3"/>
  <c r="D13" i="3"/>
  <c r="C13" i="3"/>
  <c r="K12" i="3"/>
  <c r="J12" i="3"/>
  <c r="I12" i="3"/>
  <c r="H12" i="3"/>
  <c r="G12" i="3"/>
  <c r="F12" i="3"/>
  <c r="E12" i="3"/>
  <c r="D12" i="3"/>
  <c r="C12" i="3"/>
  <c r="K11" i="3"/>
  <c r="J11" i="3"/>
  <c r="I11" i="3"/>
  <c r="H11" i="3"/>
  <c r="G11" i="3"/>
  <c r="F11" i="3"/>
  <c r="E11" i="3"/>
  <c r="D11" i="3"/>
  <c r="C11" i="3"/>
  <c r="K10" i="3"/>
  <c r="J10" i="3"/>
  <c r="I10" i="3"/>
  <c r="H10" i="3"/>
  <c r="G10" i="3"/>
  <c r="F10" i="3"/>
  <c r="E10" i="3"/>
  <c r="D10" i="3"/>
  <c r="C10" i="3"/>
  <c r="K9" i="3"/>
  <c r="J9" i="3"/>
  <c r="I9" i="3"/>
  <c r="H9" i="3"/>
  <c r="G9" i="3"/>
  <c r="F9" i="3"/>
  <c r="E9" i="3"/>
  <c r="D9" i="3"/>
  <c r="C9" i="3"/>
  <c r="K8" i="3"/>
  <c r="J8" i="3"/>
  <c r="I8" i="3"/>
  <c r="H8" i="3"/>
  <c r="G8" i="3"/>
  <c r="F8" i="3"/>
  <c r="E8" i="3"/>
  <c r="D8" i="3"/>
  <c r="C8" i="3"/>
  <c r="K7" i="3"/>
  <c r="J7" i="3"/>
  <c r="I7" i="3"/>
  <c r="H7" i="3"/>
  <c r="G7" i="3"/>
  <c r="F7" i="3"/>
  <c r="E7" i="3"/>
  <c r="D7" i="3"/>
  <c r="C7" i="3"/>
  <c r="K6" i="3"/>
  <c r="J6" i="3"/>
  <c r="I6" i="3"/>
  <c r="H6" i="3"/>
  <c r="G6" i="3"/>
  <c r="F6" i="3"/>
  <c r="E6" i="3"/>
  <c r="D6" i="3"/>
  <c r="C6" i="3"/>
  <c r="D5" i="3"/>
  <c r="C5" i="3"/>
  <c r="I5" i="3"/>
  <c r="J5" i="3"/>
  <c r="H5" i="3"/>
  <c r="F5" i="3"/>
  <c r="E5" i="3"/>
  <c r="F4" i="3"/>
  <c r="C4" i="3"/>
  <c r="E4" i="3"/>
  <c r="J4" i="3"/>
  <c r="D4" i="3"/>
  <c r="H4" i="3"/>
  <c r="I4" i="3"/>
  <c r="K4" i="3" l="1"/>
  <c r="G4" i="3"/>
  <c r="K5" i="3"/>
  <c r="G5" i="3"/>
</calcChain>
</file>

<file path=xl/sharedStrings.xml><?xml version="1.0" encoding="utf-8"?>
<sst xmlns="http://schemas.openxmlformats.org/spreadsheetml/2006/main" count="409" uniqueCount="196">
  <si>
    <t>Instructions:
Fill in month and year at B1
Update doc# in D1
Fill in TG project number in C7
Fill in date in C8.
Fill in your name and address in C9:D11
Update TG project number in C15
For each LB
Duplicate the LBxxx_template sheet
Rename the copied sheet as LBxxx, where xxx is the letter ballot number (or LBxxx_Rogue for rogue comments). Do not use spaces in the sheet names.</t>
  </si>
  <si>
    <t>IEEE P802.15</t>
  </si>
  <si>
    <t>Wireless Personal Area Networks</t>
  </si>
  <si>
    <t>Project</t>
  </si>
  <si>
    <t>IEEE P802.15 Working Group for Wireless Personal Area Networks (WPANs)</t>
  </si>
  <si>
    <t>Title</t>
  </si>
  <si>
    <t>Date Submitted</t>
  </si>
  <si>
    <t>Source</t>
  </si>
  <si>
    <t>Voice: n/a</t>
  </si>
  <si>
    <t>Re:</t>
  </si>
  <si>
    <t>Abstract</t>
  </si>
  <si>
    <t>Purpose</t>
  </si>
  <si>
    <t>[This document is used to consolidate comments for an 802.15 Letter Ballots.]</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</si>
  <si>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</si>
  <si>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</si>
  <si>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</si>
  <si>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</si>
  <si>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INSTRUCTIONS: Duplicate this template, and rename it to match the LBxxx where xxx is the letter ballot number.
Copy all comments from submitted comment sheets to this sheet by using copy and Paste Special / Paste Text Only them starting from B3 cell.
Then add “i-1”, “r1-1”, “r2-1” etc (initial, recirculation1, recirculation2 etc) to the A2 column and drag lover right corner to cover all comments, so each
comment gets comment id assigned.
Before posting this to the mentor delete column D.
Other1, other2, other3 etc can be used for keeping track of your own things, like “Comment group”, “Person assigned to”, “Status in document”.
If the Dispotion status is Revised or Rejected you need to have Dispotion detail, and if it is Accepted you can’t have Dispotion status (sheet will show red error in those cases). 
Remove this line 1 after you have read the instructions as it is no longer needed, and will just unnecessarely consume screen estate. After deleting line 1, freeze first line and column.</t>
  </si>
  <si>
    <t>Comment ID</t>
  </si>
  <si>
    <t>Name</t>
  </si>
  <si>
    <t>Affiliation</t>
  </si>
  <si>
    <t>Email (remove this column before posting to mentor)</t>
  </si>
  <si>
    <t>Page</t>
  </si>
  <si>
    <t>Sub-clause</t>
  </si>
  <si>
    <t>Line #</t>
  </si>
  <si>
    <t>Comment</t>
  </si>
  <si>
    <t>Proposed Change</t>
  </si>
  <si>
    <t>Category</t>
  </si>
  <si>
    <t>Must Be Satisfied?</t>
  </si>
  <si>
    <t>Disposition Status</t>
  </si>
  <si>
    <t>Disposition Detail</t>
  </si>
  <si>
    <t>Other1</t>
  </si>
  <si>
    <t>Other2</t>
  </si>
  <si>
    <t>Other3</t>
  </si>
  <si>
    <t>i-1</t>
  </si>
  <si>
    <t>Disposition status</t>
  </si>
  <si>
    <t>Letter ballot</t>
  </si>
  <si>
    <t>Total</t>
  </si>
  <si>
    <t>Editorial</t>
  </si>
  <si>
    <t>Technical</t>
  </si>
  <si>
    <t>General</t>
  </si>
  <si>
    <t>Unknown</t>
  </si>
  <si>
    <t>Accepted</t>
  </si>
  <si>
    <t>Revised</t>
  </si>
  <si>
    <t>Rejected</t>
  </si>
  <si>
    <t>Unresolved</t>
  </si>
  <si>
    <t>January 2024</t>
  </si>
  <si>
    <t>15-24-0049-01-016t</t>
  </si>
  <si>
    <t>802.15 Consolidated Letter Ballot Comment for IEEE P802.15.16t</t>
  </si>
  <si>
    <t>Tim Godfrey</t>
  </si>
  <si>
    <t>EPRI</t>
  </si>
  <si>
    <t>E-mail: tim.godfrey@ieee.org</t>
  </si>
  <si>
    <t>Consolidated letter ballot comments for IEEE P802.15.16t</t>
  </si>
  <si>
    <t>Stephan Sand</t>
  </si>
  <si>
    <t>German Aerospace Center (DLR)</t>
  </si>
  <si>
    <t>0</t>
  </si>
  <si>
    <t>The version number states "IEEE P802.15.16t™/Draft 0.96"</t>
  </si>
  <si>
    <t>Please update to "IEEE P802.15.16t™/Draft 1.0". Apply the same change to Page 5 and 7</t>
  </si>
  <si>
    <t>No</t>
  </si>
  <si>
    <t>Table 1—Draft Status ends with D0.2. Please update the table to at least include D1.0</t>
  </si>
  <si>
    <t>As in comment</t>
  </si>
  <si>
    <t>On this line the amendment states its base line.</t>
  </si>
  <si>
    <t>Add on the first page in the upper right corner similar to 802.15.4me/D1.0 under "IEEE P802.15.16™/Draft 1.0" the following: 
December 2023
(Revision of IEEE Std 802.16-2017)</t>
  </si>
  <si>
    <t>Yes</t>
  </si>
  <si>
    <t xml:space="preserve">On the one hand the acronym AIR is defined but never used in 16t D1.0. On the other hand the acronym AIRM is not defined but used 13 times. </t>
  </si>
  <si>
    <t>Please define AIRM instead of AIR</t>
  </si>
  <si>
    <t>3</t>
  </si>
  <si>
    <t>18.2.2</t>
  </si>
  <si>
    <t>6.3.37.1.1</t>
  </si>
  <si>
    <t>The comma "bandwidths, At" should be a "."</t>
  </si>
  <si>
    <t>Please replace the "," with "." between "bandwidths" and "At"</t>
  </si>
  <si>
    <t>6.3.37.2.1</t>
  </si>
  <si>
    <t>6.3.37.4.2</t>
  </si>
  <si>
    <t>6.3.37.7</t>
  </si>
  <si>
    <t>X</t>
  </si>
  <si>
    <t>This annex should explain the different slot conigurations default, static, and mobile. However, it only shows figures, which do not convey this information</t>
  </si>
  <si>
    <t>Update the figures and provide text explaining what is the difference between default, static, and mobile slot configurations.</t>
  </si>
  <si>
    <t>i-2</t>
  </si>
  <si>
    <t>i-3</t>
  </si>
  <si>
    <t>i-4</t>
  </si>
  <si>
    <t>i-5</t>
  </si>
  <si>
    <t>i-6</t>
  </si>
  <si>
    <t>i-7</t>
  </si>
  <si>
    <t>i-8</t>
  </si>
  <si>
    <t>i-9</t>
  </si>
  <si>
    <t>i-10</t>
  </si>
  <si>
    <t>i-11</t>
  </si>
  <si>
    <t>i-12</t>
  </si>
  <si>
    <t>i-13</t>
  </si>
  <si>
    <t>i-14</t>
  </si>
  <si>
    <t>i-15</t>
  </si>
  <si>
    <t>i-16</t>
  </si>
  <si>
    <t>i-17</t>
  </si>
  <si>
    <t>i-18</t>
  </si>
  <si>
    <t>i-19</t>
  </si>
  <si>
    <t>i-20</t>
  </si>
  <si>
    <t>i-21</t>
  </si>
  <si>
    <t>i-22</t>
  </si>
  <si>
    <t>i-23</t>
  </si>
  <si>
    <t>i-24</t>
  </si>
  <si>
    <t>i-25</t>
  </si>
  <si>
    <t>i-26</t>
  </si>
  <si>
    <t>i-27</t>
  </si>
  <si>
    <t>i-28</t>
  </si>
  <si>
    <t>i-29</t>
  </si>
  <si>
    <t>i-30</t>
  </si>
  <si>
    <t>i-31</t>
  </si>
  <si>
    <t>i-32</t>
  </si>
  <si>
    <t>i-33</t>
  </si>
  <si>
    <t>Mickael Maman</t>
  </si>
  <si>
    <t>STMicroelectronics</t>
  </si>
  <si>
    <t>Missing DTLS definitions</t>
  </si>
  <si>
    <t>DTLS: Datagram Transport Layer Security</t>
  </si>
  <si>
    <t>4</t>
  </si>
  <si>
    <t xml:space="preserve">add TLS </t>
  </si>
  <si>
    <t>TLS: Transport Layer Security</t>
  </si>
  <si>
    <t>add PKM</t>
  </si>
  <si>
    <t>PKM: Privacy Key Management</t>
  </si>
  <si>
    <t>add NB-UGS</t>
  </si>
  <si>
    <t>NB-UGS: Narrowband Unsolicited Grant</t>
  </si>
  <si>
    <t>several missing acronyms</t>
  </si>
  <si>
    <t>6.3.2.3.9.33</t>
  </si>
  <si>
    <t>Code:44?</t>
  </si>
  <si>
    <t>word usage "do not have to"</t>
  </si>
  <si>
    <t>The transmission of the bandwidth allocation messages is configurable: every frame if need arises, less to save bandwidth</t>
  </si>
  <si>
    <t>remove etc</t>
  </si>
  <si>
    <t>as in comment</t>
  </si>
  <si>
    <t>6.3.37.2.4</t>
  </si>
  <si>
    <t>directions</t>
  </si>
  <si>
    <t>l7-10</t>
  </si>
  <si>
    <t>need clarification "The interval is an integer number of frames where the slot offset within the frame where the allocation starts is the same. The time duration between two successive allocations is termed an interval. There are fixed size allocations at every interval. The interval is specified in terms of frames."</t>
  </si>
  <si>
    <t>An interval is the time duration between two successive allocations.The interval is specified with an integer number of frames where the slot offset within the frame where the allocation starts is the same. There are fixed size allocations at every interval.</t>
  </si>
  <si>
    <t>6.3.37.4.5</t>
  </si>
  <si>
    <t>word usage "must"</t>
  </si>
  <si>
    <t>shall</t>
  </si>
  <si>
    <t>6.3.37.4.6</t>
  </si>
  <si>
    <t>typo uplink</t>
  </si>
  <si>
    <t>6.3.37.5.2.1.2</t>
  </si>
  <si>
    <t>it could be interesting to follow the same order between DIUC and UIUC values</t>
  </si>
  <si>
    <t>move  Extended UIUC 2 IE to 7 and Extended UIUC to 8</t>
  </si>
  <si>
    <t>6.3.37.6.6</t>
  </si>
  <si>
    <t>duplicate 6.3.37.6.5 and 6.3.37.6.6</t>
  </si>
  <si>
    <t>remove 6.3.37.6.6</t>
  </si>
  <si>
    <t>replace "as compared to"  by "than"</t>
  </si>
  <si>
    <t>6.3.37.8.2</t>
  </si>
  <si>
    <t>typo supposes</t>
  </si>
  <si>
    <t>6.3.37.8.3</t>
  </si>
  <si>
    <t>in table 6-336, a total of 48 bits but there is only 32 bits</t>
  </si>
  <si>
    <t>why new subchannel group field is 16 bits and not 9 bits with 7 bits reserved, or even 10 bits as in Table 6-337</t>
  </si>
  <si>
    <t>7.8a.3.4</t>
  </si>
  <si>
    <t>8.6.7.3</t>
  </si>
  <si>
    <t>typo allotted</t>
  </si>
  <si>
    <t>in accordance of section 8.6.8 and 8.6.9 or section 18.2.3?</t>
  </si>
  <si>
    <t>18.3.3</t>
  </si>
  <si>
    <t>why the receiver shall perform CSMA procedure to send back the ACK? Not aligned with the flowchart.</t>
  </si>
  <si>
    <t>more explaination is needed for Figure 18-6 SS RX flowchart</t>
  </si>
  <si>
    <t>18.4.2</t>
  </si>
  <si>
    <t>typo identify</t>
  </si>
  <si>
    <t>18.5.4</t>
  </si>
  <si>
    <t>In Table 18-3, 14 MCSs are defined. For Link adaptation, required CINRs are nice to have and compared to CINR quantized in 1dB steps</t>
  </si>
  <si>
    <t>R.1</t>
  </si>
  <si>
    <t>typo characterized</t>
  </si>
  <si>
    <t>Comment on incorrect version of draft</t>
  </si>
  <si>
    <t>LB204</t>
  </si>
  <si>
    <t>Merge AIR and AIRM into one definition for AIRM</t>
  </si>
  <si>
    <t>Comment on prior version - fixed in 2.0</t>
  </si>
  <si>
    <t>Offending section has been removed in D2.0</t>
  </si>
  <si>
    <t>Delete DTLS from definitions, add to Acronyms</t>
  </si>
  <si>
    <t>(Amendment to IEEE Std 802.16-2017)</t>
  </si>
  <si>
    <t>Add to acronyms</t>
  </si>
  <si>
    <t>Add to acronyms, and make sure first use (not in a table) is expanded</t>
  </si>
  <si>
    <t>No action</t>
  </si>
  <si>
    <t>Please provide any acronyms used that are not defined in 16t amendment, and not defined in base standard 802.16-2017</t>
  </si>
  <si>
    <t>Remove Line 17</t>
  </si>
  <si>
    <t>Change "direction" to "directions"</t>
  </si>
  <si>
    <t>Change to "the BS shall request acknowledgement of the
allocation message from the subscriber station"</t>
  </si>
  <si>
    <t xml:space="preserve">Break out burst profiles for values 0-6 into separate table, and reference new table from 6-327 and 6-328.  Align fields between table to extent possible. </t>
  </si>
  <si>
    <t>Add table number 6-334 on line 8</t>
  </si>
  <si>
    <t>Change to "with a subchannel group to operate on,"</t>
  </si>
  <si>
    <t>fix missing capital "S" in next sentence</t>
  </si>
  <si>
    <t>Change to Total of 32 bits</t>
  </si>
  <si>
    <t>In Table 6-337 change 10 bits to 16 bits for New Subchannel Group</t>
  </si>
  <si>
    <t xml:space="preserve">Change Figure 18-6—SS RX Flow Chart to show the CSMA for the ACK. </t>
  </si>
  <si>
    <t>Remove spurious ClientHello from line 17</t>
  </si>
  <si>
    <t>Remove reference to in accordance section 8.6.8 and 8.6.9. Add reference to 18.2.3</t>
  </si>
  <si>
    <t>Done in resolution of comment i-29</t>
  </si>
  <si>
    <t>i-34</t>
  </si>
  <si>
    <t>PHS acronym used before definition</t>
  </si>
  <si>
    <t>Move definition from line 34 to line 23</t>
  </si>
  <si>
    <t>i-35</t>
  </si>
  <si>
    <t>Service Flow spelled out here, but reduced to SF later</t>
  </si>
  <si>
    <t>Include (SF) in first use of Service Flow</t>
  </si>
  <si>
    <t>i-36</t>
  </si>
  <si>
    <t>Clarify "Robust MCS"</t>
  </si>
  <si>
    <t>Add "The value is chosen by the system installer. It is a fixed value, but is dependent on the system parameters (link margin, etc)"</t>
  </si>
  <si>
    <t xml:space="preserve">The Radio Conformance Test (RCT) has recommended values under various channel conditions.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</si>
</sst>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dd&quot;, &quot;mmmm\ dd&quot;, &quot;yyyy"/>
  </numFmts>
  <fonts count="14" x14ac:knownFonts="1">
    <font>
      <sz val="10"/>
      <name val="Arial"/>
      <family val="2"/>
      <charset val="1"/>
    </font>
    <font>
      <b/>
      <sz val="12"/>
      <name val="Times New Roman"/>
      <family val="1"/>
      <charset val="1"/>
    </font>
    <font>
      <sz val="20"/>
      <name val="Times New Roman"/>
      <family val="1"/>
      <charset val="1"/>
    </font>
    <font>
      <sz val="16"/>
      <color rgb="FFFF3333"/>
      <name val="Arial"/>
      <family val="2"/>
      <charset val="1"/>
    </font>
    <font>
      <b/>
      <sz val="14"/>
      <name val="Times New Roman"/>
      <family val="1"/>
      <charset val="1"/>
    </font>
    <font>
      <sz val="12"/>
      <name val="Times New Roman"/>
      <family val="1"/>
      <charset val="1"/>
    </font>
    <font>
      <sz val="12"/>
      <color rgb="FF0000FF"/>
      <name val="Times New Roman"/>
      <family val="1"/>
      <charset val="1"/>
    </font>
    <font>
      <b/>
      <sz val="10"/>
      <name val="Arial"/>
      <family val="2"/>
      <charset val="1"/>
    </font>
    <font>
      <u/>
      <sz val="10"/>
      <color rgb="FF0000FF"/>
      <name val="Arial"/>
      <family val="2"/>
      <charset val="1"/>
    </font>
    <font>
      <b/>
      <sz val="20"/>
      <name val="Arial"/>
      <family val="2"/>
      <charset val="1"/>
    </font>
    <font>
      <b/>
      <sz val="12"/>
      <name val="Arial"/>
      <family val="2"/>
      <charset val="1"/>
    </font>
    <font>
      <sz val="12"/>
      <name val="Arial"/>
      <family val="2"/>
      <charset val="1"/>
    </font>
    <font>
      <sz val="10"/>
      <name val="Arial"/>
      <family val="2"/>
      <charset val="1"/>
    </font>
    <font>
      <sz val="8"/>
      <name val="Arial"/>
      <family val="2"/>
      <charset val="1"/>
    </font>
  </fonts>
  <fills count="5">
    <fill>
      <patternFill patternType="none"/>
    </fill>
    <fill>
      <patternFill patternType="gray125"/>
    </fill>
    <fill>
      <patternFill patternType="solid">
        <fgColor rgb="FFFCF305"/>
        <bgColor rgb="FFFFFF00"/>
      </patternFill>
    </fill>
    <fill>
      <patternFill patternType="solid">
        <fgColor rgb="FFFF3333"/>
        <bgColor rgb="FFCC0000"/>
      </patternFill>
    </fill>
    <fill>
      <patternFill patternType="solid">
        <fgColor rgb="FFDDDDDD"/>
        <bgColor rgb="FFFFCCCC"/>
      </patternFill>
    </fill>
  </fills>
  <borders count="5">
    <border>
      <left/>
      <right/>
      <top/>
      <bottom/>
      <diagonal/>
    </border>
    <border>
      <left/>
      <right/>
      <top style="thin">
        <color auto="1"/>
      </top>
      <bottom/>
      <diagonal/>
    </border>
    <border>
      <left/>
      <right/>
      <top style="thin">
        <color auto="1"/>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s>
  <cellStyleXfs count="4">
    <xf numFmtId="0" fontId="0" fillId="0" borderId="0"/>
    <xf numFmtId="0" fontId="8" fillId="0" borderId="0" applyBorder="0" applyProtection="0"/>
    <xf numFmtId="0" fontId="12" fillId="0" borderId="0"/>
    <xf numFmtId="0" fontId="12" fillId="0" borderId="0"/>
  </cellStyleXfs>
  <cellXfs count="40">
    <xf numFmtId="0" fontId="0" fillId="0" borderId="0" xfId="0"/>
    <xf numFmtId="0" fontId="5" fillId="0" borderId="2" xfId="3" applyFont="1" applyBorder="1" applyAlignment="1">
      <alignment vertical="top" wrapText="1"/>
    </xf>
    <xf numFmtId="0" fontId="12" fillId="0" borderId="0" xfId="3"/>
    <xf numFmtId="49" fontId="1" fillId="0" borderId="0" xfId="3" applyNumberFormat="1" applyFont="1" applyAlignment="1">
      <alignment horizontal="left"/>
    </xf>
    <xf numFmtId="0" fontId="2" fillId="0" borderId="0" xfId="3" applyFont="1"/>
    <xf numFmtId="0" fontId="1" fillId="0" borderId="0" xfId="0" applyFont="1"/>
    <xf numFmtId="0" fontId="4" fillId="0" borderId="0" xfId="3" applyFont="1" applyAlignment="1">
      <alignment horizontal="center"/>
    </xf>
    <xf numFmtId="0" fontId="5" fillId="0" borderId="1" xfId="3" applyFont="1" applyBorder="1" applyAlignment="1">
      <alignment vertical="top" wrapText="1"/>
    </xf>
    <xf numFmtId="0" fontId="5" fillId="0" borderId="0" xfId="3" applyFont="1" applyAlignment="1">
      <alignment vertical="top" wrapText="1"/>
    </xf>
    <xf numFmtId="0" fontId="6" fillId="0" borderId="0" xfId="3" applyFont="1" applyAlignment="1">
      <alignment vertical="top" wrapText="1"/>
    </xf>
    <xf numFmtId="0" fontId="5" fillId="0" borderId="3" xfId="3" applyFont="1" applyBorder="1" applyAlignment="1">
      <alignment vertical="top" wrapText="1"/>
    </xf>
    <xf numFmtId="0" fontId="12" fillId="0" borderId="3" xfId="3" applyBorder="1" applyAlignment="1">
      <alignment vertical="top" wrapText="1"/>
    </xf>
    <xf numFmtId="0" fontId="5" fillId="0" borderId="0" xfId="0" applyFont="1"/>
    <xf numFmtId="0" fontId="5" fillId="0" borderId="0" xfId="3" applyFont="1" applyAlignment="1">
      <alignment horizontal="left"/>
    </xf>
    <xf numFmtId="0" fontId="12" fillId="0" borderId="0" xfId="3" applyAlignment="1">
      <alignment wrapText="1"/>
    </xf>
    <xf numFmtId="0" fontId="0" fillId="0" borderId="0" xfId="0" applyAlignment="1">
      <alignment wrapText="1"/>
    </xf>
    <xf numFmtId="0" fontId="0" fillId="2" borderId="0" xfId="0" applyFill="1"/>
    <xf numFmtId="0" fontId="7" fillId="0" borderId="0" xfId="0" applyFont="1" applyAlignment="1">
      <alignment horizontal="left" vertical="center" wrapText="1"/>
    </xf>
    <xf numFmtId="0" fontId="0" fillId="0" borderId="0" xfId="0" applyAlignment="1">
      <alignment vertical="top"/>
    </xf>
    <xf numFmtId="0" fontId="7" fillId="0" borderId="0" xfId="0" applyFont="1"/>
    <xf numFmtId="0" fontId="7" fillId="3" borderId="0" xfId="0" applyFont="1" applyFill="1" applyAlignment="1">
      <alignment wrapText="1"/>
    </xf>
    <xf numFmtId="0" fontId="7" fillId="0" borderId="0" xfId="0" applyFont="1" applyAlignment="1">
      <alignment wrapText="1"/>
    </xf>
    <xf numFmtId="0" fontId="7" fillId="0" borderId="0" xfId="0" applyFont="1" applyAlignment="1">
      <alignment horizontal="center" wrapText="1"/>
    </xf>
    <xf numFmtId="0" fontId="8" fillId="0" borderId="0" xfId="1" applyBorder="1" applyProtection="1"/>
    <xf numFmtId="49" fontId="0" fillId="0" borderId="0" xfId="0" applyNumberFormat="1"/>
    <xf numFmtId="14" fontId="0" fillId="0" borderId="0" xfId="0" applyNumberFormat="1"/>
    <xf numFmtId="0" fontId="0" fillId="0" borderId="0" xfId="0" applyAlignment="1">
      <alignment horizontal="right"/>
    </xf>
    <xf numFmtId="0" fontId="0" fillId="0" borderId="3" xfId="0" applyBorder="1"/>
    <xf numFmtId="0" fontId="10" fillId="0" borderId="4" xfId="0" applyFont="1" applyBorder="1"/>
    <xf numFmtId="0" fontId="10" fillId="0" borderId="4" xfId="0" applyFont="1" applyBorder="1" applyAlignment="1">
      <alignment horizontal="center"/>
    </xf>
    <xf numFmtId="0" fontId="11" fillId="0" borderId="4" xfId="0" applyFont="1" applyBorder="1"/>
    <xf numFmtId="0" fontId="11" fillId="0" borderId="4" xfId="0" applyFont="1" applyBorder="1" applyAlignment="1">
      <alignment horizontal="center"/>
    </xf>
    <xf numFmtId="0" fontId="11" fillId="4" borderId="4" xfId="0" applyFont="1" applyFill="1" applyBorder="1"/>
    <xf numFmtId="0" fontId="11" fillId="4" borderId="4" xfId="0" applyFont="1" applyFill="1" applyBorder="1" applyAlignment="1">
      <alignment horizontal="center"/>
    </xf>
    <xf numFmtId="0" fontId="3" fillId="0" borderId="0" xfId="3" applyFont="1" applyAlignment="1">
      <alignment horizontal="left" vertical="top" wrapText="1"/>
    </xf>
    <xf numFmtId="0" fontId="5" fillId="0" borderId="2" xfId="3" applyFont="1" applyBorder="1" applyAlignment="1">
      <alignment vertical="top" wrapText="1"/>
    </xf>
    <xf numFmtId="0" fontId="4" fillId="0" borderId="2" xfId="3" applyFont="1" applyBorder="1" applyAlignment="1">
      <alignment vertical="top" wrapText="1"/>
    </xf>
    <xf numFmtId="164" fontId="5" fillId="0" borderId="2" xfId="3" applyNumberFormat="1" applyFont="1" applyBorder="1" applyAlignment="1">
      <alignment horizontal="left" vertical="top" wrapText="1"/>
    </xf>
    <xf numFmtId="0" fontId="7" fillId="2" borderId="0" xfId="0" applyFont="1" applyFill="1" applyAlignment="1">
      <alignment horizontal="left" vertical="center" wrapText="1"/>
    </xf>
    <xf numFmtId="0" fontId="9" fillId="0" borderId="4" xfId="0" applyFont="1" applyBorder="1" applyAlignment="1">
      <alignment horizontal="center" vertical="center"/>
    </xf>
  </cellXfs>
  <cellStyles count="4">
    <cellStyle name="Hyperlink" xfId="1" builtinId="8"/>
    <cellStyle name="Normal" xfId="0" builtinId="0"/>
    <cellStyle name="Normal 2" xfId="3" xr:uid="{00000000-0005-0000-0000-000007000000}"/>
    <cellStyle name="Normal 3" xfId="2" xr:uid="{00000000-0005-0000-0000-000006000000}"/>
  </cellStyles>
  <dxfs count="16">
    <dxf>
      <font>
        <b/>
        <color rgb="FFFFFFFF"/>
        <name val="Arial"/>
        <family val="2"/>
        <charset val="1"/>
      </font>
      <fill>
        <patternFill>
          <bgColor rgb="FFCC0000"/>
        </patternFill>
      </fill>
    </dxf>
    <dxf>
      <font>
        <b/>
        <color rgb="FFFFFFFF"/>
        <name val="Arial"/>
        <family val="2"/>
        <charset val="1"/>
      </font>
      <fill>
        <patternFill>
          <bgColor rgb="FFCC0000"/>
        </patternFill>
      </fill>
    </dxf>
    <dxf>
      <font>
        <color rgb="FFCC0000"/>
        <name val="Arial"/>
        <family val="2"/>
        <charset val="1"/>
      </font>
      <fill>
        <patternFill>
          <bgColor rgb="FFFFCCCC"/>
        </patternFill>
      </fill>
    </dxf>
    <dxf>
      <font>
        <color rgb="FF996600"/>
        <name val="Arial"/>
        <family val="2"/>
        <charset val="1"/>
      </font>
      <fill>
        <patternFill>
          <bgColor rgb="FFFFFFCC"/>
        </patternFill>
      </fill>
    </dxf>
    <dxf>
      <font>
        <color rgb="FF006600"/>
        <name val="Arial"/>
        <family val="2"/>
        <charset val="1"/>
      </font>
      <fill>
        <patternFill>
          <bgColor rgb="FFCCFFCC"/>
        </patternFill>
      </fill>
    </dxf>
    <dxf>
      <font>
        <color rgb="FF996600"/>
        <name val="Arial"/>
        <family val="2"/>
        <charset val="1"/>
      </font>
      <fill>
        <patternFill>
          <bgColor rgb="FFFFFFCC"/>
        </patternFill>
      </fill>
    </dxf>
    <dxf>
      <font>
        <color rgb="FFCC0000"/>
        <name val="Arial"/>
        <family val="2"/>
        <charset val="1"/>
      </font>
      <fill>
        <patternFill>
          <bgColor rgb="FFFFCCCC"/>
        </patternFill>
      </fill>
    </dxf>
    <dxf>
      <font>
        <color rgb="FF006600"/>
        <name val="Arial"/>
        <family val="2"/>
        <charset val="1"/>
      </font>
      <fill>
        <patternFill>
          <bgColor rgb="FFCCFFCC"/>
        </patternFill>
      </fill>
    </dxf>
    <dxf>
      <font>
        <b/>
        <color rgb="FFFFFFFF"/>
        <name val="Arial"/>
        <family val="2"/>
        <charset val="1"/>
      </font>
      <fill>
        <patternFill>
          <bgColor rgb="FFCC0000"/>
        </patternFill>
      </fill>
    </dxf>
    <dxf>
      <font>
        <b/>
        <color rgb="FFFFFFFF"/>
        <name val="Arial"/>
        <family val="2"/>
        <charset val="1"/>
      </font>
      <fill>
        <patternFill>
          <bgColor rgb="FFCC0000"/>
        </patternFill>
      </fill>
    </dxf>
    <dxf>
      <font>
        <color rgb="FFCC0000"/>
        <name val="Arial"/>
        <family val="2"/>
        <charset val="1"/>
      </font>
      <fill>
        <patternFill>
          <bgColor rgb="FFFFCCCC"/>
        </patternFill>
      </fill>
    </dxf>
    <dxf>
      <font>
        <color rgb="FF996600"/>
        <name val="Arial"/>
        <family val="2"/>
        <charset val="1"/>
      </font>
      <fill>
        <patternFill>
          <bgColor rgb="FFFFFFCC"/>
        </patternFill>
      </fill>
    </dxf>
    <dxf>
      <font>
        <color rgb="FF006600"/>
        <name val="Arial"/>
        <family val="2"/>
        <charset val="1"/>
      </font>
      <fill>
        <patternFill>
          <bgColor rgb="FFCCFFCC"/>
        </patternFill>
      </fill>
    </dxf>
    <dxf>
      <font>
        <color rgb="FF996600"/>
        <name val="Arial"/>
        <family val="2"/>
        <charset val="1"/>
      </font>
      <fill>
        <patternFill>
          <bgColor rgb="FFFFFFCC"/>
        </patternFill>
      </fill>
    </dxf>
    <dxf>
      <font>
        <color rgb="FFCC0000"/>
        <name val="Arial"/>
        <family val="2"/>
        <charset val="1"/>
      </font>
      <fill>
        <patternFill>
          <bgColor rgb="FFFFCCCC"/>
        </patternFill>
      </fill>
    </dxf>
    <dxf>
      <font>
        <color rgb="FF006600"/>
        <name val="Arial"/>
        <family val="2"/>
        <charset val="1"/>
      </font>
      <fill>
        <patternFill>
          <bgColor rgb="FFCCFFCC"/>
        </patternFill>
      </fill>
    </dxf>
  </dxfs>
  <tableStyles count="0" defaultTableStyle="TableStyleMedium2" defaultPivotStyle="PivotStyleLight16"/>
  <colors>
    <indexedColors>
      <rgbColor rgb="FF000000"/>
      <rgbColor rgb="FFFFFFFF"/>
      <rgbColor rgb="FFCC0000"/>
      <rgbColor rgb="FF00FF00"/>
      <rgbColor rgb="FF0000FF"/>
      <rgbColor rgb="FFFCF305"/>
      <rgbColor rgb="FFFF00FF"/>
      <rgbColor rgb="FF00FFFF"/>
      <rgbColor rgb="FF800000"/>
      <rgbColor rgb="FF006600"/>
      <rgbColor rgb="FF000080"/>
      <rgbColor rgb="FF996600"/>
      <rgbColor rgb="FF800080"/>
      <rgbColor rgb="FF008080"/>
      <rgbColor rgb="FFC0C0C0"/>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CC"/>
      <rgbColor rgb="FF3366FF"/>
      <rgbColor rgb="FF33CCCC"/>
      <rgbColor rgb="FF99CC00"/>
      <rgbColor rgb="FFFFCC00"/>
      <rgbColor rgb="FFFF9900"/>
      <rgbColor rgb="FFFF3333"/>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editAs="absolute">
    <xdr:from>
      <xdr:col>1</xdr:col>
      <xdr:colOff>360</xdr:colOff>
      <xdr:row>14</xdr:row>
      <xdr:rowOff>114840</xdr:rowOff>
    </xdr:from>
    <xdr:to>
      <xdr:col>3</xdr:col>
      <xdr:colOff>217800</xdr:colOff>
      <xdr:row>22</xdr:row>
      <xdr:rowOff>130680</xdr:rowOff>
    </xdr:to>
    <xdr:sp macro="" textlink="">
      <xdr:nvSpPr>
        <xdr:cNvPr id="2" name="Text Frame 1">
          <a:extLst>
            <a:ext uri="{FF2B5EF4-FFF2-40B4-BE49-F238E27FC236}">
              <a16:creationId xmlns:a16="http://schemas.microsoft.com/office/drawing/2014/main" id="{00000000-0008-0000-0200-000002000000}"/>
            </a:ext>
          </a:extLst>
        </xdr:cNvPr>
        <xdr:cNvSpPr/>
      </xdr:nvSpPr>
      <xdr:spPr>
        <a:xfrm>
          <a:off x="372600" y="2873880"/>
          <a:ext cx="2059560" cy="1316520"/>
        </a:xfrm>
        <a:prstGeom prst="rect">
          <a:avLst/>
        </a:prstGeom>
        <a:solidFill>
          <a:srgbClr val="FFFF99"/>
        </a:solidFill>
        <a:ln w="36720">
          <a:solidFill>
            <a:srgbClr val="000000"/>
          </a:solidFill>
          <a:round/>
        </a:ln>
      </xdr:spPr>
      <xdr:style>
        <a:lnRef idx="0">
          <a:scrgbClr r="0" g="0" b="0"/>
        </a:lnRef>
        <a:fillRef idx="0">
          <a:scrgbClr r="0" g="0" b="0"/>
        </a:fillRef>
        <a:effectRef idx="0">
          <a:scrgbClr r="0" g="0" b="0"/>
        </a:effectRef>
        <a:fontRef idx="minor"/>
      </xdr:style>
      <xdr:txBody>
        <a:bodyPr lIns="18360" tIns="18360" rIns="18360" bIns="18360" anchor="t">
          <a:noAutofit/>
        </a:bodyPr>
        <a:lstStyle/>
        <a:p>
          <a:pPr>
            <a:lnSpc>
              <a:spcPct val="100000"/>
            </a:lnSpc>
          </a:pPr>
          <a:endParaRPr lang="en-US" sz="1000" b="0" strike="noStrike" spc="-1">
            <a:latin typeface="Times New Roman"/>
          </a:endParaRPr>
        </a:p>
        <a:p>
          <a:pPr>
            <a:lnSpc>
              <a:spcPct val="100000"/>
            </a:lnSpc>
          </a:pPr>
          <a:r>
            <a:rPr lang="en-US" sz="1000" b="1" strike="noStrike" spc="-1">
              <a:latin typeface="Arial"/>
              <a:ea typeface="Noto Sans CJK SC"/>
            </a:rPr>
            <a:t>Instructions: </a:t>
          </a:r>
          <a:endParaRPr lang="en-US" sz="1000" b="0" strike="noStrike" spc="-1">
            <a:latin typeface="Times New Roman"/>
          </a:endParaRPr>
        </a:p>
        <a:p>
          <a:pPr>
            <a:lnSpc>
              <a:spcPct val="100000"/>
            </a:lnSpc>
          </a:pPr>
          <a:endParaRPr lang="en-US" sz="1000" b="0" strike="noStrike" spc="-1">
            <a:latin typeface="Times New Roman"/>
          </a:endParaRPr>
        </a:p>
        <a:p>
          <a:pPr>
            <a:lnSpc>
              <a:spcPct val="100000"/>
            </a:lnSpc>
          </a:pPr>
          <a:r>
            <a:rPr lang="en-US" sz="1000" b="0" strike="noStrike" spc="-1">
              <a:latin typeface="Arial"/>
              <a:ea typeface="Noto Sans CJK SC"/>
            </a:rPr>
            <a:t>In column B type in the sheet name containing letter ballot comments to get statistics from that sheet. Note, that spaces are not allowed in the sheet names.</a:t>
          </a:r>
          <a:endParaRPr lang="en-US" sz="1000" b="0" strike="noStrike" spc="-1">
            <a:latin typeface="Times New Roman"/>
          </a:endParaRPr>
        </a:p>
        <a:p>
          <a:pPr>
            <a:lnSpc>
              <a:spcPct val="100000"/>
            </a:lnSpc>
          </a:pPr>
          <a:endParaRPr lang="en-US" sz="1000" b="0" strike="noStrike" spc="-1">
            <a:latin typeface="Times New Roman"/>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kivinen@iki.fi"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I18"/>
  <sheetViews>
    <sheetView zoomScaleNormal="100" workbookViewId="0">
      <selection activeCell="C15" sqref="C15:D15"/>
    </sheetView>
  </sheetViews>
  <sheetFormatPr defaultColWidth="9.1171875" defaultRowHeight="12.7" x14ac:dyDescent="0.4"/>
  <cols>
    <col min="1" max="1" width="9.1171875" style="2"/>
    <col min="2" max="2" width="15.29296875" style="2" customWidth="1"/>
    <col min="3" max="3" width="48.1171875" style="2" customWidth="1"/>
    <col min="4" max="4" width="43.703125" style="2" customWidth="1"/>
    <col min="5" max="5" width="5.1171875" style="2" customWidth="1"/>
    <col min="6" max="6" width="50.87890625" style="2" customWidth="1"/>
    <col min="10" max="16381" width="9.1171875" style="2"/>
    <col min="16382" max="16384" width="11.41015625" style="2" customWidth="1"/>
  </cols>
  <sheetData>
    <row r="1" spans="2:9" ht="18.75" customHeight="1" x14ac:dyDescent="0.8">
      <c r="B1" s="3" t="s">
        <v>46</v>
      </c>
      <c r="C1" s="4"/>
      <c r="D1" s="5" t="s">
        <v>47</v>
      </c>
      <c r="F1" s="34" t="s">
        <v>0</v>
      </c>
    </row>
    <row r="2" spans="2:9" x14ac:dyDescent="0.4">
      <c r="F2" s="34"/>
    </row>
    <row r="3" spans="2:9" ht="17.350000000000001" x14ac:dyDescent="0.5">
      <c r="C3" s="6" t="s">
        <v>1</v>
      </c>
      <c r="F3" s="34"/>
    </row>
    <row r="4" spans="2:9" ht="17.350000000000001" x14ac:dyDescent="0.5">
      <c r="C4" s="6" t="s">
        <v>2</v>
      </c>
      <c r="F4" s="34"/>
    </row>
    <row r="5" spans="2:9" ht="17.350000000000001" x14ac:dyDescent="0.5">
      <c r="B5" s="6"/>
      <c r="F5" s="34"/>
    </row>
    <row r="6" spans="2:9" ht="14.25" customHeight="1" x14ac:dyDescent="0.4">
      <c r="B6" s="7" t="s">
        <v>3</v>
      </c>
      <c r="C6" s="35" t="s">
        <v>4</v>
      </c>
      <c r="D6" s="35"/>
      <c r="F6" s="34"/>
    </row>
    <row r="7" spans="2:9" ht="17.25" customHeight="1" x14ac:dyDescent="0.4">
      <c r="B7" s="7" t="s">
        <v>5</v>
      </c>
      <c r="C7" s="36" t="s">
        <v>48</v>
      </c>
      <c r="D7" s="36"/>
      <c r="F7" s="34"/>
    </row>
    <row r="8" spans="2:9" ht="15.35" x14ac:dyDescent="0.4">
      <c r="B8" s="7" t="s">
        <v>6</v>
      </c>
      <c r="C8" s="37">
        <v>45307</v>
      </c>
      <c r="D8" s="37"/>
      <c r="F8" s="34"/>
    </row>
    <row r="9" spans="2:9" ht="14.25" customHeight="1" x14ac:dyDescent="0.4">
      <c r="B9" s="35" t="s">
        <v>7</v>
      </c>
      <c r="C9" s="7" t="s">
        <v>49</v>
      </c>
      <c r="D9" s="7" t="s">
        <v>8</v>
      </c>
      <c r="F9" s="34"/>
    </row>
    <row r="10" spans="2:9" ht="15.35" x14ac:dyDescent="0.4">
      <c r="B10" s="35"/>
      <c r="C10" s="8" t="s">
        <v>50</v>
      </c>
      <c r="D10" s="8"/>
      <c r="F10" s="34"/>
    </row>
    <row r="11" spans="2:9" ht="15.35" x14ac:dyDescent="0.4">
      <c r="B11" s="35"/>
      <c r="C11" s="8"/>
      <c r="D11" s="9" t="s">
        <v>51</v>
      </c>
      <c r="F11" s="34"/>
    </row>
    <row r="12" spans="2:9" ht="15.35" x14ac:dyDescent="0.4">
      <c r="B12" s="35"/>
      <c r="C12" s="10"/>
      <c r="D12" s="11"/>
      <c r="F12" s="34"/>
    </row>
    <row r="13" spans="2:9" ht="14.25" customHeight="1" x14ac:dyDescent="0.5">
      <c r="B13" s="35" t="s">
        <v>9</v>
      </c>
      <c r="C13" s="12"/>
      <c r="D13" s="7"/>
      <c r="F13" s="34"/>
    </row>
    <row r="14" spans="2:9" ht="15.35" x14ac:dyDescent="0.5">
      <c r="B14" s="35"/>
      <c r="C14" s="13"/>
      <c r="F14" s="34"/>
    </row>
    <row r="15" spans="2:9" ht="14.25" customHeight="1" x14ac:dyDescent="0.4">
      <c r="B15" s="7" t="s">
        <v>10</v>
      </c>
      <c r="C15" s="35" t="s">
        <v>52</v>
      </c>
      <c r="D15" s="35"/>
      <c r="F15" s="34"/>
    </row>
    <row r="16" spans="2:9" s="14" customFormat="1" ht="20.25" customHeight="1" x14ac:dyDescent="0.4">
      <c r="B16" s="7" t="s">
        <v>11</v>
      </c>
      <c r="C16" s="35" t="s">
        <v>12</v>
      </c>
      <c r="D16" s="35"/>
      <c r="F16" s="34"/>
      <c r="G16"/>
      <c r="H16"/>
      <c r="I16"/>
    </row>
    <row r="17" spans="2:9" s="14" customFormat="1" ht="84" customHeight="1" x14ac:dyDescent="0.4">
      <c r="B17" s="1" t="s">
        <v>13</v>
      </c>
      <c r="C17" s="35" t="s">
        <v>14</v>
      </c>
      <c r="D17" s="35"/>
      <c r="F17" s="34"/>
      <c r="G17"/>
      <c r="H17"/>
      <c r="I17"/>
    </row>
    <row r="18" spans="2:9" s="14" customFormat="1" ht="36.75" customHeight="1" x14ac:dyDescent="0.4">
      <c r="B18" s="10" t="s">
        <v>15</v>
      </c>
      <c r="C18" s="35" t="s">
        <v>16</v>
      </c>
      <c r="D18" s="35"/>
      <c r="F18" s="34"/>
      <c r="G18"/>
      <c r="H18"/>
      <c r="I18"/>
    </row>
  </sheetData>
  <mergeCells count="10">
    <mergeCell ref="F1:F18"/>
    <mergeCell ref="C6:D6"/>
    <mergeCell ref="C7:D7"/>
    <mergeCell ref="C8:D8"/>
    <mergeCell ref="B9:B12"/>
    <mergeCell ref="B13:B14"/>
    <mergeCell ref="C15:D15"/>
    <mergeCell ref="C16:D16"/>
    <mergeCell ref="C17:D17"/>
    <mergeCell ref="C18:D18"/>
  </mergeCells>
  <hyperlinks>
    <hyperlink ref="D11" r:id="rId1" display="E-mail: kivinen@iki.fi" xr:uid="{00000000-0004-0000-0000-000000000000}"/>
  </hyperlinks>
  <pageMargins left="0.78749999999999998" right="0.78749999999999998" top="1.05277777777778" bottom="1.05277777777778" header="0.78749999999999998" footer="0.78749999999999998"/>
  <pageSetup orientation="portrait" useFirstPageNumber="1" horizontalDpi="300" verticalDpi="300"/>
  <headerFooter>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23"/>
  <sheetViews>
    <sheetView zoomScaleNormal="100" workbookViewId="0">
      <selection activeCell="B1" sqref="A1:P3"/>
    </sheetView>
  </sheetViews>
  <sheetFormatPr defaultColWidth="8.703125" defaultRowHeight="12.7" x14ac:dyDescent="0.4"/>
  <cols>
    <col min="1" max="2" width="14.703125" customWidth="1"/>
    <col min="3" max="3" width="15.29296875" customWidth="1"/>
    <col min="4" max="4" width="14.29296875" customWidth="1"/>
    <col min="5" max="5" width="8.1171875" customWidth="1"/>
    <col min="6" max="6" width="12.87890625" customWidth="1"/>
    <col min="7" max="7" width="8.87890625"/>
    <col min="8" max="8" width="42.1171875" style="15" customWidth="1"/>
    <col min="9" max="9" width="41.703125" style="15" customWidth="1"/>
    <col min="10" max="10" width="11.703125" customWidth="1"/>
    <col min="11" max="11" width="12.29296875" customWidth="1"/>
    <col min="12" max="12" width="13.29296875" customWidth="1"/>
    <col min="13" max="13" width="31.29296875" style="15" customWidth="1"/>
    <col min="14" max="16" width="15.703125" style="15" customWidth="1"/>
  </cols>
  <sheetData>
    <row r="1" spans="1:17" s="18" customFormat="1" ht="140.25" customHeight="1" x14ac:dyDescent="0.4">
      <c r="A1" s="16"/>
      <c r="B1" s="38" t="s">
        <v>17</v>
      </c>
      <c r="C1" s="38"/>
      <c r="D1" s="38"/>
      <c r="E1" s="38"/>
      <c r="F1" s="38"/>
      <c r="G1" s="38"/>
      <c r="H1" s="38"/>
      <c r="I1" s="38"/>
      <c r="J1" s="38"/>
      <c r="K1" s="38"/>
      <c r="L1" s="38"/>
      <c r="M1" s="38"/>
      <c r="N1" s="38"/>
      <c r="O1" s="38"/>
      <c r="P1" s="38"/>
      <c r="Q1" s="17"/>
    </row>
    <row r="2" spans="1:17" ht="50.7" x14ac:dyDescent="0.4">
      <c r="A2" s="19" t="s">
        <v>18</v>
      </c>
      <c r="B2" s="19" t="s">
        <v>19</v>
      </c>
      <c r="C2" s="19" t="s">
        <v>20</v>
      </c>
      <c r="D2" s="20" t="s">
        <v>21</v>
      </c>
      <c r="E2" s="19" t="s">
        <v>22</v>
      </c>
      <c r="F2" s="19" t="s">
        <v>23</v>
      </c>
      <c r="G2" s="19" t="s">
        <v>24</v>
      </c>
      <c r="H2" s="21" t="s">
        <v>25</v>
      </c>
      <c r="I2" s="21" t="s">
        <v>26</v>
      </c>
      <c r="J2" s="19" t="s">
        <v>27</v>
      </c>
      <c r="K2" s="22" t="s">
        <v>28</v>
      </c>
      <c r="L2" s="21" t="s">
        <v>29</v>
      </c>
      <c r="M2" s="21" t="s">
        <v>30</v>
      </c>
      <c r="N2" s="21" t="s">
        <v>31</v>
      </c>
      <c r="O2" s="21" t="s">
        <v>32</v>
      </c>
      <c r="P2" s="21" t="s">
        <v>33</v>
      </c>
    </row>
    <row r="3" spans="1:17" x14ac:dyDescent="0.4">
      <c r="A3" t="s">
        <v>34</v>
      </c>
      <c r="D3" s="23"/>
      <c r="F3" s="24"/>
    </row>
    <row r="4" spans="1:17" x14ac:dyDescent="0.4">
      <c r="D4" s="23"/>
      <c r="F4" s="24"/>
    </row>
    <row r="5" spans="1:17" x14ac:dyDescent="0.4">
      <c r="D5" s="23"/>
      <c r="F5" s="24"/>
    </row>
    <row r="6" spans="1:17" x14ac:dyDescent="0.4">
      <c r="D6" s="23"/>
      <c r="F6" s="25"/>
    </row>
    <row r="7" spans="1:17" x14ac:dyDescent="0.4">
      <c r="D7" s="23"/>
      <c r="F7" s="24"/>
    </row>
    <row r="8" spans="1:17" x14ac:dyDescent="0.4">
      <c r="D8" s="23"/>
      <c r="F8" s="24"/>
    </row>
    <row r="9" spans="1:17" x14ac:dyDescent="0.4">
      <c r="D9" s="23"/>
      <c r="F9" s="24"/>
    </row>
    <row r="10" spans="1:17" x14ac:dyDescent="0.4">
      <c r="D10" s="23"/>
      <c r="F10" s="24"/>
    </row>
    <row r="11" spans="1:17" x14ac:dyDescent="0.4">
      <c r="D11" s="23"/>
      <c r="F11" s="24"/>
    </row>
    <row r="12" spans="1:17" x14ac:dyDescent="0.4">
      <c r="D12" s="23"/>
      <c r="F12" s="24"/>
    </row>
    <row r="13" spans="1:17" x14ac:dyDescent="0.4">
      <c r="D13" s="23"/>
      <c r="F13" s="24"/>
    </row>
    <row r="14" spans="1:17" x14ac:dyDescent="0.4">
      <c r="D14" s="23"/>
      <c r="F14" s="24"/>
    </row>
    <row r="15" spans="1:17" x14ac:dyDescent="0.4">
      <c r="D15" s="23"/>
      <c r="F15" s="24"/>
    </row>
    <row r="16" spans="1:17" x14ac:dyDescent="0.4">
      <c r="D16" s="23"/>
      <c r="F16" s="24"/>
    </row>
    <row r="17" spans="4:7" x14ac:dyDescent="0.4">
      <c r="D17" s="23"/>
      <c r="F17" s="24"/>
    </row>
    <row r="18" spans="4:7" x14ac:dyDescent="0.4">
      <c r="D18" s="23"/>
      <c r="F18" s="24"/>
    </row>
    <row r="19" spans="4:7" x14ac:dyDescent="0.4">
      <c r="D19" s="23"/>
      <c r="F19" s="24"/>
    </row>
    <row r="20" spans="4:7" x14ac:dyDescent="0.4">
      <c r="D20" s="23"/>
      <c r="F20" s="24"/>
      <c r="G20" s="26"/>
    </row>
    <row r="21" spans="4:7" x14ac:dyDescent="0.4">
      <c r="D21" s="23"/>
      <c r="F21" s="24"/>
    </row>
    <row r="22" spans="4:7" x14ac:dyDescent="0.4">
      <c r="D22" s="23"/>
      <c r="F22" s="24"/>
    </row>
    <row r="23" spans="4:7" x14ac:dyDescent="0.4">
      <c r="D23" s="23"/>
      <c r="F23" s="24"/>
    </row>
  </sheetData>
  <autoFilter ref="A2:P2" xr:uid="{00000000-0009-0000-0000-000001000000}"/>
  <mergeCells count="1">
    <mergeCell ref="B1:P1"/>
  </mergeCells>
  <conditionalFormatting sqref="A3:A1048576">
    <cfRule type="expression" dxfId="15" priority="7">
      <formula>$L3="Accepted"</formula>
    </cfRule>
    <cfRule type="expression" dxfId="14" priority="8">
      <formula>$L3="Rejected"</formula>
    </cfRule>
    <cfRule type="expression" dxfId="13" priority="9">
      <formula>$L3="Revised"</formula>
    </cfRule>
  </conditionalFormatting>
  <conditionalFormatting sqref="L3:L1048576">
    <cfRule type="cellIs" dxfId="12" priority="2" operator="equal">
      <formula>"Accepted"</formula>
    </cfRule>
    <cfRule type="cellIs" dxfId="11" priority="3" operator="equal">
      <formula>"Revised"</formula>
    </cfRule>
    <cfRule type="cellIs" dxfId="10" priority="4" operator="equal">
      <formula>"Rejected"</formula>
    </cfRule>
  </conditionalFormatting>
  <conditionalFormatting sqref="M3:M1048576">
    <cfRule type="expression" dxfId="9" priority="5">
      <formula>AND(OR($L3="Revised", $L3="Rejected"),$M3="")</formula>
    </cfRule>
    <cfRule type="expression" dxfId="8" priority="6">
      <formula>AND($L3="Accepted", $M3&lt;&gt;"")</formula>
    </cfRule>
  </conditionalFormatting>
  <dataValidations count="4">
    <dataValidation type="list" operator="equal" allowBlank="1" showErrorMessage="1" sqref="J3:J1002" xr:uid="{00000000-0002-0000-0100-000000000000}">
      <formula1>"Editorial,Technical,General"</formula1>
      <formula2>0</formula2>
    </dataValidation>
    <dataValidation type="list" operator="equal" allowBlank="1" showErrorMessage="1" sqref="K3:K1002" xr:uid="{00000000-0002-0000-0100-000001000000}">
      <formula1>"Yes,No"</formula1>
      <formula2>0</formula2>
    </dataValidation>
    <dataValidation type="list" operator="equal" allowBlank="1" showErrorMessage="1" sqref="L3:L1003" xr:uid="{00000000-0002-0000-0100-000002000000}">
      <formula1>"Accepted,Revised,Rejected"</formula1>
      <formula2>0</formula2>
    </dataValidation>
    <dataValidation operator="equal" allowBlank="1" showErrorMessage="1" sqref="A3:A28" xr:uid="{00000000-0002-0000-0100-000003000000}">
      <formula1>0</formula1>
      <formula2>0</formula2>
    </dataValidation>
  </dataValidations>
  <pageMargins left="0.78749999999999998" right="0.78749999999999998" top="0.98402777777777795" bottom="0.98402777777777795" header="0.511811023622047" footer="0.511811023622047"/>
  <pageSetup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ED0BC1-E90F-4D0C-8267-1E129BCB362E}">
  <dimension ref="A1:P37"/>
  <sheetViews>
    <sheetView tabSelected="1" topLeftCell="E24" zoomScaleNormal="100" workbookViewId="0">
      <selection activeCell="M33" sqref="M33"/>
    </sheetView>
  </sheetViews>
  <sheetFormatPr defaultColWidth="8.703125" defaultRowHeight="12.7" x14ac:dyDescent="0.4"/>
  <cols>
    <col min="1" max="2" width="14.703125" customWidth="1"/>
    <col min="3" max="3" width="15.29296875" customWidth="1"/>
    <col min="4" max="4" width="8.1171875" customWidth="1"/>
    <col min="5" max="5" width="12.87890625" customWidth="1"/>
    <col min="7" max="7" width="42.1171875" style="15" customWidth="1"/>
    <col min="8" max="8" width="41.703125" style="15" customWidth="1"/>
    <col min="9" max="9" width="11.703125" customWidth="1"/>
    <col min="10" max="10" width="12.29296875" customWidth="1"/>
    <col min="11" max="11" width="13.29296875" customWidth="1"/>
    <col min="12" max="12" width="31.29296875" style="15" customWidth="1"/>
    <col min="13" max="13" width="26.41015625" style="15" customWidth="1"/>
    <col min="14" max="15" width="15.703125" style="15" customWidth="1"/>
  </cols>
  <sheetData>
    <row r="1" spans="1:16" ht="25.35" x14ac:dyDescent="0.4">
      <c r="A1" s="19" t="s">
        <v>18</v>
      </c>
      <c r="B1" s="19" t="s">
        <v>19</v>
      </c>
      <c r="C1" s="19" t="s">
        <v>20</v>
      </c>
      <c r="D1" s="19" t="s">
        <v>22</v>
      </c>
      <c r="E1" s="19" t="s">
        <v>23</v>
      </c>
      <c r="F1" s="19" t="s">
        <v>24</v>
      </c>
      <c r="G1" s="21" t="s">
        <v>25</v>
      </c>
      <c r="H1" s="21" t="s">
        <v>26</v>
      </c>
      <c r="I1" s="19" t="s">
        <v>27</v>
      </c>
      <c r="J1" s="22" t="s">
        <v>28</v>
      </c>
      <c r="K1" s="21" t="s">
        <v>29</v>
      </c>
      <c r="L1" s="21" t="s">
        <v>30</v>
      </c>
      <c r="M1" s="21" t="s">
        <v>31</v>
      </c>
      <c r="N1" s="21" t="s">
        <v>32</v>
      </c>
      <c r="O1" s="21" t="s">
        <v>33</v>
      </c>
    </row>
    <row r="2" spans="1:16" ht="25.35" x14ac:dyDescent="0.4">
      <c r="A2" t="s">
        <v>34</v>
      </c>
      <c r="B2" t="s">
        <v>53</v>
      </c>
      <c r="C2" t="s">
        <v>54</v>
      </c>
      <c r="D2">
        <v>3</v>
      </c>
      <c r="E2" s="24" t="s">
        <v>55</v>
      </c>
      <c r="F2">
        <v>1</v>
      </c>
      <c r="G2" s="15" t="s">
        <v>56</v>
      </c>
      <c r="H2" s="15" t="s">
        <v>57</v>
      </c>
      <c r="I2" t="s">
        <v>38</v>
      </c>
      <c r="J2" t="s">
        <v>58</v>
      </c>
      <c r="K2" t="s">
        <v>44</v>
      </c>
      <c r="L2" s="15" t="s">
        <v>162</v>
      </c>
    </row>
    <row r="3" spans="1:16" ht="25.35" x14ac:dyDescent="0.4">
      <c r="A3" t="s">
        <v>77</v>
      </c>
      <c r="B3" t="s">
        <v>53</v>
      </c>
      <c r="C3" t="s">
        <v>54</v>
      </c>
      <c r="D3">
        <v>4</v>
      </c>
      <c r="E3" s="24" t="s">
        <v>55</v>
      </c>
      <c r="F3">
        <v>5</v>
      </c>
      <c r="G3" s="15" t="s">
        <v>59</v>
      </c>
      <c r="H3" s="15" t="s">
        <v>60</v>
      </c>
      <c r="I3" t="s">
        <v>38</v>
      </c>
      <c r="J3" t="s">
        <v>58</v>
      </c>
      <c r="K3" t="s">
        <v>44</v>
      </c>
      <c r="L3" s="15" t="s">
        <v>162</v>
      </c>
    </row>
    <row r="4" spans="1:16" ht="63.35" x14ac:dyDescent="0.4">
      <c r="A4" t="s">
        <v>78</v>
      </c>
      <c r="B4" t="s">
        <v>53</v>
      </c>
      <c r="C4" t="s">
        <v>54</v>
      </c>
      <c r="D4">
        <v>8</v>
      </c>
      <c r="E4" s="24" t="s">
        <v>55</v>
      </c>
      <c r="F4">
        <v>12</v>
      </c>
      <c r="G4" s="15" t="s">
        <v>61</v>
      </c>
      <c r="H4" s="15" t="s">
        <v>62</v>
      </c>
      <c r="I4" t="s">
        <v>38</v>
      </c>
      <c r="J4" t="s">
        <v>58</v>
      </c>
      <c r="K4" t="s">
        <v>43</v>
      </c>
      <c r="L4" s="15" t="s">
        <v>168</v>
      </c>
    </row>
    <row r="5" spans="1:16" ht="38" x14ac:dyDescent="0.4">
      <c r="A5" t="s">
        <v>79</v>
      </c>
      <c r="B5" t="s">
        <v>53</v>
      </c>
      <c r="C5" t="s">
        <v>54</v>
      </c>
      <c r="D5">
        <v>10</v>
      </c>
      <c r="E5" s="25">
        <v>3</v>
      </c>
      <c r="F5">
        <v>3</v>
      </c>
      <c r="G5" s="15" t="s">
        <v>64</v>
      </c>
      <c r="H5" s="15" t="s">
        <v>65</v>
      </c>
      <c r="I5" t="s">
        <v>38</v>
      </c>
      <c r="J5" t="s">
        <v>58</v>
      </c>
      <c r="K5" t="s">
        <v>43</v>
      </c>
      <c r="L5" s="15" t="s">
        <v>164</v>
      </c>
    </row>
    <row r="6" spans="1:16" ht="25.35" x14ac:dyDescent="0.4">
      <c r="A6" t="s">
        <v>80</v>
      </c>
      <c r="B6" t="s">
        <v>53</v>
      </c>
      <c r="C6" t="s">
        <v>54</v>
      </c>
      <c r="D6">
        <v>19</v>
      </c>
      <c r="E6" s="24" t="s">
        <v>68</v>
      </c>
      <c r="F6">
        <v>10</v>
      </c>
      <c r="G6" s="15" t="s">
        <v>69</v>
      </c>
      <c r="H6" s="15" t="s">
        <v>70</v>
      </c>
      <c r="I6" t="s">
        <v>38</v>
      </c>
      <c r="J6" t="s">
        <v>58</v>
      </c>
      <c r="K6" t="s">
        <v>44</v>
      </c>
      <c r="L6" s="15" t="s">
        <v>165</v>
      </c>
    </row>
    <row r="7" spans="1:16" ht="50.7" x14ac:dyDescent="0.4">
      <c r="A7" t="s">
        <v>81</v>
      </c>
      <c r="B7" t="s">
        <v>53</v>
      </c>
      <c r="C7" t="s">
        <v>54</v>
      </c>
      <c r="D7">
        <v>125</v>
      </c>
      <c r="E7" s="24" t="s">
        <v>74</v>
      </c>
      <c r="F7">
        <v>10</v>
      </c>
      <c r="G7" s="15" t="s">
        <v>75</v>
      </c>
      <c r="H7" s="15" t="s">
        <v>76</v>
      </c>
      <c r="I7" t="s">
        <v>39</v>
      </c>
      <c r="J7" t="s">
        <v>58</v>
      </c>
      <c r="K7" t="s">
        <v>44</v>
      </c>
      <c r="L7" s="15" t="s">
        <v>166</v>
      </c>
    </row>
    <row r="8" spans="1:16" ht="25.35" x14ac:dyDescent="0.4">
      <c r="A8" t="s">
        <v>82</v>
      </c>
      <c r="B8" t="s">
        <v>109</v>
      </c>
      <c r="C8" t="s">
        <v>110</v>
      </c>
      <c r="D8">
        <v>14</v>
      </c>
      <c r="E8" s="24" t="s">
        <v>66</v>
      </c>
      <c r="F8">
        <v>27</v>
      </c>
      <c r="G8" s="15" t="s">
        <v>111</v>
      </c>
      <c r="H8" s="15" t="s">
        <v>112</v>
      </c>
      <c r="I8" t="s">
        <v>39</v>
      </c>
      <c r="J8" t="s">
        <v>63</v>
      </c>
      <c r="K8" t="s">
        <v>43</v>
      </c>
      <c r="L8" s="15" t="s">
        <v>167</v>
      </c>
    </row>
    <row r="9" spans="1:16" ht="38" x14ac:dyDescent="0.4">
      <c r="A9" t="s">
        <v>83</v>
      </c>
      <c r="B9" t="s">
        <v>109</v>
      </c>
      <c r="C9" t="s">
        <v>110</v>
      </c>
      <c r="D9">
        <v>16</v>
      </c>
      <c r="E9" s="24" t="s">
        <v>113</v>
      </c>
      <c r="F9">
        <v>12</v>
      </c>
      <c r="G9" s="15" t="s">
        <v>114</v>
      </c>
      <c r="H9" s="15" t="s">
        <v>115</v>
      </c>
      <c r="I9" t="s">
        <v>39</v>
      </c>
      <c r="J9" t="s">
        <v>58</v>
      </c>
      <c r="K9" t="s">
        <v>42</v>
      </c>
      <c r="M9" s="15" t="s">
        <v>170</v>
      </c>
    </row>
    <row r="10" spans="1:16" x14ac:dyDescent="0.4">
      <c r="A10" t="s">
        <v>84</v>
      </c>
      <c r="B10" t="s">
        <v>109</v>
      </c>
      <c r="C10" t="s">
        <v>110</v>
      </c>
      <c r="D10">
        <v>16</v>
      </c>
      <c r="E10" s="24" t="s">
        <v>113</v>
      </c>
      <c r="F10">
        <v>12</v>
      </c>
      <c r="G10" s="15" t="s">
        <v>116</v>
      </c>
      <c r="H10" s="15" t="s">
        <v>117</v>
      </c>
      <c r="I10" t="s">
        <v>39</v>
      </c>
      <c r="J10" t="s">
        <v>58</v>
      </c>
      <c r="K10" t="s">
        <v>42</v>
      </c>
      <c r="M10" s="15" t="s">
        <v>169</v>
      </c>
    </row>
    <row r="11" spans="1:16" x14ac:dyDescent="0.4">
      <c r="A11" t="s">
        <v>85</v>
      </c>
      <c r="B11" t="s">
        <v>109</v>
      </c>
      <c r="C11" t="s">
        <v>110</v>
      </c>
      <c r="D11">
        <v>16</v>
      </c>
      <c r="E11" s="24" t="s">
        <v>113</v>
      </c>
      <c r="F11">
        <v>12</v>
      </c>
      <c r="G11" s="15" t="s">
        <v>118</v>
      </c>
      <c r="H11" s="15" t="s">
        <v>119</v>
      </c>
      <c r="I11" t="s">
        <v>38</v>
      </c>
      <c r="J11" t="s">
        <v>58</v>
      </c>
      <c r="K11" t="s">
        <v>42</v>
      </c>
      <c r="M11" s="15" t="s">
        <v>169</v>
      </c>
    </row>
    <row r="12" spans="1:16" ht="50.7" x14ac:dyDescent="0.4">
      <c r="A12" t="s">
        <v>86</v>
      </c>
      <c r="B12" t="s">
        <v>109</v>
      </c>
      <c r="C12" t="s">
        <v>110</v>
      </c>
      <c r="D12">
        <v>16</v>
      </c>
      <c r="E12" s="24" t="s">
        <v>113</v>
      </c>
      <c r="F12">
        <v>12</v>
      </c>
      <c r="G12" s="15" t="s">
        <v>120</v>
      </c>
      <c r="J12" t="s">
        <v>58</v>
      </c>
      <c r="K12" t="s">
        <v>44</v>
      </c>
      <c r="L12" s="15" t="s">
        <v>171</v>
      </c>
      <c r="M12" s="15" t="s">
        <v>172</v>
      </c>
    </row>
    <row r="13" spans="1:16" x14ac:dyDescent="0.4">
      <c r="A13" t="s">
        <v>87</v>
      </c>
      <c r="B13" t="s">
        <v>109</v>
      </c>
      <c r="C13" t="s">
        <v>110</v>
      </c>
      <c r="D13">
        <v>17</v>
      </c>
      <c r="E13" s="24" t="s">
        <v>121</v>
      </c>
      <c r="F13">
        <v>17</v>
      </c>
      <c r="G13" s="15" t="s">
        <v>122</v>
      </c>
      <c r="I13" t="s">
        <v>38</v>
      </c>
      <c r="J13" t="s">
        <v>63</v>
      </c>
      <c r="K13" t="s">
        <v>43</v>
      </c>
      <c r="L13" s="15" t="s">
        <v>173</v>
      </c>
    </row>
    <row r="14" spans="1:16" ht="38" x14ac:dyDescent="0.4">
      <c r="A14" t="s">
        <v>88</v>
      </c>
      <c r="B14" t="s">
        <v>109</v>
      </c>
      <c r="C14" t="s">
        <v>110</v>
      </c>
      <c r="D14">
        <v>18</v>
      </c>
      <c r="E14" s="24" t="s">
        <v>71</v>
      </c>
      <c r="F14">
        <v>20</v>
      </c>
      <c r="G14" s="15" t="s">
        <v>123</v>
      </c>
      <c r="H14" s="15" t="s">
        <v>124</v>
      </c>
      <c r="I14" t="s">
        <v>39</v>
      </c>
      <c r="J14" t="s">
        <v>63</v>
      </c>
      <c r="K14" t="s">
        <v>42</v>
      </c>
    </row>
    <row r="15" spans="1:16" x14ac:dyDescent="0.4">
      <c r="A15" t="s">
        <v>89</v>
      </c>
      <c r="B15" t="s">
        <v>109</v>
      </c>
      <c r="C15" t="s">
        <v>110</v>
      </c>
      <c r="D15">
        <v>18</v>
      </c>
      <c r="E15" s="24" t="s">
        <v>71</v>
      </c>
      <c r="F15">
        <v>26</v>
      </c>
      <c r="G15" s="15" t="s">
        <v>125</v>
      </c>
      <c r="H15" s="15" t="s">
        <v>126</v>
      </c>
      <c r="I15" t="s">
        <v>38</v>
      </c>
      <c r="J15" t="s">
        <v>63</v>
      </c>
      <c r="K15" t="s">
        <v>42</v>
      </c>
    </row>
    <row r="16" spans="1:16" s="15" customFormat="1" x14ac:dyDescent="0.4">
      <c r="A16" t="s">
        <v>90</v>
      </c>
      <c r="B16" t="s">
        <v>109</v>
      </c>
      <c r="C16" t="s">
        <v>110</v>
      </c>
      <c r="D16">
        <v>19</v>
      </c>
      <c r="E16" s="24" t="s">
        <v>127</v>
      </c>
      <c r="F16">
        <v>14</v>
      </c>
      <c r="G16" s="15" t="s">
        <v>128</v>
      </c>
      <c r="H16" s="15" t="s">
        <v>126</v>
      </c>
      <c r="I16" t="s">
        <v>38</v>
      </c>
      <c r="J16" t="s">
        <v>63</v>
      </c>
      <c r="K16" t="s">
        <v>43</v>
      </c>
      <c r="L16" s="15" t="s">
        <v>174</v>
      </c>
      <c r="P16"/>
    </row>
    <row r="17" spans="1:16" s="15" customFormat="1" ht="88.7" x14ac:dyDescent="0.4">
      <c r="A17" t="s">
        <v>91</v>
      </c>
      <c r="B17" t="s">
        <v>109</v>
      </c>
      <c r="C17" t="s">
        <v>110</v>
      </c>
      <c r="D17">
        <v>22</v>
      </c>
      <c r="E17" s="24" t="s">
        <v>72</v>
      </c>
      <c r="F17" t="s">
        <v>129</v>
      </c>
      <c r="G17" s="15" t="s">
        <v>130</v>
      </c>
      <c r="H17" s="15" t="s">
        <v>131</v>
      </c>
      <c r="I17" t="s">
        <v>39</v>
      </c>
      <c r="J17" t="s">
        <v>63</v>
      </c>
      <c r="K17" t="s">
        <v>42</v>
      </c>
      <c r="P17"/>
    </row>
    <row r="18" spans="1:16" s="15" customFormat="1" ht="50.7" x14ac:dyDescent="0.4">
      <c r="A18" t="s">
        <v>92</v>
      </c>
      <c r="B18" t="s">
        <v>109</v>
      </c>
      <c r="C18" t="s">
        <v>110</v>
      </c>
      <c r="D18">
        <v>24</v>
      </c>
      <c r="E18" s="24" t="s">
        <v>132</v>
      </c>
      <c r="F18">
        <v>6</v>
      </c>
      <c r="G18" s="15" t="s">
        <v>133</v>
      </c>
      <c r="H18" s="15" t="s">
        <v>134</v>
      </c>
      <c r="I18" t="s">
        <v>38</v>
      </c>
      <c r="J18" t="s">
        <v>63</v>
      </c>
      <c r="K18" t="s">
        <v>43</v>
      </c>
      <c r="L18" s="15" t="s">
        <v>175</v>
      </c>
      <c r="P18"/>
    </row>
    <row r="19" spans="1:16" s="15" customFormat="1" x14ac:dyDescent="0.4">
      <c r="A19" t="s">
        <v>93</v>
      </c>
      <c r="B19" t="s">
        <v>109</v>
      </c>
      <c r="C19" t="s">
        <v>110</v>
      </c>
      <c r="D19">
        <v>25</v>
      </c>
      <c r="E19" s="24" t="s">
        <v>135</v>
      </c>
      <c r="F19" s="26">
        <v>18</v>
      </c>
      <c r="G19" s="15" t="s">
        <v>136</v>
      </c>
      <c r="H19" s="15" t="s">
        <v>126</v>
      </c>
      <c r="I19" t="s">
        <v>39</v>
      </c>
      <c r="J19" t="s">
        <v>63</v>
      </c>
      <c r="K19" t="s">
        <v>42</v>
      </c>
      <c r="P19"/>
    </row>
    <row r="20" spans="1:16" s="15" customFormat="1" ht="50.7" x14ac:dyDescent="0.4">
      <c r="A20" t="s">
        <v>94</v>
      </c>
      <c r="B20" t="s">
        <v>109</v>
      </c>
      <c r="C20" t="s">
        <v>110</v>
      </c>
      <c r="D20">
        <v>28</v>
      </c>
      <c r="E20" s="24" t="s">
        <v>137</v>
      </c>
      <c r="F20">
        <v>3</v>
      </c>
      <c r="G20" s="15" t="s">
        <v>138</v>
      </c>
      <c r="H20" s="15" t="s">
        <v>139</v>
      </c>
      <c r="I20" t="s">
        <v>39</v>
      </c>
      <c r="J20" t="s">
        <v>58</v>
      </c>
      <c r="K20" t="s">
        <v>43</v>
      </c>
      <c r="L20" s="15" t="s">
        <v>176</v>
      </c>
      <c r="P20"/>
    </row>
    <row r="21" spans="1:16" s="15" customFormat="1" x14ac:dyDescent="0.4">
      <c r="A21" t="s">
        <v>95</v>
      </c>
      <c r="B21" t="s">
        <v>109</v>
      </c>
      <c r="C21" t="s">
        <v>110</v>
      </c>
      <c r="D21">
        <v>33</v>
      </c>
      <c r="E21" s="24" t="s">
        <v>140</v>
      </c>
      <c r="F21">
        <v>7</v>
      </c>
      <c r="G21" s="15" t="s">
        <v>141</v>
      </c>
      <c r="H21" s="15" t="s">
        <v>142</v>
      </c>
      <c r="I21" t="s">
        <v>38</v>
      </c>
      <c r="J21" t="s">
        <v>63</v>
      </c>
      <c r="K21" t="s">
        <v>43</v>
      </c>
      <c r="L21" s="15" t="s">
        <v>177</v>
      </c>
      <c r="P21"/>
    </row>
    <row r="22" spans="1:16" s="15" customFormat="1" x14ac:dyDescent="0.4">
      <c r="A22" t="s">
        <v>96</v>
      </c>
      <c r="B22" t="s">
        <v>109</v>
      </c>
      <c r="C22" t="s">
        <v>110</v>
      </c>
      <c r="D22">
        <v>33</v>
      </c>
      <c r="E22" s="24" t="s">
        <v>73</v>
      </c>
      <c r="F22">
        <v>11</v>
      </c>
      <c r="G22" s="15" t="s">
        <v>143</v>
      </c>
      <c r="H22" s="15" t="s">
        <v>126</v>
      </c>
      <c r="I22" t="s">
        <v>38</v>
      </c>
      <c r="J22" t="s">
        <v>63</v>
      </c>
      <c r="K22" t="s">
        <v>42</v>
      </c>
      <c r="P22"/>
    </row>
    <row r="23" spans="1:16" ht="25.35" x14ac:dyDescent="0.4">
      <c r="A23" t="s">
        <v>97</v>
      </c>
      <c r="B23" t="s">
        <v>109</v>
      </c>
      <c r="C23" t="s">
        <v>110</v>
      </c>
      <c r="D23">
        <v>34</v>
      </c>
      <c r="E23" t="s">
        <v>144</v>
      </c>
      <c r="F23">
        <v>15</v>
      </c>
      <c r="G23" s="15" t="s">
        <v>145</v>
      </c>
      <c r="H23" s="15" t="s">
        <v>126</v>
      </c>
      <c r="I23" t="s">
        <v>38</v>
      </c>
      <c r="K23" t="s">
        <v>43</v>
      </c>
      <c r="L23" s="15" t="s">
        <v>178</v>
      </c>
      <c r="M23" s="15" t="s">
        <v>179</v>
      </c>
    </row>
    <row r="24" spans="1:16" ht="25.35" x14ac:dyDescent="0.4">
      <c r="A24" t="s">
        <v>98</v>
      </c>
      <c r="B24" t="s">
        <v>109</v>
      </c>
      <c r="C24" t="s">
        <v>110</v>
      </c>
      <c r="D24">
        <v>38</v>
      </c>
      <c r="E24" t="s">
        <v>146</v>
      </c>
      <c r="F24">
        <v>1</v>
      </c>
      <c r="G24" s="15" t="s">
        <v>147</v>
      </c>
      <c r="H24" s="15" t="s">
        <v>126</v>
      </c>
      <c r="I24" t="s">
        <v>39</v>
      </c>
      <c r="J24" t="s">
        <v>63</v>
      </c>
      <c r="K24" t="s">
        <v>42</v>
      </c>
      <c r="M24" s="15" t="s">
        <v>180</v>
      </c>
    </row>
    <row r="25" spans="1:16" ht="38" x14ac:dyDescent="0.4">
      <c r="A25" t="s">
        <v>99</v>
      </c>
      <c r="B25" t="s">
        <v>109</v>
      </c>
      <c r="C25" t="s">
        <v>110</v>
      </c>
      <c r="D25">
        <v>38</v>
      </c>
      <c r="E25" t="s">
        <v>146</v>
      </c>
      <c r="F25">
        <v>1</v>
      </c>
      <c r="G25" s="15" t="s">
        <v>148</v>
      </c>
      <c r="H25" s="15" t="s">
        <v>126</v>
      </c>
      <c r="I25" t="s">
        <v>39</v>
      </c>
      <c r="J25" t="s">
        <v>63</v>
      </c>
      <c r="K25" t="s">
        <v>43</v>
      </c>
      <c r="L25" s="15" t="s">
        <v>181</v>
      </c>
    </row>
    <row r="26" spans="1:16" ht="25.35" x14ac:dyDescent="0.4">
      <c r="A26" t="s">
        <v>100</v>
      </c>
      <c r="B26" t="s">
        <v>109</v>
      </c>
      <c r="C26" t="s">
        <v>110</v>
      </c>
      <c r="D26">
        <v>43</v>
      </c>
      <c r="E26" t="s">
        <v>149</v>
      </c>
      <c r="F26">
        <v>19</v>
      </c>
      <c r="G26" s="15" t="s">
        <v>133</v>
      </c>
      <c r="H26" s="15" t="s">
        <v>134</v>
      </c>
      <c r="I26" t="s">
        <v>38</v>
      </c>
      <c r="J26" t="s">
        <v>63</v>
      </c>
      <c r="K26" t="s">
        <v>42</v>
      </c>
      <c r="M26" s="15" t="s">
        <v>183</v>
      </c>
    </row>
    <row r="27" spans="1:16" x14ac:dyDescent="0.4">
      <c r="A27" t="s">
        <v>101</v>
      </c>
      <c r="B27" t="s">
        <v>109</v>
      </c>
      <c r="C27" t="s">
        <v>110</v>
      </c>
      <c r="D27">
        <v>43</v>
      </c>
      <c r="E27" t="s">
        <v>149</v>
      </c>
      <c r="F27">
        <v>22</v>
      </c>
      <c r="G27" s="15" t="s">
        <v>133</v>
      </c>
      <c r="H27" s="15" t="s">
        <v>134</v>
      </c>
      <c r="I27" t="s">
        <v>38</v>
      </c>
      <c r="J27" t="s">
        <v>63</v>
      </c>
      <c r="K27" t="s">
        <v>42</v>
      </c>
    </row>
    <row r="28" spans="1:16" x14ac:dyDescent="0.4">
      <c r="A28" t="s">
        <v>102</v>
      </c>
      <c r="B28" t="s">
        <v>109</v>
      </c>
      <c r="C28" t="s">
        <v>110</v>
      </c>
      <c r="D28">
        <v>64</v>
      </c>
      <c r="E28" t="s">
        <v>150</v>
      </c>
      <c r="F28">
        <v>7</v>
      </c>
      <c r="G28" s="15" t="s">
        <v>151</v>
      </c>
      <c r="I28" t="s">
        <v>38</v>
      </c>
      <c r="J28" t="s">
        <v>63</v>
      </c>
      <c r="K28" t="s">
        <v>42</v>
      </c>
    </row>
    <row r="29" spans="1:16" ht="38" x14ac:dyDescent="0.4">
      <c r="A29" t="s">
        <v>103</v>
      </c>
      <c r="B29" t="s">
        <v>109</v>
      </c>
      <c r="C29" t="s">
        <v>110</v>
      </c>
      <c r="D29">
        <v>74</v>
      </c>
      <c r="E29" t="s">
        <v>67</v>
      </c>
      <c r="F29">
        <v>31</v>
      </c>
      <c r="G29" s="15" t="s">
        <v>152</v>
      </c>
      <c r="H29" s="15" t="s">
        <v>126</v>
      </c>
      <c r="I29" t="s">
        <v>39</v>
      </c>
      <c r="J29" t="s">
        <v>63</v>
      </c>
      <c r="K29" t="s">
        <v>42</v>
      </c>
      <c r="M29" s="15" t="s">
        <v>184</v>
      </c>
    </row>
    <row r="30" spans="1:16" ht="25.35" x14ac:dyDescent="0.4">
      <c r="A30" t="s">
        <v>104</v>
      </c>
      <c r="B30" t="s">
        <v>109</v>
      </c>
      <c r="C30" t="s">
        <v>110</v>
      </c>
      <c r="D30">
        <v>80</v>
      </c>
      <c r="E30" t="s">
        <v>153</v>
      </c>
      <c r="F30">
        <v>6</v>
      </c>
      <c r="G30" s="15" t="s">
        <v>154</v>
      </c>
      <c r="I30" t="s">
        <v>39</v>
      </c>
      <c r="J30" t="s">
        <v>58</v>
      </c>
      <c r="K30" t="s">
        <v>43</v>
      </c>
      <c r="L30" s="15" t="s">
        <v>182</v>
      </c>
    </row>
    <row r="31" spans="1:16" ht="25.35" x14ac:dyDescent="0.4">
      <c r="A31" t="s">
        <v>105</v>
      </c>
      <c r="B31" t="s">
        <v>109</v>
      </c>
      <c r="C31" t="s">
        <v>110</v>
      </c>
      <c r="D31">
        <v>80</v>
      </c>
      <c r="E31" t="s">
        <v>153</v>
      </c>
      <c r="F31">
        <v>8</v>
      </c>
      <c r="G31" s="15" t="s">
        <v>155</v>
      </c>
      <c r="I31" t="s">
        <v>39</v>
      </c>
      <c r="J31" t="s">
        <v>63</v>
      </c>
      <c r="K31" t="s">
        <v>42</v>
      </c>
      <c r="M31" s="15" t="s">
        <v>185</v>
      </c>
    </row>
    <row r="32" spans="1:16" x14ac:dyDescent="0.4">
      <c r="A32" t="s">
        <v>106</v>
      </c>
      <c r="B32" t="s">
        <v>109</v>
      </c>
      <c r="C32" t="s">
        <v>110</v>
      </c>
      <c r="D32">
        <v>84</v>
      </c>
      <c r="E32" t="s">
        <v>156</v>
      </c>
      <c r="F32">
        <v>24</v>
      </c>
      <c r="G32" s="15" t="s">
        <v>157</v>
      </c>
      <c r="H32" s="15" t="s">
        <v>126</v>
      </c>
      <c r="I32" t="s">
        <v>38</v>
      </c>
      <c r="J32" t="s">
        <v>63</v>
      </c>
      <c r="K32" t="s">
        <v>42</v>
      </c>
    </row>
    <row r="33" spans="1:12" ht="38" x14ac:dyDescent="0.4">
      <c r="A33" t="s">
        <v>107</v>
      </c>
      <c r="B33" t="s">
        <v>109</v>
      </c>
      <c r="C33" t="s">
        <v>110</v>
      </c>
      <c r="D33">
        <v>95</v>
      </c>
      <c r="E33" t="s">
        <v>158</v>
      </c>
      <c r="F33">
        <v>1</v>
      </c>
      <c r="G33" s="15" t="s">
        <v>159</v>
      </c>
      <c r="I33" t="s">
        <v>39</v>
      </c>
      <c r="J33" t="s">
        <v>58</v>
      </c>
      <c r="K33" t="s">
        <v>43</v>
      </c>
      <c r="L33" s="15" t="s">
        <v>195</v>
      </c>
    </row>
    <row r="34" spans="1:12" x14ac:dyDescent="0.4">
      <c r="A34" t="s">
        <v>108</v>
      </c>
      <c r="B34" t="s">
        <v>109</v>
      </c>
      <c r="C34" t="s">
        <v>110</v>
      </c>
      <c r="D34">
        <v>105</v>
      </c>
      <c r="E34" t="s">
        <v>160</v>
      </c>
      <c r="F34">
        <v>4</v>
      </c>
      <c r="G34" s="15" t="s">
        <v>161</v>
      </c>
      <c r="H34" s="15" t="s">
        <v>126</v>
      </c>
      <c r="I34" t="s">
        <v>38</v>
      </c>
      <c r="J34" t="s">
        <v>63</v>
      </c>
      <c r="K34" t="s">
        <v>42</v>
      </c>
    </row>
    <row r="35" spans="1:12" x14ac:dyDescent="0.4">
      <c r="A35" t="s">
        <v>186</v>
      </c>
      <c r="B35" t="s">
        <v>49</v>
      </c>
      <c r="C35" t="s">
        <v>50</v>
      </c>
      <c r="D35">
        <v>73</v>
      </c>
      <c r="E35">
        <v>18.100000000000001</v>
      </c>
      <c r="F35">
        <v>23</v>
      </c>
      <c r="G35" s="15" t="s">
        <v>187</v>
      </c>
      <c r="H35" s="15" t="s">
        <v>188</v>
      </c>
      <c r="I35" t="s">
        <v>38</v>
      </c>
      <c r="J35" t="s">
        <v>58</v>
      </c>
      <c r="K35" t="s">
        <v>42</v>
      </c>
    </row>
    <row r="36" spans="1:12" ht="25.35" x14ac:dyDescent="0.4">
      <c r="A36" t="s">
        <v>189</v>
      </c>
      <c r="B36" t="s">
        <v>49</v>
      </c>
      <c r="C36" t="s">
        <v>50</v>
      </c>
      <c r="D36">
        <v>73</v>
      </c>
      <c r="E36">
        <v>18.100000000000001</v>
      </c>
      <c r="F36">
        <v>27</v>
      </c>
      <c r="G36" s="15" t="s">
        <v>190</v>
      </c>
      <c r="H36" s="15" t="s">
        <v>191</v>
      </c>
      <c r="I36" t="s">
        <v>38</v>
      </c>
      <c r="J36" t="s">
        <v>58</v>
      </c>
      <c r="K36" t="s">
        <v>42</v>
      </c>
    </row>
    <row r="37" spans="1:12" ht="38" x14ac:dyDescent="0.4">
      <c r="A37" t="s">
        <v>192</v>
      </c>
      <c r="B37" t="s">
        <v>49</v>
      </c>
      <c r="C37" t="s">
        <v>50</v>
      </c>
      <c r="D37">
        <v>15</v>
      </c>
      <c r="E37">
        <v>3</v>
      </c>
      <c r="F37">
        <v>28</v>
      </c>
      <c r="G37" s="15" t="s">
        <v>193</v>
      </c>
      <c r="H37" s="15" t="s">
        <v>194</v>
      </c>
      <c r="I37" t="s">
        <v>38</v>
      </c>
      <c r="J37" t="s">
        <v>58</v>
      </c>
      <c r="K37" t="s">
        <v>42</v>
      </c>
    </row>
  </sheetData>
  <autoFilter ref="A1:O1" xr:uid="{00000000-0009-0000-0000-000001000000}"/>
  <phoneticPr fontId="13" type="noConversion"/>
  <conditionalFormatting sqref="A2:A1048576">
    <cfRule type="expression" dxfId="7" priority="6">
      <formula>$K2="Accepted"</formula>
    </cfRule>
    <cfRule type="expression" dxfId="6" priority="7">
      <formula>$K2="Rejected"</formula>
    </cfRule>
    <cfRule type="expression" dxfId="5" priority="8">
      <formula>$K2="Revised"</formula>
    </cfRule>
  </conditionalFormatting>
  <conditionalFormatting sqref="K2:K1048576">
    <cfRule type="cellIs" dxfId="4" priority="1" operator="equal">
      <formula>"Accepted"</formula>
    </cfRule>
    <cfRule type="cellIs" dxfId="3" priority="2" operator="equal">
      <formula>"Revised"</formula>
    </cfRule>
    <cfRule type="cellIs" dxfId="2" priority="3" operator="equal">
      <formula>"Rejected"</formula>
    </cfRule>
  </conditionalFormatting>
  <conditionalFormatting sqref="L2:L1048576">
    <cfRule type="expression" dxfId="1" priority="4">
      <formula>AND(OR($K2="Revised", $K2="Rejected"),$L2="")</formula>
    </cfRule>
    <cfRule type="expression" dxfId="0" priority="5">
      <formula>AND($K2="Accepted", $L2&lt;&gt;"")</formula>
    </cfRule>
  </conditionalFormatting>
  <dataValidations count="4">
    <dataValidation operator="equal" allowBlank="1" showErrorMessage="1" sqref="A2:A27" xr:uid="{1DB92114-5AC0-49B5-968A-429F981249A6}">
      <formula1>0</formula1>
      <formula2>0</formula2>
    </dataValidation>
    <dataValidation type="list" operator="equal" allowBlank="1" showErrorMessage="1" sqref="K2:K1002" xr:uid="{2BD5B2DC-7E75-49DA-8CBB-D76D7972EFA7}">
      <formula1>"Accepted,Revised,Rejected"</formula1>
      <formula2>0</formula2>
    </dataValidation>
    <dataValidation type="list" operator="equal" allowBlank="1" showErrorMessage="1" sqref="J2:J1001" xr:uid="{FFBD012A-1959-43AD-810D-FD41FE8B6123}">
      <formula1>"Yes,No"</formula1>
      <formula2>0</formula2>
    </dataValidation>
    <dataValidation type="list" operator="equal" allowBlank="1" showErrorMessage="1" sqref="I2:I1001" xr:uid="{C2019453-0EED-48B7-9F8B-A947AA77B9B8}">
      <formula1>"Editorial,Technical,General"</formula1>
      <formula2>0</formula2>
    </dataValidation>
  </dataValidations>
  <pageMargins left="0.78749999999999998" right="0.78749999999999998" top="0.98402777777777795" bottom="0.98402777777777795" header="0.511811023622047" footer="0.511811023622047"/>
  <pageSetup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K14"/>
  <sheetViews>
    <sheetView showGridLines="0" zoomScaleNormal="100" workbookViewId="0">
      <selection activeCell="B2" sqref="B2:K4"/>
    </sheetView>
  </sheetViews>
  <sheetFormatPr defaultColWidth="11.41015625" defaultRowHeight="12.7" x14ac:dyDescent="0.4"/>
  <cols>
    <col min="1" max="1" width="5.29296875" customWidth="1"/>
    <col min="2" max="2" width="13.1171875" customWidth="1"/>
    <col min="3" max="11" width="13" customWidth="1"/>
    <col min="14" max="14" width="16.29296875" customWidth="1"/>
  </cols>
  <sheetData>
    <row r="2" spans="2:11" ht="25" x14ac:dyDescent="0.4">
      <c r="B2" s="27"/>
      <c r="C2" s="27"/>
      <c r="D2" s="39" t="s">
        <v>27</v>
      </c>
      <c r="E2" s="39"/>
      <c r="F2" s="39"/>
      <c r="G2" s="39"/>
      <c r="H2" s="39" t="s">
        <v>35</v>
      </c>
      <c r="I2" s="39"/>
      <c r="J2" s="39"/>
      <c r="K2" s="39"/>
    </row>
    <row r="3" spans="2:11" ht="15.35" x14ac:dyDescent="0.5">
      <c r="B3" s="28" t="s">
        <v>36</v>
      </c>
      <c r="C3" s="29" t="s">
        <v>37</v>
      </c>
      <c r="D3" s="29" t="s">
        <v>38</v>
      </c>
      <c r="E3" s="29" t="s">
        <v>39</v>
      </c>
      <c r="F3" s="29" t="s">
        <v>40</v>
      </c>
      <c r="G3" s="29" t="s">
        <v>41</v>
      </c>
      <c r="H3" s="29" t="s">
        <v>42</v>
      </c>
      <c r="I3" s="29" t="s">
        <v>43</v>
      </c>
      <c r="J3" s="29" t="s">
        <v>44</v>
      </c>
      <c r="K3" s="29" t="s">
        <v>45</v>
      </c>
    </row>
    <row r="4" spans="2:11" ht="15" x14ac:dyDescent="0.45">
      <c r="B4" s="30" t="s">
        <v>163</v>
      </c>
      <c r="C4" s="31">
        <f t="shared" ref="C4:C14" ca="1" si="0">IF($B4="","",COUNTIF(INDIRECT(CONCATENATE($B4,"!",IF(INDIRECT(CONCATENATE($B4, "!I", IF(INDIRECT(CONCATENATE($B4, "!A1"))="Comment ID", 1,2)))="Category", "G","H"),IF(INDIRECT(CONCATENATE($B4, "!A1"))="Comment ID", 2,3),":",IF(INDIRECT(CONCATENATE($B4, "!I", IF(INDIRECT(CONCATENATE($B4, "!A1"))="Comment ID", 1,2)))="Category", "G","H"),"99999")), "&lt;&gt;"))</f>
        <v>36</v>
      </c>
      <c r="D4" s="31">
        <f t="shared" ref="D4:D14" ca="1" si="1">IF($B4="","",COUNTIF(INDIRECT(CONCATENATE($B4,"!",IF(INDIRECT(CONCATENATE($B4, "!I", IF(INDIRECT(CONCATENATE($B4, "!A1"))="Comment ID", 1,2)))="Category", "I","J"),IF(INDIRECT(CONCATENATE($B4, "!A1"))="Comment ID", 2,3),":",IF(INDIRECT(CONCATENATE($B4, "!I", IF(INDIRECT(CONCATENATE($B4, "!A1"))="Comment ID", 1,2)))="Category", "I","J"),"99999")), "Editorial"))</f>
        <v>21</v>
      </c>
      <c r="E4" s="31">
        <f t="shared" ref="E4:E14" ca="1" si="2">IF($B4="","",COUNTIF(INDIRECT(CONCATENATE($B4,"!",IF(INDIRECT(CONCATENATE($B4, "!I", IF(INDIRECT(CONCATENATE($B4, "!A1"))="Comment ID", 1,2)))="Category", "I","J"),IF(INDIRECT(CONCATENATE($B4, "!A1"))="Comment ID", 2,3),":",IF(INDIRECT(CONCATENATE($B4, "!I", IF(INDIRECT(CONCATENATE($B4, "!A1"))="Comment ID", 1,2)))="Category", "I","J"),"99999")), "Technical"))</f>
        <v>14</v>
      </c>
      <c r="F4" s="31">
        <f t="shared" ref="F4:F14" ca="1" si="3">IF($B4="","",COUNTIF(INDIRECT(CONCATENATE($B4,"!",IF(INDIRECT(CONCATENATE($B4, "!I", IF(INDIRECT(CONCATENATE($B4, "!A1"))="Comment ID", 1,2)))="Category", "I","J"),IF(INDIRECT(CONCATENATE($B4, "!A1"))="Comment ID", 2,3),":",IF(INDIRECT(CONCATENATE($B4, "!I", IF(INDIRECT(CONCATENATE($B4, "!A1"))="Comment ID", 1,2)))="Category", "I","J"),"99999")), "General"))</f>
        <v>0</v>
      </c>
      <c r="G4" s="31">
        <f t="shared" ref="G4:G14" ca="1" si="4">IF($B4="","",C4-SUM(D4:F4))</f>
        <v>1</v>
      </c>
      <c r="H4" s="31">
        <f t="shared" ref="H4:H14" ca="1" si="5">IF($B4="","",COUNTIF(INDIRECT(CONCATENATE($B4,"!",IF(INDIRECT(CONCATENATE($B4, "!I", IF(INDIRECT(CONCATENATE($B4, "!A1"))="Comment ID", 1,2)))="Category", "K","L"),IF(INDIRECT(CONCATENATE($B4, "!A1"))="Comment ID", 2,3),":",IF(INDIRECT(CONCATENATE($B4, "!I", IF(INDIRECT(CONCATENATE($B4, "!A1"))="Comment ID", 1,2)))="Category", "K","L"),"99999")), "Accepted"))</f>
        <v>19</v>
      </c>
      <c r="I4" s="31">
        <f t="shared" ref="I4:I14" ca="1" si="6">IF($B4="","",COUNTIF(INDIRECT(CONCATENATE($B4,"!",IF(INDIRECT(CONCATENATE($B4, "!I", IF(INDIRECT(CONCATENATE($B4, "!A1"))="Comment ID", 1,2)))="Category", "K","L"),IF(INDIRECT(CONCATENATE($B4, "!A1"))="Comment ID", 2,3),":",IF(INDIRECT(CONCATENATE($B4, "!I", IF(INDIRECT(CONCATENATE($B4, "!A1"))="Comment ID", 1,2)))="Category", "K","L"),"99999")), "Revised"))</f>
        <v>12</v>
      </c>
      <c r="J4" s="31">
        <f t="shared" ref="J4:J14" ca="1" si="7">IF($B4="","",COUNTIF(INDIRECT(CONCATENATE($B4,"!",IF(INDIRECT(CONCATENATE($B4, "!I", IF(INDIRECT(CONCATENATE($B4, "!A1"))="Comment ID", 1,2)))="Category", "K","L"),IF(INDIRECT(CONCATENATE($B4, "!A1"))="Comment ID", 2,3),":",IF(INDIRECT(CONCATENATE($B4, "!I", IF(INDIRECT(CONCATENATE($B4, "!A1"))="Comment ID", 1,2)))="Category", "K","L"),"99999")), "Rejected"))</f>
        <v>5</v>
      </c>
      <c r="K4" s="31">
        <f t="shared" ref="K4:K14" ca="1" si="8">IF($B4="","",C4-SUM(H4:J4))</f>
        <v>0</v>
      </c>
    </row>
    <row r="5" spans="2:11" ht="15" x14ac:dyDescent="0.45">
      <c r="B5" s="32"/>
      <c r="C5" s="33" t="str">
        <f t="shared" ca="1" si="0"/>
        <v/>
      </c>
      <c r="D5" s="33" t="str">
        <f t="shared" ca="1" si="1"/>
        <v/>
      </c>
      <c r="E5" s="33" t="str">
        <f t="shared" ca="1" si="2"/>
        <v/>
      </c>
      <c r="F5" s="33" t="str">
        <f t="shared" ca="1" si="3"/>
        <v/>
      </c>
      <c r="G5" s="33" t="str">
        <f t="shared" si="4"/>
        <v/>
      </c>
      <c r="H5" s="33" t="str">
        <f t="shared" ca="1" si="5"/>
        <v/>
      </c>
      <c r="I5" s="33" t="str">
        <f t="shared" ca="1" si="6"/>
        <v/>
      </c>
      <c r="J5" s="33" t="str">
        <f t="shared" ca="1" si="7"/>
        <v/>
      </c>
      <c r="K5" s="33" t="str">
        <f t="shared" si="8"/>
        <v/>
      </c>
    </row>
    <row r="6" spans="2:11" ht="15" x14ac:dyDescent="0.45">
      <c r="B6" s="30"/>
      <c r="C6" s="31" t="str">
        <f t="shared" ca="1" si="0"/>
        <v/>
      </c>
      <c r="D6" s="31" t="str">
        <f t="shared" ca="1" si="1"/>
        <v/>
      </c>
      <c r="E6" s="31" t="str">
        <f t="shared" ca="1" si="2"/>
        <v/>
      </c>
      <c r="F6" s="31" t="str">
        <f t="shared" ca="1" si="3"/>
        <v/>
      </c>
      <c r="G6" s="31" t="str">
        <f t="shared" si="4"/>
        <v/>
      </c>
      <c r="H6" s="31" t="str">
        <f t="shared" ca="1" si="5"/>
        <v/>
      </c>
      <c r="I6" s="31" t="str">
        <f t="shared" ca="1" si="6"/>
        <v/>
      </c>
      <c r="J6" s="31" t="str">
        <f t="shared" ca="1" si="7"/>
        <v/>
      </c>
      <c r="K6" s="31" t="str">
        <f t="shared" si="8"/>
        <v/>
      </c>
    </row>
    <row r="7" spans="2:11" ht="15" x14ac:dyDescent="0.45">
      <c r="B7" s="32"/>
      <c r="C7" s="33" t="str">
        <f t="shared" ca="1" si="0"/>
        <v/>
      </c>
      <c r="D7" s="33" t="str">
        <f t="shared" ca="1" si="1"/>
        <v/>
      </c>
      <c r="E7" s="33" t="str">
        <f t="shared" ca="1" si="2"/>
        <v/>
      </c>
      <c r="F7" s="33" t="str">
        <f t="shared" ca="1" si="3"/>
        <v/>
      </c>
      <c r="G7" s="33" t="str">
        <f t="shared" si="4"/>
        <v/>
      </c>
      <c r="H7" s="33" t="str">
        <f t="shared" ca="1" si="5"/>
        <v/>
      </c>
      <c r="I7" s="33" t="str">
        <f t="shared" ca="1" si="6"/>
        <v/>
      </c>
      <c r="J7" s="33" t="str">
        <f t="shared" ca="1" si="7"/>
        <v/>
      </c>
      <c r="K7" s="33" t="str">
        <f t="shared" si="8"/>
        <v/>
      </c>
    </row>
    <row r="8" spans="2:11" ht="15" x14ac:dyDescent="0.45">
      <c r="B8" s="30"/>
      <c r="C8" s="31" t="str">
        <f t="shared" ca="1" si="0"/>
        <v/>
      </c>
      <c r="D8" s="31" t="str">
        <f t="shared" ca="1" si="1"/>
        <v/>
      </c>
      <c r="E8" s="31" t="str">
        <f t="shared" ca="1" si="2"/>
        <v/>
      </c>
      <c r="F8" s="31" t="str">
        <f t="shared" ca="1" si="3"/>
        <v/>
      </c>
      <c r="G8" s="31" t="str">
        <f t="shared" si="4"/>
        <v/>
      </c>
      <c r="H8" s="31" t="str">
        <f t="shared" ca="1" si="5"/>
        <v/>
      </c>
      <c r="I8" s="31" t="str">
        <f t="shared" ca="1" si="6"/>
        <v/>
      </c>
      <c r="J8" s="31" t="str">
        <f t="shared" ca="1" si="7"/>
        <v/>
      </c>
      <c r="K8" s="31" t="str">
        <f t="shared" si="8"/>
        <v/>
      </c>
    </row>
    <row r="9" spans="2:11" ht="15" x14ac:dyDescent="0.45">
      <c r="B9" s="32"/>
      <c r="C9" s="33" t="str">
        <f t="shared" ca="1" si="0"/>
        <v/>
      </c>
      <c r="D9" s="33" t="str">
        <f t="shared" ca="1" si="1"/>
        <v/>
      </c>
      <c r="E9" s="33" t="str">
        <f t="shared" ca="1" si="2"/>
        <v/>
      </c>
      <c r="F9" s="33" t="str">
        <f t="shared" ca="1" si="3"/>
        <v/>
      </c>
      <c r="G9" s="33" t="str">
        <f t="shared" si="4"/>
        <v/>
      </c>
      <c r="H9" s="33" t="str">
        <f t="shared" ca="1" si="5"/>
        <v/>
      </c>
      <c r="I9" s="33" t="str">
        <f t="shared" ca="1" si="6"/>
        <v/>
      </c>
      <c r="J9" s="33" t="str">
        <f t="shared" ca="1" si="7"/>
        <v/>
      </c>
      <c r="K9" s="33" t="str">
        <f t="shared" si="8"/>
        <v/>
      </c>
    </row>
    <row r="10" spans="2:11" ht="15" x14ac:dyDescent="0.45">
      <c r="B10" s="30"/>
      <c r="C10" s="31" t="str">
        <f t="shared" ca="1" si="0"/>
        <v/>
      </c>
      <c r="D10" s="31" t="str">
        <f t="shared" ca="1" si="1"/>
        <v/>
      </c>
      <c r="E10" s="31" t="str">
        <f t="shared" ca="1" si="2"/>
        <v/>
      </c>
      <c r="F10" s="31" t="str">
        <f t="shared" ca="1" si="3"/>
        <v/>
      </c>
      <c r="G10" s="31" t="str">
        <f t="shared" si="4"/>
        <v/>
      </c>
      <c r="H10" s="31" t="str">
        <f t="shared" ca="1" si="5"/>
        <v/>
      </c>
      <c r="I10" s="31" t="str">
        <f t="shared" ca="1" si="6"/>
        <v/>
      </c>
      <c r="J10" s="31" t="str">
        <f t="shared" ca="1" si="7"/>
        <v/>
      </c>
      <c r="K10" s="31" t="str">
        <f t="shared" si="8"/>
        <v/>
      </c>
    </row>
    <row r="11" spans="2:11" ht="15" x14ac:dyDescent="0.45">
      <c r="B11" s="32"/>
      <c r="C11" s="33" t="str">
        <f t="shared" ca="1" si="0"/>
        <v/>
      </c>
      <c r="D11" s="33" t="str">
        <f t="shared" ca="1" si="1"/>
        <v/>
      </c>
      <c r="E11" s="33" t="str">
        <f t="shared" ca="1" si="2"/>
        <v/>
      </c>
      <c r="F11" s="33" t="str">
        <f t="shared" ca="1" si="3"/>
        <v/>
      </c>
      <c r="G11" s="33" t="str">
        <f t="shared" si="4"/>
        <v/>
      </c>
      <c r="H11" s="33" t="str">
        <f t="shared" ca="1" si="5"/>
        <v/>
      </c>
      <c r="I11" s="33" t="str">
        <f t="shared" ca="1" si="6"/>
        <v/>
      </c>
      <c r="J11" s="33" t="str">
        <f t="shared" ca="1" si="7"/>
        <v/>
      </c>
      <c r="K11" s="33" t="str">
        <f t="shared" si="8"/>
        <v/>
      </c>
    </row>
    <row r="12" spans="2:11" ht="15" x14ac:dyDescent="0.45">
      <c r="B12" s="30"/>
      <c r="C12" s="31" t="str">
        <f t="shared" ca="1" si="0"/>
        <v/>
      </c>
      <c r="D12" s="31" t="str">
        <f t="shared" ca="1" si="1"/>
        <v/>
      </c>
      <c r="E12" s="31" t="str">
        <f t="shared" ca="1" si="2"/>
        <v/>
      </c>
      <c r="F12" s="31" t="str">
        <f t="shared" ca="1" si="3"/>
        <v/>
      </c>
      <c r="G12" s="31" t="str">
        <f t="shared" si="4"/>
        <v/>
      </c>
      <c r="H12" s="31" t="str">
        <f t="shared" ca="1" si="5"/>
        <v/>
      </c>
      <c r="I12" s="31" t="str">
        <f t="shared" ca="1" si="6"/>
        <v/>
      </c>
      <c r="J12" s="31" t="str">
        <f t="shared" ca="1" si="7"/>
        <v/>
      </c>
      <c r="K12" s="31" t="str">
        <f t="shared" si="8"/>
        <v/>
      </c>
    </row>
    <row r="13" spans="2:11" ht="15" x14ac:dyDescent="0.45">
      <c r="B13" s="32"/>
      <c r="C13" s="33" t="str">
        <f t="shared" ca="1" si="0"/>
        <v/>
      </c>
      <c r="D13" s="33" t="str">
        <f t="shared" ca="1" si="1"/>
        <v/>
      </c>
      <c r="E13" s="33" t="str">
        <f t="shared" ca="1" si="2"/>
        <v/>
      </c>
      <c r="F13" s="33" t="str">
        <f t="shared" ca="1" si="3"/>
        <v/>
      </c>
      <c r="G13" s="33" t="str">
        <f t="shared" si="4"/>
        <v/>
      </c>
      <c r="H13" s="33" t="str">
        <f t="shared" ca="1" si="5"/>
        <v/>
      </c>
      <c r="I13" s="33" t="str">
        <f t="shared" ca="1" si="6"/>
        <v/>
      </c>
      <c r="J13" s="33" t="str">
        <f t="shared" ca="1" si="7"/>
        <v/>
      </c>
      <c r="K13" s="33" t="str">
        <f t="shared" si="8"/>
        <v/>
      </c>
    </row>
    <row r="14" spans="2:11" ht="15" x14ac:dyDescent="0.45">
      <c r="B14" s="30"/>
      <c r="C14" s="31" t="str">
        <f t="shared" ca="1" si="0"/>
        <v/>
      </c>
      <c r="D14" s="31" t="str">
        <f t="shared" ca="1" si="1"/>
        <v/>
      </c>
      <c r="E14" s="31" t="str">
        <f t="shared" ca="1" si="2"/>
        <v/>
      </c>
      <c r="F14" s="31" t="str">
        <f t="shared" ca="1" si="3"/>
        <v/>
      </c>
      <c r="G14" s="31" t="str">
        <f t="shared" si="4"/>
        <v/>
      </c>
      <c r="H14" s="31" t="str">
        <f t="shared" ca="1" si="5"/>
        <v/>
      </c>
      <c r="I14" s="31" t="str">
        <f t="shared" ca="1" si="6"/>
        <v/>
      </c>
      <c r="J14" s="31" t="str">
        <f t="shared" ca="1" si="7"/>
        <v/>
      </c>
      <c r="K14" s="31" t="str">
        <f t="shared" si="8"/>
        <v/>
      </c>
    </row>
  </sheetData>
  <mergeCells count="2">
    <mergeCell ref="D2:G2"/>
    <mergeCell ref="H2:K2"/>
  </mergeCells>
  <pageMargins left="0.78749999999999998" right="0.78749999999999998" top="1.05277777777778" bottom="1.05277777777778" header="0.78749999999999998" footer="0.78749999999999998"/>
  <pageSetup orientation="portrait" horizontalDpi="300" verticalDpi="300"/>
  <headerFooter>
    <oddHeader>&amp;C&amp;"Times New Roman,Regular"&amp;12&amp;A</oddHeader>
    <oddFooter>&amp;C&amp;"Times New Roman,Regular"&amp;12Page &amp;P</oddFooter>
  </headerFooter>
  <drawing r:id="rId1"/>
</worksheet>
</file>

<file path=docProps/app.xml><?xml version="1.0" encoding="utf-8"?>
<Properties xmlns="http://schemas.openxmlformats.org/officeDocument/2006/extended-properties" xmlns:vt="http://schemas.openxmlformats.org/officeDocument/2006/docPropsVTypes">
  <Template/>
  <TotalTime>22665</TotalTime>
  <Application>Microsoft Excel</Application>
  <DocSecurity>0</DocSecurity>
  <ScaleCrop>false</ScaleCrop>
  <HeadingPairs>
    <vt:vector size="2" baseType="variant">
      <vt:variant>
        <vt:lpstr>Worksheets</vt:lpstr>
      </vt:variant>
      <vt:variant>
        <vt:i4>4</vt:i4>
      </vt:variant>
    </vt:vector>
  </HeadingPairs>
  <TitlesOfParts>
    <vt:vector size="4" baseType="lpstr">
      <vt:lpstr>IEEE_Cover</vt:lpstr>
      <vt:lpstr>LBxxx_template</vt:lpstr>
      <vt:lpstr>LB204</vt:lpstr>
      <vt:lpstr>Statistics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P802.15.4k Letter Ballot Comments &amp; Resolutions</dc:title>
  <dc:subject/>
  <dc:creator>Pat Kinney</dc:creator>
  <dc:description/>
  <cp:lastModifiedBy>Godfrey, Tim</cp:lastModifiedBy>
  <cp:revision>21</cp:revision>
  <dcterms:created xsi:type="dcterms:W3CDTF">2012-07-21T16:42:55Z</dcterms:created>
  <dcterms:modified xsi:type="dcterms:W3CDTF">2024-05-15T12:33:11Z</dcterms:modified>
  <dc:language>en-US</dc:language>
</cp:coreProperties>
</file>