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28710" yWindow="3630" windowWidth="27600" windowHeight="13245" activeTab="2"/>
  </bookViews>
  <sheets>
    <sheet name="Comments" sheetId="1" r:id="rId1"/>
    <sheet name="Progress-Status" sheetId="2" r:id="rId2"/>
    <sheet name="Rogue" sheetId="3" r:id="rId3"/>
  </sheets>
  <definedNames>
    <definedName name="_xlnm._FilterDatabase" localSheetId="0" hidden="1">Comments!$A$1:$AG$42</definedName>
    <definedName name="_xlnm._FilterDatabase" localSheetId="2" hidden="1">Rogue!$A$1:$O$1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O5" i="2" l="1"/>
  <c r="N5" i="2"/>
  <c r="M5" i="2"/>
  <c r="L5" i="2"/>
  <c r="J5" i="2"/>
  <c r="I5" i="2"/>
  <c r="G19" i="2"/>
  <c r="F19" i="2"/>
  <c r="E19" i="2"/>
  <c r="B19" i="2"/>
  <c r="G5" i="2"/>
  <c r="F5" i="2"/>
  <c r="E5" i="2"/>
  <c r="D5" i="2"/>
  <c r="B5" i="2"/>
  <c r="Q5" i="2" s="1"/>
  <c r="D19" i="2" l="1"/>
  <c r="D21" i="2" s="1"/>
  <c r="I7" i="2"/>
  <c r="I9" i="2" s="1"/>
  <c r="Q9" i="2"/>
  <c r="E7" i="2"/>
  <c r="D7" i="2" s="1"/>
  <c r="L9" i="2"/>
  <c r="M9" i="2"/>
  <c r="N9" i="2"/>
  <c r="O9" i="2"/>
  <c r="D9" i="2"/>
  <c r="C5" i="2"/>
  <c r="I11" i="2" l="1"/>
</calcChain>
</file>

<file path=xl/comments1.xml><?xml version="1.0" encoding="utf-8"?>
<comments xmlns="http://schemas.openxmlformats.org/spreadsheetml/2006/main">
  <authors>
    <author>Billy Verso</author>
  </authors>
  <commentList>
    <comment ref="Y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<sst xmlns="http://schemas.openxmlformats.org/spreadsheetml/2006/main" count="848" uniqueCount="306">
  <si>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</si>
  <si>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</si>
  <si>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</si>
  <si>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</si>
  <si>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</si>
  <si>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</si>
  <si>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</si>
  <si>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</si>
  <si>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</si>
  <si>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</si>
  <si>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</si>
  <si>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</si>
  <si>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</si>
  <si>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</si>
  <si>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</si>
  <si>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</si>
  <si>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</si>
  <si>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</si>
  <si>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</si>
  <si>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</si>
  <si>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</si>
  <si>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</si>
  <si>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</si>
  <si>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</si>
  <si>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</si>
  <si>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</si>
  <si>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</si>
  <si>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14-Feb-2020 14:38:24 UTC-12</t>
  </si>
  <si>
    <t>R1-41</t>
  </si>
  <si>
    <t>Kivinen, Tero</t>
  </si>
  <si>
    <t>kivinen@iki.fi</t>
  </si>
  <si>
    <t/>
  </si>
  <si>
    <t>Ballot</t>
  </si>
  <si>
    <t>Producer - Software</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</si>
  <si>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</si>
  <si>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</si>
  <si>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</si>
  <si>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</si>
  <si>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</si>
  <si>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</si>
  <si>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</si>
  <si>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</si>
  <si>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</si>
  <si>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</si>
  <si>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</si>
  <si>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</si>
  <si>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</si>
  <si>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</si>
  <si>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</si>
  <si>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</si>
  <si>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</si>
  <si>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</si>
  <si>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</si>
  <si>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</si>
  <si>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</si>
  <si>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</si>
  <si>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</si>
  <si>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</si>
  <si>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</si>
  <si>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</si>
  <si>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</si>
  <si>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</si>
  <si>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</si>
  <si>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</si>
  <si>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</si>
  <si>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</si>
  <si>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</si>
  <si>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</si>
  <si>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</si>
  <si>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</si>
  <si>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</si>
  <si>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R1-35</t>
  </si>
  <si>
    <t>Editorial</t>
  </si>
  <si>
    <t>0</t>
  </si>
  <si>
    <t>There were few editorial changes i-206, and i-207, that got rejected because “The editorial change is not necessary”. I think keeping sections that belong together close to each other and not put things in the middle that is not connected to them will cause confusion and make standard harder to read. As this is purely editorial change the IEEE editors can also do this after the amendment has been approved. I would recommend that these comments to be forward to the IEEE editors, so they can do this after the document is approved, so the current editor does not need to bother with such heavy reordering.</t>
  </si>
  <si>
    <t>No</t>
  </si>
  <si>
    <t>Forward comments i-206 and i-207 to the IEEE editor after the document is approved.</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</si>
  <si>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</si>
  <si>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</si>
  <si>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</si>
  <si>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</si>
  <si>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</si>
  <si>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</si>
  <si>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</si>
  <si>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</si>
  <si>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</si>
  <si>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</si>
  <si>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</si>
  <si>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</si>
  <si>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</si>
  <si>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</si>
  <si>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</si>
  <si>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</si>
  <si>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</si>
  <si>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</si>
  <si>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</si>
  <si>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</si>
  <si>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</si>
  <si>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</si>
  <si>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</si>
  <si>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</si>
  <si>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</si>
  <si>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</si>
  <si>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</si>
  <si>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</si>
  <si>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</si>
  <si>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</si>
  <si>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</si>
  <si>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</si>
  <si>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</si>
  <si>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</si>
  <si>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</si>
  <si>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</si>
  <si>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</si>
  <si>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</si>
  <si>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14-Feb-2020 04:43:54 UTC-12</t>
  </si>
  <si>
    <t>R1-27</t>
  </si>
  <si>
    <t>Sturek, Don</t>
  </si>
  <si>
    <t>d.sturek@att.net</t>
  </si>
  <si>
    <t>Producer - System / Manufacturer</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</si>
  <si>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</si>
  <si>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</si>
  <si>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</si>
  <si>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</si>
  <si>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</si>
  <si>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</si>
  <si>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13-Feb-2020 04:31:20 UTC-12</t>
  </si>
  <si>
    <t>R1-26</t>
  </si>
  <si>
    <t>Verso, Billy</t>
  </si>
  <si>
    <t>billy.verso@decawave.com</t>
  </si>
  <si>
    <t>Producer - Component</t>
  </si>
  <si>
    <t>DecaWave</t>
  </si>
  <si>
    <t>Figure 80 "HRP-ERDEV HPRF mode PHY header" has been redrawn on line 16 but the original is still present on line 15 and should be deleted.</t>
  </si>
  <si>
    <t>Remove the line 15 PHR representation, (keeping the one on line 16).</t>
  </si>
  <si>
    <t>R1-25</t>
  </si>
  <si>
    <t>136</t>
  </si>
  <si>
    <t>8.3.7.2</t>
  </si>
  <si>
    <t>11</t>
  </si>
  <si>
    <t>Five numbered blank lines here.</t>
  </si>
  <si>
    <t>Delete blank lines 11 to 15.</t>
  </si>
  <si>
    <t>R1-24</t>
  </si>
  <si>
    <t>124</t>
  </si>
  <si>
    <t>8.3.3</t>
  </si>
  <si>
    <t>Little point in having this header row of Table 33  on its own on this page.</t>
  </si>
  <si>
    <t>Set "keep together" as appropriate to make it move to the start of the next page.</t>
  </si>
  <si>
    <t>13-Feb-2020 04:31:19 UTC-12</t>
  </si>
  <si>
    <t>R1-23</t>
  </si>
  <si>
    <t>119</t>
  </si>
  <si>
    <t>8.3.2</t>
  </si>
  <si>
    <t>42</t>
  </si>
  <si>
    <t>Little point in having this header row of Table 8-76 "MCPS-DATA.confirm parameters" on its own on this page.</t>
  </si>
  <si>
    <t>R1-22</t>
  </si>
  <si>
    <t>18</t>
  </si>
  <si>
    <t>Bit numbering in Figure 74 "RM Table element format" is wrong.  The leftmost field should be 11 bits, numbered 0 to 10, and all others then need to change as a result.</t>
  </si>
  <si>
    <t>Change bit numbers in the four columns to be: "Bits: 0–10", "11-21", "22" and "23" respectively.</t>
  </si>
  <si>
    <t>R1-21</t>
  </si>
  <si>
    <t>9</t>
  </si>
  <si>
    <t>two periods/full-stops ".." at the end of the line.</t>
  </si>
  <si>
    <t>Change to a single "."</t>
  </si>
  <si>
    <t>R1-20</t>
  </si>
  <si>
    <t>99</t>
  </si>
  <si>
    <t>23</t>
  </si>
  <si>
    <t>Figure 73 "RD IE Content field format" is split between p99 and p100.</t>
  </si>
  <si>
    <t>Make Figure 73 all appear on the same page.</t>
  </si>
  <si>
    <t>R1-19</t>
  </si>
  <si>
    <t>98</t>
  </si>
  <si>
    <t>7.4.4.48</t>
  </si>
  <si>
    <t>"in number of data frames (or ranging initiation messages) remaining." is unclear.  It should refer to the field by its correct name.</t>
  </si>
  <si>
    <t>Change to "in the Frames Remaining field."</t>
  </si>
  <si>
    <t>R1-18</t>
  </si>
  <si>
    <t>"When Request field is zero," should have "the" before "Request field".</t>
  </si>
  <si>
    <t>Change to "When the Request field is zero,"</t>
  </si>
  <si>
    <t>R1-17</t>
  </si>
  <si>
    <t>5</t>
  </si>
  <si>
    <t>"is 1" should use word "one" not the digit "1".</t>
  </si>
  <si>
    <t>Change to "is one"</t>
  </si>
  <si>
    <t>R1-16</t>
  </si>
  <si>
    <t>This paragraph is saying something very similar to the first line of the next paragraph.</t>
  </si>
  <si>
    <t>Delete the single sentence paragraph on line 2</t>
  </si>
  <si>
    <t>R1-15</t>
  </si>
  <si>
    <t>94</t>
  </si>
  <si>
    <t>7.4.4.44</t>
  </si>
  <si>
    <t>20</t>
  </si>
  <si>
    <t>Extra unnecessary ", " near the end of the line.</t>
  </si>
  <si>
    <t>Delete the extra ", "</t>
  </si>
  <si>
    <t>R1-14</t>
  </si>
  <si>
    <t>90</t>
  </si>
  <si>
    <t>7.4.4.41</t>
  </si>
  <si>
    <t>27</t>
  </si>
  <si>
    <t>Wrong feld name "Device Type field" appears twice in this line which should be defining the meaning of the values of the Ranging Role field</t>
  </si>
  <si>
    <t>Change both occurrences of "Device Type field" to "Ranging Role field".</t>
  </si>
  <si>
    <t>R1-13</t>
  </si>
  <si>
    <t>87</t>
  </si>
  <si>
    <t>7.4.4.36</t>
  </si>
  <si>
    <t>"The RBU IE may be also included in an RCM." seems to be saying almost the same thing as the final sentence in this paragraph.  Should not be stated twice</t>
  </si>
  <si>
    <t>Delete this line 9 sentence "The RBU IE may be also included in an RCM."</t>
  </si>
  <si>
    <t>R1-12</t>
  </si>
  <si>
    <t>86</t>
  </si>
  <si>
    <t>7.4.4.35</t>
  </si>
  <si>
    <t>R1-11</t>
  </si>
  <si>
    <t>81</t>
  </si>
  <si>
    <t>7.4.4.33</t>
  </si>
  <si>
    <t>13</t>
  </si>
  <si>
    <t>In Figure 51 ARC IE Content, field "RCM Validity Rounds" should be the six bits, # 9 to #14, and the MMRCR field should be bit # 15</t>
  </si>
  <si>
    <t>Changes bits above RCM Validity Rounds field to read "9-14" and above MMRCR field to be "15"</t>
  </si>
  <si>
    <t>R1-10</t>
  </si>
  <si>
    <t>69</t>
  </si>
  <si>
    <t>6.9.8.4.5</t>
  </si>
  <si>
    <t>R1-9</t>
  </si>
  <si>
    <t>Phrase at the end of this line "and transmits it the Challenge field" is missing the word "in".</t>
  </si>
  <si>
    <t>Change to read "and transmits it in the Challenge field".</t>
  </si>
  <si>
    <t>R1-8</t>
  </si>
  <si>
    <t>68</t>
  </si>
  <si>
    <t>6.9.8.4.4</t>
  </si>
  <si>
    <t>16</t>
  </si>
  <si>
    <t>two periods/full-stops ".." in middle of line</t>
  </si>
  <si>
    <t>R1-7</t>
  </si>
  <si>
    <t>65</t>
  </si>
  <si>
    <t>6.9.8.4.2</t>
  </si>
  <si>
    <t>typo: "comfirm"</t>
  </si>
  <si>
    <t>Change to "confirm"</t>
  </si>
  <si>
    <t>R1-6</t>
  </si>
  <si>
    <t>extraneous "21" in the middle of this line</t>
  </si>
  <si>
    <t>delete the "21 "</t>
  </si>
  <si>
    <t>R1-5</t>
  </si>
  <si>
    <t>6.9.6.8</t>
  </si>
  <si>
    <t>"may can", should be either "may" or "can" not sure which.</t>
  </si>
  <si>
    <t>change to "can"</t>
  </si>
  <si>
    <t>R1-4</t>
  </si>
  <si>
    <t>26</t>
  </si>
  <si>
    <t>6.9.4.1</t>
  </si>
  <si>
    <t>35</t>
  </si>
  <si>
    <t>As this is modifying text in the base standard the deleted word "receives" should still be present in strikeout font, and the newly inserted word "issues" should be underlined.</t>
  </si>
  <si>
    <t>Insert "receives" in strikeout font to show the deleted word, and underline the replacement word "issues".</t>
  </si>
  <si>
    <t>R1-3</t>
  </si>
  <si>
    <t>"issuesthe" is missing as space</t>
  </si>
  <si>
    <t>change to "issues the"</t>
  </si>
  <si>
    <t>13-Feb-2020 02:36:26 UTC-12</t>
  </si>
  <si>
    <t>R1-2</t>
  </si>
  <si>
    <t>Leong, Frank</t>
  </si>
  <si>
    <t>frank.leong@nxp.com</t>
  </si>
  <si>
    <t>Approve</t>
  </si>
  <si>
    <t>NXP Semiconductors</t>
  </si>
  <si>
    <t>Diagram appears twice</t>
  </si>
  <si>
    <t>Remove first diagram, while keeping the expanded one</t>
  </si>
  <si>
    <t>R1-1</t>
  </si>
  <si>
    <t>Remove first diagram, while keeping the simpler one</t>
  </si>
  <si>
    <t>Editor Status</t>
  </si>
  <si>
    <t>Editor Notes</t>
  </si>
  <si>
    <t>N/A</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</si>
  <si>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</si>
  <si>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</si>
  <si>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</si>
  <si>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</si>
  <si>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</si>
  <si>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</si>
  <si>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</si>
  <si>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</si>
  <si>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</si>
  <si>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PART</t>
  </si>
  <si>
    <t>Ready</t>
  </si>
  <si>
    <t>ISSUE</t>
  </si>
  <si>
    <t>ASSIGNED</t>
  </si>
  <si>
    <t>Blanks</t>
  </si>
  <si>
    <t>Done + N/A</t>
  </si>
  <si>
    <t>of total</t>
  </si>
  <si>
    <t>Rogue Comments</t>
  </si>
  <si>
    <t># of Rogue Comments</t>
  </si>
  <si>
    <t>Total Completed</t>
  </si>
  <si>
    <t>CID</t>
  </si>
  <si>
    <t>Sub-clause</t>
  </si>
  <si>
    <t>Line #</t>
  </si>
  <si>
    <t>E/T</t>
  </si>
  <si>
    <t>MBS</t>
  </si>
  <si>
    <t>Resolution</t>
  </si>
  <si>
    <t>Resolution Detail</t>
  </si>
  <si>
    <t>Assignee</t>
  </si>
  <si>
    <t>T</t>
  </si>
  <si>
    <t>Jochen Hammerschmidt</t>
  </si>
  <si>
    <t>Apple</t>
  </si>
  <si>
    <t>16.4.5</t>
  </si>
  <si>
    <t xml:space="preserve">The pulse shape guidelines are currently vague. </t>
  </si>
  <si>
    <t>For the sake of maximizing interoperability performance in mixed-vendor scenarios, try to make this section more concrete with a more specific pulse shaping framework, considering an ecosystem with BPRF/HPRF ERDEV devices already in the field or to be deployed in the future.</t>
  </si>
  <si>
    <t>The material in the references is essential to understand to implement thet optional requirements.</t>
  </si>
  <si>
    <t>The group disagrees with the comment.  The informational text is provided so that implementors understand how the features of the MAC and PHY can be used to achieve ranging.</t>
  </si>
  <si>
    <t>Frank, Billy, Ben</t>
  </si>
  <si>
    <t>Change line 9 sentence "The RBU IE can be included in an RCM." Delete the last sentence in the paragraph (line 13)</t>
  </si>
  <si>
    <t>Remove first figure</t>
  </si>
  <si>
    <t>Billy, Frank</t>
  </si>
  <si>
    <t>Draft will be professionally edited before publication</t>
  </si>
  <si>
    <t>Assigned</t>
  </si>
  <si>
    <t>R1-R1</t>
  </si>
  <si>
    <t>Billy, Ben, Frank</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</si>
  <si>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So, this should be specified in this amendment in this subclause. The feature is an optional requirement, but when used, the group believes defining how it is done enables doing so in an interoperable manner.</t>
  </si>
  <si>
    <t>Replace the sentence starting at the end of Line 28 on Page 105: "Typically, the next higher layer will not invoke a new MLME-RX-ENABLE.request primitive until the current list has been completed, however, a new MLME-RX-ENABLE.request shall disable the receiver if it is enabled at the time the new primitive is issued, cancel outstanding receiver enables from any previous MLME-RX-ENABLE.request primitives and thereafter perform the receiver enables and disables specified by the new primitive."</t>
  </si>
  <si>
    <t>Replace “Validity Code” with “Application Code” and remove all mention of its use for validity or authentication purposes, which is achieved by the following set of changes:
(a) in Figure 60—RSKD IE Content field format, change rightmost bottom cell from “Validity Code” to “Application Code” and rename “SVCP” field (bits 5-6) to “ACP”.
(b) Replace the paragraph (p89 line3) describing the SVCP field with the following: “The ACP field indicates the presence of the Application Code field as per Table 24.”
(c) Replace the paragraph (p89 line14) describing Validity Code Field with the following: “The Application Code field if present, provides a mechanism for the next higher layer to transfer additional application specific information relating to the use of the IE content.  The Application Code field content is defined by the higher layers. The presence and length of the Application Code field is determined by the ACP field as per Table 24
(d) Change the “SVCP field” appearing in the Table 24 caption and heading of its first column to “ACP field”.
(e) In each row of Table 24 change “Validity Code field” to “Application Code field”
(f) In Annex G, p182, change “Validity Code field” (on line 19) to “Application Code field”, and “SVCP field” (on line 20) to “ACP field”.</t>
  </si>
  <si>
    <t>Insert the following new paragraph in 6.9.6.8 after paragraph one, i.e. directly after p34 line 7.
When receiving a received frame that contains an RSKD IE header IE, it is intended that the IE is delivered to the next higher layer to allow it to set the phyHrpUwbStsKey, phyHrpUwbStsVCounter and phyHrpUwbStsVUpper96 attributes appropriately for STS generation.  If a frame containing an RSKD IE header IE fails to pass the incoming security processing, for example if the receiver does not have the key to validate the MIC, the RSKD IE shall be delivered to the next higher layer in the HeaderIeList parameter of the MLME-COMM-STATUS.indication</t>
  </si>
  <si>
    <t>(a) Insert the following new paragraph directly after the paragraph on page 89 line 22:
The STS Key field and the V3, V2, V1 and V Counter fields that together define the seed for STS generation are strings of octets and as such are sent in the octet order typical for any string.  When treating these as numbers in the context of [B23] and Figure 82, the octet received first in time is the treated as the most significant octet. 
(b) Insert the following new paragraph directly after the paragraph on page 154 lines 4 to 7: 
A conforming implementation shall produce the output as given in Annex G. 
(c) Undo the excessive use of “shall” added between D5 and D6 by the following set of changes:
p182 line 8: change “shall be” to “are”
p182 line 30: change “shall” to “will”
p183 line 5: change “shall then be” to “are then”</t>
  </si>
  <si>
    <t>Resolution detail contained in document https://mentor.ieee.org/802.15/dcn/20/15-20-0090-01-004z-resolution-of-selected-comments-from-sa-ballot-recirculation-1.docx</t>
  </si>
  <si>
    <t>Resolution detail in document https://mentor.ieee.org/802.15/dcn/20/15-20-0089-00-004z-pulse-shape-text-changes-for-hrp-uwb-phy.docx</t>
  </si>
  <si>
    <t>R1-R2</t>
  </si>
  <si>
    <t>Clint Chaplin</t>
  </si>
  <si>
    <t>Self</t>
  </si>
  <si>
    <t>Comment i-265 in the initial SA ballot pointed out that the title of the amendment draft does not match the title of the PAR.  The resolution at that time was to change the PAR title to match the draft title.</t>
  </si>
  <si>
    <t>No change to the PAR title.</t>
  </si>
  <si>
    <t>IEEE Standard Style Manual:
Per 4.2.3.2 of the IEEE-SA Standards Board Operations Manual, the title on the draft document shall be
within the scope as stated on the most recently approved PAR.
IEEE-SA Standards Board Operations Manual:
4.2.3 Standards Review Committee (RevCom)
4.2.3.2 Review of draft standards
Examples of some of the points that must be carefully analyzed are given in the following paragraphs:
Title of Document. The title on the draft document and submittal form shall be within the scope as stated on the most recently approved PAR, or action(s) shall be taken to ensure this.
Title in the PAR:
Standard for Low-Rate Wireless Networks Amendment: Enhanced High Rate Pulse (HRP) and Low Rate Pulse (LRP) Ultra
Wide-Band (UWB) Physical Layers (PHYs) and Associated Ranging Techniques
Title in the draft:
Enhanced Ultra Wide-Band (UWB) Physical Layers (PHYs) and Associated Ranging Techniques
There are exactly two UWB PHYs in IEEE Std.802.15.4, HRP and LRP, and so the draft title is within the scope of the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</si>
</sst>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0"/>
      <name val="Arial"/>
      <family val="2"/>
    </font>
    <font>
      <sz val="11"/>
      <color theme="1"/>
      <name val="Calibri"/>
      <family val="2"/>
      <scheme val="minor"/>
    </font>
    <font>
      <sz val="11"/>
      <color theme="1"/>
      <name val="Calibri"/>
      <family val="2"/>
      <scheme val="minor"/>
    </font>
    <font>
      <b/>
      <sz val="10"/>
      <color indexed="9"/>
      <name val="Arial"/>
      <family val="2"/>
    </font>
    <font>
      <sz val="10"/>
      <name val="Arial"/>
      <family val="2"/>
    </font>
    <font>
      <b/>
      <u/>
      <sz val="11"/>
      <color indexed="81"/>
      <name val="Tahoma"/>
      <family val="2"/>
    </font>
    <font>
      <sz val="9"/>
      <color indexed="81"/>
      <name val="Tahoma"/>
      <family val="2"/>
    </font>
    <font>
      <b/>
      <sz val="9"/>
      <color indexed="81"/>
      <name val="Tahoma"/>
      <family val="2"/>
    </font>
    <font>
      <b/>
      <sz val="12"/>
      <name val="Arial"/>
      <family val="2"/>
    </font>
    <font>
      <b/>
      <sz val="11"/>
      <name val="Arial"/>
      <family val="2"/>
    </font>
    <font>
      <sz val="12"/>
      <name val="Arial"/>
      <family val="2"/>
    </font>
    <font>
      <b/>
      <sz val="10"/>
      <name val="Arial"/>
      <family val="2"/>
    </font>
    <font>
      <sz val="10"/>
      <color rgb="FF26282A"/>
      <name val="Arial"/>
      <family val="2"/>
    </font>
  </fonts>
  <fills count="10">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 fillId="0" borderId="0"/>
  </cellStyleXfs>
  <cellXfs count="48">
    <xf numFmtId="0" fontId="0" fillId="0" borderId="0" xfId="0"/>
    <xf numFmtId="0" fontId="2" fillId="4" borderId="1" xfId="6" applyFont="1" applyFill="1" applyBorder="1" applyAlignment="1">
      <alignment horizontal="left" vertical="top" wrapText="1"/>
    </xf>
    <xf numFmtId="0" fontId="0" fillId="0" borderId="0" xfId="0" applyAlignment="1">
      <alignment vertical="center"/>
    </xf>
    <xf numFmtId="0" fontId="8" fillId="0" borderId="0" xfId="0" applyFont="1" applyAlignment="1">
      <alignment vertical="center"/>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0" borderId="0" xfId="0"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9" fillId="7" borderId="5" xfId="0" applyFont="1" applyFill="1" applyBorder="1" applyAlignment="1">
      <alignment horizontal="center" vertical="center" wrapText="1"/>
    </xf>
    <xf numFmtId="0" fontId="0" fillId="7" borderId="4" xfId="0" applyFill="1" applyBorder="1" applyAlignment="1">
      <alignment horizontal="center" vertical="center" wrapText="1"/>
    </xf>
    <xf numFmtId="0" fontId="10" fillId="5"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0" fillId="5" borderId="2" xfId="0" applyFont="1" applyFill="1" applyBorder="1" applyAlignment="1">
      <alignment horizontal="center" vertical="center"/>
    </xf>
    <xf numFmtId="0" fontId="10" fillId="5" borderId="4" xfId="0" applyFont="1" applyFill="1" applyBorder="1" applyAlignment="1">
      <alignment vertical="center"/>
    </xf>
    <xf numFmtId="0" fontId="0" fillId="0" borderId="0" xfId="0" applyBorder="1" applyAlignment="1">
      <alignment horizontal="center" vertical="center"/>
    </xf>
    <xf numFmtId="10" fontId="8" fillId="9" borderId="5" xfId="1" applyNumberFormat="1" applyFont="1" applyFill="1" applyBorder="1" applyAlignment="1">
      <alignment horizontal="center" vertical="center"/>
    </xf>
    <xf numFmtId="10" fontId="8" fillId="9" borderId="2" xfId="1" applyNumberFormat="1" applyFont="1" applyFill="1" applyBorder="1" applyAlignment="1">
      <alignment horizontal="center" vertical="center"/>
    </xf>
    <xf numFmtId="10" fontId="8" fillId="9" borderId="4" xfId="1" applyNumberFormat="1" applyFont="1" applyFill="1" applyBorder="1" applyAlignment="1">
      <alignment horizontal="left" vertical="center"/>
    </xf>
    <xf numFmtId="0" fontId="0" fillId="0" borderId="0" xfId="0" applyBorder="1" applyAlignment="1">
      <alignment vertical="center"/>
    </xf>
    <xf numFmtId="10" fontId="0" fillId="0" borderId="5" xfId="1" applyNumberFormat="1"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0" xfId="0" quotePrefix="1" applyAlignment="1">
      <alignment horizontal="center" vertical="center"/>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xf numFmtId="0" fontId="12" fillId="0" borderId="0" xfId="0" applyFont="1" applyAlignment="1">
      <alignment vertical="center" wrapText="1"/>
    </xf>
    <xf numFmtId="0" fontId="1" fillId="0" borderId="0" xfId="6" applyFont="1"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top" wrapText="1"/>
    </xf>
    <xf numFmtId="0" fontId="3" fillId="3" borderId="0" xfId="0" applyFont="1" applyFill="1" applyAlignment="1">
      <alignment horizontal="left" vertical="top" wrapText="1"/>
    </xf>
    <xf numFmtId="0" fontId="3" fillId="2" borderId="0" xfId="0" applyFont="1" applyFill="1" applyBorder="1" applyAlignment="1">
      <alignment horizontal="left" vertical="top" wrapText="1"/>
    </xf>
    <xf numFmtId="0" fontId="0" fillId="0" borderId="0" xfId="0" applyAlignment="1" applyProtection="1">
      <alignment horizontal="left" vertical="top" wrapText="1"/>
      <protection locked="0"/>
    </xf>
    <xf numFmtId="0" fontId="2" fillId="0" borderId="0" xfId="6" applyFont="1" applyAlignment="1">
      <alignment horizontal="left" vertical="top" wrapText="1"/>
    </xf>
    <xf numFmtId="0" fontId="2" fillId="0" borderId="0" xfId="6" applyAlignment="1">
      <alignment horizontal="left" vertical="top"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cellXfs>
  <cellStyles count="7">
    <cellStyle name="Comma" xfId="4"/>
    <cellStyle name="Comma [0]" xfId="5"/>
    <cellStyle name="Currency" xfId="2"/>
    <cellStyle name="Currency [0]" xfId="3"/>
    <cellStyle name="Normal" xfId="0" builtinId="0"/>
    <cellStyle name="Normal 4" xfId="6"/>
    <cellStyle name="Percent" xfId="1"/>
  </cellStyles>
  <dxfs count="1">
    <dxf>
      <font>
        <b/>
        <i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zoomScale="120" zoomScaleNormal="120" workbookViewId="0">
      <pane xSplit="1" ySplit="1" topLeftCell="B2" activePane="bottomRight" state="frozen"/>
      <selection pane="topRight" activeCell="B1" sqref="B1"/>
      <selection pane="bottomLeft" activeCell="A2" sqref="A2"/>
      <selection pane="bottomRight" activeCell="A2" sqref="A2"/>
    </sheetView>
  </sheetViews>
  <sheetFormatPr defaultColWidth="8.85546875" defaultRowHeight="12.75" x14ac:dyDescent="0.2"/>
  <cols>
    <col min="1" max="1" width="9.85546875" style="28" customWidth="1"/>
    <col min="2" max="2" width="19.42578125" style="28" hidden="1" customWidth="1"/>
    <col min="3" max="3" width="9.140625" style="28" customWidth="1"/>
    <col min="4" max="4" width="12.5703125" style="28" customWidth="1"/>
    <col min="5" max="6" width="12.5703125" style="28" hidden="1" customWidth="1"/>
    <col min="7" max="7" width="7.7109375" style="36" hidden="1" customWidth="1"/>
    <col min="8" max="8" width="6.42578125" style="36" customWidth="1"/>
    <col min="9" max="9" width="14.140625" style="36" hidden="1" customWidth="1"/>
    <col min="10" max="10" width="10.85546875" style="36" hidden="1" customWidth="1"/>
    <col min="11" max="11" width="13.28515625" style="36" hidden="1" customWidth="1"/>
    <col min="12" max="12" width="9.140625" style="36" customWidth="1"/>
    <col min="13" max="13" width="5.140625" style="36" customWidth="1"/>
    <col min="14" max="14" width="10.28515625" style="28" customWidth="1"/>
    <col min="15" max="15" width="5.140625" style="28" customWidth="1"/>
    <col min="16" max="16" width="55.5703125" style="28" customWidth="1"/>
    <col min="17" max="17" width="11.5703125" style="28" hidden="1" customWidth="1"/>
    <col min="18" max="18" width="10.5703125" style="28" customWidth="1"/>
    <col min="19" max="19" width="39.140625" style="28" customWidth="1"/>
    <col min="20" max="20" width="12.5703125" style="28" customWidth="1"/>
    <col min="21" max="21" width="53.42578125" style="28" customWidth="1"/>
    <col min="22" max="25" width="8.85546875" style="28"/>
    <col min="26" max="26" width="26.5703125" style="28" customWidth="1"/>
    <col min="27" max="27" width="9.7109375" style="28" bestFit="1" customWidth="1"/>
    <col min="28" max="33" width="8.85546875" style="28" customWidth="1"/>
    <col min="34" max="16384" width="8.85546875" style="28"/>
  </cols>
  <sheetData>
    <row r="1" spans="1:31" ht="30" x14ac:dyDescent="0.2">
      <c r="A1" s="32" t="s">
        <v>7</v>
      </c>
      <c r="B1" s="32" t="s">
        <v>8</v>
      </c>
      <c r="C1" s="32" t="s">
        <v>2</v>
      </c>
      <c r="D1" s="32" t="s">
        <v>9</v>
      </c>
      <c r="E1" s="32" t="s">
        <v>10</v>
      </c>
      <c r="F1" s="32" t="s">
        <v>11</v>
      </c>
      <c r="G1" s="32" t="s">
        <v>3</v>
      </c>
      <c r="H1" s="32" t="s">
        <v>12</v>
      </c>
      <c r="I1" s="32" t="s">
        <v>13</v>
      </c>
      <c r="J1" s="32" t="s">
        <v>4</v>
      </c>
      <c r="K1" s="32" t="s">
        <v>14</v>
      </c>
      <c r="L1" s="32" t="s">
        <v>0</v>
      </c>
      <c r="M1" s="32" t="s">
        <v>15</v>
      </c>
      <c r="N1" s="32" t="s">
        <v>20</v>
      </c>
      <c r="O1" s="32" t="s">
        <v>16</v>
      </c>
      <c r="P1" s="32" t="s">
        <v>1</v>
      </c>
      <c r="Q1" s="32" t="s">
        <v>17</v>
      </c>
      <c r="R1" s="32" t="s">
        <v>18</v>
      </c>
      <c r="S1" s="32" t="s">
        <v>19</v>
      </c>
      <c r="T1" s="33" t="s">
        <v>5</v>
      </c>
      <c r="U1" s="34" t="s">
        <v>6</v>
      </c>
      <c r="V1" s="32" t="s">
        <v>21</v>
      </c>
      <c r="W1" s="32" t="s">
        <v>22</v>
      </c>
      <c r="X1" s="32" t="s">
        <v>23</v>
      </c>
      <c r="Y1" s="1" t="s">
        <v>247</v>
      </c>
      <c r="Z1" s="1" t="s">
        <v>248</v>
      </c>
      <c r="AA1" s="35" t="s">
        <v>290</v>
      </c>
      <c r="AC1" s="28" t="s">
        <v>24</v>
      </c>
      <c r="AD1" s="28" t="s">
        <v>25</v>
      </c>
      <c r="AE1" s="28" t="s">
        <v>26</v>
      </c>
    </row>
    <row r="2" spans="1:31" ht="127.5" x14ac:dyDescent="0.2">
      <c r="A2" s="28">
        <v>262293</v>
      </c>
      <c r="B2" s="28" t="s">
        <v>27</v>
      </c>
      <c r="C2" s="28" t="s">
        <v>71</v>
      </c>
      <c r="D2" s="28" t="s">
        <v>29</v>
      </c>
      <c r="E2" s="28" t="s">
        <v>30</v>
      </c>
      <c r="F2" s="28" t="s">
        <v>31</v>
      </c>
      <c r="G2" s="36" t="s">
        <v>32</v>
      </c>
      <c r="H2" s="36">
        <v>8</v>
      </c>
      <c r="I2" s="36" t="s">
        <v>33</v>
      </c>
      <c r="J2" s="36" t="s">
        <v>34</v>
      </c>
      <c r="K2" s="36" t="s">
        <v>35</v>
      </c>
      <c r="L2" s="36" t="s">
        <v>72</v>
      </c>
      <c r="M2" s="36" t="s">
        <v>73</v>
      </c>
      <c r="N2" s="28" t="s">
        <v>73</v>
      </c>
      <c r="O2" s="28" t="s">
        <v>73</v>
      </c>
      <c r="P2" s="28" t="s">
        <v>74</v>
      </c>
      <c r="R2" s="28" t="s">
        <v>75</v>
      </c>
      <c r="S2" s="28" t="s">
        <v>76</v>
      </c>
      <c r="T2" s="28" t="s">
        <v>25</v>
      </c>
      <c r="U2" s="28" t="s">
        <v>289</v>
      </c>
      <c r="Y2" s="28" t="s">
        <v>249</v>
      </c>
    </row>
    <row r="3" spans="1:31" ht="114.75" x14ac:dyDescent="0.2">
      <c r="A3" s="28">
        <v>262287</v>
      </c>
      <c r="B3" s="28" t="s">
        <v>27</v>
      </c>
      <c r="C3" s="28" t="s">
        <v>105</v>
      </c>
      <c r="D3" s="28" t="s">
        <v>29</v>
      </c>
      <c r="E3" s="28" t="s">
        <v>30</v>
      </c>
      <c r="F3" s="28" t="s">
        <v>31</v>
      </c>
      <c r="G3" s="36" t="s">
        <v>32</v>
      </c>
      <c r="H3" s="36">
        <v>2</v>
      </c>
      <c r="I3" s="36" t="s">
        <v>33</v>
      </c>
      <c r="J3" s="36" t="s">
        <v>34</v>
      </c>
      <c r="K3" s="36" t="s">
        <v>35</v>
      </c>
      <c r="L3" s="36" t="s">
        <v>36</v>
      </c>
      <c r="M3" s="36" t="s">
        <v>106</v>
      </c>
      <c r="N3" s="28" t="s">
        <v>56</v>
      </c>
      <c r="O3" s="28" t="s">
        <v>107</v>
      </c>
      <c r="P3" s="28" t="s">
        <v>108</v>
      </c>
      <c r="R3" s="28" t="s">
        <v>41</v>
      </c>
      <c r="S3" s="28" t="s">
        <v>109</v>
      </c>
      <c r="T3" s="28" t="s">
        <v>25</v>
      </c>
      <c r="U3" s="28" t="s">
        <v>283</v>
      </c>
      <c r="Y3" s="28" t="s">
        <v>249</v>
      </c>
    </row>
    <row r="4" spans="1:31" ht="25.5" x14ac:dyDescent="0.2">
      <c r="A4" s="28">
        <v>262242</v>
      </c>
      <c r="B4" s="28" t="s">
        <v>145</v>
      </c>
      <c r="C4" s="28" t="s">
        <v>234</v>
      </c>
      <c r="D4" s="28" t="s">
        <v>128</v>
      </c>
      <c r="E4" s="28" t="s">
        <v>129</v>
      </c>
      <c r="F4" s="28" t="s">
        <v>31</v>
      </c>
      <c r="G4" s="36" t="s">
        <v>32</v>
      </c>
      <c r="H4" s="36">
        <v>1</v>
      </c>
      <c r="I4" s="36" t="s">
        <v>130</v>
      </c>
      <c r="J4" s="36" t="s">
        <v>34</v>
      </c>
      <c r="K4" s="36" t="s">
        <v>131</v>
      </c>
      <c r="L4" s="36" t="s">
        <v>72</v>
      </c>
      <c r="M4" s="36" t="s">
        <v>229</v>
      </c>
      <c r="N4" s="28" t="s">
        <v>230</v>
      </c>
      <c r="O4" s="28" t="s">
        <v>231</v>
      </c>
      <c r="P4" s="28" t="s">
        <v>235</v>
      </c>
      <c r="R4" s="28" t="s">
        <v>41</v>
      </c>
      <c r="S4" s="28" t="s">
        <v>236</v>
      </c>
      <c r="T4" s="28" t="s">
        <v>24</v>
      </c>
      <c r="Y4" s="28" t="s">
        <v>258</v>
      </c>
    </row>
    <row r="5" spans="1:31" ht="38.25" x14ac:dyDescent="0.2">
      <c r="A5" s="28">
        <v>262243</v>
      </c>
      <c r="B5" s="28" t="s">
        <v>145</v>
      </c>
      <c r="C5" s="28" t="s">
        <v>228</v>
      </c>
      <c r="D5" s="28" t="s">
        <v>128</v>
      </c>
      <c r="E5" s="28" t="s">
        <v>129</v>
      </c>
      <c r="F5" s="28" t="s">
        <v>31</v>
      </c>
      <c r="G5" s="36" t="s">
        <v>32</v>
      </c>
      <c r="H5" s="36">
        <v>2</v>
      </c>
      <c r="I5" s="36" t="s">
        <v>130</v>
      </c>
      <c r="J5" s="36" t="s">
        <v>34</v>
      </c>
      <c r="K5" s="36" t="s">
        <v>131</v>
      </c>
      <c r="L5" s="36" t="s">
        <v>36</v>
      </c>
      <c r="M5" s="36" t="s">
        <v>229</v>
      </c>
      <c r="N5" s="28" t="s">
        <v>230</v>
      </c>
      <c r="O5" s="28" t="s">
        <v>231</v>
      </c>
      <c r="P5" s="28" t="s">
        <v>232</v>
      </c>
      <c r="R5" s="28" t="s">
        <v>41</v>
      </c>
      <c r="S5" s="28" t="s">
        <v>233</v>
      </c>
      <c r="T5" s="28" t="s">
        <v>24</v>
      </c>
      <c r="Y5" s="28" t="s">
        <v>258</v>
      </c>
    </row>
    <row r="6" spans="1:31" ht="409.5" x14ac:dyDescent="0.2">
      <c r="A6" s="28">
        <v>262289</v>
      </c>
      <c r="B6" s="28" t="s">
        <v>27</v>
      </c>
      <c r="C6" s="28" t="s">
        <v>95</v>
      </c>
      <c r="D6" s="28" t="s">
        <v>29</v>
      </c>
      <c r="E6" s="28" t="s">
        <v>30</v>
      </c>
      <c r="F6" s="28" t="s">
        <v>31</v>
      </c>
      <c r="G6" s="36" t="s">
        <v>32</v>
      </c>
      <c r="H6" s="36">
        <v>4</v>
      </c>
      <c r="I6" s="36" t="s">
        <v>33</v>
      </c>
      <c r="J6" s="36" t="s">
        <v>34</v>
      </c>
      <c r="K6" s="36" t="s">
        <v>35</v>
      </c>
      <c r="L6" s="36" t="s">
        <v>36</v>
      </c>
      <c r="M6" s="36" t="s">
        <v>68</v>
      </c>
      <c r="N6" s="28" t="s">
        <v>96</v>
      </c>
      <c r="O6" s="28" t="s">
        <v>97</v>
      </c>
      <c r="P6" s="28" t="s">
        <v>98</v>
      </c>
      <c r="R6" s="28" t="s">
        <v>41</v>
      </c>
      <c r="S6" s="28" t="s">
        <v>99</v>
      </c>
      <c r="T6" s="28" t="s">
        <v>26</v>
      </c>
      <c r="U6" s="28" t="s">
        <v>298</v>
      </c>
      <c r="Y6" s="28" t="s">
        <v>258</v>
      </c>
      <c r="AA6" s="28" t="s">
        <v>292</v>
      </c>
    </row>
    <row r="7" spans="1:31" ht="127.5" x14ac:dyDescent="0.2">
      <c r="A7" s="28">
        <v>262280</v>
      </c>
      <c r="B7" s="28" t="s">
        <v>115</v>
      </c>
      <c r="C7" s="28" t="s">
        <v>116</v>
      </c>
      <c r="D7" s="28" t="s">
        <v>117</v>
      </c>
      <c r="E7" s="28" t="s">
        <v>118</v>
      </c>
      <c r="F7" s="28" t="s">
        <v>31</v>
      </c>
      <c r="G7" s="36" t="s">
        <v>32</v>
      </c>
      <c r="H7" s="36">
        <v>1</v>
      </c>
      <c r="I7" s="36" t="s">
        <v>119</v>
      </c>
      <c r="J7" s="36" t="s">
        <v>34</v>
      </c>
      <c r="K7" s="36" t="s">
        <v>120</v>
      </c>
      <c r="L7" s="36" t="s">
        <v>121</v>
      </c>
      <c r="M7" s="36" t="s">
        <v>122</v>
      </c>
      <c r="N7" s="28" t="s">
        <v>123</v>
      </c>
      <c r="O7" s="28" t="s">
        <v>107</v>
      </c>
      <c r="P7" s="28" t="s">
        <v>124</v>
      </c>
      <c r="R7" s="28" t="s">
        <v>41</v>
      </c>
      <c r="S7" s="28" t="s">
        <v>125</v>
      </c>
      <c r="T7" s="28" t="s">
        <v>25</v>
      </c>
      <c r="U7" s="28" t="s">
        <v>284</v>
      </c>
      <c r="Y7" s="28" t="s">
        <v>249</v>
      </c>
    </row>
    <row r="8" spans="1:31" ht="25.5" x14ac:dyDescent="0.2">
      <c r="A8" s="28">
        <v>262244</v>
      </c>
      <c r="B8" s="28" t="s">
        <v>145</v>
      </c>
      <c r="C8" s="28" t="s">
        <v>224</v>
      </c>
      <c r="D8" s="28" t="s">
        <v>128</v>
      </c>
      <c r="E8" s="28" t="s">
        <v>129</v>
      </c>
      <c r="F8" s="28" t="s">
        <v>31</v>
      </c>
      <c r="G8" s="36" t="s">
        <v>32</v>
      </c>
      <c r="H8" s="36">
        <v>3</v>
      </c>
      <c r="I8" s="36" t="s">
        <v>130</v>
      </c>
      <c r="J8" s="36" t="s">
        <v>34</v>
      </c>
      <c r="K8" s="36" t="s">
        <v>131</v>
      </c>
      <c r="L8" s="36" t="s">
        <v>36</v>
      </c>
      <c r="M8" s="36" t="s">
        <v>101</v>
      </c>
      <c r="N8" s="28" t="s">
        <v>225</v>
      </c>
      <c r="O8" s="28" t="s">
        <v>56</v>
      </c>
      <c r="P8" s="28" t="s">
        <v>226</v>
      </c>
      <c r="R8" s="28" t="s">
        <v>41</v>
      </c>
      <c r="S8" s="28" t="s">
        <v>227</v>
      </c>
      <c r="T8" s="28" t="s">
        <v>24</v>
      </c>
      <c r="Y8" s="28" t="s">
        <v>258</v>
      </c>
    </row>
    <row r="9" spans="1:31" ht="25.5" x14ac:dyDescent="0.2">
      <c r="A9" s="28">
        <v>262245</v>
      </c>
      <c r="B9" s="28" t="s">
        <v>145</v>
      </c>
      <c r="C9" s="28" t="s">
        <v>221</v>
      </c>
      <c r="D9" s="28" t="s">
        <v>128</v>
      </c>
      <c r="E9" s="28" t="s">
        <v>129</v>
      </c>
      <c r="F9" s="28" t="s">
        <v>31</v>
      </c>
      <c r="G9" s="36" t="s">
        <v>32</v>
      </c>
      <c r="H9" s="36">
        <v>4</v>
      </c>
      <c r="I9" s="36" t="s">
        <v>130</v>
      </c>
      <c r="J9" s="36" t="s">
        <v>34</v>
      </c>
      <c r="K9" s="36" t="s">
        <v>131</v>
      </c>
      <c r="L9" s="36" t="s">
        <v>72</v>
      </c>
      <c r="M9" s="36" t="s">
        <v>101</v>
      </c>
      <c r="N9" s="28" t="s">
        <v>102</v>
      </c>
      <c r="O9" s="28" t="s">
        <v>80</v>
      </c>
      <c r="P9" s="28" t="s">
        <v>222</v>
      </c>
      <c r="R9" s="28" t="s">
        <v>41</v>
      </c>
      <c r="S9" s="28" t="s">
        <v>223</v>
      </c>
      <c r="T9" s="28" t="s">
        <v>24</v>
      </c>
      <c r="Y9" s="28" t="s">
        <v>258</v>
      </c>
    </row>
    <row r="10" spans="1:31" ht="306" x14ac:dyDescent="0.2">
      <c r="A10" s="28">
        <v>262288</v>
      </c>
      <c r="B10" s="28" t="s">
        <v>27</v>
      </c>
      <c r="C10" s="28" t="s">
        <v>100</v>
      </c>
      <c r="D10" s="28" t="s">
        <v>29</v>
      </c>
      <c r="E10" s="28" t="s">
        <v>30</v>
      </c>
      <c r="F10" s="28" t="s">
        <v>31</v>
      </c>
      <c r="G10" s="36" t="s">
        <v>32</v>
      </c>
      <c r="H10" s="36">
        <v>3</v>
      </c>
      <c r="I10" s="36" t="s">
        <v>33</v>
      </c>
      <c r="J10" s="36" t="s">
        <v>34</v>
      </c>
      <c r="K10" s="36" t="s">
        <v>35</v>
      </c>
      <c r="L10" s="36" t="s">
        <v>36</v>
      </c>
      <c r="M10" s="36" t="s">
        <v>101</v>
      </c>
      <c r="N10" s="28" t="s">
        <v>102</v>
      </c>
      <c r="O10" s="28" t="s">
        <v>46</v>
      </c>
      <c r="P10" s="28" t="s">
        <v>103</v>
      </c>
      <c r="R10" s="28" t="s">
        <v>41</v>
      </c>
      <c r="S10" s="28" t="s">
        <v>104</v>
      </c>
      <c r="T10" s="28" t="s">
        <v>25</v>
      </c>
      <c r="U10" s="28" t="s">
        <v>293</v>
      </c>
      <c r="Y10" s="28" t="s">
        <v>249</v>
      </c>
    </row>
    <row r="11" spans="1:31" ht="25.5" x14ac:dyDescent="0.2">
      <c r="A11" s="28">
        <v>262246</v>
      </c>
      <c r="B11" s="28" t="s">
        <v>145</v>
      </c>
      <c r="C11" s="28" t="s">
        <v>216</v>
      </c>
      <c r="D11" s="28" t="s">
        <v>128</v>
      </c>
      <c r="E11" s="28" t="s">
        <v>129</v>
      </c>
      <c r="F11" s="28" t="s">
        <v>31</v>
      </c>
      <c r="G11" s="36" t="s">
        <v>32</v>
      </c>
      <c r="H11" s="36">
        <v>5</v>
      </c>
      <c r="I11" s="36" t="s">
        <v>130</v>
      </c>
      <c r="J11" s="36" t="s">
        <v>34</v>
      </c>
      <c r="K11" s="36" t="s">
        <v>131</v>
      </c>
      <c r="L11" s="36" t="s">
        <v>36</v>
      </c>
      <c r="M11" s="36" t="s">
        <v>217</v>
      </c>
      <c r="N11" s="28" t="s">
        <v>218</v>
      </c>
      <c r="O11" s="28" t="s">
        <v>182</v>
      </c>
      <c r="P11" s="28" t="s">
        <v>219</v>
      </c>
      <c r="R11" s="28" t="s">
        <v>41</v>
      </c>
      <c r="S11" s="28" t="s">
        <v>220</v>
      </c>
      <c r="T11" s="28" t="s">
        <v>24</v>
      </c>
      <c r="Y11" s="28" t="s">
        <v>258</v>
      </c>
    </row>
    <row r="12" spans="1:31" ht="25.5" x14ac:dyDescent="0.2">
      <c r="A12" s="28">
        <v>262247</v>
      </c>
      <c r="B12" s="28" t="s">
        <v>145</v>
      </c>
      <c r="C12" s="28" t="s">
        <v>211</v>
      </c>
      <c r="D12" s="28" t="s">
        <v>128</v>
      </c>
      <c r="E12" s="28" t="s">
        <v>129</v>
      </c>
      <c r="F12" s="28" t="s">
        <v>31</v>
      </c>
      <c r="G12" s="36" t="s">
        <v>32</v>
      </c>
      <c r="H12" s="36">
        <v>6</v>
      </c>
      <c r="I12" s="36" t="s">
        <v>130</v>
      </c>
      <c r="J12" s="36" t="s">
        <v>34</v>
      </c>
      <c r="K12" s="36" t="s">
        <v>131</v>
      </c>
      <c r="L12" s="36" t="s">
        <v>72</v>
      </c>
      <c r="M12" s="36" t="s">
        <v>212</v>
      </c>
      <c r="N12" s="28" t="s">
        <v>213</v>
      </c>
      <c r="O12" s="28" t="s">
        <v>214</v>
      </c>
      <c r="P12" s="28" t="s">
        <v>215</v>
      </c>
      <c r="R12" s="28" t="s">
        <v>75</v>
      </c>
      <c r="S12" s="28" t="s">
        <v>158</v>
      </c>
      <c r="T12" s="28" t="s">
        <v>24</v>
      </c>
      <c r="Y12" s="28" t="s">
        <v>258</v>
      </c>
    </row>
    <row r="13" spans="1:31" ht="25.5" x14ac:dyDescent="0.2">
      <c r="A13" s="28">
        <v>262248</v>
      </c>
      <c r="B13" s="28" t="s">
        <v>145</v>
      </c>
      <c r="C13" s="28" t="s">
        <v>208</v>
      </c>
      <c r="D13" s="28" t="s">
        <v>128</v>
      </c>
      <c r="E13" s="28" t="s">
        <v>129</v>
      </c>
      <c r="F13" s="28" t="s">
        <v>31</v>
      </c>
      <c r="G13" s="36" t="s">
        <v>32</v>
      </c>
      <c r="H13" s="36">
        <v>7</v>
      </c>
      <c r="I13" s="36" t="s">
        <v>130</v>
      </c>
      <c r="J13" s="36" t="s">
        <v>34</v>
      </c>
      <c r="K13" s="36" t="s">
        <v>131</v>
      </c>
      <c r="L13" s="36" t="s">
        <v>72</v>
      </c>
      <c r="M13" s="36" t="s">
        <v>206</v>
      </c>
      <c r="N13" s="28" t="s">
        <v>207</v>
      </c>
      <c r="O13" s="28" t="s">
        <v>137</v>
      </c>
      <c r="P13" s="28" t="s">
        <v>209</v>
      </c>
      <c r="R13" s="28" t="s">
        <v>41</v>
      </c>
      <c r="S13" s="28" t="s">
        <v>210</v>
      </c>
      <c r="T13" s="28" t="s">
        <v>24</v>
      </c>
      <c r="Y13" s="28" t="s">
        <v>258</v>
      </c>
    </row>
    <row r="14" spans="1:31" ht="25.5" x14ac:dyDescent="0.2">
      <c r="A14" s="28">
        <v>262249</v>
      </c>
      <c r="B14" s="28" t="s">
        <v>145</v>
      </c>
      <c r="C14" s="28" t="s">
        <v>205</v>
      </c>
      <c r="D14" s="28" t="s">
        <v>128</v>
      </c>
      <c r="E14" s="28" t="s">
        <v>129</v>
      </c>
      <c r="F14" s="28" t="s">
        <v>31</v>
      </c>
      <c r="G14" s="36" t="s">
        <v>32</v>
      </c>
      <c r="H14" s="36">
        <v>8</v>
      </c>
      <c r="I14" s="36" t="s">
        <v>130</v>
      </c>
      <c r="J14" s="36" t="s">
        <v>34</v>
      </c>
      <c r="K14" s="36" t="s">
        <v>131</v>
      </c>
      <c r="L14" s="36" t="s">
        <v>72</v>
      </c>
      <c r="M14" s="36" t="s">
        <v>206</v>
      </c>
      <c r="N14" s="28" t="s">
        <v>207</v>
      </c>
      <c r="O14" s="28" t="s">
        <v>182</v>
      </c>
      <c r="P14" s="28" t="s">
        <v>157</v>
      </c>
      <c r="R14" s="28" t="s">
        <v>75</v>
      </c>
      <c r="S14" s="28" t="s">
        <v>158</v>
      </c>
      <c r="T14" s="28" t="s">
        <v>24</v>
      </c>
      <c r="Y14" s="28" t="s">
        <v>258</v>
      </c>
    </row>
    <row r="15" spans="1:31" ht="267.75" x14ac:dyDescent="0.2">
      <c r="A15" s="28">
        <v>262291</v>
      </c>
      <c r="B15" s="28" t="s">
        <v>27</v>
      </c>
      <c r="C15" s="28" t="s">
        <v>83</v>
      </c>
      <c r="D15" s="28" t="s">
        <v>29</v>
      </c>
      <c r="E15" s="28" t="s">
        <v>30</v>
      </c>
      <c r="F15" s="28" t="s">
        <v>31</v>
      </c>
      <c r="G15" s="36" t="s">
        <v>32</v>
      </c>
      <c r="H15" s="36">
        <v>6</v>
      </c>
      <c r="I15" s="36" t="s">
        <v>33</v>
      </c>
      <c r="J15" s="36" t="s">
        <v>34</v>
      </c>
      <c r="K15" s="36" t="s">
        <v>35</v>
      </c>
      <c r="L15" s="36" t="s">
        <v>36</v>
      </c>
      <c r="M15" s="36" t="s">
        <v>84</v>
      </c>
      <c r="N15" s="28" t="s">
        <v>85</v>
      </c>
      <c r="O15" s="28" t="s">
        <v>86</v>
      </c>
      <c r="P15" s="28" t="s">
        <v>87</v>
      </c>
      <c r="R15" s="28" t="s">
        <v>41</v>
      </c>
      <c r="S15" s="28" t="s">
        <v>88</v>
      </c>
      <c r="T15" s="28" t="s">
        <v>26</v>
      </c>
      <c r="U15" s="28" t="s">
        <v>296</v>
      </c>
      <c r="Y15" s="28" t="s">
        <v>258</v>
      </c>
      <c r="AA15" s="28" t="s">
        <v>292</v>
      </c>
    </row>
    <row r="16" spans="1:31" ht="38.25" x14ac:dyDescent="0.2">
      <c r="A16" s="28">
        <v>262250</v>
      </c>
      <c r="B16" s="28" t="s">
        <v>145</v>
      </c>
      <c r="C16" s="28" t="s">
        <v>199</v>
      </c>
      <c r="D16" s="28" t="s">
        <v>128</v>
      </c>
      <c r="E16" s="28" t="s">
        <v>129</v>
      </c>
      <c r="F16" s="28" t="s">
        <v>31</v>
      </c>
      <c r="G16" s="36" t="s">
        <v>32</v>
      </c>
      <c r="H16" s="36">
        <v>9</v>
      </c>
      <c r="I16" s="36" t="s">
        <v>130</v>
      </c>
      <c r="J16" s="36" t="s">
        <v>34</v>
      </c>
      <c r="K16" s="36" t="s">
        <v>131</v>
      </c>
      <c r="L16" s="36" t="s">
        <v>36</v>
      </c>
      <c r="M16" s="36" t="s">
        <v>200</v>
      </c>
      <c r="N16" s="28" t="s">
        <v>201</v>
      </c>
      <c r="O16" s="28" t="s">
        <v>202</v>
      </c>
      <c r="P16" s="28" t="s">
        <v>203</v>
      </c>
      <c r="R16" s="28" t="s">
        <v>41</v>
      </c>
      <c r="S16" s="28" t="s">
        <v>204</v>
      </c>
      <c r="T16" s="28" t="s">
        <v>24</v>
      </c>
      <c r="Y16" s="28" t="s">
        <v>258</v>
      </c>
    </row>
    <row r="17" spans="1:27" ht="25.5" x14ac:dyDescent="0.2">
      <c r="A17" s="28">
        <v>262251</v>
      </c>
      <c r="B17" s="28" t="s">
        <v>145</v>
      </c>
      <c r="C17" s="28" t="s">
        <v>196</v>
      </c>
      <c r="D17" s="28" t="s">
        <v>128</v>
      </c>
      <c r="E17" s="28" t="s">
        <v>129</v>
      </c>
      <c r="F17" s="28" t="s">
        <v>31</v>
      </c>
      <c r="G17" s="36" t="s">
        <v>32</v>
      </c>
      <c r="H17" s="36">
        <v>10</v>
      </c>
      <c r="I17" s="36" t="s">
        <v>130</v>
      </c>
      <c r="J17" s="36" t="s">
        <v>34</v>
      </c>
      <c r="K17" s="36" t="s">
        <v>131</v>
      </c>
      <c r="L17" s="36" t="s">
        <v>72</v>
      </c>
      <c r="M17" s="36" t="s">
        <v>197</v>
      </c>
      <c r="N17" s="28" t="s">
        <v>198</v>
      </c>
      <c r="O17" s="28" t="s">
        <v>106</v>
      </c>
      <c r="P17" s="28" t="s">
        <v>157</v>
      </c>
      <c r="R17" s="28" t="s">
        <v>75</v>
      </c>
      <c r="S17" s="28" t="s">
        <v>158</v>
      </c>
      <c r="T17" s="28" t="s">
        <v>24</v>
      </c>
      <c r="Y17" s="28" t="s">
        <v>258</v>
      </c>
    </row>
    <row r="18" spans="1:27" ht="38.25" x14ac:dyDescent="0.2">
      <c r="A18" s="28">
        <v>262252</v>
      </c>
      <c r="B18" s="28" t="s">
        <v>145</v>
      </c>
      <c r="C18" s="28" t="s">
        <v>191</v>
      </c>
      <c r="D18" s="28" t="s">
        <v>128</v>
      </c>
      <c r="E18" s="28" t="s">
        <v>129</v>
      </c>
      <c r="F18" s="28" t="s">
        <v>31</v>
      </c>
      <c r="G18" s="36" t="s">
        <v>32</v>
      </c>
      <c r="H18" s="36">
        <v>11</v>
      </c>
      <c r="I18" s="36" t="s">
        <v>130</v>
      </c>
      <c r="J18" s="36" t="s">
        <v>34</v>
      </c>
      <c r="K18" s="36" t="s">
        <v>131</v>
      </c>
      <c r="L18" s="36" t="s">
        <v>36</v>
      </c>
      <c r="M18" s="36" t="s">
        <v>192</v>
      </c>
      <c r="N18" s="28" t="s">
        <v>193</v>
      </c>
      <c r="O18" s="28" t="s">
        <v>156</v>
      </c>
      <c r="P18" s="28" t="s">
        <v>194</v>
      </c>
      <c r="R18" s="28" t="s">
        <v>41</v>
      </c>
      <c r="S18" s="28" t="s">
        <v>195</v>
      </c>
      <c r="T18" s="28" t="s">
        <v>26</v>
      </c>
      <c r="U18" s="28" t="s">
        <v>286</v>
      </c>
      <c r="Y18" s="28" t="s">
        <v>258</v>
      </c>
    </row>
    <row r="19" spans="1:27" ht="369.75" x14ac:dyDescent="0.2">
      <c r="A19" s="28">
        <v>262292</v>
      </c>
      <c r="B19" s="28" t="s">
        <v>27</v>
      </c>
      <c r="C19" s="28" t="s">
        <v>77</v>
      </c>
      <c r="D19" s="28" t="s">
        <v>29</v>
      </c>
      <c r="E19" s="28" t="s">
        <v>30</v>
      </c>
      <c r="F19" s="28" t="s">
        <v>31</v>
      </c>
      <c r="G19" s="36" t="s">
        <v>32</v>
      </c>
      <c r="H19" s="36">
        <v>7</v>
      </c>
      <c r="I19" s="36" t="s">
        <v>33</v>
      </c>
      <c r="J19" s="36" t="s">
        <v>34</v>
      </c>
      <c r="K19" s="36" t="s">
        <v>35</v>
      </c>
      <c r="L19" s="36" t="s">
        <v>36</v>
      </c>
      <c r="M19" s="36" t="s">
        <v>78</v>
      </c>
      <c r="N19" s="28" t="s">
        <v>79</v>
      </c>
      <c r="O19" s="28" t="s">
        <v>80</v>
      </c>
      <c r="P19" s="28" t="s">
        <v>81</v>
      </c>
      <c r="R19" s="28" t="s">
        <v>41</v>
      </c>
      <c r="S19" s="28" t="s">
        <v>82</v>
      </c>
      <c r="T19" s="28" t="s">
        <v>26</v>
      </c>
      <c r="U19" s="28" t="s">
        <v>295</v>
      </c>
      <c r="Y19" s="28" t="s">
        <v>258</v>
      </c>
      <c r="AA19" s="28" t="s">
        <v>285</v>
      </c>
    </row>
    <row r="20" spans="1:27" ht="38.25" x14ac:dyDescent="0.2">
      <c r="A20" s="28">
        <v>262253</v>
      </c>
      <c r="B20" s="28" t="s">
        <v>145</v>
      </c>
      <c r="C20" s="28" t="s">
        <v>185</v>
      </c>
      <c r="D20" s="28" t="s">
        <v>128</v>
      </c>
      <c r="E20" s="28" t="s">
        <v>129</v>
      </c>
      <c r="F20" s="28" t="s">
        <v>31</v>
      </c>
      <c r="G20" s="36" t="s">
        <v>32</v>
      </c>
      <c r="H20" s="36">
        <v>12</v>
      </c>
      <c r="I20" s="36" t="s">
        <v>130</v>
      </c>
      <c r="J20" s="36" t="s">
        <v>34</v>
      </c>
      <c r="K20" s="36" t="s">
        <v>131</v>
      </c>
      <c r="L20" s="36" t="s">
        <v>36</v>
      </c>
      <c r="M20" s="36" t="s">
        <v>186</v>
      </c>
      <c r="N20" s="28" t="s">
        <v>187</v>
      </c>
      <c r="O20" s="28" t="s">
        <v>188</v>
      </c>
      <c r="P20" s="28" t="s">
        <v>189</v>
      </c>
      <c r="R20" s="28" t="s">
        <v>41</v>
      </c>
      <c r="S20" s="28" t="s">
        <v>190</v>
      </c>
      <c r="T20" s="28" t="s">
        <v>24</v>
      </c>
      <c r="Y20" s="28" t="s">
        <v>258</v>
      </c>
    </row>
    <row r="21" spans="1:27" ht="25.5" x14ac:dyDescent="0.2">
      <c r="A21" s="28">
        <v>262254</v>
      </c>
      <c r="B21" s="28" t="s">
        <v>145</v>
      </c>
      <c r="C21" s="28" t="s">
        <v>179</v>
      </c>
      <c r="D21" s="28" t="s">
        <v>128</v>
      </c>
      <c r="E21" s="28" t="s">
        <v>129</v>
      </c>
      <c r="F21" s="28" t="s">
        <v>31</v>
      </c>
      <c r="G21" s="36" t="s">
        <v>32</v>
      </c>
      <c r="H21" s="36">
        <v>13</v>
      </c>
      <c r="I21" s="36" t="s">
        <v>130</v>
      </c>
      <c r="J21" s="36" t="s">
        <v>34</v>
      </c>
      <c r="K21" s="36" t="s">
        <v>131</v>
      </c>
      <c r="L21" s="36" t="s">
        <v>72</v>
      </c>
      <c r="M21" s="36" t="s">
        <v>180</v>
      </c>
      <c r="N21" s="28" t="s">
        <v>181</v>
      </c>
      <c r="O21" s="28" t="s">
        <v>182</v>
      </c>
      <c r="P21" s="28" t="s">
        <v>183</v>
      </c>
      <c r="R21" s="28" t="s">
        <v>75</v>
      </c>
      <c r="S21" s="28" t="s">
        <v>184</v>
      </c>
      <c r="T21" s="28" t="s">
        <v>24</v>
      </c>
      <c r="Y21" s="28" t="s">
        <v>258</v>
      </c>
    </row>
    <row r="22" spans="1:27" ht="25.5" x14ac:dyDescent="0.2">
      <c r="A22" s="28">
        <v>262255</v>
      </c>
      <c r="B22" s="28" t="s">
        <v>145</v>
      </c>
      <c r="C22" s="28" t="s">
        <v>176</v>
      </c>
      <c r="D22" s="28" t="s">
        <v>128</v>
      </c>
      <c r="E22" s="28" t="s">
        <v>129</v>
      </c>
      <c r="F22" s="28" t="s">
        <v>31</v>
      </c>
      <c r="G22" s="36" t="s">
        <v>32</v>
      </c>
      <c r="H22" s="36">
        <v>14</v>
      </c>
      <c r="I22" s="36" t="s">
        <v>130</v>
      </c>
      <c r="J22" s="36" t="s">
        <v>34</v>
      </c>
      <c r="K22" s="36" t="s">
        <v>131</v>
      </c>
      <c r="L22" s="36" t="s">
        <v>36</v>
      </c>
      <c r="M22" s="36" t="s">
        <v>165</v>
      </c>
      <c r="N22" s="28" t="s">
        <v>166</v>
      </c>
      <c r="O22" s="28" t="s">
        <v>56</v>
      </c>
      <c r="P22" s="28" t="s">
        <v>177</v>
      </c>
      <c r="R22" s="28" t="s">
        <v>41</v>
      </c>
      <c r="S22" s="28" t="s">
        <v>178</v>
      </c>
      <c r="T22" s="28" t="s">
        <v>24</v>
      </c>
      <c r="Y22" s="28" t="s">
        <v>258</v>
      </c>
    </row>
    <row r="23" spans="1:27" ht="25.5" x14ac:dyDescent="0.2">
      <c r="A23" s="28">
        <v>262256</v>
      </c>
      <c r="B23" s="28" t="s">
        <v>145</v>
      </c>
      <c r="C23" s="28" t="s">
        <v>172</v>
      </c>
      <c r="D23" s="28" t="s">
        <v>128</v>
      </c>
      <c r="E23" s="28" t="s">
        <v>129</v>
      </c>
      <c r="F23" s="28" t="s">
        <v>31</v>
      </c>
      <c r="G23" s="36" t="s">
        <v>32</v>
      </c>
      <c r="H23" s="36">
        <v>15</v>
      </c>
      <c r="I23" s="36" t="s">
        <v>130</v>
      </c>
      <c r="J23" s="36" t="s">
        <v>34</v>
      </c>
      <c r="K23" s="36" t="s">
        <v>131</v>
      </c>
      <c r="L23" s="36" t="s">
        <v>72</v>
      </c>
      <c r="M23" s="36" t="s">
        <v>165</v>
      </c>
      <c r="N23" s="28" t="s">
        <v>166</v>
      </c>
      <c r="O23" s="28" t="s">
        <v>173</v>
      </c>
      <c r="P23" s="28" t="s">
        <v>174</v>
      </c>
      <c r="R23" s="28" t="s">
        <v>75</v>
      </c>
      <c r="S23" s="28" t="s">
        <v>175</v>
      </c>
      <c r="T23" s="28" t="s">
        <v>24</v>
      </c>
      <c r="Y23" s="28" t="s">
        <v>258</v>
      </c>
    </row>
    <row r="24" spans="1:27" ht="25.5" x14ac:dyDescent="0.2">
      <c r="A24" s="28">
        <v>262257</v>
      </c>
      <c r="B24" s="28" t="s">
        <v>145</v>
      </c>
      <c r="C24" s="28" t="s">
        <v>169</v>
      </c>
      <c r="D24" s="28" t="s">
        <v>128</v>
      </c>
      <c r="E24" s="28" t="s">
        <v>129</v>
      </c>
      <c r="F24" s="28" t="s">
        <v>31</v>
      </c>
      <c r="G24" s="36" t="s">
        <v>32</v>
      </c>
      <c r="H24" s="36">
        <v>16</v>
      </c>
      <c r="I24" s="36" t="s">
        <v>130</v>
      </c>
      <c r="J24" s="36" t="s">
        <v>34</v>
      </c>
      <c r="K24" s="36" t="s">
        <v>131</v>
      </c>
      <c r="L24" s="36" t="s">
        <v>72</v>
      </c>
      <c r="M24" s="36" t="s">
        <v>165</v>
      </c>
      <c r="N24" s="28" t="s">
        <v>166</v>
      </c>
      <c r="O24" s="28" t="s">
        <v>51</v>
      </c>
      <c r="P24" s="28" t="s">
        <v>170</v>
      </c>
      <c r="R24" s="28" t="s">
        <v>75</v>
      </c>
      <c r="S24" s="28" t="s">
        <v>171</v>
      </c>
      <c r="T24" s="28" t="s">
        <v>24</v>
      </c>
      <c r="Y24" s="28" t="s">
        <v>258</v>
      </c>
    </row>
    <row r="25" spans="1:27" ht="38.25" x14ac:dyDescent="0.2">
      <c r="A25" s="28">
        <v>262258</v>
      </c>
      <c r="B25" s="28" t="s">
        <v>145</v>
      </c>
      <c r="C25" s="28" t="s">
        <v>164</v>
      </c>
      <c r="D25" s="28" t="s">
        <v>128</v>
      </c>
      <c r="E25" s="28" t="s">
        <v>129</v>
      </c>
      <c r="F25" s="28" t="s">
        <v>31</v>
      </c>
      <c r="G25" s="36" t="s">
        <v>32</v>
      </c>
      <c r="H25" s="36">
        <v>17</v>
      </c>
      <c r="I25" s="36" t="s">
        <v>130</v>
      </c>
      <c r="J25" s="36" t="s">
        <v>34</v>
      </c>
      <c r="K25" s="36" t="s">
        <v>131</v>
      </c>
      <c r="L25" s="36" t="s">
        <v>36</v>
      </c>
      <c r="M25" s="36" t="s">
        <v>165</v>
      </c>
      <c r="N25" s="28" t="s">
        <v>166</v>
      </c>
      <c r="O25" s="28" t="s">
        <v>106</v>
      </c>
      <c r="P25" s="28" t="s">
        <v>167</v>
      </c>
      <c r="R25" s="28" t="s">
        <v>41</v>
      </c>
      <c r="S25" s="28" t="s">
        <v>168</v>
      </c>
      <c r="T25" s="28" t="s">
        <v>24</v>
      </c>
      <c r="Y25" s="28" t="s">
        <v>258</v>
      </c>
    </row>
    <row r="26" spans="1:27" ht="25.5" x14ac:dyDescent="0.2">
      <c r="A26" s="28">
        <v>262259</v>
      </c>
      <c r="B26" s="28" t="s">
        <v>145</v>
      </c>
      <c r="C26" s="28" t="s">
        <v>159</v>
      </c>
      <c r="D26" s="28" t="s">
        <v>128</v>
      </c>
      <c r="E26" s="28" t="s">
        <v>129</v>
      </c>
      <c r="F26" s="28" t="s">
        <v>31</v>
      </c>
      <c r="G26" s="36" t="s">
        <v>32</v>
      </c>
      <c r="H26" s="36">
        <v>18</v>
      </c>
      <c r="I26" s="36" t="s">
        <v>130</v>
      </c>
      <c r="J26" s="36" t="s">
        <v>34</v>
      </c>
      <c r="K26" s="36" t="s">
        <v>131</v>
      </c>
      <c r="L26" s="36" t="s">
        <v>72</v>
      </c>
      <c r="M26" s="36" t="s">
        <v>160</v>
      </c>
      <c r="N26" s="28" t="s">
        <v>112</v>
      </c>
      <c r="O26" s="28" t="s">
        <v>161</v>
      </c>
      <c r="P26" s="28" t="s">
        <v>162</v>
      </c>
      <c r="R26" s="28" t="s">
        <v>75</v>
      </c>
      <c r="S26" s="28" t="s">
        <v>163</v>
      </c>
      <c r="T26" s="28" t="s">
        <v>24</v>
      </c>
      <c r="Y26" s="28" t="s">
        <v>258</v>
      </c>
    </row>
    <row r="27" spans="1:27" ht="25.5" x14ac:dyDescent="0.2">
      <c r="A27" s="28">
        <v>262286</v>
      </c>
      <c r="B27" s="28" t="s">
        <v>27</v>
      </c>
      <c r="C27" s="28" t="s">
        <v>110</v>
      </c>
      <c r="D27" s="28" t="s">
        <v>29</v>
      </c>
      <c r="E27" s="28" t="s">
        <v>30</v>
      </c>
      <c r="F27" s="28" t="s">
        <v>31</v>
      </c>
      <c r="G27" s="36" t="s">
        <v>32</v>
      </c>
      <c r="H27" s="36">
        <v>1</v>
      </c>
      <c r="I27" s="36" t="s">
        <v>33</v>
      </c>
      <c r="J27" s="36" t="s">
        <v>34</v>
      </c>
      <c r="K27" s="36" t="s">
        <v>35</v>
      </c>
      <c r="L27" s="36" t="s">
        <v>36</v>
      </c>
      <c r="M27" s="36" t="s">
        <v>111</v>
      </c>
      <c r="N27" s="28" t="s">
        <v>112</v>
      </c>
      <c r="O27" s="28" t="s">
        <v>56</v>
      </c>
      <c r="P27" s="28" t="s">
        <v>113</v>
      </c>
      <c r="R27" s="28" t="s">
        <v>41</v>
      </c>
      <c r="S27" s="28" t="s">
        <v>114</v>
      </c>
      <c r="T27" s="28" t="s">
        <v>24</v>
      </c>
      <c r="Y27" s="28" t="s">
        <v>258</v>
      </c>
    </row>
    <row r="28" spans="1:27" ht="25.5" x14ac:dyDescent="0.2">
      <c r="A28" s="28">
        <v>262260</v>
      </c>
      <c r="B28" s="28" t="s">
        <v>145</v>
      </c>
      <c r="C28" s="28" t="s">
        <v>155</v>
      </c>
      <c r="D28" s="28" t="s">
        <v>128</v>
      </c>
      <c r="E28" s="28" t="s">
        <v>129</v>
      </c>
      <c r="F28" s="28" t="s">
        <v>31</v>
      </c>
      <c r="G28" s="36" t="s">
        <v>32</v>
      </c>
      <c r="H28" s="36">
        <v>19</v>
      </c>
      <c r="I28" s="36" t="s">
        <v>130</v>
      </c>
      <c r="J28" s="36" t="s">
        <v>34</v>
      </c>
      <c r="K28" s="36" t="s">
        <v>131</v>
      </c>
      <c r="L28" s="36" t="s">
        <v>72</v>
      </c>
      <c r="M28" s="36" t="s">
        <v>111</v>
      </c>
      <c r="N28" s="28" t="s">
        <v>112</v>
      </c>
      <c r="O28" s="28" t="s">
        <v>156</v>
      </c>
      <c r="P28" s="28" t="s">
        <v>157</v>
      </c>
      <c r="R28" s="28" t="s">
        <v>75</v>
      </c>
      <c r="S28" s="28" t="s">
        <v>158</v>
      </c>
      <c r="T28" s="28" t="s">
        <v>24</v>
      </c>
      <c r="Y28" s="28" t="s">
        <v>258</v>
      </c>
    </row>
    <row r="29" spans="1:27" ht="38.25" x14ac:dyDescent="0.2">
      <c r="A29" s="28">
        <v>262261</v>
      </c>
      <c r="B29" s="28" t="s">
        <v>145</v>
      </c>
      <c r="C29" s="28" t="s">
        <v>151</v>
      </c>
      <c r="D29" s="28" t="s">
        <v>128</v>
      </c>
      <c r="E29" s="28" t="s">
        <v>129</v>
      </c>
      <c r="F29" s="28" t="s">
        <v>31</v>
      </c>
      <c r="G29" s="36" t="s">
        <v>32</v>
      </c>
      <c r="H29" s="36">
        <v>20</v>
      </c>
      <c r="I29" s="36" t="s">
        <v>130</v>
      </c>
      <c r="J29" s="36" t="s">
        <v>34</v>
      </c>
      <c r="K29" s="36" t="s">
        <v>131</v>
      </c>
      <c r="L29" s="36" t="s">
        <v>36</v>
      </c>
      <c r="M29" s="36" t="s">
        <v>111</v>
      </c>
      <c r="N29" s="28" t="s">
        <v>112</v>
      </c>
      <c r="O29" s="28" t="s">
        <v>152</v>
      </c>
      <c r="P29" s="28" t="s">
        <v>153</v>
      </c>
      <c r="R29" s="28" t="s">
        <v>41</v>
      </c>
      <c r="S29" s="28" t="s">
        <v>154</v>
      </c>
      <c r="T29" s="28" t="s">
        <v>24</v>
      </c>
      <c r="Y29" s="28" t="s">
        <v>258</v>
      </c>
    </row>
    <row r="30" spans="1:27" ht="114.75" x14ac:dyDescent="0.2">
      <c r="A30" s="28">
        <v>262294</v>
      </c>
      <c r="B30" s="28" t="s">
        <v>27</v>
      </c>
      <c r="C30" s="28" t="s">
        <v>65</v>
      </c>
      <c r="D30" s="28" t="s">
        <v>29</v>
      </c>
      <c r="E30" s="28" t="s">
        <v>30</v>
      </c>
      <c r="F30" s="28" t="s">
        <v>31</v>
      </c>
      <c r="G30" s="36" t="s">
        <v>32</v>
      </c>
      <c r="H30" s="36">
        <v>9</v>
      </c>
      <c r="I30" s="36" t="s">
        <v>33</v>
      </c>
      <c r="J30" s="36" t="s">
        <v>34</v>
      </c>
      <c r="K30" s="36" t="s">
        <v>35</v>
      </c>
      <c r="L30" s="36" t="s">
        <v>36</v>
      </c>
      <c r="M30" s="36" t="s">
        <v>66</v>
      </c>
      <c r="N30" s="28" t="s">
        <v>67</v>
      </c>
      <c r="O30" s="28" t="s">
        <v>68</v>
      </c>
      <c r="P30" s="28" t="s">
        <v>69</v>
      </c>
      <c r="R30" s="28" t="s">
        <v>41</v>
      </c>
      <c r="S30" s="28" t="s">
        <v>70</v>
      </c>
      <c r="T30" s="28" t="s">
        <v>26</v>
      </c>
      <c r="U30" s="28" t="s">
        <v>294</v>
      </c>
      <c r="Y30" s="28" t="s">
        <v>258</v>
      </c>
    </row>
    <row r="31" spans="1:27" ht="25.5" x14ac:dyDescent="0.2">
      <c r="A31" s="28">
        <v>262262</v>
      </c>
      <c r="B31" s="28" t="s">
        <v>145</v>
      </c>
      <c r="C31" s="28" t="s">
        <v>146</v>
      </c>
      <c r="D31" s="28" t="s">
        <v>128</v>
      </c>
      <c r="E31" s="28" t="s">
        <v>129</v>
      </c>
      <c r="F31" s="28" t="s">
        <v>31</v>
      </c>
      <c r="G31" s="36" t="s">
        <v>32</v>
      </c>
      <c r="H31" s="36">
        <v>21</v>
      </c>
      <c r="I31" s="36" t="s">
        <v>130</v>
      </c>
      <c r="J31" s="36" t="s">
        <v>34</v>
      </c>
      <c r="K31" s="36" t="s">
        <v>131</v>
      </c>
      <c r="L31" s="36" t="s">
        <v>72</v>
      </c>
      <c r="M31" s="36" t="s">
        <v>147</v>
      </c>
      <c r="N31" s="28" t="s">
        <v>148</v>
      </c>
      <c r="O31" s="28" t="s">
        <v>149</v>
      </c>
      <c r="P31" s="28" t="s">
        <v>150</v>
      </c>
      <c r="R31" s="28" t="s">
        <v>75</v>
      </c>
      <c r="S31" s="28" t="s">
        <v>144</v>
      </c>
      <c r="T31" s="28" t="s">
        <v>24</v>
      </c>
      <c r="Y31" s="28" t="s">
        <v>258</v>
      </c>
    </row>
    <row r="32" spans="1:27" ht="25.5" x14ac:dyDescent="0.2">
      <c r="A32" s="28">
        <v>262263</v>
      </c>
      <c r="B32" s="28" t="s">
        <v>126</v>
      </c>
      <c r="C32" s="28" t="s">
        <v>140</v>
      </c>
      <c r="D32" s="28" t="s">
        <v>128</v>
      </c>
      <c r="E32" s="28" t="s">
        <v>129</v>
      </c>
      <c r="F32" s="28" t="s">
        <v>31</v>
      </c>
      <c r="G32" s="36" t="s">
        <v>32</v>
      </c>
      <c r="H32" s="36">
        <v>22</v>
      </c>
      <c r="I32" s="36" t="s">
        <v>130</v>
      </c>
      <c r="J32" s="36" t="s">
        <v>34</v>
      </c>
      <c r="K32" s="36" t="s">
        <v>131</v>
      </c>
      <c r="L32" s="36" t="s">
        <v>72</v>
      </c>
      <c r="M32" s="36" t="s">
        <v>141</v>
      </c>
      <c r="N32" s="28" t="s">
        <v>142</v>
      </c>
      <c r="O32" s="28" t="s">
        <v>106</v>
      </c>
      <c r="P32" s="28" t="s">
        <v>143</v>
      </c>
      <c r="R32" s="28" t="s">
        <v>75</v>
      </c>
      <c r="S32" s="28" t="s">
        <v>144</v>
      </c>
      <c r="T32" s="28" t="s">
        <v>24</v>
      </c>
      <c r="Y32" s="28" t="s">
        <v>258</v>
      </c>
    </row>
    <row r="33" spans="1:33" ht="25.5" x14ac:dyDescent="0.2">
      <c r="A33" s="28">
        <v>262264</v>
      </c>
      <c r="B33" s="28" t="s">
        <v>126</v>
      </c>
      <c r="C33" s="28" t="s">
        <v>134</v>
      </c>
      <c r="D33" s="28" t="s">
        <v>128</v>
      </c>
      <c r="E33" s="28" t="s">
        <v>129</v>
      </c>
      <c r="F33" s="28" t="s">
        <v>31</v>
      </c>
      <c r="G33" s="36" t="s">
        <v>32</v>
      </c>
      <c r="H33" s="36">
        <v>23</v>
      </c>
      <c r="I33" s="36" t="s">
        <v>130</v>
      </c>
      <c r="J33" s="36" t="s">
        <v>34</v>
      </c>
      <c r="K33" s="36" t="s">
        <v>131</v>
      </c>
      <c r="L33" s="36" t="s">
        <v>72</v>
      </c>
      <c r="M33" s="36" t="s">
        <v>135</v>
      </c>
      <c r="N33" s="28" t="s">
        <v>136</v>
      </c>
      <c r="O33" s="28" t="s">
        <v>137</v>
      </c>
      <c r="P33" s="28" t="s">
        <v>138</v>
      </c>
      <c r="R33" s="28" t="s">
        <v>75</v>
      </c>
      <c r="S33" s="28" t="s">
        <v>139</v>
      </c>
      <c r="T33" s="28" t="s">
        <v>24</v>
      </c>
      <c r="Y33" s="28" t="s">
        <v>258</v>
      </c>
    </row>
    <row r="34" spans="1:33" ht="38.25" x14ac:dyDescent="0.2">
      <c r="A34" s="28">
        <v>262240</v>
      </c>
      <c r="B34" s="28" t="s">
        <v>237</v>
      </c>
      <c r="C34" s="28" t="s">
        <v>245</v>
      </c>
      <c r="D34" s="28" t="s">
        <v>239</v>
      </c>
      <c r="E34" s="28" t="s">
        <v>240</v>
      </c>
      <c r="F34" s="28" t="s">
        <v>31</v>
      </c>
      <c r="G34" s="36" t="s">
        <v>32</v>
      </c>
      <c r="H34" s="36">
        <v>1</v>
      </c>
      <c r="I34" s="36" t="s">
        <v>130</v>
      </c>
      <c r="J34" s="36" t="s">
        <v>241</v>
      </c>
      <c r="K34" s="36" t="s">
        <v>242</v>
      </c>
      <c r="L34" s="36" t="s">
        <v>72</v>
      </c>
      <c r="M34" s="36" t="s">
        <v>60</v>
      </c>
      <c r="N34" s="28" t="s">
        <v>61</v>
      </c>
      <c r="O34" s="28" t="s">
        <v>62</v>
      </c>
      <c r="P34" s="28" t="s">
        <v>243</v>
      </c>
      <c r="R34" s="28" t="s">
        <v>75</v>
      </c>
      <c r="S34" s="28" t="s">
        <v>246</v>
      </c>
      <c r="T34" s="28" t="s">
        <v>24</v>
      </c>
      <c r="Y34" s="37" t="s">
        <v>258</v>
      </c>
      <c r="Z34" s="38"/>
      <c r="AG34" s="31"/>
    </row>
    <row r="35" spans="1:33" ht="38.25" x14ac:dyDescent="0.2">
      <c r="A35" s="28">
        <v>262265</v>
      </c>
      <c r="B35" s="28" t="s">
        <v>126</v>
      </c>
      <c r="C35" s="28" t="s">
        <v>127</v>
      </c>
      <c r="D35" s="28" t="s">
        <v>128</v>
      </c>
      <c r="E35" s="28" t="s">
        <v>129</v>
      </c>
      <c r="F35" s="28" t="s">
        <v>31</v>
      </c>
      <c r="G35" s="36" t="s">
        <v>32</v>
      </c>
      <c r="H35" s="36">
        <v>24</v>
      </c>
      <c r="I35" s="36" t="s">
        <v>130</v>
      </c>
      <c r="J35" s="36" t="s">
        <v>34</v>
      </c>
      <c r="K35" s="36" t="s">
        <v>131</v>
      </c>
      <c r="L35" s="36" t="s">
        <v>36</v>
      </c>
      <c r="M35" s="36" t="s">
        <v>60</v>
      </c>
      <c r="N35" s="28" t="s">
        <v>61</v>
      </c>
      <c r="O35" s="28" t="s">
        <v>62</v>
      </c>
      <c r="P35" s="28" t="s">
        <v>132</v>
      </c>
      <c r="R35" s="28" t="s">
        <v>41</v>
      </c>
      <c r="S35" s="28" t="s">
        <v>133</v>
      </c>
      <c r="T35" s="28" t="s">
        <v>24</v>
      </c>
      <c r="Y35" s="28" t="s">
        <v>258</v>
      </c>
    </row>
    <row r="36" spans="1:33" ht="51" x14ac:dyDescent="0.2">
      <c r="A36" s="28">
        <v>262295</v>
      </c>
      <c r="B36" s="28" t="s">
        <v>27</v>
      </c>
      <c r="C36" s="28" t="s">
        <v>59</v>
      </c>
      <c r="D36" s="28" t="s">
        <v>29</v>
      </c>
      <c r="E36" s="28" t="s">
        <v>30</v>
      </c>
      <c r="F36" s="28" t="s">
        <v>31</v>
      </c>
      <c r="G36" s="28" t="s">
        <v>32</v>
      </c>
      <c r="H36" s="28">
        <v>10</v>
      </c>
      <c r="I36" s="28" t="s">
        <v>33</v>
      </c>
      <c r="J36" s="28" t="s">
        <v>34</v>
      </c>
      <c r="K36" s="28" t="s">
        <v>35</v>
      </c>
      <c r="L36" s="28" t="s">
        <v>36</v>
      </c>
      <c r="M36" s="28" t="s">
        <v>60</v>
      </c>
      <c r="N36" s="28" t="s">
        <v>61</v>
      </c>
      <c r="O36" s="28" t="s">
        <v>62</v>
      </c>
      <c r="P36" s="28" t="s">
        <v>63</v>
      </c>
      <c r="R36" s="28" t="s">
        <v>41</v>
      </c>
      <c r="S36" s="28" t="s">
        <v>64</v>
      </c>
      <c r="T36" s="28" t="s">
        <v>24</v>
      </c>
      <c r="Y36" s="28" t="s">
        <v>258</v>
      </c>
    </row>
    <row r="37" spans="1:33" ht="38.25" x14ac:dyDescent="0.2">
      <c r="A37" s="28">
        <v>262241</v>
      </c>
      <c r="B37" s="28" t="s">
        <v>237</v>
      </c>
      <c r="C37" s="28" t="s">
        <v>238</v>
      </c>
      <c r="D37" s="28" t="s">
        <v>239</v>
      </c>
      <c r="E37" s="28" t="s">
        <v>240</v>
      </c>
      <c r="F37" s="28" t="s">
        <v>31</v>
      </c>
      <c r="G37" s="36" t="s">
        <v>32</v>
      </c>
      <c r="H37" s="36">
        <v>2</v>
      </c>
      <c r="I37" s="36" t="s">
        <v>130</v>
      </c>
      <c r="J37" s="36" t="s">
        <v>241</v>
      </c>
      <c r="K37" s="36" t="s">
        <v>242</v>
      </c>
      <c r="L37" s="36" t="s">
        <v>72</v>
      </c>
      <c r="M37" s="36" t="s">
        <v>90</v>
      </c>
      <c r="N37" s="28" t="s">
        <v>91</v>
      </c>
      <c r="O37" s="28" t="s">
        <v>92</v>
      </c>
      <c r="P37" s="28" t="s">
        <v>243</v>
      </c>
      <c r="R37" s="28" t="s">
        <v>75</v>
      </c>
      <c r="S37" s="28" t="s">
        <v>244</v>
      </c>
      <c r="T37" s="28" t="s">
        <v>24</v>
      </c>
      <c r="Y37" s="28" t="s">
        <v>258</v>
      </c>
    </row>
    <row r="38" spans="1:33" ht="267.75" x14ac:dyDescent="0.2">
      <c r="A38" s="28">
        <v>262290</v>
      </c>
      <c r="B38" s="28" t="s">
        <v>27</v>
      </c>
      <c r="C38" s="28" t="s">
        <v>89</v>
      </c>
      <c r="D38" s="28" t="s">
        <v>29</v>
      </c>
      <c r="E38" s="28" t="s">
        <v>30</v>
      </c>
      <c r="F38" s="28" t="s">
        <v>31</v>
      </c>
      <c r="G38" s="36" t="s">
        <v>32</v>
      </c>
      <c r="H38" s="36">
        <v>5</v>
      </c>
      <c r="I38" s="36" t="s">
        <v>33</v>
      </c>
      <c r="J38" s="36" t="s">
        <v>34</v>
      </c>
      <c r="K38" s="36" t="s">
        <v>35</v>
      </c>
      <c r="L38" s="36" t="s">
        <v>36</v>
      </c>
      <c r="M38" s="36" t="s">
        <v>90</v>
      </c>
      <c r="N38" s="28" t="s">
        <v>91</v>
      </c>
      <c r="O38" s="28" t="s">
        <v>92</v>
      </c>
      <c r="P38" s="28" t="s">
        <v>93</v>
      </c>
      <c r="R38" s="28" t="s">
        <v>41</v>
      </c>
      <c r="S38" s="28" t="s">
        <v>94</v>
      </c>
      <c r="T38" s="28" t="s">
        <v>26</v>
      </c>
      <c r="U38" s="28" t="s">
        <v>287</v>
      </c>
      <c r="Y38" s="28" t="s">
        <v>258</v>
      </c>
    </row>
    <row r="39" spans="1:33" ht="255" x14ac:dyDescent="0.2">
      <c r="A39" s="28">
        <v>262296</v>
      </c>
      <c r="B39" s="28" t="s">
        <v>27</v>
      </c>
      <c r="C39" s="28" t="s">
        <v>54</v>
      </c>
      <c r="D39" s="28" t="s">
        <v>29</v>
      </c>
      <c r="E39" s="28" t="s">
        <v>30</v>
      </c>
      <c r="F39" s="28" t="s">
        <v>31</v>
      </c>
      <c r="G39" s="28" t="s">
        <v>32</v>
      </c>
      <c r="H39" s="28">
        <v>11</v>
      </c>
      <c r="I39" s="28" t="s">
        <v>33</v>
      </c>
      <c r="J39" s="28" t="s">
        <v>34</v>
      </c>
      <c r="K39" s="28" t="s">
        <v>35</v>
      </c>
      <c r="L39" s="28" t="s">
        <v>36</v>
      </c>
      <c r="M39" s="28" t="s">
        <v>44</v>
      </c>
      <c r="N39" s="28" t="s">
        <v>55</v>
      </c>
      <c r="O39" s="28" t="s">
        <v>56</v>
      </c>
      <c r="P39" s="28" t="s">
        <v>57</v>
      </c>
      <c r="R39" s="28" t="s">
        <v>41</v>
      </c>
      <c r="S39" s="28" t="s">
        <v>58</v>
      </c>
      <c r="T39" s="28" t="s">
        <v>26</v>
      </c>
      <c r="U39" s="28" t="s">
        <v>297</v>
      </c>
      <c r="Y39" s="28" t="s">
        <v>258</v>
      </c>
      <c r="AA39" s="28" t="s">
        <v>288</v>
      </c>
    </row>
    <row r="40" spans="1:33" ht="255" x14ac:dyDescent="0.2">
      <c r="A40" s="28">
        <v>262297</v>
      </c>
      <c r="B40" s="28" t="s">
        <v>27</v>
      </c>
      <c r="C40" s="28" t="s">
        <v>49</v>
      </c>
      <c r="D40" s="28" t="s">
        <v>29</v>
      </c>
      <c r="E40" s="28" t="s">
        <v>30</v>
      </c>
      <c r="F40" s="28" t="s">
        <v>31</v>
      </c>
      <c r="G40" s="36" t="s">
        <v>32</v>
      </c>
      <c r="H40" s="36">
        <v>12</v>
      </c>
      <c r="I40" s="36" t="s">
        <v>33</v>
      </c>
      <c r="J40" s="36" t="s">
        <v>34</v>
      </c>
      <c r="K40" s="36" t="s">
        <v>35</v>
      </c>
      <c r="L40" s="36" t="s">
        <v>36</v>
      </c>
      <c r="M40" s="36" t="s">
        <v>44</v>
      </c>
      <c r="N40" s="28" t="s">
        <v>50</v>
      </c>
      <c r="O40" s="28" t="s">
        <v>51</v>
      </c>
      <c r="P40" s="28" t="s">
        <v>52</v>
      </c>
      <c r="R40" s="28" t="s">
        <v>41</v>
      </c>
      <c r="S40" s="28" t="s">
        <v>53</v>
      </c>
      <c r="T40" s="28" t="s">
        <v>26</v>
      </c>
      <c r="U40" s="28" t="s">
        <v>297</v>
      </c>
      <c r="Y40" s="28" t="s">
        <v>258</v>
      </c>
      <c r="AA40" s="28" t="s">
        <v>288</v>
      </c>
    </row>
    <row r="41" spans="1:33" ht="255" x14ac:dyDescent="0.2">
      <c r="A41" s="28">
        <v>262298</v>
      </c>
      <c r="B41" s="28" t="s">
        <v>27</v>
      </c>
      <c r="C41" s="28" t="s">
        <v>43</v>
      </c>
      <c r="D41" s="28" t="s">
        <v>29</v>
      </c>
      <c r="E41" s="28" t="s">
        <v>30</v>
      </c>
      <c r="F41" s="28" t="s">
        <v>31</v>
      </c>
      <c r="G41" s="36" t="s">
        <v>32</v>
      </c>
      <c r="H41" s="36">
        <v>13</v>
      </c>
      <c r="I41" s="36" t="s">
        <v>33</v>
      </c>
      <c r="J41" s="36" t="s">
        <v>34</v>
      </c>
      <c r="K41" s="36" t="s">
        <v>35</v>
      </c>
      <c r="L41" s="36" t="s">
        <v>36</v>
      </c>
      <c r="M41" s="36" t="s">
        <v>44</v>
      </c>
      <c r="N41" s="28" t="s">
        <v>45</v>
      </c>
      <c r="O41" s="28" t="s">
        <v>46</v>
      </c>
      <c r="P41" s="28" t="s">
        <v>47</v>
      </c>
      <c r="R41" s="28" t="s">
        <v>41</v>
      </c>
      <c r="S41" s="28" t="s">
        <v>48</v>
      </c>
      <c r="T41" s="28" t="s">
        <v>26</v>
      </c>
      <c r="U41" s="28" t="s">
        <v>297</v>
      </c>
      <c r="Y41" s="28" t="s">
        <v>258</v>
      </c>
      <c r="AA41" s="28" t="s">
        <v>288</v>
      </c>
    </row>
    <row r="42" spans="1:33" ht="255" x14ac:dyDescent="0.2">
      <c r="A42" s="28">
        <v>262299</v>
      </c>
      <c r="B42" s="28" t="s">
        <v>27</v>
      </c>
      <c r="C42" s="28" t="s">
        <v>28</v>
      </c>
      <c r="D42" s="28" t="s">
        <v>29</v>
      </c>
      <c r="E42" s="28" t="s">
        <v>30</v>
      </c>
      <c r="F42" s="28" t="s">
        <v>31</v>
      </c>
      <c r="G42" s="36" t="s">
        <v>32</v>
      </c>
      <c r="H42" s="36">
        <v>14</v>
      </c>
      <c r="I42" s="36" t="s">
        <v>33</v>
      </c>
      <c r="J42" s="36" t="s">
        <v>34</v>
      </c>
      <c r="K42" s="36" t="s">
        <v>35</v>
      </c>
      <c r="L42" s="36" t="s">
        <v>36</v>
      </c>
      <c r="M42" s="36" t="s">
        <v>37</v>
      </c>
      <c r="N42" s="28" t="s">
        <v>38</v>
      </c>
      <c r="O42" s="28" t="s">
        <v>39</v>
      </c>
      <c r="P42" s="28" t="s">
        <v>40</v>
      </c>
      <c r="R42" s="28" t="s">
        <v>41</v>
      </c>
      <c r="S42" s="28" t="s">
        <v>42</v>
      </c>
      <c r="T42" s="28" t="s">
        <v>26</v>
      </c>
      <c r="U42" s="28" t="s">
        <v>297</v>
      </c>
      <c r="Y42" s="28" t="s">
        <v>258</v>
      </c>
      <c r="AA42" s="28" t="s">
        <v>288</v>
      </c>
    </row>
  </sheetData>
  <autoFilter ref="A1:AG42"/>
  <sortState ref="A2:Z42">
    <sortCondition ref="M2:M42"/>
    <sortCondition ref="O2:O42"/>
  </sortState>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48576">
      <formula1>$AC$1:$AE$1</formula1>
    </dataValidation>
  </dataValidations>
  <printOptions gridLines="1"/>
  <pageMargins left="0.75" right="0.75" top="1" bottom="1" header="0.5" footer="0.5"/>
  <pageSetup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workbookViewId="0">
      <selection activeCell="B19" sqref="B19"/>
    </sheetView>
  </sheetViews>
  <sheetFormatPr defaultColWidth="9.140625" defaultRowHeight="12.75" x14ac:dyDescent="0.2"/>
  <cols>
    <col min="1" max="1" width="4.140625" style="2" customWidth="1"/>
    <col min="2" max="2" width="14.28515625" style="2" customWidth="1"/>
    <col min="3" max="3" width="13" style="2" customWidth="1"/>
    <col min="4" max="4" width="15.42578125" style="2" customWidth="1"/>
    <col min="5" max="6" width="11.85546875" style="2" customWidth="1"/>
    <col min="7" max="7" width="12.85546875" style="2" customWidth="1"/>
    <col min="8" max="8" width="9.140625" style="2"/>
    <col min="9" max="9" width="18.28515625" style="2" customWidth="1"/>
    <col min="10" max="10" width="17.85546875" style="2" customWidth="1"/>
    <col min="11" max="11" width="2.28515625" style="2" customWidth="1"/>
    <col min="12" max="14" width="9.140625" style="2"/>
    <col min="15" max="15" width="12.5703125" style="2" customWidth="1"/>
    <col min="16" max="16" width="2" style="2" customWidth="1"/>
    <col min="17" max="17" width="9.85546875" style="2" customWidth="1"/>
    <col min="18" max="16384" width="9.140625" style="2"/>
  </cols>
  <sheetData>
    <row r="1" spans="1:18" ht="13.5" thickBot="1" x14ac:dyDescent="0.25"/>
    <row r="2" spans="1:18" ht="24" customHeight="1" thickBot="1" x14ac:dyDescent="0.25">
      <c r="B2" s="39" t="s">
        <v>250</v>
      </c>
      <c r="C2" s="40"/>
      <c r="D2" s="40"/>
      <c r="E2" s="40"/>
      <c r="F2" s="40"/>
      <c r="G2" s="41"/>
      <c r="H2" s="3"/>
      <c r="I2" s="39" t="s">
        <v>251</v>
      </c>
      <c r="J2" s="40"/>
      <c r="K2" s="40"/>
      <c r="L2" s="40"/>
      <c r="M2" s="40"/>
      <c r="N2" s="40"/>
      <c r="O2" s="40"/>
      <c r="P2" s="40"/>
      <c r="Q2" s="41"/>
    </row>
    <row r="3" spans="1:18" ht="13.5" thickBot="1" x14ac:dyDescent="0.25"/>
    <row r="4" spans="1:18" ht="39" thickBot="1" x14ac:dyDescent="0.25">
      <c r="B4" s="4" t="s">
        <v>252</v>
      </c>
      <c r="C4" s="5" t="s">
        <v>253</v>
      </c>
      <c r="D4" s="5" t="s">
        <v>254</v>
      </c>
      <c r="E4" s="5" t="s">
        <v>255</v>
      </c>
      <c r="F4" s="5" t="s">
        <v>256</v>
      </c>
      <c r="G4" s="5" t="s">
        <v>257</v>
      </c>
      <c r="H4" s="6"/>
      <c r="I4" s="4" t="s">
        <v>258</v>
      </c>
      <c r="J4" s="5" t="s">
        <v>249</v>
      </c>
      <c r="L4" s="7" t="s">
        <v>259</v>
      </c>
      <c r="M4" s="8" t="s">
        <v>260</v>
      </c>
      <c r="N4" s="8" t="s">
        <v>261</v>
      </c>
      <c r="O4" s="9" t="s">
        <v>262</v>
      </c>
      <c r="Q4" s="4" t="s">
        <v>263</v>
      </c>
    </row>
    <row r="5" spans="1:18" ht="34.5" customHeight="1" thickBot="1" x14ac:dyDescent="0.25">
      <c r="B5" s="10">
        <f>COUNTA(Comments!A:A)-1</f>
        <v>41</v>
      </c>
      <c r="C5" s="11">
        <f>B5-D5</f>
        <v>0</v>
      </c>
      <c r="D5" s="12">
        <f>COUNTA(Comments!T:T)-1</f>
        <v>41</v>
      </c>
      <c r="E5" s="11">
        <f>COUNTIF(Comments!T:T,"Rejected")</f>
        <v>4</v>
      </c>
      <c r="F5" s="11">
        <f>COUNTIF(Comments!T:T,"Accepted")</f>
        <v>27</v>
      </c>
      <c r="G5" s="11">
        <f>COUNTIF(Comments!T:T,"Revised")</f>
        <v>10</v>
      </c>
      <c r="H5" s="6"/>
      <c r="I5" s="13">
        <f>COUNTIF(Comments!Y:Y,I4)</f>
        <v>37</v>
      </c>
      <c r="J5" s="13">
        <f>COUNTIF(Comments!Y:Y,J4)</f>
        <v>4</v>
      </c>
      <c r="K5" s="14"/>
      <c r="L5" s="13">
        <f>COUNTIF(Comments!Y:Y,L4)</f>
        <v>0</v>
      </c>
      <c r="M5" s="13">
        <f>COUNTIF(Comments!Y:Y,M4)</f>
        <v>0</v>
      </c>
      <c r="N5" s="13">
        <f>COUNTIF(Comments!Y:Y,N4)</f>
        <v>0</v>
      </c>
      <c r="O5" s="13">
        <f>COUNTIF(Comments!Y:Y,O4)</f>
        <v>0</v>
      </c>
      <c r="Q5" s="13">
        <f>B5-(COUNTA(Comments!Y:Y)-1)</f>
        <v>0</v>
      </c>
    </row>
    <row r="6" spans="1:18" ht="13.5" customHeight="1" thickBot="1" x14ac:dyDescent="0.25"/>
    <row r="7" spans="1:18" ht="21.75" customHeight="1" thickBot="1" x14ac:dyDescent="0.25">
      <c r="B7" s="6"/>
      <c r="C7" s="6"/>
      <c r="D7" s="15" t="str">
        <f>IF(D5=E7,"Okay","MIS-MATCHED")</f>
        <v>Okay</v>
      </c>
      <c r="E7" s="42">
        <f>E5+F5+G5</f>
        <v>41</v>
      </c>
      <c r="F7" s="43"/>
      <c r="G7" s="44"/>
      <c r="H7" s="6"/>
      <c r="I7" s="16">
        <f>SUM(I5:J5)</f>
        <v>41</v>
      </c>
      <c r="J7" s="17" t="s">
        <v>264</v>
      </c>
      <c r="K7" s="14"/>
    </row>
    <row r="8" spans="1:18" ht="13.5" thickBot="1" x14ac:dyDescent="0.25">
      <c r="B8" s="6"/>
      <c r="C8" s="6"/>
      <c r="D8" s="15"/>
      <c r="H8" s="6"/>
      <c r="K8" s="18"/>
    </row>
    <row r="9" spans="1:18" ht="34.5" customHeight="1" thickBot="1" x14ac:dyDescent="0.25">
      <c r="B9" s="15"/>
      <c r="C9" s="15"/>
      <c r="D9" s="19">
        <f>D5/B5</f>
        <v>1</v>
      </c>
      <c r="E9" s="15"/>
      <c r="F9" s="15"/>
      <c r="G9" s="15"/>
      <c r="H9" s="15"/>
      <c r="I9" s="20">
        <f>I7/$B$5</f>
        <v>1</v>
      </c>
      <c r="J9" s="21" t="s">
        <v>265</v>
      </c>
      <c r="K9" s="22"/>
      <c r="L9" s="23">
        <f>L5/$B$5</f>
        <v>0</v>
      </c>
      <c r="M9" s="23">
        <f>M5/$B$5</f>
        <v>0</v>
      </c>
      <c r="N9" s="23">
        <f>N5/$B$5</f>
        <v>0</v>
      </c>
      <c r="O9" s="23">
        <f>O5/$B$5</f>
        <v>0</v>
      </c>
      <c r="Q9" s="23">
        <f>Q5/$B$5</f>
        <v>0</v>
      </c>
    </row>
    <row r="10" spans="1:18" ht="13.5" thickBot="1" x14ac:dyDescent="0.25">
      <c r="B10" s="15"/>
      <c r="C10" s="15"/>
      <c r="D10" s="15"/>
      <c r="E10" s="15"/>
      <c r="F10" s="15"/>
      <c r="G10" s="15"/>
      <c r="H10" s="15"/>
    </row>
    <row r="11" spans="1:18" ht="13.5" thickBot="1" x14ac:dyDescent="0.25">
      <c r="B11" s="15"/>
      <c r="C11" s="15"/>
      <c r="D11" s="15"/>
      <c r="E11" s="15"/>
      <c r="F11" s="15"/>
      <c r="G11" s="15"/>
      <c r="H11" s="15"/>
      <c r="I11" s="45">
        <f>I9+SUM(L9:O9)</f>
        <v>1</v>
      </c>
      <c r="J11" s="46"/>
      <c r="K11" s="46"/>
      <c r="L11" s="46"/>
      <c r="M11" s="46"/>
      <c r="N11" s="46"/>
      <c r="O11" s="47"/>
    </row>
    <row r="12" spans="1:18" x14ac:dyDescent="0.2">
      <c r="A12" s="22"/>
      <c r="B12" s="18"/>
      <c r="C12" s="18"/>
      <c r="D12" s="18"/>
      <c r="E12" s="18"/>
      <c r="F12" s="18"/>
      <c r="G12" s="18"/>
      <c r="H12" s="18"/>
      <c r="I12" s="22"/>
      <c r="J12" s="22"/>
      <c r="K12" s="22"/>
      <c r="L12" s="22"/>
      <c r="M12" s="22"/>
      <c r="N12" s="22"/>
      <c r="O12" s="22"/>
      <c r="P12" s="22"/>
      <c r="Q12" s="22"/>
      <c r="R12" s="22"/>
    </row>
    <row r="13" spans="1:18" ht="13.5" thickBot="1" x14ac:dyDescent="0.25">
      <c r="A13" s="24"/>
      <c r="B13" s="25"/>
      <c r="C13" s="25"/>
      <c r="D13" s="25"/>
      <c r="E13" s="25"/>
      <c r="F13" s="25"/>
      <c r="G13" s="25"/>
      <c r="H13" s="25"/>
      <c r="I13" s="24"/>
      <c r="J13" s="24"/>
      <c r="K13" s="24"/>
      <c r="L13" s="24"/>
      <c r="M13" s="24"/>
      <c r="N13" s="24"/>
      <c r="O13" s="24"/>
      <c r="P13" s="24"/>
      <c r="Q13" s="24"/>
      <c r="R13" s="24"/>
    </row>
    <row r="14" spans="1:18" x14ac:dyDescent="0.2">
      <c r="B14" s="15"/>
      <c r="C14" s="15"/>
      <c r="D14" s="15"/>
      <c r="E14" s="15"/>
      <c r="F14" s="15"/>
      <c r="G14" s="15"/>
      <c r="H14" s="15"/>
      <c r="I14" s="15"/>
      <c r="J14" s="15"/>
      <c r="K14" s="15"/>
      <c r="L14" s="15"/>
      <c r="M14" s="15"/>
      <c r="N14" s="15"/>
      <c r="O14" s="15"/>
    </row>
    <row r="15" spans="1:18" ht="13.5" thickBot="1" x14ac:dyDescent="0.25">
      <c r="C15" s="15"/>
      <c r="D15" s="15"/>
      <c r="E15" s="15"/>
      <c r="F15" s="15"/>
      <c r="G15" s="15"/>
      <c r="H15" s="15"/>
      <c r="I15" s="15"/>
      <c r="J15" s="15"/>
      <c r="K15" s="15"/>
      <c r="L15" s="15"/>
      <c r="M15" s="15"/>
      <c r="N15" s="15"/>
      <c r="O15" s="15"/>
    </row>
    <row r="16" spans="1:18" ht="30.6" customHeight="1" thickBot="1" x14ac:dyDescent="0.25">
      <c r="B16" s="39" t="s">
        <v>266</v>
      </c>
      <c r="C16" s="40"/>
      <c r="D16" s="40"/>
      <c r="E16" s="40"/>
      <c r="F16" s="40"/>
      <c r="G16" s="41"/>
      <c r="H16" s="15"/>
      <c r="I16" s="15"/>
      <c r="J16" s="15"/>
      <c r="K16" s="15"/>
      <c r="L16" s="26"/>
      <c r="M16" s="26"/>
      <c r="N16" s="26"/>
      <c r="O16" s="15"/>
    </row>
    <row r="17" spans="1:18" ht="13.5" thickBot="1" x14ac:dyDescent="0.25">
      <c r="C17" s="15"/>
      <c r="D17" s="15"/>
      <c r="E17" s="15"/>
      <c r="F17" s="15"/>
      <c r="G17" s="15"/>
      <c r="H17" s="15"/>
      <c r="I17" s="15"/>
      <c r="J17" s="15"/>
      <c r="K17" s="15"/>
      <c r="L17" s="15"/>
      <c r="M17" s="15"/>
      <c r="N17" s="15"/>
      <c r="O17" s="15"/>
    </row>
    <row r="18" spans="1:18" ht="27.75" customHeight="1" thickBot="1" x14ac:dyDescent="0.25">
      <c r="B18" s="4" t="s">
        <v>267</v>
      </c>
      <c r="C18" s="15"/>
      <c r="D18" s="4" t="s">
        <v>268</v>
      </c>
      <c r="E18" s="4" t="s">
        <v>258</v>
      </c>
      <c r="F18" s="4" t="s">
        <v>249</v>
      </c>
      <c r="G18" s="4" t="s">
        <v>260</v>
      </c>
      <c r="I18" s="15"/>
      <c r="J18" s="15"/>
      <c r="K18" s="15"/>
      <c r="L18" s="15"/>
      <c r="M18" s="15"/>
      <c r="N18" s="15"/>
    </row>
    <row r="19" spans="1:18" ht="31.5" customHeight="1" thickBot="1" x14ac:dyDescent="0.25">
      <c r="B19" s="10">
        <f>COUNTA(Rogue!A:A)-1</f>
        <v>2</v>
      </c>
      <c r="C19" s="15"/>
      <c r="D19" s="13">
        <f>E19+F19</f>
        <v>2</v>
      </c>
      <c r="E19" s="13">
        <f>COUNTIF(Rogue!$M:$M,E18)</f>
        <v>1</v>
      </c>
      <c r="F19" s="13">
        <f>COUNTIF(Rogue!$M:$M,F18)</f>
        <v>1</v>
      </c>
      <c r="G19" s="13">
        <f>COUNTIF(Rogue!$M:$M,G18)</f>
        <v>0</v>
      </c>
      <c r="I19" s="15"/>
      <c r="J19" s="15"/>
      <c r="K19" s="15"/>
      <c r="L19" s="15"/>
      <c r="M19" s="15"/>
      <c r="N19" s="15"/>
      <c r="O19" s="15"/>
      <c r="P19" s="15"/>
      <c r="Q19" s="15"/>
    </row>
    <row r="20" spans="1:18" ht="13.5" thickBot="1" x14ac:dyDescent="0.25">
      <c r="C20" s="15"/>
      <c r="D20" s="15"/>
      <c r="E20" s="15"/>
      <c r="F20" s="15"/>
      <c r="G20" s="15"/>
      <c r="H20" s="15"/>
      <c r="I20" s="6"/>
      <c r="J20" s="15"/>
      <c r="K20" s="15"/>
      <c r="L20" s="15"/>
      <c r="M20" s="15"/>
      <c r="N20" s="15"/>
      <c r="O20" s="15"/>
    </row>
    <row r="21" spans="1:18" ht="16.5" thickBot="1" x14ac:dyDescent="0.25">
      <c r="C21" s="15"/>
      <c r="D21" s="20">
        <f>IF(B19=0,1,D19/$B$19)</f>
        <v>1</v>
      </c>
      <c r="E21" s="21" t="s">
        <v>265</v>
      </c>
      <c r="F21" s="15"/>
      <c r="G21" s="15"/>
      <c r="H21" s="15"/>
      <c r="I21" s="6"/>
      <c r="J21" s="15"/>
      <c r="K21" s="15"/>
      <c r="L21" s="15"/>
      <c r="M21" s="15"/>
      <c r="N21" s="15"/>
      <c r="O21" s="15"/>
    </row>
    <row r="23" spans="1:18" ht="13.5" thickBot="1" x14ac:dyDescent="0.25">
      <c r="A23" s="24"/>
      <c r="B23" s="25"/>
      <c r="C23" s="25"/>
      <c r="D23" s="25"/>
      <c r="E23" s="25"/>
      <c r="F23" s="25"/>
      <c r="G23" s="25"/>
      <c r="H23" s="25"/>
      <c r="I23" s="24"/>
      <c r="J23" s="24"/>
      <c r="K23" s="24"/>
      <c r="L23" s="24"/>
      <c r="M23" s="24"/>
      <c r="N23" s="24"/>
      <c r="O23" s="24"/>
      <c r="P23" s="24"/>
      <c r="Q23" s="24"/>
      <c r="R23" s="24"/>
    </row>
    <row r="24" spans="1:18" x14ac:dyDescent="0.2">
      <c r="B24" s="15"/>
      <c r="C24" s="15"/>
      <c r="D24" s="15"/>
      <c r="E24" s="15"/>
      <c r="F24" s="15"/>
      <c r="G24" s="15"/>
      <c r="H24" s="15"/>
      <c r="I24" s="15"/>
      <c r="J24" s="15"/>
      <c r="K24" s="15"/>
      <c r="L24" s="15"/>
      <c r="M24" s="15"/>
      <c r="N24" s="15"/>
      <c r="O24" s="15"/>
    </row>
    <row r="26" spans="1:18" x14ac:dyDescent="0.2">
      <c r="C26" s="15"/>
      <c r="D26" s="15"/>
    </row>
    <row r="27" spans="1:18" x14ac:dyDescent="0.2">
      <c r="C27" s="15"/>
      <c r="D27" s="15"/>
    </row>
    <row r="28" spans="1:18" x14ac:dyDescent="0.2">
      <c r="C28" s="26"/>
      <c r="D28" s="15"/>
    </row>
    <row r="29" spans="1:18" x14ac:dyDescent="0.2">
      <c r="C29" s="26"/>
      <c r="D29" s="15"/>
    </row>
    <row r="30" spans="1:18" x14ac:dyDescent="0.2">
      <c r="C30" s="26"/>
      <c r="D30" s="15"/>
    </row>
    <row r="31" spans="1:18" x14ac:dyDescent="0.2">
      <c r="C31" s="26"/>
      <c r="D31" s="15"/>
    </row>
    <row r="32" spans="1:18" x14ac:dyDescent="0.2">
      <c r="C32" s="26"/>
      <c r="D32" s="15"/>
    </row>
    <row r="33" spans="3:4" x14ac:dyDescent="0.2">
      <c r="C33" s="26"/>
      <c r="D33" s="15"/>
    </row>
    <row r="34" spans="3:4" x14ac:dyDescent="0.2">
      <c r="C34" s="26"/>
      <c r="D34" s="15"/>
    </row>
    <row r="35" spans="3:4" x14ac:dyDescent="0.2">
      <c r="C35" s="26"/>
      <c r="D35" s="15"/>
    </row>
    <row r="36" spans="3:4" x14ac:dyDescent="0.2">
      <c r="C36" s="26"/>
      <c r="D36" s="15"/>
    </row>
    <row r="37" spans="3:4" x14ac:dyDescent="0.2">
      <c r="C37" s="26"/>
      <c r="D37" s="15"/>
    </row>
    <row r="38" spans="3:4" x14ac:dyDescent="0.2">
      <c r="C38" s="26"/>
      <c r="D38" s="15"/>
    </row>
  </sheetData>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abSelected="1" zoomScale="110" zoomScaleNormal="110" workbookViewId="0">
      <pane xSplit="1" ySplit="1" topLeftCell="G3" activePane="bottomRight" state="frozen"/>
      <selection pane="topRight" activeCell="B1" sqref="B1"/>
      <selection pane="bottomLeft" activeCell="A2" sqref="A2"/>
      <selection pane="bottomRight" activeCell="K3" sqref="K3"/>
    </sheetView>
  </sheetViews>
  <sheetFormatPr defaultColWidth="8.7109375" defaultRowHeight="12.75" x14ac:dyDescent="0.2"/>
  <cols>
    <col min="1" max="1" width="8.7109375" style="28"/>
    <col min="2" max="2" width="23.140625" style="28" customWidth="1"/>
    <col min="3" max="3" width="11.28515625" style="28" customWidth="1"/>
    <col min="4" max="4" width="6.7109375" style="28" customWidth="1"/>
    <col min="5" max="5" width="10.42578125" style="28" customWidth="1"/>
    <col min="6" max="6" width="7.42578125" style="28" customWidth="1"/>
    <col min="7" max="8" width="54.42578125" style="28" customWidth="1"/>
    <col min="9" max="9" width="4.140625" style="28" customWidth="1"/>
    <col min="10" max="10" width="11" style="28" customWidth="1"/>
    <col min="11" max="11" width="12.85546875" style="28" bestFit="1" customWidth="1"/>
    <col min="12" max="12" width="89.85546875" style="28" customWidth="1"/>
    <col min="13" max="13" width="10.7109375" style="28" customWidth="1"/>
    <col min="14" max="14" width="25.7109375" style="28" customWidth="1"/>
    <col min="15" max="15" width="11.140625" style="28" customWidth="1"/>
    <col min="16" max="16384" width="8.7109375" style="28"/>
  </cols>
  <sheetData>
    <row r="1" spans="1:15" ht="28.9" customHeight="1" x14ac:dyDescent="0.2">
      <c r="A1" s="27" t="s">
        <v>269</v>
      </c>
      <c r="B1" s="27" t="s">
        <v>9</v>
      </c>
      <c r="C1" s="27" t="s">
        <v>14</v>
      </c>
      <c r="D1" s="27" t="s">
        <v>15</v>
      </c>
      <c r="E1" s="27" t="s">
        <v>270</v>
      </c>
      <c r="F1" s="27" t="s">
        <v>271</v>
      </c>
      <c r="G1" s="27" t="s">
        <v>1</v>
      </c>
      <c r="H1" s="27" t="s">
        <v>19</v>
      </c>
      <c r="I1" s="27" t="s">
        <v>272</v>
      </c>
      <c r="J1" s="27" t="s">
        <v>273</v>
      </c>
      <c r="K1" s="27" t="s">
        <v>274</v>
      </c>
      <c r="L1" s="27" t="s">
        <v>275</v>
      </c>
      <c r="M1" s="27" t="s">
        <v>247</v>
      </c>
      <c r="N1" s="27" t="s">
        <v>248</v>
      </c>
      <c r="O1" s="27" t="s">
        <v>276</v>
      </c>
    </row>
    <row r="2" spans="1:15" ht="63.75" x14ac:dyDescent="0.2">
      <c r="A2" s="28" t="s">
        <v>291</v>
      </c>
      <c r="B2" s="28" t="s">
        <v>278</v>
      </c>
      <c r="C2" s="28" t="s">
        <v>279</v>
      </c>
      <c r="D2" s="28">
        <v>162</v>
      </c>
      <c r="E2" s="28" t="s">
        <v>280</v>
      </c>
      <c r="F2" s="28">
        <v>6</v>
      </c>
      <c r="G2" s="29" t="s">
        <v>281</v>
      </c>
      <c r="H2" s="30" t="s">
        <v>282</v>
      </c>
      <c r="I2" s="28" t="s">
        <v>277</v>
      </c>
      <c r="J2" s="28" t="s">
        <v>75</v>
      </c>
      <c r="K2" s="28" t="s">
        <v>26</v>
      </c>
      <c r="L2" s="28" t="s">
        <v>299</v>
      </c>
      <c r="M2" s="28" t="s">
        <v>258</v>
      </c>
    </row>
    <row r="3" spans="1:15" ht="378.75" customHeight="1" x14ac:dyDescent="0.2">
      <c r="A3" s="28" t="s">
        <v>300</v>
      </c>
      <c r="B3" s="28" t="s">
        <v>301</v>
      </c>
      <c r="C3" s="28" t="s">
        <v>302</v>
      </c>
      <c r="G3" s="28" t="s">
        <v>303</v>
      </c>
      <c r="H3" s="28" t="s">
        <v>304</v>
      </c>
      <c r="I3" s="28" t="s">
        <v>55</v>
      </c>
      <c r="K3" s="28" t="s">
        <v>24</v>
      </c>
      <c r="L3" s="28" t="s">
        <v>305</v>
      </c>
      <c r="M3" s="28" t="s">
        <v>249</v>
      </c>
    </row>
  </sheetData>
  <autoFilter ref="A1:O1"/>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Rogue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c.chaplin</cp:lastModifiedBy>
  <dcterms:created xsi:type="dcterms:W3CDTF">2014-03-27T17:40:35Z</dcterms:created>
  <dcterms:modified xsi:type="dcterms:W3CDTF">2020-03-05T23:19:42Z</dcterms:modified>
  <cp:category/>
  <cp:contentStatus/>
</cp:coreProperties>
</file>