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9"/>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8_{36F48CDD-E982-7545-9FD4-8B2790BC335D}" xr6:coauthVersionLast="40" xr6:coauthVersionMax="40" xr10:uidLastSave="{00000000-0000-0000-0000-000000000000}"/>
  <bookViews>
    <workbookView xWindow="0" yWindow="460" windowWidth="28800" windowHeight="16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Comments'!$A$2:$N$85</definedName>
  </definedNames>
  <calcPr calcId="191029"/>
</workbook>
</file>

<file path=xl/calcChain.xml><?xml version="1.0" encoding="utf-8"?>
<calcChain xmlns="http://schemas.openxmlformats.org/spreadsheetml/2006/main">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N7" i="5"/>
  <c r="N11" i="5"/>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<sst xmlns="http://schemas.openxmlformats.org/spreadsheetml/2006/main" count="3435" uniqueCount="869">
  <si>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</si>
  <si>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</si>
  <si>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</si>
  <si>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</si>
  <si>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</si>
  <si>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</si>
  <si>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</si>
  <si>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</si>
  <si>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</si>
  <si>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</si>
  <si>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</si>
  <si>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</si>
  <si>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</si>
  <si>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</si>
  <si>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</si>
  <si>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</si>
  <si>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</si>
  <si>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</si>
  <si>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</si>
  <si>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</si>
  <si>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</si>
  <si>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</si>
  <si>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</si>
  <si>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</si>
  <si>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</si>
  <si>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</si>
  <si>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</si>
  <si>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</si>
  <si>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</si>
  <si>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</si>
  <si>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</si>
  <si>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</si>
  <si>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</si>
  <si>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</si>
  <si>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</si>
  <si>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</si>
  <si>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</si>
  <si>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</si>
  <si>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</si>
  <si>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</si>
  <si>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</si>
  <si>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</si>
  <si>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</si>
  <si>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</si>
  <si>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</si>
  <si>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</si>
  <si>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</si>
  <si>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</si>
  <si>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</si>
  <si>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</si>
  <si>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</si>
  <si>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</si>
  <si>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</si>
  <si>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</si>
  <si>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</si>
  <si>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</si>
  <si>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</si>
  <si>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</si>
  <si>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</si>
  <si>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</si>
  <si>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</si>
  <si>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</si>
  <si>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</si>
  <si>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</si>
  <si>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</si>
  <si>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</si>
  <si>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</si>
  <si>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</si>
  <si>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</si>
  <si>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</si>
  <si>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</si>
  <si>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</si>
  <si>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</si>
  <si>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</si>
  <si>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</si>
  <si>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</si>
  <si>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</si>
  <si>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</si>
  <si>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</si>
  <si>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</si>
  <si>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</si>
  <si>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</si>
  <si>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</si>
  <si>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</si>
  <si>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</si>
  <si>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</si>
  <si>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</si>
  <si>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</si>
  <si>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</si>
  <si>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</si>
  <si>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</si>
  <si>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</si>
  <si>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</si>
  <si>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</si>
  <si>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</si>
  <si>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</si>
  <si>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</si>
  <si>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</si>
  <si>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</si>
  <si>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</si>
  <si>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</si>
  <si>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</si>
  <si>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</si>
  <si>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</si>
  <si>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</si>
  <si>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</si>
  <si>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</si>
  <si>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</si>
  <si>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</si>
  <si>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</si>
  <si>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</si>
  <si>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</si>
  <si>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</si>
  <si>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</si>
  <si>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</si>
  <si>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</si>
  <si>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</si>
  <si>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</si>
  <si>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</si>
  <si>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</si>
  <si>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</si>
  <si>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</si>
  <si>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</si>
  <si>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</si>
  <si>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</si>
  <si>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</si>
  <si>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</si>
  <si>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</si>
  <si>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</si>
  <si>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</si>
  <si>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</si>
  <si>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</si>
  <si>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</si>
  <si>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</si>
  <si>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</si>
  <si>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</si>
  <si>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</si>
  <si>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</si>
  <si>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</si>
  <si>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</si>
  <si>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</si>
  <si>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</si>
  <si>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</si>
  <si>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</si>
  <si>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</si>
  <si>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</si>
  <si>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</si>
  <si>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</si>
  <si>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</si>
  <si>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</si>
  <si>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</si>
  <si>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</si>
  <si>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</si>
  <si>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</si>
  <si>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</si>
  <si>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</si>
  <si>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</si>
  <si>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</si>
  <si>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</si>
  <si>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</si>
  <si>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</si>
  <si>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</si>
  <si>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</si>
  <si>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</si>
  <si>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</si>
  <si>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</si>
  <si>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</si>
  <si>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</si>
  <si>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</si>
  <si>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</si>
  <si>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</si>
  <si>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</si>
  <si>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</si>
  <si>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</si>
  <si>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</si>
  <si>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</si>
  <si>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</si>
  <si>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</si>
  <si>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</si>
  <si>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</si>
  <si>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</si>
  <si>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</si>
  <si>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</si>
  <si>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</si>
  <si>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</si>
  <si>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</si>
  <si>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</si>
  <si>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</si>
  <si>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</si>
  <si>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</si>
  <si>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</si>
  <si>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</si>
  <si>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</si>
  <si>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</si>
  <si>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</si>
  <si>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</si>
  <si>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</si>
  <si>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</si>
  <si>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</si>
  <si>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</si>
  <si>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</si>
  <si>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</si>
  <si>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</si>
  <si>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</si>
  <si>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</si>
  <si>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</si>
  <si>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</si>
  <si>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</si>
  <si>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</si>
  <si>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</si>
  <si>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</si>
  <si>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</si>
  <si>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</si>
  <si>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</si>
  <si>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</si>
  <si>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</si>
  <si>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</si>
  <si>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</si>
  <si>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</si>
  <si>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</si>
  <si>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</si>
  <si>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</si>
  <si>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</si>
  <si>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</si>
  <si>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</si>
  <si>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</si>
  <si>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</si>
  <si>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</si>
  <si>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</si>
  <si>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</si>
  <si>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</si>
  <si>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</si>
  <si>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</si>
  <si>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</si>
  <si>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</si>
  <si>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</si>
  <si>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</si>
  <si>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</si>
  <si>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</si>
  <si>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</si>
  <si>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</si>
  <si>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</si>
  <si>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</si>
  <si>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</si>
  <si>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</si>
  <si>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</si>
  <si>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</si>
  <si>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</si>
  <si>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</si>
  <si>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</si>
  <si>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</si>
  <si>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</si>
  <si>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</si>
  <si>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</si>
  <si>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</si>
  <si>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</si>
  <si>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</si>
  <si>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</si>
  <si>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</si>
  <si>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</si>
  <si>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</si>
  <si>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</si>
  <si>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</si>
  <si>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</si>
  <si>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</si>
  <si>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</si>
  <si>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</si>
  <si>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</si>
  <si>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</si>
  <si>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</si>
  <si>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</si>
  <si>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</si>
  <si>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</si>
  <si>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</si>
  <si>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</si>
  <si>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</si>
  <si>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</si>
  <si>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</si>
  <si>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</si>
  <si>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</si>
  <si>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</si>
  <si>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</si>
  <si>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</si>
  <si>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</si>
  <si>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</si>
  <si>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</si>
  <si>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</si>
  <si>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</si>
  <si>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</si>
  <si>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</si>
  <si>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</si>
  <si>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</si>
  <si>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</si>
  <si>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</si>
  <si>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</si>
  <si>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</si>
  <si>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</si>
  <si>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</si>
  <si>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</si>
  <si>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</si>
  <si>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</si>
  <si>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</si>
  <si>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</si>
  <si>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</si>
  <si>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</si>
  <si>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</si>
  <si>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</si>
  <si>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</si>
  <si>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</si>
  <si>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</si>
  <si>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</si>
  <si>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</si>
  <si>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</si>
  <si>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</si>
  <si>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</si>
  <si>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</si>
  <si>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</si>
  <si>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</si>
  <si>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</si>
  <si>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</si>
  <si>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</si>
  <si>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</si>
  <si>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</si>
  <si>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</si>
  <si>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</si>
  <si>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</si>
  <si>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</si>
  <si>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</si>
  <si>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</si>
  <si>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</si>
  <si>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</si>
  <si>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</si>
  <si>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</si>
  <si>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</si>
  <si>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</si>
  <si>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</si>
  <si>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</si>
  <si>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</si>
  <si>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</si>
  <si>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</si>
  <si>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</si>
  <si>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</si>
  <si>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</si>
  <si>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</si>
  <si>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</si>
  <si>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</si>
  <si>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</si>
  <si>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</si>
  <si>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</si>
  <si>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</si>
  <si>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</si>
  <si>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</si>
  <si>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</si>
  <si>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</si>
  <si>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</si>
  <si>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</si>
  <si>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</si>
  <si>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</si>
  <si>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</si>
  <si>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</si>
  <si>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</si>
  <si>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</si>
  <si>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</si>
  <si>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</si>
  <si>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</si>
  <si>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</si>
  <si>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</si>
  <si>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</si>
  <si>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</si>
  <si>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</si>
  <si>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</si>
  <si>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</si>
  <si>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</si>
  <si>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</si>
  <si>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</si>
  <si>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</si>
  <si>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</si>
  <si>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</si>
  <si>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</si>
  <si>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</si>
  <si>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</si>
  <si>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</si>
  <si>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</si>
  <si>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</si>
  <si>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</si>
  <si>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</si>
  <si>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</si>
  <si>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</si>
  <si>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</si>
  <si>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</si>
  <si>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</si>
  <si>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</si>
  <si>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</si>
  <si>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</si>
  <si>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</si>
  <si>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</si>
  <si>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</si>
  <si>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</si>
  <si>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</si>
  <si>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</si>
  <si>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</si>
  <si>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</si>
  <si>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</si>
  <si>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</si>
  <si>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</si>
  <si>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</si>
  <si>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</si>
  <si>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</si>
  <si>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</si>
  <si>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</si>
  <si>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</si>
  <si>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</si>
  <si>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</si>
  <si>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</si>
  <si>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</si>
  <si>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</si>
  <si>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</si>
  <si>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</si>
  <si>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</si>
  <si>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</si>
  <si>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</si>
  <si>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</si>
  <si>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</si>
  <si>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</si>
  <si>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</si>
  <si>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</si>
  <si>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</si>
  <si>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</si>
  <si>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</si>
  <si>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</si>
  <si>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</si>
  <si>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</si>
  <si>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</si>
  <si>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</si>
  <si>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</si>
  <si>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</si>
  <si>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</si>
  <si>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</si>
  <si>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</si>
  <si>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</si>
  <si>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</si>
  <si>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</si>
  <si>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</si>
  <si>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</si>
  <si>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</si>
  <si>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</si>
  <si>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</si>
  <si>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</si>
  <si>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</si>
  <si>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</si>
  <si>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</si>
  <si>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</si>
  <si>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</si>
  <si>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</si>
  <si>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</si>
  <si>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</si>
  <si>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</si>
  <si>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</si>
  <si>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</si>
  <si>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</si>
  <si>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</si>
  <si>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</si>
  <si>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</si>
  <si>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</si>
  <si>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</si>
  <si>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</si>
  <si>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</si>
  <si>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</si>
  <si>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</si>
  <si>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</si>
  <si>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</si>
  <si>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</si>
  <si>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</si>
  <si>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</si>
  <si>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</si>
  <si>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</si>
  <si>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</si>
  <si>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</si>
  <si>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</si>
  <si>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</si>
  <si>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</si>
  <si>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</si>
  <si>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</si>
  <si>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</si>
  <si>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</si>
  <si>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</si>
  <si>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</si>
  <si>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</si>
  <si>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</si>
  <si>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</si>
  <si>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</si>
  <si>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</si>
  <si>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</si>
  <si>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</si>
  <si>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</si>
  <si>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</si>
  <si>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</si>
  <si>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</si>
  <si>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</si>
  <si>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</si>
  <si>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</si>
  <si>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</si>
  <si>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</si>
  <si>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</si>
  <si>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</si>
  <si>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</si>
  <si>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</si>
  <si>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</si>
  <si>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</si>
  <si>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</si>
  <si>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</si>
  <si>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</si>
  <si>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</si>
  <si>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</si>
  <si>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</si>
  <si>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</si>
  <si>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</si>
  <si>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</si>
  <si>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</si>
  <si>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</si>
  <si>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</si>
  <si>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</si>
  <si>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</si>
  <si>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</si>
  <si>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</si>
  <si>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</si>
  <si>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</si>
  <si>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</si>
  <si>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</si>
  <si>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</si>
  <si>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</si>
  <si>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</si>
  <si>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</si>
  <si>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</si>
  <si>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</si>
  <si>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</si>
  <si>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</si>
  <si>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</si>
  <si>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</si>
  <si>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</si>
  <si>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</si>
  <si>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</si>
  <si>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</si>
  <si>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</si>
  <si>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</si>
  <si>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</si>
  <si>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</si>
  <si>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</si>
  <si>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</si>
  <si>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</si>
  <si>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</si>
  <si>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</si>
  <si>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</si>
  <si>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</si>
  <si>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</si>
  <si>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</si>
  <si>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</si>
  <si>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</si>
  <si>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</si>
  <si>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</si>
  <si>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</si>
  <si>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</si>
  <si>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</si>
  <si>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</si>
  <si>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</si>
  <si>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</si>
  <si>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</si>
  <si>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</si>
  <si>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</si>
  <si>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</si>
  <si>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</si>
  <si>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</si>
  <si>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</si>
  <si>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</si>
  <si>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</si>
  <si>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</si>
  <si>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</si>
  <si>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</si>
  <si>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</si>
  <si>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</si>
  <si>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</si>
  <si>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</si>
  <si>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</si>
  <si>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</si>
  <si>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</si>
  <si>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</si>
  <si>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</si>
  <si>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</si>
  <si>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</si>
  <si>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</si>
  <si>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</si>
  <si>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</si>
  <si>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</si>
  <si>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</si>
  <si>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</si>
  <si>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</si>
  <si>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</si>
  <si>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</si>
  <si>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</si>
  <si>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</si>
  <si>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</si>
  <si>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</si>
  <si>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</si>
  <si>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</si>
  <si>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</si>
  <si>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</si>
  <si>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</si>
  <si>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</si>
  <si>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</si>
  <si>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</si>
  <si>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</si>
  <si>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</si>
  <si>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</si>
  <si>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</si>
  <si>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</si>
  <si>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</si>
  <si>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</si>
  <si>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</si>
  <si>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</si>
  <si>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</si>
  <si>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</si>
  <si>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</si>
  <si>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</si>
  <si>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</si>
  <si>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</si>
  <si>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</si>
  <si>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</si>
  <si>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</si>
  <si>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</si>
  <si>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</si>
  <si>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</si>
  <si>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</si>
  <si>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</si>
  <si>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</si>
  <si>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</si>
  <si>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</si>
  <si>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</si>
  <si>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</si>
  <si>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</si>
  <si>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</si>
  <si>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</si>
  <si>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</si>
  <si>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</si>
  <si>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</si>
  <si>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</si>
  <si>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</si>
  <si>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</si>
  <si>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</si>
  <si>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</si>
  <si>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</si>
  <si>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</si>
  <si>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</si>
  <si>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</si>
  <si>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</si>
  <si>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</si>
  <si>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</si>
  <si>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</si>
  <si>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</si>
  <si>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</si>
  <si>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</si>
  <si>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</si>
  <si>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</si>
  <si>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</si>
  <si>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</si>
  <si>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</si>
  <si>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</si>
  <si>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</si>
  <si>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</si>
  <si>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</si>
  <si>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</si>
  <si>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</si>
  <si>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</si>
  <si>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</si>
  <si>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</si>
  <si>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</si>
  <si>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</si>
  <si>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</si>
  <si>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</si>
  <si>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</si>
  <si>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</si>
  <si>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</si>
  <si>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</si>
  <si>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</si>
  <si>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</si>
  <si>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</si>
  <si>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</si>
  <si>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</si>
  <si>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</si>
  <si>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</si>
  <si>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</si>
  <si>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</si>
  <si>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</si>
  <si>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</si>
  <si>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</si>
  <si>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</si>
  <si>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</si>
  <si>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</si>
  <si>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</si>
  <si>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</si>
  <si>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</si>
  <si>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</si>
  <si>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</si>
  <si>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</si>
  <si>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</si>
  <si>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</si>
  <si>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</si>
  <si>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</si>
  <si>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</si>
  <si>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</si>
  <si>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</si>
  <si>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</si>
  <si>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</si>
  <si>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</si>
  <si>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</si>
  <si>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</si>
  <si>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</si>
  <si>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</si>
  <si>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</si>
  <si>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IEEE doesn't have access to the ZigBee document. Please provide proposed resolution and permission from ZigBee to include the IEEE 802.15.4</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</si>
  <si>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</si>
  <si>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</si>
  <si>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</si>
  <si>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</si>
  <si>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</si>
  <si>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</si>
  <si>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</si>
  <si>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</si>
  <si>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</si>
  <si>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</si>
  <si>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</si>
  <si>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Ruben</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</si>
  <si>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</si>
  <si>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</si>
  <si>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</si>
  <si>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</si>
  <si>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</si>
  <si>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</si>
  <si>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</si>
  <si>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</si>
  <si>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</si>
  <si>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</si>
  <si>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</si>
  <si>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</si>
  <si>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</si>
  <si>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</si>
  <si>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</si>
  <si>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</si>
  <si>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</si>
  <si>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</si>
  <si>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</si>
  <si>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</si>
  <si>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</si>
  <si>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</si>
  <si>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</si>
  <si>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</si>
  <si>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</si>
  <si>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</si>
  <si>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</si>
  <si>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</si>
  <si>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</si>
  <si>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</si>
  <si>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</si>
  <si>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</si>
  <si>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</si>
  <si>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</si>
  <si>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</si>
  <si>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</si>
  <si>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</si>
  <si>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</si>
  <si>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</si>
  <si>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</si>
  <si>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</si>
  <si>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</si>
  <si>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</si>
  <si>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</si>
  <si>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</si>
  <si>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</si>
  <si>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</si>
  <si>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</si>
  <si>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Kunal and Tero to work on the updated text for clarification.</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</si>
  <si>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</si>
  <si>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</si>
  <si>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</si>
  <si>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</si>
  <si>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</si>
  <si>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</si>
  <si>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</si>
  <si>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</si>
  <si>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</si>
  <si>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Shoichi-san/ Yokota-san
Check to confirm all the constraints specified in the section are valid and required</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</si>
  <si>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</si>
  <si>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</si>
  <si>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</si>
  <si>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</si>
  <si>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</si>
  <si>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</si>
  <si>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</si>
  <si>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</si>
  <si>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</si>
  <si>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SRM metric ID shall be a bit field or interger? Update the reference for table 7-49 to Table 7-15. Also check the references for other tables</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</si>
  <si>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</si>
  <si>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</si>
  <si>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</si>
  <si>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</si>
  <si>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</si>
  <si>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</si>
  <si>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</si>
  <si>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</si>
  <si>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</si>
  <si>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</si>
  <si>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</si>
  <si>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</si>
  <si>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</si>
  <si>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</si>
  <si>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</si>
  <si>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</si>
  <si>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Delete the sentence  "The PHY PIB attribute phyCCAMode, as described in 11.3, shall indicate the appropriate operation mode." as phyCCAMode is removed from entire standard, as it was only used by CCA Mode 6.</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</si>
  <si>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</si>
  <si>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</si>
  <si>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</si>
  <si>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</si>
  <si>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</si>
  <si>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</si>
  <si>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</si>
  <si>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</si>
  <si>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</si>
  <si>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</si>
  <si>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</si>
  <si>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</si>
  <si>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</si>
  <si>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</si>
  <si>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</si>
  <si>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</si>
  <si>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v</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</si>
  <si>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</si>
  <si>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</si>
  <si>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</si>
  <si>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</si>
  <si>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</si>
  <si>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</si>
  <si>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</si>
  <si>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</si>
  <si>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</si>
  <si>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</si>
  <si>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</si>
  <si>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</si>
  <si>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</si>
  <si>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</si>
  <si>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</si>
  <si>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</si>
  <si>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</si>
  <si>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</si>
  <si>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</si>
  <si>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</si>
  <si>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</si>
  <si>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</si>
  <si>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</si>
  <si>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</si>
  <si>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</si>
  <si>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</si>
  <si>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</si>
  <si>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</si>
  <si>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</si>
  <si>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</si>
  <si>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</si>
  <si>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</si>
  <si>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</si>
  <si>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Phil Beecher</t>
  </si>
  <si>
    <t xml:space="preserve">Add a framepending parameter to the MCPS-DATA.indication list with Boolean type and range as TRUE/ False. Description: The value of the frame pending field of the frame control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</si>
</sst>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5">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67">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xf numFmtId="0" fontId="0" fillId="0" borderId="0" xfId="0" applyFill="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32</xdr:row>
      <xdr:rowOff>2086312</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57" t="s">
        <v>24</v>
      </c>
      <c r="D6" s="57"/>
    </row>
    <row r="7" spans="2:4" ht="17.25" customHeight="1" x14ac:dyDescent="0.15">
      <c r="B7" s="6" t="s">
        <v>2</v>
      </c>
      <c r="C7" s="58" t="s">
        <v>27</v>
      </c>
      <c r="D7" s="58"/>
    </row>
    <row r="8" spans="2:4" ht="17" x14ac:dyDescent="0.15">
      <c r="B8" s="6" t="s">
        <v>3</v>
      </c>
      <c r="C8" s="59">
        <v>43299</v>
      </c>
      <c r="D8" s="59"/>
    </row>
    <row r="9" spans="2:4" ht="14.75" customHeight="1" x14ac:dyDescent="0.15">
      <c r="B9" s="57" t="s">
        <v>4</v>
      </c>
      <c r="C9" s="6" t="s">
        <v>30</v>
      </c>
      <c r="D9" s="6" t="s">
        <v>31</v>
      </c>
    </row>
    <row r="10" spans="2:4" ht="17" x14ac:dyDescent="0.15">
      <c r="B10" s="57"/>
      <c r="C10" s="8" t="s">
        <v>32</v>
      </c>
      <c r="D10" s="8"/>
    </row>
    <row r="11" spans="2:4" ht="17" x14ac:dyDescent="0.15">
      <c r="B11" s="57"/>
      <c r="C11" s="8" t="s">
        <v>33</v>
      </c>
      <c r="D11" s="8" t="s">
        <v>34</v>
      </c>
    </row>
    <row r="12" spans="2:4" ht="16" x14ac:dyDescent="0.15">
      <c r="B12" s="57"/>
      <c r="C12" s="9"/>
      <c r="D12" s="10"/>
    </row>
    <row r="13" spans="2:4" ht="14.75" customHeight="1" x14ac:dyDescent="0.2">
      <c r="B13" s="57" t="s">
        <v>5</v>
      </c>
      <c r="C13" s="11"/>
      <c r="D13" s="6"/>
    </row>
    <row r="14" spans="2:4" ht="16" x14ac:dyDescent="0.2">
      <c r="B14" s="57"/>
      <c r="C14" s="12"/>
    </row>
    <row r="15" spans="2:4" ht="14.75" customHeight="1" x14ac:dyDescent="0.15">
      <c r="B15" s="6" t="s">
        <v>6</v>
      </c>
      <c r="C15" s="57" t="s">
        <v>29</v>
      </c>
      <c r="D15" s="57"/>
    </row>
    <row r="16" spans="2:4" s="13" customFormat="1" ht="20.25" customHeight="1" x14ac:dyDescent="0.15">
      <c r="B16" s="6" t="s">
        <v>7</v>
      </c>
      <c r="C16" s="57" t="s">
        <v>28</v>
      </c>
      <c r="D16" s="57"/>
    </row>
    <row r="17" spans="2:4" s="13" customFormat="1" ht="84" customHeight="1" x14ac:dyDescent="0.15">
      <c r="B17" s="7" t="s">
        <v>8</v>
      </c>
      <c r="C17" s="57" t="s">
        <v>9</v>
      </c>
      <c r="D17" s="57"/>
    </row>
    <row r="18" spans="2:4" s="13" customFormat="1" ht="36.75" customHeight="1" x14ac:dyDescent="0.15">
      <c r="B18" s="9" t="s">
        <v>10</v>
      </c>
      <c r="C18" s="57" t="s">
        <v>11</v>
      </c>
      <c r="D18" s="5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N34"/>
  <sheetViews>
    <sheetView topLeftCell="A3" zoomScale="130" zoomScaleNormal="130" workbookViewId="0">
      <selection activeCell="I17" sqref="I17"/>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2" t="s">
        <v>830</v>
      </c>
      <c r="C5" s="63"/>
      <c r="D5" s="63"/>
      <c r="E5" s="64"/>
      <c r="G5" s="62" t="s">
        <v>831</v>
      </c>
      <c r="H5" s="63"/>
      <c r="I5" s="63"/>
      <c r="J5" s="64"/>
      <c r="L5" s="62" t="s">
        <v>835</v>
      </c>
      <c r="M5" s="63"/>
      <c r="N5" s="64"/>
    </row>
    <row r="6" spans="2:14" ht="14" thickBot="1" x14ac:dyDescent="0.2">
      <c r="B6" s="47"/>
      <c r="C6" s="48" t="s">
        <v>824</v>
      </c>
      <c r="D6" s="48" t="s">
        <v>825</v>
      </c>
      <c r="E6" s="49" t="s">
        <v>829</v>
      </c>
      <c r="G6" s="47"/>
      <c r="H6" s="50" t="s">
        <v>824</v>
      </c>
      <c r="I6" s="50" t="s">
        <v>825</v>
      </c>
      <c r="J6" s="51" t="s">
        <v>829</v>
      </c>
      <c r="L6" s="47"/>
      <c r="M6" s="48" t="s">
        <v>824</v>
      </c>
      <c r="N6" s="49" t="s">
        <v>825</v>
      </c>
    </row>
    <row r="7" spans="2:14" x14ac:dyDescent="0.15">
      <c r="B7" s="44" t="s">
        <v>826</v>
      </c>
      <c r="C7" s="45">
        <f>COUNTIFS('LB150 Comments'!J2:J300, "E",'LB150 Comments'!M2:M300, "Accept")</f>
        <v>39</v>
      </c>
      <c r="D7" s="45">
        <f>COUNTIFS('LB150 Comments'!J2:J300, "T",'LB150 Comments'!M2:M300,"Accept")</f>
        <v>19</v>
      </c>
      <c r="E7" s="46">
        <f>SUM(C7:D7)</f>
        <v>58</v>
      </c>
      <c r="G7" s="44" t="s">
        <v>826</v>
      </c>
      <c r="H7" s="45">
        <f>COUNTIFS('Rogue Comments'!J2:J100, "E", 'Rogue Comments'!M2:M100, "Accept")</f>
        <v>35</v>
      </c>
      <c r="I7" s="45">
        <f>COUNTIFS('Rogue Comments'!J2:J100, "T", 'Rogue Comments'!M2:M100, "Accept")</f>
        <v>2</v>
      </c>
      <c r="J7" s="46">
        <f>SUM(H7:I7)</f>
        <v>37</v>
      </c>
      <c r="L7" s="44" t="s">
        <v>826</v>
      </c>
      <c r="M7" s="45">
        <f t="shared" ref="M7:N12" si="0">SUM(C7+H7)</f>
        <v>74</v>
      </c>
      <c r="N7" s="46">
        <f t="shared" si="0"/>
        <v>21</v>
      </c>
    </row>
    <row r="8" spans="2:14" x14ac:dyDescent="0.15">
      <c r="B8" s="44" t="s">
        <v>672</v>
      </c>
      <c r="C8" s="45">
        <f>COUNTIFS('LB150 Comments'!J2:J237,"E",'LB150 Comments'!M2:M237,"Revised")</f>
        <v>9</v>
      </c>
      <c r="D8" s="45">
        <f>COUNTIFS('LB150 Comments'!J2:J300, "T",'LB150 Comments'!M2:M300, "Revised")</f>
        <v>46</v>
      </c>
      <c r="E8" s="46">
        <f t="shared" ref="E8:E13" si="1">SUM(C8:D8)</f>
        <v>55</v>
      </c>
      <c r="G8" s="44" t="s">
        <v>672</v>
      </c>
      <c r="H8" s="45">
        <f>COUNTIFS('Rogue Comments'!J2:J101, "E", 'Rogue Comments'!M2:M101, "Revised")</f>
        <v>1</v>
      </c>
      <c r="I8" s="45">
        <f>COUNTIFS('Rogue Comments'!J2:J101, "T", 'Rogue Comments'!M2:M101, "Revised")</f>
        <v>3</v>
      </c>
      <c r="J8" s="46">
        <f t="shared" ref="J8:J13" si="2">SUM(H8:I8)</f>
        <v>4</v>
      </c>
      <c r="L8" s="44" t="s">
        <v>672</v>
      </c>
      <c r="M8" s="45">
        <f t="shared" si="0"/>
        <v>10</v>
      </c>
      <c r="N8" s="46">
        <f t="shared" si="0"/>
        <v>49</v>
      </c>
    </row>
    <row r="9" spans="2:14" x14ac:dyDescent="0.15">
      <c r="B9" s="44" t="s">
        <v>827</v>
      </c>
      <c r="C9" s="45">
        <f>COUNTIFS('LB150 Comments'!J3:J237,"E",'LB150 Comments'!M3:M237,"Reject")</f>
        <v>10</v>
      </c>
      <c r="D9" s="45">
        <f>COUNTIFS('LB150 Comments'!J3:J237,"T",'LB150 Comments'!M3:M237,"Reject")</f>
        <v>10</v>
      </c>
      <c r="E9" s="46">
        <f t="shared" si="1"/>
        <v>20</v>
      </c>
      <c r="G9" s="44" t="s">
        <v>827</v>
      </c>
      <c r="H9" s="45">
        <f>COUNTIFS('Rogue Comments'!J2:J102, "E", 'Rogue Comments'!M2:M102, "Reject")</f>
        <v>1</v>
      </c>
      <c r="I9" s="45">
        <f>COUNTIFS('Rogue Comments'!J2:J102, "T", 'Rogue Comments'!M2:M102, "Reject")</f>
        <v>2</v>
      </c>
      <c r="J9" s="46">
        <f t="shared" si="2"/>
        <v>3</v>
      </c>
      <c r="L9" s="44" t="s">
        <v>827</v>
      </c>
      <c r="M9" s="45">
        <f t="shared" si="0"/>
        <v>11</v>
      </c>
      <c r="N9" s="46">
        <f t="shared" si="0"/>
        <v>12</v>
      </c>
    </row>
    <row r="10" spans="2:14" x14ac:dyDescent="0.15">
      <c r="B10" s="44" t="s">
        <v>828</v>
      </c>
      <c r="C10" s="45">
        <f>COUNTIFS('LB150 Comments'!J3:J237,"E",'LB150 Comments'!M3:M237,"Withdrawn")</f>
        <v>0</v>
      </c>
      <c r="D10" s="45">
        <f>COUNTIFS('LB150 Comments'!J3:J237,"T",'LB150 Comments'!M3:M237,"Withdrawn")</f>
        <v>0</v>
      </c>
      <c r="E10" s="46">
        <f t="shared" si="1"/>
        <v>0</v>
      </c>
      <c r="G10" s="44" t="s">
        <v>828</v>
      </c>
      <c r="H10" s="45">
        <f>COUNTIFS('Rogue Comments'!J2:J103, "E", 'Rogue Comments'!M2:M103, "Withdrawn")</f>
        <v>0</v>
      </c>
      <c r="I10" s="45">
        <f>COUNTIFS('Rogue Comments'!J2:J103, "T", 'Rogue Comments'!M2:M103, "Withdrawn")</f>
        <v>0</v>
      </c>
      <c r="J10" s="46">
        <f t="shared" si="2"/>
        <v>0</v>
      </c>
      <c r="L10" s="44" t="s">
        <v>828</v>
      </c>
      <c r="M10" s="45">
        <f t="shared" si="0"/>
        <v>0</v>
      </c>
      <c r="N10" s="46">
        <f t="shared" si="0"/>
        <v>0</v>
      </c>
    </row>
    <row r="11" spans="2:14" x14ac:dyDescent="0.15">
      <c r="B11" s="44" t="s">
        <v>719</v>
      </c>
      <c r="C11" s="45">
        <f>COUNTIFS('LB150 Comments'!J3:J237,"E",'LB150 Comments'!M3:M237,"Defer")</f>
        <v>0</v>
      </c>
      <c r="D11" s="55">
        <f>COUNTIFS('LB150 Comments'!J3:J237,"T",'LB150 Comments'!M3:M237,"Defer")</f>
        <v>51</v>
      </c>
      <c r="E11" s="46">
        <f t="shared" si="1"/>
        <v>51</v>
      </c>
      <c r="G11" s="44" t="s">
        <v>719</v>
      </c>
      <c r="H11" s="45">
        <f>COUNTIFS('Rogue Comments'!J2:J104, "E", 'Rogue Comments'!M2:M104, "Defer")</f>
        <v>0</v>
      </c>
      <c r="I11" s="55">
        <f>COUNTIFS('Rogue Comments'!J2:J104, "T", 'Rogue Comments'!M2:M104, "Defer")</f>
        <v>2</v>
      </c>
      <c r="J11" s="46">
        <f t="shared" si="2"/>
        <v>2</v>
      </c>
      <c r="L11" s="44" t="s">
        <v>719</v>
      </c>
      <c r="M11" s="45">
        <f t="shared" si="0"/>
        <v>0</v>
      </c>
      <c r="N11" s="56">
        <f t="shared" si="0"/>
        <v>53</v>
      </c>
    </row>
    <row r="12" spans="2:14" ht="14" thickBot="1" x14ac:dyDescent="0.2">
      <c r="B12" s="44" t="s">
        <v>834</v>
      </c>
      <c r="C12" s="45">
        <f>COUNTIFS('LB150 Comments'!J3:J237,"E",'LB150 Comments'!M3:M237,"")</f>
        <v>50</v>
      </c>
      <c r="D12" s="45">
        <f>COUNTIFS('LB150 Comments'!J3:J237,"T",'LB150 Comments'!M3:M237,"")</f>
        <v>0</v>
      </c>
      <c r="E12" s="46">
        <f t="shared" si="1"/>
        <v>50</v>
      </c>
      <c r="G12" s="44" t="s">
        <v>834</v>
      </c>
      <c r="H12" s="45">
        <f>COUNTIFS('Rogue Comments'!J2:J105, "E", 'Rogue Comments'!M2:M105, "")</f>
        <v>0</v>
      </c>
      <c r="I12" s="55">
        <f>COUNTIFS('Rogue Comments'!J2:J105, "T", 'Rogue Comments'!M2:M105, "")</f>
        <v>37</v>
      </c>
      <c r="J12" s="46">
        <f t="shared" si="2"/>
        <v>37</v>
      </c>
      <c r="L12" s="44" t="s">
        <v>834</v>
      </c>
      <c r="M12" s="45">
        <f t="shared" si="0"/>
        <v>50</v>
      </c>
      <c r="N12" s="56">
        <f t="shared" si="0"/>
        <v>37</v>
      </c>
    </row>
    <row r="13" spans="2:14" ht="14" thickBot="1" x14ac:dyDescent="0.2">
      <c r="B13" s="43" t="s">
        <v>829</v>
      </c>
      <c r="C13" s="53">
        <f>SUM(C7:C12)</f>
        <v>108</v>
      </c>
      <c r="D13" s="53">
        <f>SUM(D7:D12)</f>
        <v>126</v>
      </c>
      <c r="E13" s="52">
        <f t="shared" si="1"/>
        <v>234</v>
      </c>
      <c r="G13" s="43" t="s">
        <v>829</v>
      </c>
      <c r="H13" s="53">
        <f>SUM(H7:H12)</f>
        <v>37</v>
      </c>
      <c r="I13" s="53">
        <f>SUM(I7:I12)</f>
        <v>46</v>
      </c>
      <c r="J13" s="52">
        <f t="shared" si="2"/>
        <v>83</v>
      </c>
      <c r="L13" s="43" t="s">
        <v>829</v>
      </c>
      <c r="M13" s="53">
        <f>SUM(M7:M12)</f>
        <v>145</v>
      </c>
      <c r="N13" s="52">
        <f>SUM(N7:N12)</f>
        <v>172</v>
      </c>
    </row>
    <row r="14" spans="2:14" ht="14" thickBot="1" x14ac:dyDescent="0.2">
      <c r="L14" s="54" t="s">
        <v>832</v>
      </c>
      <c r="M14" s="60">
        <f>SUM(M13:N13)</f>
        <v>317</v>
      </c>
      <c r="N14" s="61"/>
    </row>
    <row r="16" spans="2:14" ht="14" thickBot="1" x14ac:dyDescent="0.2"/>
    <row r="17" spans="3:11" ht="14" thickBot="1" x14ac:dyDescent="0.2">
      <c r="C17" s="62" t="s">
        <v>865</v>
      </c>
      <c r="D17" s="63"/>
      <c r="E17" s="63"/>
      <c r="F17" s="64"/>
    </row>
    <row r="18" spans="3:11" ht="14" thickBot="1" x14ac:dyDescent="0.2">
      <c r="C18" s="47"/>
      <c r="D18" s="47" t="s">
        <v>825</v>
      </c>
      <c r="E18" s="51" t="s">
        <v>842</v>
      </c>
      <c r="F18" s="51" t="s">
        <v>834</v>
      </c>
    </row>
    <row r="19" spans="3:11" ht="14" thickBot="1" x14ac:dyDescent="0.2">
      <c r="C19" s="44" t="s">
        <v>836</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row>
    <row r="20" spans="3:11"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2" t="s">
        <v>866</v>
      </c>
      <c r="I20" s="63"/>
      <c r="J20" s="63"/>
      <c r="K20" s="64"/>
    </row>
    <row r="21" spans="3:11"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825</v>
      </c>
      <c r="J21" s="51" t="s">
        <v>842</v>
      </c>
      <c r="K21" s="51" t="s">
        <v>834</v>
      </c>
    </row>
    <row r="22" spans="3:11" x14ac:dyDescent="0.15">
      <c r="C22" s="44" t="s">
        <v>640</v>
      </c>
      <c r="D22" s="45">
        <f>COUNTIFS('LB150 Comments'!J2:J314, "T",'LB150 Comments'!L2:L314,"MAC Frame")</f>
        <v>8</v>
      </c>
      <c r="E22" s="45">
        <f>COUNTIFS('LB150 Comments'!J2:J314, "T",'LB150 Comments'!L2:L314,"MAC Frame", 'LB150 Comments'!Q2:Q314, "C")</f>
        <v>7</v>
      </c>
      <c r="F22" s="46">
        <f>COUNTIFS('LB150 Comments'!J2:J314, "T",'LB150 Comments'!L2:L314,"MAC Frame", 'LB150 Comments'!Q2:Q314, "O")</f>
        <v>1</v>
      </c>
      <c r="H22" s="44" t="s">
        <v>655</v>
      </c>
      <c r="I22" s="45">
        <f>COUNTIFS('Rogue Comments'!J2:J100, "T", 'Rogue Comments'!L2:L100,"CSL")</f>
        <v>7</v>
      </c>
      <c r="J22" s="45">
        <f>COUNTIFS('Rogue Comments'!J2:J100, "T", 'Rogue Comments'!L2:L100,"CSL", 'Rogue Comments'!P2:P100, "C")</f>
        <v>0</v>
      </c>
      <c r="K22" s="46">
        <f>COUNTIFS('Rogue Comments'!J2:J100, "T", 'Rogue Comments'!L2:L100,"CSL", 'Rogue Comments'!P2:P100, "O")</f>
        <v>7</v>
      </c>
    </row>
    <row r="23" spans="3:11"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1" x14ac:dyDescent="0.15">
      <c r="C24" s="44" t="s">
        <v>837</v>
      </c>
      <c r="D24" s="45">
        <f>COUNTIFS('LB150 Comments'!J2:J316, "T",'LB150 Comments'!L2:L316,"MAC primitives")</f>
        <v>4</v>
      </c>
      <c r="E24" s="45">
        <f>COUNTIFS('LB150 Comments'!J2:J316, "T",'LB150 Comments'!L2:L316,"MAC primitives", 'LB150 Comments'!Q2:Q316, "C")</f>
        <v>2</v>
      </c>
      <c r="F24" s="46">
        <f>COUNTIFS('LB150 Comments'!J2:J316, "T",'LB150 Comments'!L2:L316,"MAC primitives", 'LB150 Comments'!Q2:Q316, "O")</f>
        <v>2</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1" x14ac:dyDescent="0.15">
      <c r="C25" s="44" t="s">
        <v>838</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2</v>
      </c>
      <c r="J25" s="45">
        <f>COUNTIFS('Rogue Comments'!J2:J100, "T", 'Rogue Comments'!L2:L100,"RIT", 'Rogue Comments'!P2:P100, "C")</f>
        <v>0</v>
      </c>
      <c r="K25" s="46">
        <f>COUNTIFS('Rogue Comments'!J2:J100, "T", 'Rogue Comments'!L2:L100,"RIT", 'Rogue Comments'!P2:P100, "O")</f>
        <v>2</v>
      </c>
    </row>
    <row r="26" spans="3:11" x14ac:dyDescent="0.15">
      <c r="C26" s="44" t="s">
        <v>839</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3</v>
      </c>
    </row>
    <row r="27" spans="3:11" x14ac:dyDescent="0.15">
      <c r="C27" s="44" t="s">
        <v>840</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1" x14ac:dyDescent="0.15">
      <c r="C28" s="44" t="s">
        <v>644</v>
      </c>
      <c r="D28" s="45">
        <f>COUNTIFS('LB150 Comments'!J2:J320, "T",'LB150 Comments'!L2:L320,"Security")</f>
        <v>5</v>
      </c>
      <c r="E28" s="45">
        <f>COUNTIFS('LB150 Comments'!J2:J320, "T",'LB150 Comments'!L2:L320,"Security", 'LB150 Comments'!Q2:Q320, "C")</f>
        <v>1</v>
      </c>
      <c r="F28" s="46">
        <f>COUNTIFS('LB150 Comments'!J2:J320, "T",'LB150 Comments'!L2:L320,"Security", 'LB150 Comments'!Q2:Q320, "O")</f>
        <v>4</v>
      </c>
      <c r="H28" s="44" t="s">
        <v>639</v>
      </c>
      <c r="I28" s="45">
        <f>COUNTIFS('Rogue Comments'!J2:J100, "T", 'Rogue Comments'!L2:L100,"TSCH")</f>
        <v>18</v>
      </c>
      <c r="J28" s="45">
        <f>COUNTIFS('Rogue Comments'!J2:J100, "T", 'Rogue Comments'!L2:L100,"TSCH", 'Rogue Comments'!P2:P100, "C")</f>
        <v>5</v>
      </c>
      <c r="K28" s="46">
        <f>COUNTIFS('Rogue Comments'!J2:J100, "T", 'Rogue Comments'!L2:L100,"TSCH", 'Rogue Comments'!P2:P100, "O")</f>
        <v>12</v>
      </c>
    </row>
    <row r="29" spans="3:11" ht="14" thickBot="1" x14ac:dyDescent="0.2">
      <c r="C29" s="44" t="s">
        <v>653</v>
      </c>
      <c r="D29" s="45">
        <f>COUNTIFS('LB150 Comments'!J2:J321, "T",'LB150 Comments'!L2:L321,"SRM")</f>
        <v>57</v>
      </c>
      <c r="E29" s="45">
        <f>COUNTIFS('LB150 Comments'!J2:J321, "T",'LB150 Comments'!L2:L321,"SRM", 'LB150 Comments'!Q2:Q321, "C")</f>
        <v>19</v>
      </c>
      <c r="F29" s="46">
        <f>COUNTIFS('LB150 Comments'!J2:J321, "T",'LB150 Comments'!L2:L321,"SRM", 'LB150 Comments'!Q2:Q321, "O")</f>
        <v>38</v>
      </c>
      <c r="H29" s="44" t="s">
        <v>841</v>
      </c>
      <c r="I29" s="45">
        <f>COUNTIFS('Rogue Comments'!J2:J100, "T", 'Rogue Comments'!L2:L100,"")</f>
        <v>9</v>
      </c>
      <c r="J29" s="45">
        <f>COUNTIFS('Rogue Comments'!J2:J100, "T", 'Rogue Comments'!L2:L100,"", 'Rogue Comments'!P2:P100, "C")</f>
        <v>1</v>
      </c>
      <c r="K29" s="46">
        <f>COUNTIFS('Rogue Comments'!J2:J100, "T", 'Rogue Comments'!L2:L100,"", 'Rogue Comments'!P2:P100, "O")</f>
        <v>8</v>
      </c>
    </row>
    <row r="30" spans="3:11"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829</v>
      </c>
      <c r="I30" s="53">
        <f>SUM(I22:I29)</f>
        <v>46</v>
      </c>
      <c r="J30" s="53">
        <f>SUM(J22:J29)</f>
        <v>6</v>
      </c>
      <c r="K30" s="52">
        <f>SUM(K22:K29)</f>
        <v>37</v>
      </c>
    </row>
    <row r="31" spans="3:11" x14ac:dyDescent="0.15">
      <c r="C31" s="44" t="s">
        <v>639</v>
      </c>
      <c r="D31" s="45">
        <f>COUNTIFS('LB150 Comments'!J2:J323, "T",'LB150 Comments'!L2:L323,"TSCH")</f>
        <v>15</v>
      </c>
      <c r="E31" s="45">
        <f>COUNTIFS('LB150 Comments'!J2:J323, "T",'LB150 Comments'!L2:L323,"TSCH", 'LB150 Comments'!Q2:Q323, "C")</f>
        <v>13</v>
      </c>
      <c r="F31" s="46">
        <f>COUNTIFS('LB150 Comments'!J2:J323, "T",'LB150 Comments'!L2:L323,"TSCH", 'LB150 Comments'!Q2:Q323, "O")</f>
        <v>1</v>
      </c>
    </row>
    <row r="32" spans="3:11"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841</v>
      </c>
      <c r="D33" s="45">
        <f>COUNTIFS('LB150 Comments'!J2:J325, "T",'LB150 Comments'!L2:L325,"")</f>
        <v>12</v>
      </c>
      <c r="E33" s="45">
        <f>COUNTIFS('LB150 Comments'!J2:J325, "T",'LB150 Comments'!L2:L325,"", 'LB150 Comments'!Q2:Q325, "C")</f>
        <v>10</v>
      </c>
      <c r="F33" s="46">
        <f>COUNTIFS('LB150 Comments'!J2:J325, "T",'LB150 Comments'!L2:L325,"", 'LB150 Comments'!Q2:Q325, "O")</f>
        <v>2</v>
      </c>
    </row>
    <row r="34" spans="3:6" ht="14" thickBot="1" x14ac:dyDescent="0.2">
      <c r="C34" s="43" t="s">
        <v>829</v>
      </c>
      <c r="D34" s="53">
        <f>SUM(D19:D33)</f>
        <v>127</v>
      </c>
      <c r="E34" s="53">
        <f>SUM(E19:E33)</f>
        <v>75</v>
      </c>
      <c r="F34" s="52">
        <f>SUM(F19:F33)</f>
        <v>51</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48576"/>
  <sheetViews>
    <sheetView tabSelected="1" topLeftCell="A2" zoomScale="150" zoomScaleNormal="150" workbookViewId="0">
      <pane xSplit="1" ySplit="1" topLeftCell="H4" activePane="bottomRight" state="frozen"/>
      <selection activeCell="A2" sqref="A2"/>
      <selection pane="topRight" activeCell="B2" sqref="B2"/>
      <selection pane="bottomLeft" activeCell="A3" sqref="A3"/>
      <selection pane="bottomRight" activeCell="I4" sqref="I4"/>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23.5" style="14" customWidth="1"/>
    <col min="15" max="15" width="16.1640625" style="14" customWidth="1"/>
    <col min="16" max="16" width="22.33203125" style="14" customWidth="1"/>
    <col min="17" max="16384" width="8.83203125" style="15"/>
  </cols>
  <sheetData>
    <row r="1" spans="1:17" ht="95" hidden="1" customHeight="1" x14ac:dyDescent="0.15">
      <c r="B1" s="65" t="s">
        <v>22</v>
      </c>
      <c r="C1" s="65"/>
      <c r="D1" s="65"/>
      <c r="E1" s="65"/>
      <c r="F1" s="65"/>
      <c r="G1" s="65"/>
      <c r="H1" s="65"/>
      <c r="I1" s="65"/>
      <c r="J1" s="65"/>
      <c r="K1" s="65"/>
      <c r="O1" s="15"/>
    </row>
    <row r="2" spans="1:17"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843</v>
      </c>
    </row>
    <row r="3" spans="1:17" s="14" customFormat="1" ht="28" hidden="1" x14ac:dyDescent="0.15">
      <c r="A3" s="41">
        <v>235</v>
      </c>
      <c r="B3" t="s">
        <v>199</v>
      </c>
      <c r="C3" t="s">
        <v>200</v>
      </c>
      <c r="D3" s="18" t="s">
        <v>201</v>
      </c>
      <c r="E3">
        <v>15</v>
      </c>
      <c r="F3"/>
      <c r="G3">
        <v>1</v>
      </c>
      <c r="H3" s="19" t="s">
        <v>202</v>
      </c>
      <c r="I3" s="19" t="s">
        <v>203</v>
      </c>
      <c r="J3" t="s">
        <v>47</v>
      </c>
      <c r="K3" t="s">
        <v>87</v>
      </c>
      <c r="M3" s="15"/>
      <c r="O3" s="14" t="s">
        <v>668</v>
      </c>
    </row>
    <row r="4" spans="1:17" s="14" customFormat="1" ht="56" x14ac:dyDescent="0.15">
      <c r="A4" s="41">
        <v>1</v>
      </c>
      <c r="B4" t="s">
        <v>143</v>
      </c>
      <c r="C4" t="s">
        <v>144</v>
      </c>
      <c r="D4" s="18" t="s">
        <v>145</v>
      </c>
      <c r="E4">
        <v>42</v>
      </c>
      <c r="F4">
        <v>3.1</v>
      </c>
      <c r="G4">
        <v>16</v>
      </c>
      <c r="H4" s="19" t="s">
        <v>146</v>
      </c>
      <c r="I4" s="19" t="s">
        <v>147</v>
      </c>
      <c r="J4" s="40" t="s">
        <v>44</v>
      </c>
      <c r="K4" t="s">
        <v>148</v>
      </c>
      <c r="M4" s="14" t="s">
        <v>672</v>
      </c>
      <c r="N4" s="14" t="s">
        <v>726</v>
      </c>
      <c r="Q4" s="14" t="s">
        <v>209</v>
      </c>
    </row>
    <row r="5" spans="1:17" s="14" customFormat="1" ht="14" hidden="1" x14ac:dyDescent="0.15">
      <c r="A5" s="41">
        <v>2</v>
      </c>
      <c r="B5" t="s">
        <v>143</v>
      </c>
      <c r="C5" t="s">
        <v>144</v>
      </c>
      <c r="D5" s="18" t="s">
        <v>145</v>
      </c>
      <c r="E5">
        <v>42</v>
      </c>
      <c r="F5">
        <v>3.1</v>
      </c>
      <c r="G5">
        <v>19</v>
      </c>
      <c r="H5" s="19" t="s">
        <v>149</v>
      </c>
      <c r="I5" s="19" t="s">
        <v>150</v>
      </c>
      <c r="J5" t="s">
        <v>47</v>
      </c>
      <c r="K5" t="s">
        <v>148</v>
      </c>
      <c r="M5" s="14" t="s">
        <v>778</v>
      </c>
      <c r="O5" s="14" t="s">
        <v>668</v>
      </c>
    </row>
    <row r="6" spans="1:17" s="14" customFormat="1" ht="70" hidden="1" x14ac:dyDescent="0.15">
      <c r="A6" s="41">
        <v>3</v>
      </c>
      <c r="B6" t="s">
        <v>143</v>
      </c>
      <c r="C6" t="s">
        <v>144</v>
      </c>
      <c r="D6" s="18" t="s">
        <v>145</v>
      </c>
      <c r="E6">
        <v>42</v>
      </c>
      <c r="F6">
        <v>3.1</v>
      </c>
      <c r="G6">
        <v>25</v>
      </c>
      <c r="H6" s="19" t="s">
        <v>151</v>
      </c>
      <c r="I6" s="19" t="s">
        <v>152</v>
      </c>
      <c r="J6" t="s">
        <v>47</v>
      </c>
      <c r="K6" t="s">
        <v>153</v>
      </c>
      <c r="M6" s="14" t="s">
        <v>778</v>
      </c>
      <c r="P6" s="14" t="s">
        <v>670</v>
      </c>
    </row>
    <row r="7" spans="1:17"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row>
    <row r="8" spans="1:17" s="14" customFormat="1" ht="14" hidden="1" x14ac:dyDescent="0.15">
      <c r="A8" s="41">
        <v>5</v>
      </c>
      <c r="B8" t="s">
        <v>143</v>
      </c>
      <c r="C8" t="s">
        <v>144</v>
      </c>
      <c r="D8" s="18" t="s">
        <v>145</v>
      </c>
      <c r="E8">
        <v>42</v>
      </c>
      <c r="F8">
        <v>3.1</v>
      </c>
      <c r="G8">
        <v>30</v>
      </c>
      <c r="H8" s="19" t="s">
        <v>156</v>
      </c>
      <c r="I8" s="19" t="s">
        <v>157</v>
      </c>
      <c r="J8" t="s">
        <v>47</v>
      </c>
      <c r="K8" t="s">
        <v>153</v>
      </c>
      <c r="M8" s="14" t="s">
        <v>778</v>
      </c>
    </row>
    <row r="9" spans="1:17" s="14" customFormat="1" ht="56" x14ac:dyDescent="0.15">
      <c r="A9" s="41">
        <v>7</v>
      </c>
      <c r="B9" t="s">
        <v>143</v>
      </c>
      <c r="C9" t="s">
        <v>144</v>
      </c>
      <c r="D9" s="18" t="s">
        <v>145</v>
      </c>
      <c r="E9">
        <v>43</v>
      </c>
      <c r="F9">
        <v>3.1</v>
      </c>
      <c r="G9">
        <v>12</v>
      </c>
      <c r="H9" s="19" t="s">
        <v>158</v>
      </c>
      <c r="I9" s="19" t="s">
        <v>159</v>
      </c>
      <c r="J9" t="s">
        <v>44</v>
      </c>
      <c r="K9" t="s">
        <v>153</v>
      </c>
      <c r="M9" s="14" t="s">
        <v>675</v>
      </c>
      <c r="N9" s="14" t="s">
        <v>727</v>
      </c>
      <c r="Q9" s="14" t="s">
        <v>209</v>
      </c>
    </row>
    <row r="10" spans="1:17" s="14" customFormat="1" ht="14" hidden="1" x14ac:dyDescent="0.15">
      <c r="A10" s="41">
        <v>6</v>
      </c>
      <c r="B10" t="s">
        <v>143</v>
      </c>
      <c r="C10" t="s">
        <v>144</v>
      </c>
      <c r="D10" s="18" t="s">
        <v>145</v>
      </c>
      <c r="E10">
        <v>43</v>
      </c>
      <c r="F10">
        <v>3.1</v>
      </c>
      <c r="G10">
        <v>8</v>
      </c>
      <c r="H10" s="19" t="s">
        <v>151</v>
      </c>
      <c r="I10" s="19" t="s">
        <v>152</v>
      </c>
      <c r="J10" t="s">
        <v>47</v>
      </c>
      <c r="K10" t="s">
        <v>153</v>
      </c>
      <c r="M10" s="14" t="s">
        <v>778</v>
      </c>
    </row>
    <row r="11" spans="1:17" s="14" customFormat="1" ht="14" hidden="1" x14ac:dyDescent="0.15">
      <c r="A11" s="41">
        <v>8</v>
      </c>
      <c r="B11" t="s">
        <v>143</v>
      </c>
      <c r="C11" t="s">
        <v>144</v>
      </c>
      <c r="D11" s="18" t="s">
        <v>145</v>
      </c>
      <c r="E11">
        <v>46</v>
      </c>
      <c r="F11">
        <v>4.3</v>
      </c>
      <c r="G11">
        <v>7</v>
      </c>
      <c r="H11" s="19" t="s">
        <v>160</v>
      </c>
      <c r="I11" s="19" t="s">
        <v>161</v>
      </c>
      <c r="J11" t="s">
        <v>47</v>
      </c>
      <c r="K11" t="s">
        <v>153</v>
      </c>
      <c r="O11" s="14" t="s">
        <v>668</v>
      </c>
    </row>
    <row r="12" spans="1:17" s="14" customFormat="1" ht="56"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7"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row>
    <row r="14" spans="1:17" s="14" customFormat="1" ht="28"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row>
    <row r="15" spans="1:17" s="14" customFormat="1" ht="14" hidden="1" x14ac:dyDescent="0.15">
      <c r="A15" s="41">
        <v>11</v>
      </c>
      <c r="B15" t="s">
        <v>143</v>
      </c>
      <c r="C15" t="s">
        <v>144</v>
      </c>
      <c r="D15" s="18" t="s">
        <v>145</v>
      </c>
      <c r="E15">
        <v>51</v>
      </c>
      <c r="F15">
        <v>5.0999999999999996</v>
      </c>
      <c r="G15">
        <v>18</v>
      </c>
      <c r="H15" s="19" t="s">
        <v>165</v>
      </c>
      <c r="I15" s="19" t="s">
        <v>166</v>
      </c>
      <c r="J15" t="s">
        <v>47</v>
      </c>
      <c r="K15" t="s">
        <v>153</v>
      </c>
      <c r="M15" s="14" t="s">
        <v>778</v>
      </c>
    </row>
    <row r="16" spans="1:17" s="14" customFormat="1" ht="14" hidden="1" x14ac:dyDescent="0.15">
      <c r="A16" s="41">
        <v>12</v>
      </c>
      <c r="B16" t="s">
        <v>143</v>
      </c>
      <c r="C16" t="s">
        <v>144</v>
      </c>
      <c r="D16" s="18" t="s">
        <v>145</v>
      </c>
      <c r="E16">
        <v>51</v>
      </c>
      <c r="F16">
        <v>5.0999999999999996</v>
      </c>
      <c r="G16">
        <v>19</v>
      </c>
      <c r="H16" s="19" t="s">
        <v>167</v>
      </c>
      <c r="I16" s="19" t="s">
        <v>168</v>
      </c>
      <c r="J16" t="s">
        <v>47</v>
      </c>
      <c r="K16" t="s">
        <v>153</v>
      </c>
      <c r="M16" s="14" t="s">
        <v>778</v>
      </c>
    </row>
    <row r="17" spans="1:17" s="14" customFormat="1" ht="14" hidden="1" x14ac:dyDescent="0.15">
      <c r="A17" s="41">
        <v>14</v>
      </c>
      <c r="B17" t="s">
        <v>143</v>
      </c>
      <c r="C17" t="s">
        <v>144</v>
      </c>
      <c r="D17" s="18" t="s">
        <v>145</v>
      </c>
      <c r="E17">
        <v>51</v>
      </c>
      <c r="F17">
        <v>5.2</v>
      </c>
      <c r="G17">
        <v>19</v>
      </c>
      <c r="H17" s="19" t="s">
        <v>169</v>
      </c>
      <c r="I17" s="19" t="s">
        <v>170</v>
      </c>
      <c r="J17" t="s">
        <v>47</v>
      </c>
      <c r="K17" t="s">
        <v>153</v>
      </c>
      <c r="M17" s="14" t="s">
        <v>778</v>
      </c>
    </row>
    <row r="18" spans="1:17" s="14" customFormat="1" ht="84" hidden="1" x14ac:dyDescent="0.15">
      <c r="A18" s="41">
        <v>54</v>
      </c>
      <c r="B18" t="s">
        <v>143</v>
      </c>
      <c r="C18" t="s">
        <v>144</v>
      </c>
      <c r="D18" s="18" t="s">
        <v>145</v>
      </c>
      <c r="E18">
        <v>51</v>
      </c>
      <c r="F18" s="20" t="s">
        <v>171</v>
      </c>
      <c r="G18">
        <v>27</v>
      </c>
      <c r="H18" s="19" t="s">
        <v>172</v>
      </c>
      <c r="I18" s="19" t="s">
        <v>173</v>
      </c>
      <c r="J18" t="s">
        <v>47</v>
      </c>
      <c r="K18" t="s">
        <v>153</v>
      </c>
      <c r="M18" s="14" t="s">
        <v>672</v>
      </c>
      <c r="N18" s="14" t="s">
        <v>680</v>
      </c>
    </row>
    <row r="19" spans="1:17" s="14" customFormat="1" ht="98" hidden="1" x14ac:dyDescent="0.15">
      <c r="A19" s="41">
        <v>55</v>
      </c>
      <c r="B19" t="s">
        <v>143</v>
      </c>
      <c r="C19" t="s">
        <v>144</v>
      </c>
      <c r="D19" s="18" t="s">
        <v>145</v>
      </c>
      <c r="E19">
        <v>51</v>
      </c>
      <c r="F19" s="20" t="s">
        <v>174</v>
      </c>
      <c r="G19">
        <v>29</v>
      </c>
      <c r="H19" s="19" t="s">
        <v>175</v>
      </c>
      <c r="I19" s="19" t="s">
        <v>176</v>
      </c>
      <c r="J19" t="s">
        <v>47</v>
      </c>
      <c r="K19" t="s">
        <v>153</v>
      </c>
      <c r="M19" s="14" t="s">
        <v>672</v>
      </c>
      <c r="N19" s="14" t="s">
        <v>681</v>
      </c>
    </row>
    <row r="20" spans="1:17" s="14" customFormat="1" ht="42"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7" s="14" customFormat="1" ht="56" x14ac:dyDescent="0.15">
      <c r="A21" s="41">
        <v>15</v>
      </c>
      <c r="B21" t="s">
        <v>143</v>
      </c>
      <c r="C21" t="s">
        <v>144</v>
      </c>
      <c r="D21" s="18" t="s">
        <v>145</v>
      </c>
      <c r="E21">
        <v>52</v>
      </c>
      <c r="F21" s="20">
        <v>5.3</v>
      </c>
      <c r="G21">
        <v>39</v>
      </c>
      <c r="H21" s="19" t="s">
        <v>185</v>
      </c>
      <c r="I21" s="19" t="s">
        <v>186</v>
      </c>
      <c r="J21" t="s">
        <v>44</v>
      </c>
      <c r="K21" t="s">
        <v>148</v>
      </c>
      <c r="M21" s="14" t="s">
        <v>675</v>
      </c>
      <c r="N21" s="14" t="s">
        <v>728</v>
      </c>
      <c r="Q21" s="14" t="s">
        <v>209</v>
      </c>
    </row>
    <row r="22" spans="1:17"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7" s="14" customFormat="1" ht="56"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7"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7" s="14" customFormat="1" ht="56" x14ac:dyDescent="0.15">
      <c r="A25" s="41">
        <v>17</v>
      </c>
      <c r="B25" t="s">
        <v>143</v>
      </c>
      <c r="C25" t="s">
        <v>144</v>
      </c>
      <c r="D25" s="18" t="s">
        <v>145</v>
      </c>
      <c r="E25">
        <v>53</v>
      </c>
      <c r="F25">
        <v>5.5</v>
      </c>
      <c r="G25">
        <v>27</v>
      </c>
      <c r="H25" s="19" t="s">
        <v>189</v>
      </c>
      <c r="I25" s="19" t="s">
        <v>190</v>
      </c>
      <c r="J25" t="s">
        <v>44</v>
      </c>
      <c r="K25" t="s">
        <v>148</v>
      </c>
      <c r="M25" s="14" t="s">
        <v>675</v>
      </c>
      <c r="N25" s="14" t="s">
        <v>729</v>
      </c>
      <c r="Q25" s="14" t="s">
        <v>209</v>
      </c>
    </row>
    <row r="26" spans="1:17" s="14" customFormat="1" ht="42"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7" s="14" customFormat="1" ht="42" hidden="1" x14ac:dyDescent="0.15">
      <c r="A27" s="41">
        <v>60</v>
      </c>
      <c r="B27" t="s">
        <v>143</v>
      </c>
      <c r="C27" t="s">
        <v>144</v>
      </c>
      <c r="D27" s="18" t="s">
        <v>145</v>
      </c>
      <c r="E27">
        <v>53</v>
      </c>
      <c r="F27" s="20" t="s">
        <v>191</v>
      </c>
      <c r="G27">
        <v>18</v>
      </c>
      <c r="H27" s="19" t="s">
        <v>194</v>
      </c>
      <c r="I27" s="19" t="s">
        <v>195</v>
      </c>
      <c r="J27" t="s">
        <v>47</v>
      </c>
      <c r="K27" t="s">
        <v>153</v>
      </c>
      <c r="M27" s="14" t="s">
        <v>672</v>
      </c>
      <c r="N27" s="14" t="s">
        <v>686</v>
      </c>
    </row>
    <row r="28" spans="1:17" s="14" customFormat="1" ht="56"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7"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778</v>
      </c>
    </row>
    <row r="30" spans="1:17"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row>
    <row r="31" spans="1:17" s="14" customFormat="1" ht="28" hidden="1" x14ac:dyDescent="0.15">
      <c r="A31" s="41">
        <v>75</v>
      </c>
      <c r="B31" t="s">
        <v>199</v>
      </c>
      <c r="C31" t="s">
        <v>200</v>
      </c>
      <c r="D31" s="18" t="s">
        <v>201</v>
      </c>
      <c r="E31">
        <v>68</v>
      </c>
      <c r="F31" t="s">
        <v>690</v>
      </c>
      <c r="G31">
        <v>21</v>
      </c>
      <c r="H31" s="19" t="s">
        <v>215</v>
      </c>
      <c r="I31" s="19" t="s">
        <v>216</v>
      </c>
      <c r="J31" t="s">
        <v>47</v>
      </c>
      <c r="K31" t="s">
        <v>87</v>
      </c>
      <c r="O31" s="14" t="s">
        <v>668</v>
      </c>
    </row>
    <row r="32" spans="1:17" s="14" customFormat="1" ht="56" hidden="1" x14ac:dyDescent="0.15">
      <c r="A32" s="41">
        <v>76</v>
      </c>
      <c r="B32" s="14" t="s">
        <v>35</v>
      </c>
      <c r="C32" s="14" t="s">
        <v>36</v>
      </c>
      <c r="D32" s="14" t="s">
        <v>37</v>
      </c>
      <c r="E32" s="14">
        <v>71</v>
      </c>
      <c r="F32" s="14" t="s">
        <v>38</v>
      </c>
      <c r="G32" s="14">
        <v>40</v>
      </c>
      <c r="H32" s="14" t="s">
        <v>39</v>
      </c>
      <c r="I32" s="14" t="s">
        <v>40</v>
      </c>
      <c r="J32" s="14" t="s">
        <v>47</v>
      </c>
      <c r="K32" s="14" t="s">
        <v>86</v>
      </c>
      <c r="O32" s="14" t="s">
        <v>668</v>
      </c>
    </row>
    <row r="33" spans="1:17" s="14" customFormat="1" ht="173"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787</v>
      </c>
      <c r="Q33" s="14" t="s">
        <v>209</v>
      </c>
    </row>
    <row r="34" spans="1:17" s="14" customFormat="1" ht="409.6" x14ac:dyDescent="0.15">
      <c r="A34" s="41">
        <v>78</v>
      </c>
      <c r="B34" t="s">
        <v>285</v>
      </c>
      <c r="C34" t="s">
        <v>286</v>
      </c>
      <c r="D34" s="27" t="s">
        <v>287</v>
      </c>
      <c r="E34">
        <v>73</v>
      </c>
      <c r="F34" t="s">
        <v>294</v>
      </c>
      <c r="G34">
        <v>34</v>
      </c>
      <c r="H34" s="19" t="s">
        <v>295</v>
      </c>
      <c r="I34" s="19" t="s">
        <v>296</v>
      </c>
      <c r="J34" t="s">
        <v>44</v>
      </c>
      <c r="K34" t="s">
        <v>86</v>
      </c>
      <c r="L34" s="14" t="s">
        <v>639</v>
      </c>
      <c r="M34" s="14" t="s">
        <v>672</v>
      </c>
      <c r="N34" s="14" t="s">
        <v>854</v>
      </c>
      <c r="Q34" s="14" t="s">
        <v>843</v>
      </c>
    </row>
    <row r="35" spans="1:17" s="14" customFormat="1" ht="409.6" x14ac:dyDescent="0.15">
      <c r="A35" s="41">
        <v>84</v>
      </c>
      <c r="B35" t="s">
        <v>285</v>
      </c>
      <c r="C35" t="s">
        <v>286</v>
      </c>
      <c r="D35" s="27" t="s">
        <v>287</v>
      </c>
      <c r="E35">
        <v>73</v>
      </c>
      <c r="F35" t="s">
        <v>294</v>
      </c>
      <c r="G35">
        <v>37</v>
      </c>
      <c r="H35" s="19" t="s">
        <v>307</v>
      </c>
      <c r="I35" s="19" t="s">
        <v>308</v>
      </c>
      <c r="J35" t="s">
        <v>44</v>
      </c>
      <c r="K35" t="s">
        <v>86</v>
      </c>
      <c r="L35" s="14" t="s">
        <v>639</v>
      </c>
      <c r="M35" s="14" t="s">
        <v>672</v>
      </c>
      <c r="N35" s="14" t="s">
        <v>854</v>
      </c>
      <c r="Q35" s="14" t="s">
        <v>209</v>
      </c>
    </row>
    <row r="36" spans="1:17" s="14" customFormat="1" ht="28" x14ac:dyDescent="0.15">
      <c r="A36" s="41">
        <v>79</v>
      </c>
      <c r="B36" t="s">
        <v>285</v>
      </c>
      <c r="C36" t="s">
        <v>286</v>
      </c>
      <c r="D36" s="27" t="s">
        <v>287</v>
      </c>
      <c r="E36">
        <v>74</v>
      </c>
      <c r="F36" t="s">
        <v>294</v>
      </c>
      <c r="G36">
        <v>1</v>
      </c>
      <c r="H36" s="19" t="s">
        <v>297</v>
      </c>
      <c r="I36" s="19" t="s">
        <v>298</v>
      </c>
      <c r="J36" t="s">
        <v>44</v>
      </c>
      <c r="K36" t="s">
        <v>86</v>
      </c>
      <c r="L36" s="14" t="s">
        <v>639</v>
      </c>
      <c r="M36" s="14" t="s">
        <v>778</v>
      </c>
      <c r="P36" s="14" t="s">
        <v>847</v>
      </c>
      <c r="Q36" s="14" t="s">
        <v>209</v>
      </c>
    </row>
    <row r="37" spans="1:17" s="14" customFormat="1" ht="84" x14ac:dyDescent="0.15">
      <c r="A37" s="41">
        <v>80</v>
      </c>
      <c r="B37" t="s">
        <v>285</v>
      </c>
      <c r="C37" t="s">
        <v>286</v>
      </c>
      <c r="D37" s="27" t="s">
        <v>287</v>
      </c>
      <c r="E37">
        <v>74</v>
      </c>
      <c r="F37" t="s">
        <v>294</v>
      </c>
      <c r="G37">
        <v>1</v>
      </c>
      <c r="H37" s="19" t="s">
        <v>299</v>
      </c>
      <c r="I37" s="19" t="s">
        <v>300</v>
      </c>
      <c r="J37" t="s">
        <v>44</v>
      </c>
      <c r="K37" t="s">
        <v>86</v>
      </c>
      <c r="L37" s="14" t="s">
        <v>639</v>
      </c>
      <c r="M37" s="14" t="s">
        <v>672</v>
      </c>
      <c r="N37" s="14" t="s">
        <v>848</v>
      </c>
      <c r="Q37" s="14" t="s">
        <v>209</v>
      </c>
    </row>
    <row r="38" spans="1:17" s="14" customFormat="1" ht="28" x14ac:dyDescent="0.15">
      <c r="A38" s="41">
        <v>81</v>
      </c>
      <c r="B38" t="s">
        <v>285</v>
      </c>
      <c r="C38" t="s">
        <v>286</v>
      </c>
      <c r="D38" s="27" t="s">
        <v>287</v>
      </c>
      <c r="E38">
        <v>74</v>
      </c>
      <c r="F38" t="s">
        <v>294</v>
      </c>
      <c r="G38">
        <v>1</v>
      </c>
      <c r="H38" s="19" t="s">
        <v>301</v>
      </c>
      <c r="I38" s="19" t="s">
        <v>302</v>
      </c>
      <c r="J38" t="s">
        <v>44</v>
      </c>
      <c r="K38" t="s">
        <v>86</v>
      </c>
      <c r="L38" s="14" t="s">
        <v>639</v>
      </c>
      <c r="M38" s="14" t="s">
        <v>778</v>
      </c>
      <c r="P38" s="14" t="s">
        <v>849</v>
      </c>
      <c r="Q38" s="14" t="s">
        <v>209</v>
      </c>
    </row>
    <row r="39" spans="1:17" s="14" customFormat="1" ht="42" x14ac:dyDescent="0.15">
      <c r="A39" s="41">
        <v>82</v>
      </c>
      <c r="B39" t="s">
        <v>285</v>
      </c>
      <c r="C39" t="s">
        <v>286</v>
      </c>
      <c r="D39" s="27" t="s">
        <v>287</v>
      </c>
      <c r="E39">
        <v>74</v>
      </c>
      <c r="F39" t="s">
        <v>294</v>
      </c>
      <c r="G39">
        <v>1</v>
      </c>
      <c r="H39" s="19" t="s">
        <v>303</v>
      </c>
      <c r="I39" s="19" t="s">
        <v>304</v>
      </c>
      <c r="J39" t="s">
        <v>44</v>
      </c>
      <c r="K39" t="s">
        <v>86</v>
      </c>
      <c r="L39" s="14" t="s">
        <v>639</v>
      </c>
      <c r="M39" s="14" t="s">
        <v>778</v>
      </c>
      <c r="P39" s="14" t="s">
        <v>849</v>
      </c>
      <c r="Q39" s="14" t="s">
        <v>209</v>
      </c>
    </row>
    <row r="40" spans="1:17" s="14" customFormat="1" ht="56" x14ac:dyDescent="0.15">
      <c r="A40" s="41">
        <v>83</v>
      </c>
      <c r="B40" t="s">
        <v>285</v>
      </c>
      <c r="C40" t="s">
        <v>286</v>
      </c>
      <c r="D40" s="27" t="s">
        <v>287</v>
      </c>
      <c r="E40">
        <v>75</v>
      </c>
      <c r="F40" t="s">
        <v>294</v>
      </c>
      <c r="G40">
        <v>1</v>
      </c>
      <c r="H40" s="19" t="s">
        <v>305</v>
      </c>
      <c r="I40" s="19" t="s">
        <v>306</v>
      </c>
      <c r="J40" t="s">
        <v>44</v>
      </c>
      <c r="K40" t="s">
        <v>86</v>
      </c>
      <c r="L40" s="14" t="s">
        <v>639</v>
      </c>
      <c r="M40" s="14" t="s">
        <v>672</v>
      </c>
      <c r="N40" s="14" t="s">
        <v>850</v>
      </c>
      <c r="Q40" s="14" t="s">
        <v>209</v>
      </c>
    </row>
    <row r="41" spans="1:17" s="14" customFormat="1" ht="56" x14ac:dyDescent="0.15">
      <c r="A41" s="41">
        <v>85</v>
      </c>
      <c r="B41" t="s">
        <v>285</v>
      </c>
      <c r="C41" t="s">
        <v>286</v>
      </c>
      <c r="D41" s="27" t="s">
        <v>287</v>
      </c>
      <c r="E41">
        <v>75</v>
      </c>
      <c r="F41" t="s">
        <v>294</v>
      </c>
      <c r="G41">
        <v>10</v>
      </c>
      <c r="H41" s="19" t="s">
        <v>309</v>
      </c>
      <c r="I41" s="19" t="s">
        <v>310</v>
      </c>
      <c r="J41" t="s">
        <v>44</v>
      </c>
      <c r="K41" t="s">
        <v>86</v>
      </c>
      <c r="L41" s="14" t="s">
        <v>639</v>
      </c>
      <c r="M41" s="14" t="s">
        <v>675</v>
      </c>
      <c r="N41" s="14" t="s">
        <v>851</v>
      </c>
      <c r="Q41" s="14" t="s">
        <v>209</v>
      </c>
    </row>
    <row r="42" spans="1:17" s="14" customFormat="1" ht="84"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852</v>
      </c>
      <c r="Q42" s="14" t="s">
        <v>209</v>
      </c>
    </row>
    <row r="43" spans="1:17" s="14" customFormat="1" ht="84"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852</v>
      </c>
      <c r="Q43" s="14" t="s">
        <v>209</v>
      </c>
    </row>
    <row r="44" spans="1:17" s="14" customFormat="1" ht="126"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855</v>
      </c>
      <c r="Q44" s="14" t="s">
        <v>209</v>
      </c>
    </row>
    <row r="45" spans="1:17" s="14" customFormat="1" ht="98" x14ac:dyDescent="0.15">
      <c r="A45" s="41">
        <v>89</v>
      </c>
      <c r="B45" s="14" t="s">
        <v>35</v>
      </c>
      <c r="C45" s="14" t="s">
        <v>36</v>
      </c>
      <c r="D45" s="14" t="s">
        <v>37</v>
      </c>
      <c r="E45" s="14">
        <v>111</v>
      </c>
      <c r="F45" s="14" t="s">
        <v>61</v>
      </c>
      <c r="G45" s="14">
        <v>4</v>
      </c>
      <c r="H45" s="14" t="s">
        <v>64</v>
      </c>
      <c r="I45" s="14" t="s">
        <v>63</v>
      </c>
      <c r="J45" s="14" t="s">
        <v>44</v>
      </c>
      <c r="K45" s="14" t="s">
        <v>86</v>
      </c>
      <c r="L45" s="14" t="s">
        <v>641</v>
      </c>
      <c r="M45" s="14" t="s">
        <v>856</v>
      </c>
      <c r="Q45" s="14" t="s">
        <v>209</v>
      </c>
    </row>
    <row r="46" spans="1:17" s="14" customFormat="1" ht="28"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778</v>
      </c>
      <c r="Q46" s="14" t="s">
        <v>209</v>
      </c>
    </row>
    <row r="47" spans="1:17" s="14" customFormat="1" ht="28"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778</v>
      </c>
      <c r="Q47" s="14" t="s">
        <v>209</v>
      </c>
    </row>
    <row r="48" spans="1:17" s="14" customFormat="1" ht="126" x14ac:dyDescent="0.15">
      <c r="A48" s="41">
        <v>64</v>
      </c>
      <c r="B48" t="s">
        <v>285</v>
      </c>
      <c r="C48" t="s">
        <v>286</v>
      </c>
      <c r="D48" s="27" t="s">
        <v>287</v>
      </c>
      <c r="E48">
        <v>129</v>
      </c>
      <c r="F48" t="s">
        <v>343</v>
      </c>
      <c r="G48">
        <v>17</v>
      </c>
      <c r="H48" s="19" t="s">
        <v>344</v>
      </c>
      <c r="I48" s="19" t="s">
        <v>345</v>
      </c>
      <c r="J48" t="s">
        <v>44</v>
      </c>
      <c r="K48" t="s">
        <v>86</v>
      </c>
      <c r="M48" s="14" t="s">
        <v>719</v>
      </c>
      <c r="O48" s="14" t="s">
        <v>779</v>
      </c>
      <c r="Q48" s="14" t="s">
        <v>844</v>
      </c>
    </row>
    <row r="49" spans="1:17" s="14" customFormat="1" ht="28" hidden="1" x14ac:dyDescent="0.15">
      <c r="A49" s="41">
        <v>65</v>
      </c>
      <c r="B49" t="s">
        <v>285</v>
      </c>
      <c r="C49" t="s">
        <v>286</v>
      </c>
      <c r="D49" s="27" t="s">
        <v>287</v>
      </c>
      <c r="E49">
        <v>160</v>
      </c>
      <c r="F49" t="s">
        <v>422</v>
      </c>
      <c r="G49">
        <v>2</v>
      </c>
      <c r="H49" s="19" t="s">
        <v>423</v>
      </c>
      <c r="I49" s="19" t="s">
        <v>370</v>
      </c>
      <c r="J49" t="s">
        <v>47</v>
      </c>
      <c r="K49" t="s">
        <v>87</v>
      </c>
      <c r="O49" s="14" t="s">
        <v>777</v>
      </c>
    </row>
    <row r="50" spans="1:17" s="14" customFormat="1" ht="28" hidden="1" x14ac:dyDescent="0.15">
      <c r="A50" s="41">
        <v>66</v>
      </c>
      <c r="B50" t="s">
        <v>285</v>
      </c>
      <c r="C50" t="s">
        <v>286</v>
      </c>
      <c r="D50" s="27" t="s">
        <v>287</v>
      </c>
      <c r="E50">
        <v>160</v>
      </c>
      <c r="F50" t="s">
        <v>424</v>
      </c>
      <c r="G50">
        <v>17</v>
      </c>
      <c r="H50" s="19" t="s">
        <v>423</v>
      </c>
      <c r="I50" s="19" t="s">
        <v>370</v>
      </c>
      <c r="J50" t="s">
        <v>47</v>
      </c>
      <c r="K50" t="s">
        <v>87</v>
      </c>
      <c r="O50" s="14" t="s">
        <v>777</v>
      </c>
    </row>
    <row r="51" spans="1:17" s="14" customFormat="1" ht="28" hidden="1" x14ac:dyDescent="0.15">
      <c r="A51" s="41">
        <v>67</v>
      </c>
      <c r="B51" t="s">
        <v>285</v>
      </c>
      <c r="C51" t="s">
        <v>286</v>
      </c>
      <c r="D51" s="27" t="s">
        <v>287</v>
      </c>
      <c r="E51">
        <v>161</v>
      </c>
      <c r="F51" t="s">
        <v>425</v>
      </c>
      <c r="G51">
        <v>14</v>
      </c>
      <c r="H51" s="19" t="s">
        <v>426</v>
      </c>
      <c r="I51" s="19" t="s">
        <v>427</v>
      </c>
      <c r="J51" t="s">
        <v>47</v>
      </c>
      <c r="K51" t="s">
        <v>87</v>
      </c>
      <c r="O51" s="14" t="s">
        <v>777</v>
      </c>
    </row>
    <row r="52" spans="1:17" s="14" customFormat="1" ht="42" hidden="1" x14ac:dyDescent="0.15">
      <c r="A52" s="41">
        <v>68</v>
      </c>
      <c r="B52" t="s">
        <v>285</v>
      </c>
      <c r="C52" t="s">
        <v>286</v>
      </c>
      <c r="D52" s="27" t="s">
        <v>287</v>
      </c>
      <c r="E52">
        <v>161</v>
      </c>
      <c r="F52" t="s">
        <v>428</v>
      </c>
      <c r="G52">
        <v>17</v>
      </c>
      <c r="H52" s="19" t="s">
        <v>365</v>
      </c>
      <c r="I52" s="19" t="s">
        <v>366</v>
      </c>
      <c r="J52" t="s">
        <v>47</v>
      </c>
      <c r="K52" t="s">
        <v>87</v>
      </c>
      <c r="O52" s="14" t="s">
        <v>777</v>
      </c>
    </row>
    <row r="53" spans="1:17" s="14" customFormat="1" ht="28" hidden="1" x14ac:dyDescent="0.15">
      <c r="A53" s="41">
        <v>69</v>
      </c>
      <c r="B53" t="s">
        <v>285</v>
      </c>
      <c r="C53" t="s">
        <v>286</v>
      </c>
      <c r="D53" s="27" t="s">
        <v>287</v>
      </c>
      <c r="E53">
        <v>162</v>
      </c>
      <c r="F53" t="s">
        <v>428</v>
      </c>
      <c r="G53">
        <v>2</v>
      </c>
      <c r="H53" s="19" t="s">
        <v>429</v>
      </c>
      <c r="I53" s="19" t="s">
        <v>427</v>
      </c>
      <c r="J53" t="s">
        <v>47</v>
      </c>
      <c r="K53" t="s">
        <v>87</v>
      </c>
      <c r="M53" s="14" t="s">
        <v>672</v>
      </c>
      <c r="N53" s="14" t="s">
        <v>691</v>
      </c>
      <c r="O53" s="14" t="s">
        <v>777</v>
      </c>
    </row>
    <row r="54" spans="1:17" s="14" customFormat="1" ht="28" hidden="1" x14ac:dyDescent="0.15">
      <c r="A54" s="41">
        <v>70</v>
      </c>
      <c r="B54" t="s">
        <v>285</v>
      </c>
      <c r="C54" t="s">
        <v>286</v>
      </c>
      <c r="D54" s="27" t="s">
        <v>287</v>
      </c>
      <c r="E54">
        <v>162</v>
      </c>
      <c r="F54" t="s">
        <v>428</v>
      </c>
      <c r="G54">
        <v>6</v>
      </c>
      <c r="H54" s="19" t="s">
        <v>430</v>
      </c>
      <c r="I54" s="19" t="s">
        <v>427</v>
      </c>
      <c r="J54" t="s">
        <v>47</v>
      </c>
      <c r="K54" t="s">
        <v>87</v>
      </c>
      <c r="M54" s="14" t="s">
        <v>672</v>
      </c>
      <c r="N54" s="14" t="s">
        <v>692</v>
      </c>
      <c r="O54" s="14" t="s">
        <v>777</v>
      </c>
    </row>
    <row r="55" spans="1:17" s="14" customFormat="1" ht="28" hidden="1" x14ac:dyDescent="0.15">
      <c r="A55" s="41">
        <v>71</v>
      </c>
      <c r="B55" t="s">
        <v>285</v>
      </c>
      <c r="C55" t="s">
        <v>286</v>
      </c>
      <c r="D55" s="27" t="s">
        <v>287</v>
      </c>
      <c r="E55">
        <v>163</v>
      </c>
      <c r="F55" t="s">
        <v>431</v>
      </c>
      <c r="G55">
        <v>16</v>
      </c>
      <c r="H55" s="19" t="s">
        <v>432</v>
      </c>
      <c r="I55" s="19" t="s">
        <v>370</v>
      </c>
      <c r="J55" t="s">
        <v>47</v>
      </c>
      <c r="K55" t="s">
        <v>87</v>
      </c>
      <c r="O55" s="14" t="s">
        <v>777</v>
      </c>
    </row>
    <row r="56" spans="1:17" s="14" customFormat="1" ht="28" hidden="1" x14ac:dyDescent="0.15">
      <c r="A56" s="41">
        <v>72</v>
      </c>
      <c r="B56" t="s">
        <v>285</v>
      </c>
      <c r="C56" t="s">
        <v>286</v>
      </c>
      <c r="D56" s="27" t="s">
        <v>287</v>
      </c>
      <c r="E56">
        <v>163</v>
      </c>
      <c r="F56" t="s">
        <v>433</v>
      </c>
      <c r="G56">
        <v>23</v>
      </c>
      <c r="H56" s="19" t="s">
        <v>434</v>
      </c>
      <c r="I56" s="19" t="s">
        <v>370</v>
      </c>
      <c r="J56" t="s">
        <v>47</v>
      </c>
      <c r="K56" t="s">
        <v>87</v>
      </c>
      <c r="O56" s="14" t="s">
        <v>777</v>
      </c>
    </row>
    <row r="57" spans="1:17" s="14" customFormat="1" ht="28" hidden="1" x14ac:dyDescent="0.15">
      <c r="A57" s="41">
        <v>73</v>
      </c>
      <c r="B57" t="s">
        <v>285</v>
      </c>
      <c r="C57" t="s">
        <v>286</v>
      </c>
      <c r="D57" s="27" t="s">
        <v>287</v>
      </c>
      <c r="E57">
        <v>165</v>
      </c>
      <c r="F57" t="s">
        <v>435</v>
      </c>
      <c r="G57">
        <v>5</v>
      </c>
      <c r="H57" s="19" t="s">
        <v>436</v>
      </c>
      <c r="I57" s="19" t="s">
        <v>370</v>
      </c>
      <c r="J57" t="s">
        <v>47</v>
      </c>
      <c r="K57" t="s">
        <v>87</v>
      </c>
      <c r="O57" s="14" t="s">
        <v>777</v>
      </c>
    </row>
    <row r="58" spans="1:17" s="14" customFormat="1" ht="28" hidden="1" x14ac:dyDescent="0.15">
      <c r="A58" s="41">
        <v>74</v>
      </c>
      <c r="B58" t="s">
        <v>285</v>
      </c>
      <c r="C58" t="s">
        <v>286</v>
      </c>
      <c r="D58" s="27" t="s">
        <v>287</v>
      </c>
      <c r="E58">
        <v>166</v>
      </c>
      <c r="F58" t="s">
        <v>437</v>
      </c>
      <c r="G58">
        <v>2</v>
      </c>
      <c r="H58" s="19" t="s">
        <v>438</v>
      </c>
      <c r="I58" s="19" t="s">
        <v>439</v>
      </c>
      <c r="J58" t="s">
        <v>47</v>
      </c>
      <c r="K58" t="s">
        <v>87</v>
      </c>
      <c r="M58" s="14" t="s">
        <v>778</v>
      </c>
      <c r="O58" s="14" t="s">
        <v>777</v>
      </c>
    </row>
    <row r="59" spans="1:17" s="14" customFormat="1" ht="84"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780</v>
      </c>
      <c r="Q59" s="14" t="s">
        <v>209</v>
      </c>
    </row>
    <row r="60" spans="1:17" s="14" customFormat="1" ht="112" x14ac:dyDescent="0.15">
      <c r="A60" s="41">
        <v>93</v>
      </c>
      <c r="B60" s="14" t="s">
        <v>35</v>
      </c>
      <c r="C60" s="14" t="s">
        <v>36</v>
      </c>
      <c r="D60" s="14" t="s">
        <v>37</v>
      </c>
      <c r="E60" s="14">
        <v>172</v>
      </c>
      <c r="F60" s="14" t="s">
        <v>69</v>
      </c>
      <c r="G60" s="14">
        <v>18</v>
      </c>
      <c r="H60" s="14" t="s">
        <v>70</v>
      </c>
      <c r="I60" s="14" t="s">
        <v>73</v>
      </c>
      <c r="J60" s="14" t="s">
        <v>44</v>
      </c>
      <c r="K60" s="14" t="s">
        <v>86</v>
      </c>
      <c r="L60" s="14" t="s">
        <v>639</v>
      </c>
      <c r="M60" s="14" t="s">
        <v>719</v>
      </c>
      <c r="O60" s="14" t="s">
        <v>730</v>
      </c>
      <c r="Q60" s="14" t="s">
        <v>844</v>
      </c>
    </row>
    <row r="61" spans="1:17" s="14" customFormat="1" ht="84" x14ac:dyDescent="0.15">
      <c r="A61" s="41">
        <v>94</v>
      </c>
      <c r="B61" t="s">
        <v>199</v>
      </c>
      <c r="C61" t="s">
        <v>200</v>
      </c>
      <c r="D61" s="18" t="s">
        <v>201</v>
      </c>
      <c r="E61">
        <v>173</v>
      </c>
      <c r="F61" t="s">
        <v>217</v>
      </c>
      <c r="G61">
        <v>0</v>
      </c>
      <c r="H61" s="19" t="s">
        <v>218</v>
      </c>
      <c r="I61" s="19" t="s">
        <v>219</v>
      </c>
      <c r="J61" t="s">
        <v>44</v>
      </c>
      <c r="K61" t="s">
        <v>86</v>
      </c>
      <c r="L61" s="14" t="s">
        <v>640</v>
      </c>
      <c r="M61" s="14" t="s">
        <v>675</v>
      </c>
      <c r="N61" s="14" t="s">
        <v>781</v>
      </c>
      <c r="Q61" s="14" t="s">
        <v>209</v>
      </c>
    </row>
    <row r="62" spans="1:17" s="14" customFormat="1" ht="98" x14ac:dyDescent="0.15">
      <c r="A62" s="41">
        <v>95</v>
      </c>
      <c r="B62" s="14" t="s">
        <v>35</v>
      </c>
      <c r="C62" s="14" t="s">
        <v>36</v>
      </c>
      <c r="D62" s="14" t="s">
        <v>37</v>
      </c>
      <c r="E62" s="14">
        <v>177</v>
      </c>
      <c r="F62" s="14" t="s">
        <v>74</v>
      </c>
      <c r="G62" s="14">
        <v>7</v>
      </c>
      <c r="H62" s="14" t="s">
        <v>76</v>
      </c>
      <c r="I62" s="14" t="s">
        <v>75</v>
      </c>
      <c r="J62" s="14" t="s">
        <v>44</v>
      </c>
      <c r="K62" s="14" t="s">
        <v>86</v>
      </c>
      <c r="L62" s="14" t="s">
        <v>640</v>
      </c>
      <c r="M62" s="14" t="s">
        <v>719</v>
      </c>
      <c r="O62" s="14" t="s">
        <v>720</v>
      </c>
      <c r="Q62" s="14" t="s">
        <v>844</v>
      </c>
    </row>
    <row r="63" spans="1:17" s="14" customFormat="1" ht="126"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782</v>
      </c>
      <c r="Q63" s="14" t="s">
        <v>209</v>
      </c>
    </row>
    <row r="64" spans="1:17" s="14" customFormat="1" ht="112"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783</v>
      </c>
      <c r="Q64" s="14" t="s">
        <v>209</v>
      </c>
    </row>
    <row r="65" spans="1:17" s="14" customFormat="1" ht="56"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719</v>
      </c>
      <c r="O65" s="14" t="s">
        <v>668</v>
      </c>
      <c r="P65" s="14" t="s">
        <v>784</v>
      </c>
      <c r="Q65" s="14" t="s">
        <v>844</v>
      </c>
    </row>
    <row r="66" spans="1:17" s="14" customFormat="1" ht="42"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785</v>
      </c>
      <c r="O66" s="14" t="s">
        <v>777</v>
      </c>
      <c r="Q66" s="14" t="s">
        <v>209</v>
      </c>
    </row>
    <row r="67" spans="1:17" s="14" customFormat="1" ht="28" hidden="1" x14ac:dyDescent="0.15">
      <c r="A67" s="41">
        <v>102</v>
      </c>
      <c r="B67" t="s">
        <v>285</v>
      </c>
      <c r="C67" t="s">
        <v>286</v>
      </c>
      <c r="D67" s="27" t="s">
        <v>287</v>
      </c>
      <c r="E67">
        <v>202</v>
      </c>
      <c r="F67" t="s">
        <v>229</v>
      </c>
      <c r="G67">
        <v>17</v>
      </c>
      <c r="H67" s="19" t="s">
        <v>376</v>
      </c>
      <c r="I67" s="19" t="s">
        <v>377</v>
      </c>
      <c r="J67" t="s">
        <v>47</v>
      </c>
      <c r="K67" t="s">
        <v>87</v>
      </c>
      <c r="M67" s="14" t="s">
        <v>778</v>
      </c>
      <c r="O67" s="14" t="s">
        <v>777</v>
      </c>
    </row>
    <row r="68" spans="1:17" s="14" customFormat="1" ht="28" hidden="1" x14ac:dyDescent="0.15">
      <c r="A68" s="41">
        <v>99</v>
      </c>
      <c r="B68" t="s">
        <v>285</v>
      </c>
      <c r="C68" t="s">
        <v>286</v>
      </c>
      <c r="D68" s="27" t="s">
        <v>287</v>
      </c>
      <c r="E68">
        <v>202</v>
      </c>
      <c r="F68" t="s">
        <v>229</v>
      </c>
      <c r="G68">
        <v>21</v>
      </c>
      <c r="H68" s="19" t="s">
        <v>369</v>
      </c>
      <c r="I68" s="19" t="s">
        <v>370</v>
      </c>
      <c r="J68" t="s">
        <v>47</v>
      </c>
      <c r="K68" t="s">
        <v>87</v>
      </c>
      <c r="O68" s="14" t="s">
        <v>777</v>
      </c>
    </row>
    <row r="69" spans="1:17" s="14" customFormat="1" ht="28" hidden="1" x14ac:dyDescent="0.15">
      <c r="A69" s="41">
        <v>100</v>
      </c>
      <c r="B69" t="s">
        <v>285</v>
      </c>
      <c r="C69" t="s">
        <v>286</v>
      </c>
      <c r="D69" s="27" t="s">
        <v>287</v>
      </c>
      <c r="E69">
        <v>202</v>
      </c>
      <c r="F69" t="s">
        <v>229</v>
      </c>
      <c r="G69">
        <v>23</v>
      </c>
      <c r="H69" s="19" t="s">
        <v>371</v>
      </c>
      <c r="I69" s="19" t="s">
        <v>372</v>
      </c>
      <c r="J69" t="s">
        <v>47</v>
      </c>
      <c r="K69" t="s">
        <v>87</v>
      </c>
      <c r="O69" s="14" t="s">
        <v>777</v>
      </c>
    </row>
    <row r="70" spans="1:17" s="14" customFormat="1" ht="28" hidden="1" x14ac:dyDescent="0.15">
      <c r="A70" s="41">
        <v>101</v>
      </c>
      <c r="B70" t="s">
        <v>285</v>
      </c>
      <c r="C70" t="s">
        <v>286</v>
      </c>
      <c r="D70" s="27" t="s">
        <v>287</v>
      </c>
      <c r="E70">
        <v>204</v>
      </c>
      <c r="F70" t="s">
        <v>229</v>
      </c>
      <c r="G70">
        <v>1</v>
      </c>
      <c r="H70" s="19" t="s">
        <v>373</v>
      </c>
      <c r="I70" s="19" t="s">
        <v>374</v>
      </c>
      <c r="J70" t="s">
        <v>47</v>
      </c>
      <c r="K70" t="s">
        <v>87</v>
      </c>
      <c r="O70" s="14" t="s">
        <v>777</v>
      </c>
    </row>
    <row r="71" spans="1:17" s="14" customFormat="1" ht="42" hidden="1" x14ac:dyDescent="0.15">
      <c r="A71" s="41">
        <v>104</v>
      </c>
      <c r="B71" t="s">
        <v>199</v>
      </c>
      <c r="C71" t="s">
        <v>200</v>
      </c>
      <c r="D71" s="18" t="s">
        <v>201</v>
      </c>
      <c r="E71">
        <v>204</v>
      </c>
      <c r="F71" t="s">
        <v>220</v>
      </c>
      <c r="G71">
        <v>2</v>
      </c>
      <c r="H71" s="19" t="s">
        <v>221</v>
      </c>
      <c r="I71" s="19" t="s">
        <v>222</v>
      </c>
      <c r="J71" t="s">
        <v>47</v>
      </c>
      <c r="K71" t="s">
        <v>86</v>
      </c>
      <c r="O71" s="14" t="s">
        <v>777</v>
      </c>
    </row>
    <row r="72" spans="1:17" s="14" customFormat="1" ht="56" hidden="1" x14ac:dyDescent="0.15">
      <c r="A72" s="41">
        <v>106</v>
      </c>
      <c r="B72" t="s">
        <v>285</v>
      </c>
      <c r="C72" t="s">
        <v>286</v>
      </c>
      <c r="D72" s="27" t="s">
        <v>287</v>
      </c>
      <c r="E72">
        <v>204</v>
      </c>
      <c r="F72" t="s">
        <v>220</v>
      </c>
      <c r="G72">
        <v>2</v>
      </c>
      <c r="H72" s="19" t="s">
        <v>378</v>
      </c>
      <c r="I72" s="19" t="s">
        <v>379</v>
      </c>
      <c r="J72" t="s">
        <v>47</v>
      </c>
      <c r="K72" t="s">
        <v>87</v>
      </c>
      <c r="O72" s="14" t="s">
        <v>777</v>
      </c>
    </row>
    <row r="73" spans="1:17" s="14" customFormat="1" ht="28" hidden="1" x14ac:dyDescent="0.15">
      <c r="A73" s="41">
        <v>105</v>
      </c>
      <c r="B73" t="s">
        <v>285</v>
      </c>
      <c r="C73" t="s">
        <v>286</v>
      </c>
      <c r="D73" s="27" t="s">
        <v>287</v>
      </c>
      <c r="E73">
        <v>204</v>
      </c>
      <c r="F73" t="s">
        <v>220</v>
      </c>
      <c r="G73">
        <v>6</v>
      </c>
      <c r="H73" s="19" t="s">
        <v>375</v>
      </c>
      <c r="I73" s="19" t="s">
        <v>370</v>
      </c>
      <c r="J73" t="s">
        <v>47</v>
      </c>
      <c r="K73" t="s">
        <v>87</v>
      </c>
      <c r="O73" s="14" t="s">
        <v>777</v>
      </c>
    </row>
    <row r="74" spans="1:17" s="14" customFormat="1" ht="28" hidden="1" x14ac:dyDescent="0.15">
      <c r="A74" s="41">
        <v>107</v>
      </c>
      <c r="B74" t="s">
        <v>285</v>
      </c>
      <c r="C74" t="s">
        <v>286</v>
      </c>
      <c r="D74" s="27" t="s">
        <v>287</v>
      </c>
      <c r="E74">
        <v>204</v>
      </c>
      <c r="F74" t="s">
        <v>380</v>
      </c>
      <c r="G74">
        <v>10</v>
      </c>
      <c r="H74" s="19" t="s">
        <v>381</v>
      </c>
      <c r="I74" s="19" t="s">
        <v>382</v>
      </c>
      <c r="J74" t="s">
        <v>47</v>
      </c>
      <c r="K74" t="s">
        <v>87</v>
      </c>
      <c r="O74" s="14" t="s">
        <v>777</v>
      </c>
    </row>
    <row r="75" spans="1:17" s="14" customFormat="1" ht="84" x14ac:dyDescent="0.15">
      <c r="A75" s="41">
        <v>108</v>
      </c>
      <c r="B75" t="s">
        <v>285</v>
      </c>
      <c r="C75" t="s">
        <v>286</v>
      </c>
      <c r="D75" s="27" t="s">
        <v>287</v>
      </c>
      <c r="E75">
        <v>208</v>
      </c>
      <c r="F75" t="s">
        <v>346</v>
      </c>
      <c r="G75" t="s">
        <v>347</v>
      </c>
      <c r="H75" s="19" t="s">
        <v>348</v>
      </c>
      <c r="I75" s="19" t="s">
        <v>349</v>
      </c>
      <c r="J75" s="40" t="s">
        <v>44</v>
      </c>
      <c r="K75" t="s">
        <v>86</v>
      </c>
      <c r="M75" s="14" t="s">
        <v>672</v>
      </c>
      <c r="N75" s="14" t="s">
        <v>821</v>
      </c>
      <c r="P75" s="14" t="s">
        <v>694</v>
      </c>
      <c r="Q75" s="14" t="s">
        <v>209</v>
      </c>
    </row>
    <row r="76" spans="1:17" s="14" customFormat="1" ht="98"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822</v>
      </c>
      <c r="Q76" s="14" t="s">
        <v>209</v>
      </c>
    </row>
    <row r="77" spans="1:17"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778</v>
      </c>
    </row>
    <row r="78" spans="1:17" s="14" customFormat="1" ht="42"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7" s="14" customFormat="1" ht="168"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786</v>
      </c>
      <c r="Q79" s="14" t="s">
        <v>209</v>
      </c>
    </row>
    <row r="80" spans="1:17" s="14" customFormat="1" ht="56"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823</v>
      </c>
      <c r="Q80" s="14" t="s">
        <v>209</v>
      </c>
    </row>
    <row r="81" spans="1:17"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7"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7" s="14" customFormat="1" ht="70" x14ac:dyDescent="0.15">
      <c r="A83" s="41">
        <v>114</v>
      </c>
      <c r="B83" t="s">
        <v>199</v>
      </c>
      <c r="C83" t="s">
        <v>200</v>
      </c>
      <c r="D83" s="18" t="s">
        <v>201</v>
      </c>
      <c r="E83">
        <v>268</v>
      </c>
      <c r="F83" t="s">
        <v>226</v>
      </c>
      <c r="G83">
        <v>1</v>
      </c>
      <c r="H83" s="19" t="s">
        <v>227</v>
      </c>
      <c r="I83" s="19" t="s">
        <v>228</v>
      </c>
      <c r="J83" t="s">
        <v>44</v>
      </c>
      <c r="K83" s="23" t="s">
        <v>86</v>
      </c>
      <c r="L83" s="14" t="s">
        <v>653</v>
      </c>
      <c r="M83" s="14" t="s">
        <v>719</v>
      </c>
      <c r="O83" s="14" t="s">
        <v>788</v>
      </c>
      <c r="P83" s="14" t="s">
        <v>789</v>
      </c>
      <c r="Q83" s="14" t="s">
        <v>844</v>
      </c>
    </row>
    <row r="84" spans="1:17" s="14" customFormat="1" ht="42" hidden="1" x14ac:dyDescent="0.15">
      <c r="A84" s="41">
        <v>115</v>
      </c>
      <c r="B84" t="s">
        <v>285</v>
      </c>
      <c r="C84" t="s">
        <v>286</v>
      </c>
      <c r="D84" s="27" t="s">
        <v>287</v>
      </c>
      <c r="E84">
        <v>268</v>
      </c>
      <c r="F84" t="s">
        <v>226</v>
      </c>
      <c r="G84">
        <v>15</v>
      </c>
      <c r="H84" s="19" t="s">
        <v>365</v>
      </c>
      <c r="I84" s="19" t="s">
        <v>366</v>
      </c>
      <c r="J84" t="s">
        <v>47</v>
      </c>
      <c r="K84" t="s">
        <v>87</v>
      </c>
      <c r="O84" s="14" t="s">
        <v>777</v>
      </c>
    </row>
    <row r="85" spans="1:17" s="14" customFormat="1" ht="42" hidden="1" x14ac:dyDescent="0.15">
      <c r="A85" s="41">
        <v>116</v>
      </c>
      <c r="B85" t="s">
        <v>285</v>
      </c>
      <c r="C85" t="s">
        <v>286</v>
      </c>
      <c r="D85" s="27" t="s">
        <v>287</v>
      </c>
      <c r="E85">
        <v>268</v>
      </c>
      <c r="F85" t="s">
        <v>226</v>
      </c>
      <c r="G85">
        <v>15</v>
      </c>
      <c r="H85" s="19" t="s">
        <v>367</v>
      </c>
      <c r="I85" s="19" t="s">
        <v>368</v>
      </c>
      <c r="J85" t="s">
        <v>47</v>
      </c>
      <c r="K85" t="s">
        <v>87</v>
      </c>
      <c r="O85" s="14" t="s">
        <v>777</v>
      </c>
    </row>
    <row r="86" spans="1:17"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719</v>
      </c>
      <c r="O86" s="14" t="s">
        <v>788</v>
      </c>
      <c r="Q86" s="14" t="s">
        <v>844</v>
      </c>
    </row>
    <row r="87" spans="1:17" s="14" customFormat="1" ht="98" x14ac:dyDescent="0.15">
      <c r="A87" s="41">
        <v>118</v>
      </c>
      <c r="B87" t="s">
        <v>285</v>
      </c>
      <c r="C87" t="s">
        <v>286</v>
      </c>
      <c r="D87" s="27" t="s">
        <v>287</v>
      </c>
      <c r="E87">
        <v>268</v>
      </c>
      <c r="F87" t="s">
        <v>226</v>
      </c>
      <c r="G87">
        <v>18</v>
      </c>
      <c r="H87" s="19" t="s">
        <v>387</v>
      </c>
      <c r="I87" s="19" t="s">
        <v>388</v>
      </c>
      <c r="J87" t="s">
        <v>44</v>
      </c>
      <c r="K87" t="s">
        <v>87</v>
      </c>
      <c r="L87" s="14" t="s">
        <v>653</v>
      </c>
      <c r="M87" s="14" t="s">
        <v>719</v>
      </c>
      <c r="O87" s="14" t="s">
        <v>788</v>
      </c>
      <c r="Q87" s="14" t="s">
        <v>844</v>
      </c>
    </row>
    <row r="88" spans="1:17" s="14" customFormat="1" ht="42" x14ac:dyDescent="0.15">
      <c r="A88" s="41">
        <v>119</v>
      </c>
      <c r="B88" t="s">
        <v>285</v>
      </c>
      <c r="C88" t="s">
        <v>286</v>
      </c>
      <c r="D88" s="27" t="s">
        <v>287</v>
      </c>
      <c r="E88">
        <v>269</v>
      </c>
      <c r="F88" t="s">
        <v>226</v>
      </c>
      <c r="G88">
        <v>5</v>
      </c>
      <c r="H88" s="19" t="s">
        <v>389</v>
      </c>
      <c r="I88" s="19" t="s">
        <v>390</v>
      </c>
      <c r="J88" t="s">
        <v>44</v>
      </c>
      <c r="K88" t="s">
        <v>87</v>
      </c>
      <c r="L88" s="14" t="s">
        <v>653</v>
      </c>
      <c r="M88" s="14" t="s">
        <v>719</v>
      </c>
      <c r="O88" s="14" t="s">
        <v>788</v>
      </c>
      <c r="Q88" s="14" t="s">
        <v>844</v>
      </c>
    </row>
    <row r="89" spans="1:17" s="14" customFormat="1" ht="84" x14ac:dyDescent="0.15">
      <c r="A89" s="41">
        <v>120</v>
      </c>
      <c r="B89" t="s">
        <v>285</v>
      </c>
      <c r="C89" t="s">
        <v>286</v>
      </c>
      <c r="D89" s="27" t="s">
        <v>287</v>
      </c>
      <c r="E89">
        <v>269</v>
      </c>
      <c r="F89" t="s">
        <v>226</v>
      </c>
      <c r="G89">
        <v>7</v>
      </c>
      <c r="H89" s="19" t="s">
        <v>391</v>
      </c>
      <c r="I89" s="19" t="s">
        <v>392</v>
      </c>
      <c r="J89" t="s">
        <v>44</v>
      </c>
      <c r="K89" t="s">
        <v>87</v>
      </c>
      <c r="L89" s="14" t="s">
        <v>653</v>
      </c>
      <c r="M89" s="14" t="s">
        <v>719</v>
      </c>
      <c r="O89" s="14" t="s">
        <v>788</v>
      </c>
      <c r="Q89" s="14" t="s">
        <v>844</v>
      </c>
    </row>
    <row r="90" spans="1:17" s="14" customFormat="1" ht="42" x14ac:dyDescent="0.15">
      <c r="A90" s="41">
        <v>121</v>
      </c>
      <c r="B90" t="s">
        <v>285</v>
      </c>
      <c r="C90" t="s">
        <v>286</v>
      </c>
      <c r="D90" s="27" t="s">
        <v>287</v>
      </c>
      <c r="E90">
        <v>269</v>
      </c>
      <c r="F90" t="s">
        <v>226</v>
      </c>
      <c r="G90">
        <v>9</v>
      </c>
      <c r="H90" s="19" t="s">
        <v>393</v>
      </c>
      <c r="I90" s="19" t="s">
        <v>394</v>
      </c>
      <c r="J90" t="s">
        <v>44</v>
      </c>
      <c r="K90" t="s">
        <v>87</v>
      </c>
      <c r="L90" s="14" t="s">
        <v>653</v>
      </c>
      <c r="M90" s="14" t="s">
        <v>719</v>
      </c>
      <c r="O90" s="14" t="s">
        <v>788</v>
      </c>
      <c r="Q90" s="14" t="s">
        <v>844</v>
      </c>
    </row>
    <row r="91" spans="1:17" s="14" customFormat="1" ht="182"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790</v>
      </c>
      <c r="Q91" s="14" t="s">
        <v>209</v>
      </c>
    </row>
    <row r="92" spans="1:17" s="14" customFormat="1" ht="28" hidden="1" x14ac:dyDescent="0.15">
      <c r="A92" s="41">
        <v>122</v>
      </c>
      <c r="B92" t="s">
        <v>285</v>
      </c>
      <c r="C92" t="s">
        <v>286</v>
      </c>
      <c r="D92" s="27" t="s">
        <v>287</v>
      </c>
      <c r="E92">
        <v>269</v>
      </c>
      <c r="F92" t="s">
        <v>226</v>
      </c>
      <c r="G92">
        <v>12</v>
      </c>
      <c r="H92" s="19" t="s">
        <v>395</v>
      </c>
      <c r="I92" s="19" t="s">
        <v>396</v>
      </c>
      <c r="J92" t="s">
        <v>47</v>
      </c>
      <c r="K92" t="s">
        <v>87</v>
      </c>
      <c r="O92" s="14" t="s">
        <v>777</v>
      </c>
    </row>
    <row r="93" spans="1:17" s="14" customFormat="1" ht="14" hidden="1" x14ac:dyDescent="0.15">
      <c r="A93" s="41">
        <v>128</v>
      </c>
      <c r="B93" t="s">
        <v>285</v>
      </c>
      <c r="C93" t="s">
        <v>286</v>
      </c>
      <c r="D93" s="27" t="s">
        <v>287</v>
      </c>
      <c r="E93">
        <v>269</v>
      </c>
      <c r="F93" t="s">
        <v>383</v>
      </c>
      <c r="G93">
        <v>27</v>
      </c>
      <c r="H93" s="19" t="s">
        <v>402</v>
      </c>
      <c r="I93" s="19" t="s">
        <v>403</v>
      </c>
      <c r="J93" t="s">
        <v>47</v>
      </c>
      <c r="K93" t="s">
        <v>87</v>
      </c>
      <c r="M93" s="14" t="s">
        <v>778</v>
      </c>
    </row>
    <row r="94" spans="1:17" s="14" customFormat="1" ht="182" x14ac:dyDescent="0.15">
      <c r="A94" s="41">
        <v>130</v>
      </c>
      <c r="B94" t="s">
        <v>285</v>
      </c>
      <c r="C94" t="s">
        <v>286</v>
      </c>
      <c r="D94" s="27" t="s">
        <v>287</v>
      </c>
      <c r="E94">
        <v>269</v>
      </c>
      <c r="F94" t="s">
        <v>383</v>
      </c>
      <c r="G94">
        <v>27</v>
      </c>
      <c r="H94" s="19" t="s">
        <v>406</v>
      </c>
      <c r="I94" s="19"/>
      <c r="J94" s="40" t="s">
        <v>44</v>
      </c>
      <c r="K94" t="s">
        <v>87</v>
      </c>
      <c r="L94" s="14" t="s">
        <v>653</v>
      </c>
      <c r="M94" s="14" t="s">
        <v>672</v>
      </c>
      <c r="N94" s="14" t="s">
        <v>790</v>
      </c>
      <c r="P94" s="14" t="s">
        <v>791</v>
      </c>
      <c r="Q94" s="14" t="s">
        <v>209</v>
      </c>
    </row>
    <row r="95" spans="1:17" s="14" customFormat="1" ht="42" hidden="1" x14ac:dyDescent="0.15">
      <c r="A95" s="41">
        <v>125</v>
      </c>
      <c r="B95" t="s">
        <v>285</v>
      </c>
      <c r="C95" t="s">
        <v>286</v>
      </c>
      <c r="D95" s="27" t="s">
        <v>287</v>
      </c>
      <c r="E95">
        <v>269</v>
      </c>
      <c r="F95" t="s">
        <v>383</v>
      </c>
      <c r="G95">
        <v>28</v>
      </c>
      <c r="H95" s="19" t="s">
        <v>365</v>
      </c>
      <c r="I95" s="19" t="s">
        <v>366</v>
      </c>
      <c r="J95" t="s">
        <v>47</v>
      </c>
      <c r="K95" t="s">
        <v>87</v>
      </c>
      <c r="O95" s="14" t="s">
        <v>777</v>
      </c>
    </row>
    <row r="96" spans="1:17" s="14" customFormat="1" ht="42" hidden="1" x14ac:dyDescent="0.15">
      <c r="A96" s="41">
        <v>126</v>
      </c>
      <c r="B96" t="s">
        <v>285</v>
      </c>
      <c r="C96" t="s">
        <v>286</v>
      </c>
      <c r="D96" s="27" t="s">
        <v>287</v>
      </c>
      <c r="E96">
        <v>269</v>
      </c>
      <c r="F96" t="s">
        <v>383</v>
      </c>
      <c r="G96">
        <v>28</v>
      </c>
      <c r="H96" s="19" t="s">
        <v>367</v>
      </c>
      <c r="I96" s="19" t="s">
        <v>368</v>
      </c>
      <c r="J96" t="s">
        <v>47</v>
      </c>
      <c r="K96" t="s">
        <v>87</v>
      </c>
      <c r="O96" s="14" t="s">
        <v>777</v>
      </c>
    </row>
    <row r="97" spans="1:17" s="14" customFormat="1" ht="14" hidden="1" x14ac:dyDescent="0.15">
      <c r="A97" s="41">
        <v>127</v>
      </c>
      <c r="B97" t="s">
        <v>285</v>
      </c>
      <c r="C97" t="s">
        <v>286</v>
      </c>
      <c r="D97" s="27" t="s">
        <v>287</v>
      </c>
      <c r="E97">
        <v>269</v>
      </c>
      <c r="F97" t="s">
        <v>383</v>
      </c>
      <c r="G97">
        <v>28</v>
      </c>
      <c r="H97" s="19" t="s">
        <v>400</v>
      </c>
      <c r="I97" s="19" t="s">
        <v>401</v>
      </c>
      <c r="J97" t="s">
        <v>47</v>
      </c>
      <c r="K97" t="s">
        <v>87</v>
      </c>
      <c r="M97" s="14" t="s">
        <v>778</v>
      </c>
    </row>
    <row r="98" spans="1:17"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7" s="14" customFormat="1" ht="70"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792</v>
      </c>
      <c r="Q99" s="14" t="s">
        <v>209</v>
      </c>
    </row>
    <row r="100" spans="1:17"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778</v>
      </c>
    </row>
    <row r="101" spans="1:17" s="14" customFormat="1" ht="28" hidden="1" x14ac:dyDescent="0.15">
      <c r="A101" s="41">
        <v>133</v>
      </c>
      <c r="B101" t="s">
        <v>285</v>
      </c>
      <c r="C101" t="s">
        <v>286</v>
      </c>
      <c r="D101" s="27" t="s">
        <v>287</v>
      </c>
      <c r="E101">
        <v>270</v>
      </c>
      <c r="F101" t="s">
        <v>383</v>
      </c>
      <c r="G101">
        <v>4</v>
      </c>
      <c r="H101" s="19" t="s">
        <v>416</v>
      </c>
      <c r="I101" s="19" t="s">
        <v>417</v>
      </c>
      <c r="J101" t="s">
        <v>47</v>
      </c>
      <c r="K101" t="s">
        <v>87</v>
      </c>
      <c r="O101" s="14" t="s">
        <v>777</v>
      </c>
    </row>
    <row r="102" spans="1:17"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777</v>
      </c>
    </row>
    <row r="103" spans="1:17"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7" s="14" customFormat="1" ht="42" hidden="1" x14ac:dyDescent="0.15">
      <c r="A104" s="41">
        <v>136</v>
      </c>
      <c r="B104" t="s">
        <v>285</v>
      </c>
      <c r="C104" t="s">
        <v>286</v>
      </c>
      <c r="D104" s="27" t="s">
        <v>287</v>
      </c>
      <c r="E104">
        <v>271</v>
      </c>
      <c r="F104" t="s">
        <v>384</v>
      </c>
      <c r="G104">
        <v>3</v>
      </c>
      <c r="H104" s="19" t="s">
        <v>365</v>
      </c>
      <c r="I104" s="19" t="s">
        <v>366</v>
      </c>
      <c r="J104" t="s">
        <v>47</v>
      </c>
      <c r="K104" t="s">
        <v>87</v>
      </c>
      <c r="O104" s="14" t="s">
        <v>777</v>
      </c>
    </row>
    <row r="105" spans="1:17" s="14" customFormat="1" ht="42" hidden="1" x14ac:dyDescent="0.15">
      <c r="A105" s="41">
        <v>137</v>
      </c>
      <c r="B105" t="s">
        <v>285</v>
      </c>
      <c r="C105" t="s">
        <v>286</v>
      </c>
      <c r="D105" s="27" t="s">
        <v>287</v>
      </c>
      <c r="E105">
        <v>271</v>
      </c>
      <c r="F105" t="s">
        <v>384</v>
      </c>
      <c r="G105">
        <v>3</v>
      </c>
      <c r="H105" s="19" t="s">
        <v>367</v>
      </c>
      <c r="I105" s="19" t="s">
        <v>368</v>
      </c>
      <c r="J105" t="s">
        <v>47</v>
      </c>
      <c r="K105" t="s">
        <v>87</v>
      </c>
      <c r="O105" s="14" t="s">
        <v>777</v>
      </c>
    </row>
    <row r="106" spans="1:17"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777</v>
      </c>
    </row>
    <row r="107" spans="1:17"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7" s="14" customFormat="1" ht="42" hidden="1" x14ac:dyDescent="0.15">
      <c r="A108" s="41">
        <v>141</v>
      </c>
      <c r="B108" t="s">
        <v>285</v>
      </c>
      <c r="C108" t="s">
        <v>286</v>
      </c>
      <c r="D108" s="27" t="s">
        <v>287</v>
      </c>
      <c r="E108">
        <v>272</v>
      </c>
      <c r="F108" t="s">
        <v>418</v>
      </c>
      <c r="G108">
        <v>1</v>
      </c>
      <c r="H108" s="19" t="s">
        <v>365</v>
      </c>
      <c r="I108" s="19" t="s">
        <v>366</v>
      </c>
      <c r="J108" t="s">
        <v>47</v>
      </c>
      <c r="K108" t="s">
        <v>87</v>
      </c>
      <c r="O108" s="14" t="s">
        <v>777</v>
      </c>
    </row>
    <row r="109" spans="1:17" s="14" customFormat="1" ht="42" hidden="1" x14ac:dyDescent="0.15">
      <c r="A109" s="41">
        <v>142</v>
      </c>
      <c r="B109" t="s">
        <v>285</v>
      </c>
      <c r="C109" t="s">
        <v>286</v>
      </c>
      <c r="D109" s="27" t="s">
        <v>287</v>
      </c>
      <c r="E109">
        <v>272</v>
      </c>
      <c r="F109" t="s">
        <v>418</v>
      </c>
      <c r="G109">
        <v>1</v>
      </c>
      <c r="H109" s="19" t="s">
        <v>367</v>
      </c>
      <c r="I109" s="19" t="s">
        <v>368</v>
      </c>
      <c r="J109" t="s">
        <v>47</v>
      </c>
      <c r="K109" t="s">
        <v>87</v>
      </c>
      <c r="O109" s="14" t="s">
        <v>777</v>
      </c>
    </row>
    <row r="110" spans="1:17"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777</v>
      </c>
    </row>
    <row r="111" spans="1:17"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777</v>
      </c>
    </row>
    <row r="112" spans="1:17"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777</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777</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777</v>
      </c>
    </row>
    <row r="115" spans="1:17" s="14" customFormat="1" ht="42" x14ac:dyDescent="0.15">
      <c r="A115" s="41">
        <v>209</v>
      </c>
      <c r="B115" t="s">
        <v>285</v>
      </c>
      <c r="C115" t="s">
        <v>286</v>
      </c>
      <c r="D115" s="27" t="s">
        <v>287</v>
      </c>
      <c r="E115">
        <v>292</v>
      </c>
      <c r="F115" t="s">
        <v>337</v>
      </c>
      <c r="G115">
        <v>21</v>
      </c>
      <c r="H115" s="19" t="s">
        <v>338</v>
      </c>
      <c r="I115" s="19" t="s">
        <v>339</v>
      </c>
      <c r="J115" t="s">
        <v>44</v>
      </c>
      <c r="K115" t="s">
        <v>86</v>
      </c>
      <c r="L115" s="14" t="s">
        <v>643</v>
      </c>
      <c r="M115" s="14" t="s">
        <v>719</v>
      </c>
      <c r="O115" s="41" t="s">
        <v>720</v>
      </c>
      <c r="Q115" s="14" t="s">
        <v>844</v>
      </c>
    </row>
    <row r="116" spans="1:17" s="14" customFormat="1" ht="42" x14ac:dyDescent="0.15">
      <c r="A116" s="41">
        <v>210</v>
      </c>
      <c r="B116" t="s">
        <v>285</v>
      </c>
      <c r="C116" t="s">
        <v>286</v>
      </c>
      <c r="D116" s="27" t="s">
        <v>287</v>
      </c>
      <c r="E116">
        <v>293</v>
      </c>
      <c r="F116" t="s">
        <v>340</v>
      </c>
      <c r="G116">
        <v>25</v>
      </c>
      <c r="H116" s="19" t="s">
        <v>341</v>
      </c>
      <c r="I116" s="19" t="s">
        <v>342</v>
      </c>
      <c r="J116" t="s">
        <v>44</v>
      </c>
      <c r="K116" t="s">
        <v>86</v>
      </c>
      <c r="L116" s="14" t="s">
        <v>643</v>
      </c>
      <c r="M116" s="14" t="s">
        <v>719</v>
      </c>
      <c r="O116" s="14" t="s">
        <v>720</v>
      </c>
      <c r="Q116" s="14" t="s">
        <v>844</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793</v>
      </c>
      <c r="Q118" s="14" t="s">
        <v>209</v>
      </c>
    </row>
    <row r="119" spans="1:17" s="14" customFormat="1" ht="112"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794</v>
      </c>
      <c r="Q119" s="14" t="s">
        <v>209</v>
      </c>
    </row>
    <row r="120" spans="1:17" s="14" customFormat="1" ht="28" x14ac:dyDescent="0.15">
      <c r="A120" s="41">
        <v>151</v>
      </c>
      <c r="B120" t="s">
        <v>285</v>
      </c>
      <c r="C120" t="s">
        <v>286</v>
      </c>
      <c r="D120" s="27" t="s">
        <v>287</v>
      </c>
      <c r="E120">
        <v>350</v>
      </c>
      <c r="F120" t="s">
        <v>350</v>
      </c>
      <c r="G120">
        <v>6</v>
      </c>
      <c r="H120" s="19" t="s">
        <v>351</v>
      </c>
      <c r="I120" s="19" t="s">
        <v>352</v>
      </c>
      <c r="J120" t="s">
        <v>44</v>
      </c>
      <c r="K120" t="s">
        <v>86</v>
      </c>
      <c r="M120" s="14" t="s">
        <v>778</v>
      </c>
      <c r="Q120" s="14" t="s">
        <v>209</v>
      </c>
    </row>
    <row r="121" spans="1:17" s="14" customFormat="1" ht="28" x14ac:dyDescent="0.15">
      <c r="A121" s="41">
        <v>152</v>
      </c>
      <c r="B121" t="s">
        <v>285</v>
      </c>
      <c r="C121" t="s">
        <v>286</v>
      </c>
      <c r="D121" s="27" t="s">
        <v>287</v>
      </c>
      <c r="E121">
        <v>353</v>
      </c>
      <c r="F121" t="s">
        <v>353</v>
      </c>
      <c r="G121">
        <v>10</v>
      </c>
      <c r="H121" s="19" t="s">
        <v>354</v>
      </c>
      <c r="I121" s="19" t="s">
        <v>355</v>
      </c>
      <c r="J121" t="s">
        <v>44</v>
      </c>
      <c r="K121" t="s">
        <v>86</v>
      </c>
      <c r="M121" s="14" t="s">
        <v>778</v>
      </c>
      <c r="Q121" s="14" t="s">
        <v>209</v>
      </c>
    </row>
    <row r="122" spans="1:17" s="14" customFormat="1" ht="70"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795</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777</v>
      </c>
    </row>
    <row r="124" spans="1:17" s="14" customFormat="1" ht="384"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796</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777</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777</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777</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778</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778</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777</v>
      </c>
    </row>
    <row r="131" spans="1:17" s="14" customFormat="1" ht="42"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778</v>
      </c>
      <c r="Q131" s="14" t="s">
        <v>209</v>
      </c>
    </row>
    <row r="132" spans="1:17" s="14" customFormat="1" ht="28" x14ac:dyDescent="0.15">
      <c r="A132" s="41">
        <v>162</v>
      </c>
      <c r="B132" t="s">
        <v>285</v>
      </c>
      <c r="C132" t="s">
        <v>286</v>
      </c>
      <c r="D132" s="27" t="s">
        <v>287</v>
      </c>
      <c r="E132">
        <v>357</v>
      </c>
      <c r="F132" t="s">
        <v>48</v>
      </c>
      <c r="G132">
        <v>1</v>
      </c>
      <c r="H132" s="19" t="s">
        <v>443</v>
      </c>
      <c r="I132" s="19" t="s">
        <v>444</v>
      </c>
      <c r="J132" t="s">
        <v>44</v>
      </c>
      <c r="K132" t="s">
        <v>86</v>
      </c>
      <c r="L132" s="14" t="s">
        <v>653</v>
      </c>
      <c r="M132" s="14" t="s">
        <v>719</v>
      </c>
      <c r="O132" s="14" t="s">
        <v>788</v>
      </c>
      <c r="Q132" s="14" t="s">
        <v>844</v>
      </c>
    </row>
    <row r="133" spans="1:17" s="14" customFormat="1" ht="28" x14ac:dyDescent="0.15">
      <c r="A133" s="41">
        <v>163</v>
      </c>
      <c r="B133" t="s">
        <v>285</v>
      </c>
      <c r="C133" t="s">
        <v>286</v>
      </c>
      <c r="D133" s="27" t="s">
        <v>287</v>
      </c>
      <c r="E133">
        <v>357</v>
      </c>
      <c r="F133" t="s">
        <v>48</v>
      </c>
      <c r="G133">
        <v>1</v>
      </c>
      <c r="H133" s="19" t="s">
        <v>445</v>
      </c>
      <c r="I133" s="19" t="s">
        <v>444</v>
      </c>
      <c r="J133" t="s">
        <v>44</v>
      </c>
      <c r="K133" t="s">
        <v>86</v>
      </c>
      <c r="L133" s="14" t="s">
        <v>653</v>
      </c>
      <c r="M133" s="14" t="s">
        <v>719</v>
      </c>
      <c r="O133" s="14" t="s">
        <v>788</v>
      </c>
      <c r="Q133" s="14" t="s">
        <v>844</v>
      </c>
    </row>
    <row r="134" spans="1:17" s="14" customFormat="1" ht="28" x14ac:dyDescent="0.15">
      <c r="A134" s="41">
        <v>164</v>
      </c>
      <c r="B134" t="s">
        <v>285</v>
      </c>
      <c r="C134" t="s">
        <v>286</v>
      </c>
      <c r="D134" s="27" t="s">
        <v>287</v>
      </c>
      <c r="E134">
        <v>357</v>
      </c>
      <c r="F134" t="s">
        <v>48</v>
      </c>
      <c r="G134">
        <v>1</v>
      </c>
      <c r="H134" s="19" t="s">
        <v>448</v>
      </c>
      <c r="I134" s="19" t="s">
        <v>444</v>
      </c>
      <c r="J134" t="s">
        <v>44</v>
      </c>
      <c r="K134" t="s">
        <v>86</v>
      </c>
      <c r="L134" s="14" t="s">
        <v>653</v>
      </c>
      <c r="M134" s="14" t="s">
        <v>719</v>
      </c>
      <c r="O134" s="14" t="s">
        <v>788</v>
      </c>
      <c r="Q134" s="14" t="s">
        <v>844</v>
      </c>
    </row>
    <row r="135" spans="1:17" s="14" customFormat="1" ht="28" x14ac:dyDescent="0.15">
      <c r="A135" s="41">
        <v>168</v>
      </c>
      <c r="B135" t="s">
        <v>285</v>
      </c>
      <c r="C135" t="s">
        <v>286</v>
      </c>
      <c r="D135" s="27" t="s">
        <v>287</v>
      </c>
      <c r="E135">
        <v>358</v>
      </c>
      <c r="F135" t="s">
        <v>54</v>
      </c>
      <c r="G135">
        <v>1</v>
      </c>
      <c r="H135" s="19" t="s">
        <v>451</v>
      </c>
      <c r="I135" s="19"/>
      <c r="J135" t="s">
        <v>44</v>
      </c>
      <c r="K135" t="s">
        <v>87</v>
      </c>
      <c r="L135" s="14" t="s">
        <v>653</v>
      </c>
      <c r="M135" s="14" t="s">
        <v>719</v>
      </c>
      <c r="O135" s="14" t="s">
        <v>788</v>
      </c>
      <c r="Q135" s="14" t="s">
        <v>844</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778</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777</v>
      </c>
    </row>
    <row r="138" spans="1:17" s="14" customFormat="1" ht="42"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778</v>
      </c>
      <c r="Q138" s="14" t="s">
        <v>209</v>
      </c>
    </row>
    <row r="139" spans="1:17" s="14" customFormat="1" ht="28" x14ac:dyDescent="0.15">
      <c r="A139" s="41">
        <v>170</v>
      </c>
      <c r="B139" t="s">
        <v>285</v>
      </c>
      <c r="C139" t="s">
        <v>286</v>
      </c>
      <c r="D139" s="27" t="s">
        <v>287</v>
      </c>
      <c r="E139">
        <v>358</v>
      </c>
      <c r="F139" t="s">
        <v>54</v>
      </c>
      <c r="G139">
        <v>2</v>
      </c>
      <c r="H139" s="19" t="s">
        <v>448</v>
      </c>
      <c r="I139" s="19" t="s">
        <v>444</v>
      </c>
      <c r="J139" t="s">
        <v>44</v>
      </c>
      <c r="K139" t="s">
        <v>86</v>
      </c>
      <c r="L139" s="14" t="s">
        <v>653</v>
      </c>
      <c r="M139" s="14" t="s">
        <v>719</v>
      </c>
      <c r="O139" s="14" t="s">
        <v>788</v>
      </c>
      <c r="Q139" s="14" t="s">
        <v>844</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719</v>
      </c>
      <c r="O140" s="14" t="s">
        <v>788</v>
      </c>
      <c r="P140" s="15"/>
      <c r="Q140" s="14" t="s">
        <v>844</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719</v>
      </c>
      <c r="O141" s="14" t="s">
        <v>788</v>
      </c>
      <c r="Q141" s="14" t="s">
        <v>844</v>
      </c>
    </row>
    <row r="142" spans="1:17" s="14" customFormat="1" ht="28" hidden="1" x14ac:dyDescent="0.15">
      <c r="A142" s="41">
        <v>173</v>
      </c>
      <c r="B142" t="s">
        <v>285</v>
      </c>
      <c r="C142" t="s">
        <v>286</v>
      </c>
      <c r="D142" s="27" t="s">
        <v>287</v>
      </c>
      <c r="E142">
        <v>359</v>
      </c>
      <c r="F142" t="s">
        <v>453</v>
      </c>
      <c r="G142">
        <v>16</v>
      </c>
      <c r="H142" s="19" t="s">
        <v>456</v>
      </c>
      <c r="I142" s="19" t="s">
        <v>370</v>
      </c>
      <c r="J142" t="s">
        <v>47</v>
      </c>
      <c r="K142" t="s">
        <v>87</v>
      </c>
      <c r="M142" s="14" t="s">
        <v>778</v>
      </c>
    </row>
    <row r="143" spans="1:17" s="14" customFormat="1" ht="28" x14ac:dyDescent="0.15">
      <c r="A143" s="41">
        <v>174</v>
      </c>
      <c r="B143" t="s">
        <v>285</v>
      </c>
      <c r="C143" t="s">
        <v>286</v>
      </c>
      <c r="D143" s="27" t="s">
        <v>287</v>
      </c>
      <c r="E143">
        <v>359</v>
      </c>
      <c r="F143" t="s">
        <v>453</v>
      </c>
      <c r="G143">
        <v>17</v>
      </c>
      <c r="H143" s="19" t="s">
        <v>448</v>
      </c>
      <c r="I143" s="19" t="s">
        <v>444</v>
      </c>
      <c r="J143" t="s">
        <v>44</v>
      </c>
      <c r="K143" t="s">
        <v>86</v>
      </c>
      <c r="L143" s="14" t="s">
        <v>653</v>
      </c>
      <c r="M143" s="14" t="s">
        <v>719</v>
      </c>
      <c r="O143" s="14" t="s">
        <v>788</v>
      </c>
      <c r="Q143" s="14" t="s">
        <v>844</v>
      </c>
    </row>
    <row r="144" spans="1:17" s="14" customFormat="1" ht="42"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797</v>
      </c>
      <c r="Q144" s="14" t="s">
        <v>209</v>
      </c>
    </row>
    <row r="145" spans="1:17" s="14" customFormat="1" ht="42"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797</v>
      </c>
      <c r="Q145" s="14" t="s">
        <v>209</v>
      </c>
    </row>
    <row r="146" spans="1:17" s="14" customFormat="1" ht="56" x14ac:dyDescent="0.15">
      <c r="A146" s="41">
        <v>175</v>
      </c>
      <c r="B146" t="s">
        <v>285</v>
      </c>
      <c r="C146" t="s">
        <v>286</v>
      </c>
      <c r="D146" s="27" t="s">
        <v>287</v>
      </c>
      <c r="E146">
        <v>360</v>
      </c>
      <c r="F146" t="s">
        <v>457</v>
      </c>
      <c r="G146">
        <v>6</v>
      </c>
      <c r="H146" s="19" t="s">
        <v>458</v>
      </c>
      <c r="I146" s="19" t="s">
        <v>459</v>
      </c>
      <c r="J146" t="s">
        <v>44</v>
      </c>
      <c r="K146" t="s">
        <v>87</v>
      </c>
      <c r="L146" s="14" t="s">
        <v>653</v>
      </c>
      <c r="M146" s="14" t="s">
        <v>719</v>
      </c>
      <c r="O146" s="14" t="s">
        <v>788</v>
      </c>
      <c r="Q146" s="14" t="s">
        <v>844</v>
      </c>
    </row>
    <row r="147" spans="1:17" s="14" customFormat="1" ht="28" x14ac:dyDescent="0.15">
      <c r="A147" s="41">
        <v>176</v>
      </c>
      <c r="B147" t="s">
        <v>285</v>
      </c>
      <c r="C147" t="s">
        <v>286</v>
      </c>
      <c r="D147" s="27" t="s">
        <v>287</v>
      </c>
      <c r="E147">
        <v>360</v>
      </c>
      <c r="F147" t="s">
        <v>457</v>
      </c>
      <c r="G147">
        <v>14</v>
      </c>
      <c r="H147" s="19" t="s">
        <v>448</v>
      </c>
      <c r="I147" s="19" t="s">
        <v>444</v>
      </c>
      <c r="J147" t="s">
        <v>44</v>
      </c>
      <c r="K147" t="s">
        <v>86</v>
      </c>
      <c r="L147" s="14" t="s">
        <v>653</v>
      </c>
      <c r="M147" s="15" t="s">
        <v>719</v>
      </c>
      <c r="O147" s="14" t="s">
        <v>788</v>
      </c>
      <c r="P147" s="15"/>
      <c r="Q147" s="14" t="s">
        <v>844</v>
      </c>
    </row>
    <row r="148" spans="1:17" s="14" customFormat="1" ht="28" x14ac:dyDescent="0.15">
      <c r="A148" s="41">
        <v>183</v>
      </c>
      <c r="B148" t="s">
        <v>285</v>
      </c>
      <c r="C148" t="s">
        <v>286</v>
      </c>
      <c r="D148" s="27" t="s">
        <v>287</v>
      </c>
      <c r="E148">
        <v>360</v>
      </c>
      <c r="F148" t="s">
        <v>464</v>
      </c>
      <c r="G148">
        <v>17</v>
      </c>
      <c r="H148" s="19" t="s">
        <v>465</v>
      </c>
      <c r="I148" s="19" t="s">
        <v>444</v>
      </c>
      <c r="J148" t="s">
        <v>44</v>
      </c>
      <c r="K148" t="s">
        <v>86</v>
      </c>
      <c r="L148" s="14" t="s">
        <v>653</v>
      </c>
      <c r="M148" s="15" t="s">
        <v>719</v>
      </c>
      <c r="O148" s="14" t="s">
        <v>788</v>
      </c>
      <c r="P148" s="15"/>
      <c r="Q148" s="14" t="s">
        <v>844</v>
      </c>
    </row>
    <row r="149" spans="1:17" s="14" customFormat="1" ht="56"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798</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719</v>
      </c>
      <c r="O150" s="14" t="s">
        <v>788</v>
      </c>
      <c r="Q150" s="14" t="s">
        <v>844</v>
      </c>
    </row>
    <row r="151" spans="1:17" s="14" customFormat="1" ht="56" x14ac:dyDescent="0.15">
      <c r="A151" s="41">
        <v>184</v>
      </c>
      <c r="B151" t="s">
        <v>285</v>
      </c>
      <c r="C151" t="s">
        <v>286</v>
      </c>
      <c r="D151" s="27" t="s">
        <v>287</v>
      </c>
      <c r="E151">
        <v>361</v>
      </c>
      <c r="F151" t="s">
        <v>464</v>
      </c>
      <c r="G151">
        <v>19</v>
      </c>
      <c r="H151" s="19" t="s">
        <v>468</v>
      </c>
      <c r="I151" s="19" t="s">
        <v>444</v>
      </c>
      <c r="J151" t="s">
        <v>44</v>
      </c>
      <c r="K151" t="s">
        <v>86</v>
      </c>
      <c r="L151" s="14" t="s">
        <v>653</v>
      </c>
      <c r="M151" s="15" t="s">
        <v>719</v>
      </c>
      <c r="O151" s="14" t="s">
        <v>788</v>
      </c>
      <c r="P151" s="15" t="s">
        <v>799</v>
      </c>
      <c r="Q151" s="14" t="s">
        <v>844</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719</v>
      </c>
      <c r="O152" s="14" t="s">
        <v>788</v>
      </c>
      <c r="P152" s="15" t="s">
        <v>800</v>
      </c>
      <c r="Q152" s="14" t="s">
        <v>844</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778</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778</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719</v>
      </c>
      <c r="O155" s="14" t="s">
        <v>788</v>
      </c>
      <c r="Q155" s="14" t="s">
        <v>844</v>
      </c>
    </row>
    <row r="156" spans="1:17" s="14" customFormat="1" ht="28" x14ac:dyDescent="0.15">
      <c r="A156" s="41">
        <v>186</v>
      </c>
      <c r="B156" t="s">
        <v>285</v>
      </c>
      <c r="C156" t="s">
        <v>286</v>
      </c>
      <c r="D156" s="27" t="s">
        <v>287</v>
      </c>
      <c r="E156">
        <v>362</v>
      </c>
      <c r="F156" t="s">
        <v>464</v>
      </c>
      <c r="G156">
        <v>1</v>
      </c>
      <c r="H156" s="19" t="s">
        <v>448</v>
      </c>
      <c r="I156" s="19" t="s">
        <v>444</v>
      </c>
      <c r="J156" t="s">
        <v>44</v>
      </c>
      <c r="K156" t="s">
        <v>86</v>
      </c>
      <c r="L156" s="14" t="s">
        <v>653</v>
      </c>
      <c r="M156" s="15" t="s">
        <v>719</v>
      </c>
      <c r="O156" s="14" t="s">
        <v>788</v>
      </c>
      <c r="P156" s="15"/>
      <c r="Q156" s="14" t="s">
        <v>844</v>
      </c>
    </row>
    <row r="157" spans="1:17" s="14" customFormat="1" ht="70"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801</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719</v>
      </c>
      <c r="O158" s="14" t="s">
        <v>788</v>
      </c>
      <c r="Q158" s="14" t="s">
        <v>844</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719</v>
      </c>
      <c r="O159" s="14" t="s">
        <v>788</v>
      </c>
      <c r="Q159" s="14" t="s">
        <v>844</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778</v>
      </c>
    </row>
    <row r="161" spans="1:17" s="14" customFormat="1" ht="28" x14ac:dyDescent="0.15">
      <c r="A161" s="41">
        <v>192</v>
      </c>
      <c r="B161" t="s">
        <v>285</v>
      </c>
      <c r="C161" t="s">
        <v>286</v>
      </c>
      <c r="D161" s="27" t="s">
        <v>287</v>
      </c>
      <c r="E161">
        <v>363</v>
      </c>
      <c r="F161" t="s">
        <v>478</v>
      </c>
      <c r="G161">
        <v>3</v>
      </c>
      <c r="H161" s="19" t="s">
        <v>465</v>
      </c>
      <c r="I161" s="19" t="s">
        <v>444</v>
      </c>
      <c r="J161" t="s">
        <v>44</v>
      </c>
      <c r="K161" t="s">
        <v>86</v>
      </c>
      <c r="L161" s="14" t="s">
        <v>653</v>
      </c>
      <c r="M161" s="15" t="s">
        <v>719</v>
      </c>
      <c r="O161" s="14" t="s">
        <v>788</v>
      </c>
      <c r="P161" s="15"/>
      <c r="Q161" s="14" t="s">
        <v>844</v>
      </c>
    </row>
    <row r="162" spans="1:17" s="14" customFormat="1" ht="42"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797</v>
      </c>
      <c r="Q162" s="14" t="s">
        <v>209</v>
      </c>
    </row>
    <row r="163" spans="1:17" s="14" customFormat="1" ht="42"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797</v>
      </c>
      <c r="Q163" s="14" t="s">
        <v>209</v>
      </c>
    </row>
    <row r="164" spans="1:17" s="14" customFormat="1" ht="28" x14ac:dyDescent="0.15">
      <c r="A164" s="41">
        <v>193</v>
      </c>
      <c r="B164" t="s">
        <v>285</v>
      </c>
      <c r="C164" t="s">
        <v>286</v>
      </c>
      <c r="D164" s="27" t="s">
        <v>287</v>
      </c>
      <c r="E164">
        <v>364</v>
      </c>
      <c r="F164" t="s">
        <v>478</v>
      </c>
      <c r="G164">
        <v>2</v>
      </c>
      <c r="H164" s="19" t="s">
        <v>448</v>
      </c>
      <c r="I164" s="19" t="s">
        <v>444</v>
      </c>
      <c r="J164" t="s">
        <v>44</v>
      </c>
      <c r="K164" t="s">
        <v>86</v>
      </c>
      <c r="L164" s="14" t="s">
        <v>653</v>
      </c>
      <c r="M164" s="15" t="s">
        <v>719</v>
      </c>
      <c r="O164" s="14" t="s">
        <v>788</v>
      </c>
      <c r="P164" s="15"/>
      <c r="Q164" s="14" t="s">
        <v>844</v>
      </c>
    </row>
    <row r="165" spans="1:17" s="14" customFormat="1" ht="28" x14ac:dyDescent="0.15">
      <c r="A165" s="41">
        <v>200</v>
      </c>
      <c r="B165" t="s">
        <v>285</v>
      </c>
      <c r="C165" t="s">
        <v>286</v>
      </c>
      <c r="D165" s="27" t="s">
        <v>287</v>
      </c>
      <c r="E165">
        <v>364</v>
      </c>
      <c r="F165" t="s">
        <v>480</v>
      </c>
      <c r="G165">
        <v>4</v>
      </c>
      <c r="H165" s="19" t="s">
        <v>465</v>
      </c>
      <c r="I165" s="19" t="s">
        <v>444</v>
      </c>
      <c r="J165" t="s">
        <v>44</v>
      </c>
      <c r="K165" t="s">
        <v>86</v>
      </c>
      <c r="L165" s="14" t="s">
        <v>653</v>
      </c>
      <c r="M165" s="15" t="s">
        <v>719</v>
      </c>
      <c r="O165" s="14" t="s">
        <v>788</v>
      </c>
      <c r="P165" s="15"/>
      <c r="Q165" s="14" t="s">
        <v>844</v>
      </c>
    </row>
    <row r="166" spans="1:17" s="14" customFormat="1" ht="56"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802</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719</v>
      </c>
      <c r="O167" s="14" t="s">
        <v>788</v>
      </c>
      <c r="Q167" s="14" t="s">
        <v>844</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719</v>
      </c>
      <c r="O168" s="14" t="s">
        <v>788</v>
      </c>
      <c r="Q168" s="14" t="s">
        <v>844</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778</v>
      </c>
    </row>
    <row r="170" spans="1:17" s="14" customFormat="1" ht="42" x14ac:dyDescent="0.15">
      <c r="A170" s="41">
        <v>201</v>
      </c>
      <c r="B170" t="s">
        <v>285</v>
      </c>
      <c r="C170" t="s">
        <v>286</v>
      </c>
      <c r="D170" s="27" t="s">
        <v>287</v>
      </c>
      <c r="E170">
        <v>365</v>
      </c>
      <c r="F170" t="s">
        <v>480</v>
      </c>
      <c r="G170">
        <v>1</v>
      </c>
      <c r="H170" s="19" t="s">
        <v>481</v>
      </c>
      <c r="I170" s="19" t="s">
        <v>444</v>
      </c>
      <c r="J170" t="s">
        <v>44</v>
      </c>
      <c r="K170" t="s">
        <v>86</v>
      </c>
      <c r="L170" s="14" t="s">
        <v>653</v>
      </c>
      <c r="M170" s="15" t="s">
        <v>719</v>
      </c>
      <c r="O170" s="14" t="s">
        <v>788</v>
      </c>
      <c r="P170" s="15"/>
      <c r="Q170" s="14" t="s">
        <v>844</v>
      </c>
    </row>
    <row r="171" spans="1:17" s="14" customFormat="1" ht="28" x14ac:dyDescent="0.15">
      <c r="A171" s="41">
        <v>204</v>
      </c>
      <c r="B171" t="s">
        <v>285</v>
      </c>
      <c r="C171" t="s">
        <v>286</v>
      </c>
      <c r="D171" s="27" t="s">
        <v>287</v>
      </c>
      <c r="E171">
        <v>365</v>
      </c>
      <c r="F171" t="s">
        <v>482</v>
      </c>
      <c r="G171">
        <v>2</v>
      </c>
      <c r="H171" s="19" t="s">
        <v>465</v>
      </c>
      <c r="I171" s="19" t="s">
        <v>444</v>
      </c>
      <c r="J171" t="s">
        <v>44</v>
      </c>
      <c r="K171" t="s">
        <v>86</v>
      </c>
      <c r="L171" s="14" t="s">
        <v>653</v>
      </c>
      <c r="M171" s="15" t="s">
        <v>719</v>
      </c>
      <c r="O171" s="14" t="s">
        <v>788</v>
      </c>
      <c r="P171" s="15"/>
      <c r="Q171" s="14" t="s">
        <v>844</v>
      </c>
    </row>
    <row r="172" spans="1:17" s="14" customFormat="1" ht="42" x14ac:dyDescent="0.15">
      <c r="A172" s="41">
        <v>202</v>
      </c>
      <c r="B172" t="s">
        <v>285</v>
      </c>
      <c r="C172" t="s">
        <v>286</v>
      </c>
      <c r="D172" s="27" t="s">
        <v>287</v>
      </c>
      <c r="E172">
        <v>366</v>
      </c>
      <c r="F172" t="s">
        <v>482</v>
      </c>
      <c r="G172">
        <v>1</v>
      </c>
      <c r="H172" s="19" t="s">
        <v>483</v>
      </c>
      <c r="I172" s="19" t="s">
        <v>467</v>
      </c>
      <c r="J172" t="s">
        <v>44</v>
      </c>
      <c r="K172" t="s">
        <v>87</v>
      </c>
      <c r="L172" s="15" t="s">
        <v>653</v>
      </c>
      <c r="M172" s="15" t="s">
        <v>719</v>
      </c>
      <c r="O172" s="14" t="s">
        <v>788</v>
      </c>
      <c r="Q172" s="14" t="s">
        <v>844</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778</v>
      </c>
    </row>
    <row r="174" spans="1:17" s="14" customFormat="1" ht="42"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803</v>
      </c>
      <c r="Q174" s="14" t="s">
        <v>209</v>
      </c>
    </row>
    <row r="175" spans="1:17" s="14" customFormat="1" ht="28" x14ac:dyDescent="0.15">
      <c r="A175" s="41">
        <v>205</v>
      </c>
      <c r="B175" t="s">
        <v>285</v>
      </c>
      <c r="C175" t="s">
        <v>286</v>
      </c>
      <c r="D175" s="27" t="s">
        <v>287</v>
      </c>
      <c r="E175">
        <v>366</v>
      </c>
      <c r="F175" t="s">
        <v>482</v>
      </c>
      <c r="G175">
        <v>1</v>
      </c>
      <c r="H175" s="19" t="s">
        <v>448</v>
      </c>
      <c r="I175" s="19" t="s">
        <v>444</v>
      </c>
      <c r="J175" t="s">
        <v>44</v>
      </c>
      <c r="K175" t="s">
        <v>86</v>
      </c>
      <c r="L175" s="14" t="s">
        <v>653</v>
      </c>
      <c r="M175" s="15" t="s">
        <v>719</v>
      </c>
      <c r="O175" s="14" t="s">
        <v>788</v>
      </c>
      <c r="P175" s="15"/>
      <c r="Q175" s="14" t="s">
        <v>844</v>
      </c>
    </row>
    <row r="176" spans="1:17" s="14" customFormat="1" ht="28" x14ac:dyDescent="0.15">
      <c r="A176" s="41">
        <v>207</v>
      </c>
      <c r="B176" t="s">
        <v>285</v>
      </c>
      <c r="C176" t="s">
        <v>286</v>
      </c>
      <c r="D176" s="27" t="s">
        <v>287</v>
      </c>
      <c r="E176">
        <v>366</v>
      </c>
      <c r="F176" t="s">
        <v>484</v>
      </c>
      <c r="G176">
        <v>13</v>
      </c>
      <c r="H176" s="19" t="s">
        <v>465</v>
      </c>
      <c r="I176" s="19" t="s">
        <v>444</v>
      </c>
      <c r="J176" t="s">
        <v>44</v>
      </c>
      <c r="K176" t="s">
        <v>86</v>
      </c>
      <c r="L176" s="14" t="s">
        <v>653</v>
      </c>
      <c r="M176" s="15" t="s">
        <v>719</v>
      </c>
      <c r="O176" s="14" t="s">
        <v>788</v>
      </c>
      <c r="P176" s="15"/>
      <c r="Q176" s="14" t="s">
        <v>844</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719</v>
      </c>
      <c r="O177" s="14" t="s">
        <v>788</v>
      </c>
      <c r="P177" s="15"/>
      <c r="Q177" s="14" t="s">
        <v>844</v>
      </c>
    </row>
    <row r="178" spans="1:17" s="14" customFormat="1" ht="196"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860</v>
      </c>
      <c r="Q178" s="14" t="s">
        <v>209</v>
      </c>
    </row>
    <row r="179" spans="1:17" s="14" customFormat="1" ht="42"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778</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778</v>
      </c>
    </row>
    <row r="181" spans="1:17" s="14" customFormat="1" ht="56"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853</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778</v>
      </c>
    </row>
    <row r="183" spans="1:17" s="14" customFormat="1" ht="28"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804</v>
      </c>
      <c r="O183" s="15"/>
      <c r="P183" s="15"/>
      <c r="Q183" s="14" t="s">
        <v>209</v>
      </c>
    </row>
    <row r="184" spans="1:17" s="14" customFormat="1" ht="42"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805</v>
      </c>
      <c r="O184" s="15"/>
      <c r="P184" s="15"/>
      <c r="Q184" s="14" t="s">
        <v>209</v>
      </c>
    </row>
    <row r="185" spans="1:17" s="14" customFormat="1" ht="42"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806</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719</v>
      </c>
      <c r="N188" s="14" t="s">
        <v>807</v>
      </c>
      <c r="O188" s="14" t="s">
        <v>788</v>
      </c>
      <c r="P188" s="15"/>
      <c r="Q188" s="14" t="s">
        <v>844</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719</v>
      </c>
      <c r="O189" s="14" t="s">
        <v>788</v>
      </c>
      <c r="P189" s="15"/>
      <c r="Q189" s="14" t="s">
        <v>844</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719</v>
      </c>
      <c r="O190" s="14" t="s">
        <v>788</v>
      </c>
      <c r="P190" s="15"/>
      <c r="Q190" s="14" t="s">
        <v>844</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98"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719</v>
      </c>
      <c r="O192" s="14" t="s">
        <v>720</v>
      </c>
      <c r="Q192" s="14" t="s">
        <v>844</v>
      </c>
    </row>
    <row r="193" spans="1:17" s="14" customFormat="1" ht="42" x14ac:dyDescent="0.15">
      <c r="A193" s="41">
        <v>25</v>
      </c>
      <c r="B193" t="s">
        <v>30</v>
      </c>
      <c r="C193" t="s">
        <v>242</v>
      </c>
      <c r="D193" s="19" t="s">
        <v>243</v>
      </c>
      <c r="E193">
        <v>429</v>
      </c>
      <c r="F193" t="s">
        <v>244</v>
      </c>
      <c r="G193">
        <v>1</v>
      </c>
      <c r="H193" s="19" t="s">
        <v>248</v>
      </c>
      <c r="I193" s="19" t="s">
        <v>249</v>
      </c>
      <c r="J193" t="s">
        <v>44</v>
      </c>
      <c r="K193" t="s">
        <v>148</v>
      </c>
      <c r="L193" s="14" t="s">
        <v>649</v>
      </c>
      <c r="M193" s="14" t="s">
        <v>778</v>
      </c>
      <c r="Q193" s="14" t="s">
        <v>209</v>
      </c>
    </row>
    <row r="194" spans="1:17" s="14" customFormat="1" ht="56"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808</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778</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778</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778</v>
      </c>
    </row>
    <row r="198" spans="1:17" ht="56" x14ac:dyDescent="0.15">
      <c r="A198" s="41">
        <v>27</v>
      </c>
      <c r="B198" t="s">
        <v>30</v>
      </c>
      <c r="C198" t="s">
        <v>242</v>
      </c>
      <c r="D198" s="19" t="s">
        <v>243</v>
      </c>
      <c r="E198">
        <v>431</v>
      </c>
      <c r="F198" t="s">
        <v>244</v>
      </c>
      <c r="G198">
        <v>1</v>
      </c>
      <c r="H198" s="19" t="s">
        <v>252</v>
      </c>
      <c r="I198" s="19" t="s">
        <v>253</v>
      </c>
      <c r="J198" t="s">
        <v>44</v>
      </c>
      <c r="K198" t="s">
        <v>148</v>
      </c>
      <c r="L198" s="14" t="s">
        <v>649</v>
      </c>
      <c r="M198" s="14" t="s">
        <v>719</v>
      </c>
      <c r="N198" s="14" t="s">
        <v>809</v>
      </c>
      <c r="O198" s="14" t="s">
        <v>810</v>
      </c>
      <c r="Q198" s="15" t="s">
        <v>844</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778</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778</v>
      </c>
    </row>
    <row r="201" spans="1:17" ht="70"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811</v>
      </c>
      <c r="O201" s="14" t="s">
        <v>812</v>
      </c>
      <c r="Q201" s="15" t="s">
        <v>209</v>
      </c>
    </row>
    <row r="202" spans="1:17" ht="196"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813</v>
      </c>
      <c r="Q202" s="15" t="s">
        <v>209</v>
      </c>
    </row>
    <row r="203" spans="1:17" ht="84"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814</v>
      </c>
      <c r="Q203" s="15" t="s">
        <v>209</v>
      </c>
    </row>
    <row r="204" spans="1:17" ht="140"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815</v>
      </c>
      <c r="Q204" s="15" t="s">
        <v>209</v>
      </c>
    </row>
    <row r="205" spans="1:17" ht="280"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857</v>
      </c>
      <c r="Q205" s="15" t="s">
        <v>209</v>
      </c>
    </row>
    <row r="206" spans="1:17" ht="126"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816</v>
      </c>
      <c r="Q206" s="15" t="s">
        <v>209</v>
      </c>
    </row>
    <row r="207" spans="1:17" ht="28"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778</v>
      </c>
      <c r="Q207" s="15" t="s">
        <v>209</v>
      </c>
    </row>
    <row r="208" spans="1:17" ht="28"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778</v>
      </c>
      <c r="Q208" s="15" t="s">
        <v>209</v>
      </c>
    </row>
    <row r="209" spans="1:17" ht="28"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778</v>
      </c>
      <c r="Q209" s="15" t="s">
        <v>209</v>
      </c>
    </row>
    <row r="210" spans="1:17" ht="28"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778</v>
      </c>
      <c r="Q210" s="15" t="s">
        <v>209</v>
      </c>
    </row>
    <row r="211" spans="1:17" ht="56"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778</v>
      </c>
      <c r="Q211" s="15" t="s">
        <v>209</v>
      </c>
    </row>
    <row r="212" spans="1:17" ht="56"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817</v>
      </c>
      <c r="Q212" s="15" t="s">
        <v>209</v>
      </c>
    </row>
    <row r="213" spans="1:17" ht="42" x14ac:dyDescent="0.15">
      <c r="A213" s="41">
        <v>20</v>
      </c>
      <c r="B213" t="s">
        <v>30</v>
      </c>
      <c r="C213" t="s">
        <v>242</v>
      </c>
      <c r="D213" s="19" t="s">
        <v>243</v>
      </c>
      <c r="E213">
        <v>517</v>
      </c>
      <c r="F213">
        <v>20.3</v>
      </c>
      <c r="G213">
        <v>24</v>
      </c>
      <c r="H213" s="19" t="s">
        <v>262</v>
      </c>
      <c r="I213" s="19" t="s">
        <v>263</v>
      </c>
      <c r="J213" t="s">
        <v>44</v>
      </c>
      <c r="K213" t="s">
        <v>148</v>
      </c>
      <c r="L213" s="14" t="s">
        <v>649</v>
      </c>
      <c r="M213" s="14" t="s">
        <v>778</v>
      </c>
      <c r="Q213" s="15" t="s">
        <v>209</v>
      </c>
    </row>
    <row r="214" spans="1:17" ht="98" x14ac:dyDescent="0.15">
      <c r="A214" s="41">
        <v>21</v>
      </c>
      <c r="B214" t="s">
        <v>30</v>
      </c>
      <c r="C214" t="s">
        <v>242</v>
      </c>
      <c r="D214" s="19" t="s">
        <v>243</v>
      </c>
      <c r="E214">
        <v>517</v>
      </c>
      <c r="F214">
        <v>20.3</v>
      </c>
      <c r="G214">
        <v>28</v>
      </c>
      <c r="H214" s="19" t="s">
        <v>264</v>
      </c>
      <c r="I214" s="19" t="s">
        <v>265</v>
      </c>
      <c r="J214" t="s">
        <v>44</v>
      </c>
      <c r="K214" s="23" t="s">
        <v>148</v>
      </c>
      <c r="L214" s="14" t="s">
        <v>651</v>
      </c>
      <c r="M214" s="14" t="s">
        <v>719</v>
      </c>
      <c r="O214" s="14" t="s">
        <v>668</v>
      </c>
      <c r="Q214" s="15" t="s">
        <v>844</v>
      </c>
    </row>
    <row r="215" spans="1:17" ht="42"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808</v>
      </c>
      <c r="Q215" s="15" t="s">
        <v>209</v>
      </c>
    </row>
    <row r="216" spans="1:17" ht="52"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778</v>
      </c>
      <c r="Q216" s="15" t="s">
        <v>209</v>
      </c>
    </row>
    <row r="217" spans="1:17" ht="84"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858</v>
      </c>
      <c r="Q217" s="15" t="s">
        <v>209</v>
      </c>
    </row>
    <row r="218" spans="1:17" ht="154"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859</v>
      </c>
      <c r="Q218" s="15" t="s">
        <v>209</v>
      </c>
    </row>
    <row r="219" spans="1:17" ht="42"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818</v>
      </c>
      <c r="Q219" s="15" t="s">
        <v>209</v>
      </c>
    </row>
    <row r="220" spans="1:17" ht="112"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808</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778</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778</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778</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778</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778</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778</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778</v>
      </c>
    </row>
    <row r="228" spans="1:17" ht="42"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819</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x14ac:dyDescent="0.15">
      <c r="A230" s="41">
        <v>229</v>
      </c>
      <c r="B230" t="s">
        <v>199</v>
      </c>
      <c r="C230" t="s">
        <v>200</v>
      </c>
      <c r="D230" s="18" t="s">
        <v>201</v>
      </c>
      <c r="E230">
        <v>748</v>
      </c>
      <c r="F230" t="s">
        <v>209</v>
      </c>
      <c r="G230">
        <v>3</v>
      </c>
      <c r="H230" s="19" t="s">
        <v>210</v>
      </c>
      <c r="I230" s="19" t="s">
        <v>211</v>
      </c>
      <c r="J230" t="s">
        <v>44</v>
      </c>
      <c r="K230" t="s">
        <v>87</v>
      </c>
      <c r="L230" s="14" t="s">
        <v>644</v>
      </c>
      <c r="M230" s="14" t="s">
        <v>719</v>
      </c>
      <c r="O230" s="14" t="s">
        <v>720</v>
      </c>
      <c r="Q230" s="15" t="s">
        <v>844</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778</v>
      </c>
    </row>
    <row r="232" spans="1:17" ht="56" x14ac:dyDescent="0.15">
      <c r="A232" s="41">
        <v>232</v>
      </c>
      <c r="B232" t="s">
        <v>285</v>
      </c>
      <c r="C232" t="s">
        <v>286</v>
      </c>
      <c r="D232" s="27" t="s">
        <v>287</v>
      </c>
      <c r="E232">
        <v>756</v>
      </c>
      <c r="F232" t="s">
        <v>326</v>
      </c>
      <c r="G232">
        <v>1</v>
      </c>
      <c r="H232" s="19" t="s">
        <v>327</v>
      </c>
      <c r="I232" s="19" t="s">
        <v>328</v>
      </c>
      <c r="J232" t="s">
        <v>44</v>
      </c>
      <c r="K232" t="s">
        <v>86</v>
      </c>
      <c r="L232" s="14" t="s">
        <v>644</v>
      </c>
      <c r="M232" s="15" t="s">
        <v>719</v>
      </c>
      <c r="O232" s="14" t="s">
        <v>720</v>
      </c>
      <c r="Q232" s="15" t="s">
        <v>844</v>
      </c>
    </row>
    <row r="233" spans="1:17" ht="34" x14ac:dyDescent="0.2">
      <c r="A233" s="41">
        <v>231</v>
      </c>
      <c r="B233" t="s">
        <v>199</v>
      </c>
      <c r="C233" t="s">
        <v>200</v>
      </c>
      <c r="D233" s="18" t="s">
        <v>201</v>
      </c>
      <c r="E233">
        <v>756</v>
      </c>
      <c r="F233" t="s">
        <v>212</v>
      </c>
      <c r="G233">
        <v>5</v>
      </c>
      <c r="H233" s="22" t="s">
        <v>213</v>
      </c>
      <c r="I233" s="19" t="s">
        <v>214</v>
      </c>
      <c r="J233" t="s">
        <v>44</v>
      </c>
      <c r="K233" t="s">
        <v>86</v>
      </c>
      <c r="L233" s="14" t="s">
        <v>644</v>
      </c>
      <c r="M233" s="14" t="s">
        <v>778</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778</v>
      </c>
    </row>
    <row r="235" spans="1:17" ht="70" x14ac:dyDescent="0.15">
      <c r="A235" s="41">
        <v>234</v>
      </c>
      <c r="B235" t="s">
        <v>285</v>
      </c>
      <c r="C235" t="s">
        <v>286</v>
      </c>
      <c r="D235" s="27" t="s">
        <v>287</v>
      </c>
      <c r="E235">
        <v>760</v>
      </c>
      <c r="F235" t="s">
        <v>329</v>
      </c>
      <c r="G235">
        <v>28</v>
      </c>
      <c r="H235" s="19" t="s">
        <v>330</v>
      </c>
      <c r="I235" s="19" t="s">
        <v>331</v>
      </c>
      <c r="J235" t="s">
        <v>44</v>
      </c>
      <c r="K235" t="s">
        <v>86</v>
      </c>
      <c r="L235" s="14" t="s">
        <v>644</v>
      </c>
      <c r="M235" s="15" t="s">
        <v>719</v>
      </c>
      <c r="O235" s="14" t="s">
        <v>720</v>
      </c>
      <c r="Q235" s="15" t="s">
        <v>844</v>
      </c>
    </row>
    <row r="236" spans="1:17" ht="98" x14ac:dyDescent="0.15">
      <c r="A236" s="41">
        <v>226</v>
      </c>
      <c r="B236" t="s">
        <v>285</v>
      </c>
      <c r="C236" t="s">
        <v>286</v>
      </c>
      <c r="D236" s="27" t="s">
        <v>287</v>
      </c>
      <c r="E236" t="s">
        <v>409</v>
      </c>
      <c r="F236" t="s">
        <v>409</v>
      </c>
      <c r="G236"/>
      <c r="H236" s="19" t="s">
        <v>410</v>
      </c>
      <c r="I236" s="19" t="s">
        <v>411</v>
      </c>
      <c r="J236" t="s">
        <v>44</v>
      </c>
      <c r="K236" t="s">
        <v>87</v>
      </c>
      <c r="L236" s="14"/>
      <c r="M236" s="15" t="s">
        <v>719</v>
      </c>
      <c r="O236" s="14" t="s">
        <v>846</v>
      </c>
      <c r="P236" s="14" t="s">
        <v>820</v>
      </c>
      <c r="Q236" s="15" t="s">
        <v>844</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844</v>
      </c>
    </row>
  </sheetData>
  <sheetProtection selectLockedCells="1" selectUnlockedCells="1"/>
  <autoFilter ref="A2:P237" xr:uid="{47EA2436-F78A-2347-A139-1EC890076400}">
    <filterColumn colId="9">
      <filters>
        <filter val="T"/>
      </filters>
    </filterColumn>
    <sortState ref="A4:P236">
      <sortCondition ref="E2:E237"/>
    </sortState>
  </autoFilter>
  <sortState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P1048576"/>
  <sheetViews>
    <sheetView topLeftCell="H2" zoomScale="140" zoomScaleNormal="140" workbookViewId="0">
      <selection activeCell="I3" sqref="I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26" style="14" customWidth="1"/>
    <col min="15" max="15" width="28.1640625" style="15" customWidth="1"/>
    <col min="16" max="16384" width="8.83203125" style="15"/>
  </cols>
  <sheetData>
    <row r="1" spans="1:16" ht="137" hidden="1" customHeight="1" x14ac:dyDescent="0.15">
      <c r="B1" s="65" t="s">
        <v>22</v>
      </c>
      <c r="C1" s="65"/>
      <c r="D1" s="65"/>
      <c r="E1" s="65"/>
      <c r="F1" s="65"/>
      <c r="G1" s="65"/>
      <c r="H1" s="65"/>
      <c r="I1" s="65"/>
      <c r="J1" s="65"/>
      <c r="K1" s="65"/>
    </row>
    <row r="2" spans="1:16"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845</v>
      </c>
    </row>
    <row r="3" spans="1:16" s="14" customFormat="1" ht="56"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861</v>
      </c>
      <c r="P3" s="14" t="s">
        <v>209</v>
      </c>
    </row>
    <row r="4" spans="1:16" s="14" customFormat="1" ht="84"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862</v>
      </c>
      <c r="P4" s="14" t="s">
        <v>209</v>
      </c>
    </row>
    <row r="5" spans="1:16" s="14" customFormat="1" ht="409.6"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863</v>
      </c>
      <c r="P5" s="14" t="s">
        <v>209</v>
      </c>
    </row>
    <row r="6" spans="1:16" s="14" customFormat="1" ht="42" x14ac:dyDescent="0.15">
      <c r="A6" s="41">
        <v>1003</v>
      </c>
      <c r="B6" s="29" t="s">
        <v>511</v>
      </c>
      <c r="C6" s="29" t="s">
        <v>512</v>
      </c>
      <c r="D6" s="30" t="s">
        <v>513</v>
      </c>
      <c r="E6" s="31">
        <v>71</v>
      </c>
      <c r="F6" s="31" t="s">
        <v>294</v>
      </c>
      <c r="G6" s="29">
        <v>1</v>
      </c>
      <c r="H6" s="32" t="s">
        <v>521</v>
      </c>
      <c r="I6" s="32" t="s">
        <v>522</v>
      </c>
      <c r="J6" s="29" t="s">
        <v>44</v>
      </c>
      <c r="K6" s="29" t="s">
        <v>86</v>
      </c>
      <c r="L6" s="14" t="s">
        <v>639</v>
      </c>
      <c r="M6" s="14" t="s">
        <v>778</v>
      </c>
      <c r="P6" s="14" t="s">
        <v>209</v>
      </c>
    </row>
    <row r="7" spans="1:16" s="14" customFormat="1" ht="42"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864</v>
      </c>
      <c r="P7" s="14" t="s">
        <v>209</v>
      </c>
    </row>
    <row r="8" spans="1:16" s="14" customFormat="1" ht="14" hidden="1" x14ac:dyDescent="0.15">
      <c r="A8" s="41">
        <v>1005</v>
      </c>
      <c r="B8" t="s">
        <v>698</v>
      </c>
      <c r="C8" t="s">
        <v>699</v>
      </c>
      <c r="D8" s="18" t="s">
        <v>700</v>
      </c>
      <c r="E8">
        <v>71</v>
      </c>
      <c r="F8" t="s">
        <v>38</v>
      </c>
      <c r="G8">
        <v>19</v>
      </c>
      <c r="H8" t="s">
        <v>701</v>
      </c>
      <c r="I8" t="s">
        <v>702</v>
      </c>
      <c r="J8" t="s">
        <v>47</v>
      </c>
      <c r="K8" t="s">
        <v>87</v>
      </c>
      <c r="M8" s="14" t="s">
        <v>778</v>
      </c>
      <c r="P8" s="14" t="s">
        <v>209</v>
      </c>
    </row>
    <row r="9" spans="1:16" s="14" customFormat="1" ht="70" x14ac:dyDescent="0.15">
      <c r="A9" s="41">
        <v>1006</v>
      </c>
      <c r="B9" s="29" t="s">
        <v>511</v>
      </c>
      <c r="C9" s="29" t="s">
        <v>512</v>
      </c>
      <c r="D9" s="30" t="s">
        <v>513</v>
      </c>
      <c r="E9" s="31">
        <v>92</v>
      </c>
      <c r="F9" s="31" t="s">
        <v>525</v>
      </c>
      <c r="G9" s="29">
        <v>26</v>
      </c>
      <c r="H9" s="32" t="s">
        <v>526</v>
      </c>
      <c r="I9" s="32" t="s">
        <v>527</v>
      </c>
      <c r="J9" s="29" t="s">
        <v>44</v>
      </c>
      <c r="K9" s="29" t="s">
        <v>86</v>
      </c>
      <c r="L9" s="14" t="s">
        <v>639</v>
      </c>
      <c r="P9" s="14" t="s">
        <v>844</v>
      </c>
    </row>
    <row r="10" spans="1:16" s="14" customFormat="1" ht="42" x14ac:dyDescent="0.15">
      <c r="A10" s="41">
        <v>1007</v>
      </c>
      <c r="B10" s="29" t="s">
        <v>511</v>
      </c>
      <c r="C10" s="29" t="s">
        <v>512</v>
      </c>
      <c r="D10" s="30" t="s">
        <v>513</v>
      </c>
      <c r="E10" s="31">
        <v>101</v>
      </c>
      <c r="F10" s="31" t="s">
        <v>42</v>
      </c>
      <c r="G10" s="29">
        <v>13</v>
      </c>
      <c r="H10" s="32" t="s">
        <v>528</v>
      </c>
      <c r="I10" s="32" t="s">
        <v>529</v>
      </c>
      <c r="J10" s="29" t="s">
        <v>44</v>
      </c>
      <c r="K10" s="29" t="s">
        <v>86</v>
      </c>
      <c r="L10" s="14" t="s">
        <v>639</v>
      </c>
      <c r="P10" s="14" t="s">
        <v>844</v>
      </c>
    </row>
    <row r="11" spans="1:16" s="14" customFormat="1" ht="28" x14ac:dyDescent="0.15">
      <c r="A11" s="41">
        <v>1008</v>
      </c>
      <c r="B11" s="29" t="s">
        <v>511</v>
      </c>
      <c r="C11" s="29" t="s">
        <v>512</v>
      </c>
      <c r="D11" s="30" t="s">
        <v>513</v>
      </c>
      <c r="E11" s="31">
        <v>101</v>
      </c>
      <c r="F11" s="31" t="s">
        <v>42</v>
      </c>
      <c r="G11" s="29">
        <v>14</v>
      </c>
      <c r="H11" s="32" t="s">
        <v>530</v>
      </c>
      <c r="I11" s="32" t="s">
        <v>531</v>
      </c>
      <c r="J11" s="29" t="s">
        <v>44</v>
      </c>
      <c r="K11" s="29" t="s">
        <v>86</v>
      </c>
      <c r="L11" s="14" t="s">
        <v>639</v>
      </c>
      <c r="P11" s="14" t="s">
        <v>844</v>
      </c>
    </row>
    <row r="12" spans="1:16" s="14" customFormat="1" ht="98" x14ac:dyDescent="0.15">
      <c r="A12" s="41">
        <v>1009</v>
      </c>
      <c r="B12" s="29" t="s">
        <v>511</v>
      </c>
      <c r="C12" s="29" t="s">
        <v>512</v>
      </c>
      <c r="D12" s="30" t="s">
        <v>513</v>
      </c>
      <c r="E12" s="31">
        <v>101</v>
      </c>
      <c r="F12" s="31" t="s">
        <v>42</v>
      </c>
      <c r="G12" s="29">
        <v>16</v>
      </c>
      <c r="H12" s="32" t="s">
        <v>532</v>
      </c>
      <c r="I12" s="32" t="s">
        <v>533</v>
      </c>
      <c r="J12" s="29" t="s">
        <v>44</v>
      </c>
      <c r="K12" s="29" t="s">
        <v>86</v>
      </c>
      <c r="L12" s="14" t="s">
        <v>639</v>
      </c>
      <c r="P12" s="14" t="s">
        <v>844</v>
      </c>
    </row>
    <row r="13" spans="1:16" s="14" customFormat="1" ht="28" x14ac:dyDescent="0.15">
      <c r="A13" s="41">
        <v>1010</v>
      </c>
      <c r="B13" s="29" t="s">
        <v>511</v>
      </c>
      <c r="C13" s="29" t="s">
        <v>512</v>
      </c>
      <c r="D13" s="30" t="s">
        <v>513</v>
      </c>
      <c r="E13" s="31">
        <v>103</v>
      </c>
      <c r="F13" s="31" t="s">
        <v>534</v>
      </c>
      <c r="G13" s="29">
        <v>19</v>
      </c>
      <c r="H13" s="32" t="s">
        <v>535</v>
      </c>
      <c r="I13" s="32" t="s">
        <v>536</v>
      </c>
      <c r="J13" s="29" t="s">
        <v>44</v>
      </c>
      <c r="K13" s="29" t="s">
        <v>86</v>
      </c>
      <c r="L13" s="14" t="s">
        <v>639</v>
      </c>
      <c r="P13" s="14" t="s">
        <v>844</v>
      </c>
    </row>
    <row r="14" spans="1:16" s="14" customFormat="1" ht="28" hidden="1" x14ac:dyDescent="0.15">
      <c r="A14" s="41">
        <v>1011</v>
      </c>
      <c r="B14" t="s">
        <v>579</v>
      </c>
      <c r="C14" t="s">
        <v>580</v>
      </c>
      <c r="D14" s="18" t="s">
        <v>581</v>
      </c>
      <c r="E14">
        <v>108</v>
      </c>
      <c r="F14" t="s">
        <v>61</v>
      </c>
      <c r="G14">
        <v>9</v>
      </c>
      <c r="H14" s="39" t="s">
        <v>582</v>
      </c>
      <c r="I14" s="19" t="s">
        <v>583</v>
      </c>
      <c r="J14" t="s">
        <v>44</v>
      </c>
      <c r="K14" t="s">
        <v>86</v>
      </c>
      <c r="M14" s="14" t="s">
        <v>778</v>
      </c>
      <c r="P14" s="14" t="s">
        <v>209</v>
      </c>
    </row>
    <row r="15" spans="1:16" s="14" customFormat="1" ht="98" x14ac:dyDescent="0.15">
      <c r="A15" s="41">
        <v>1012</v>
      </c>
      <c r="B15" s="29" t="s">
        <v>537</v>
      </c>
      <c r="C15" s="29" t="s">
        <v>512</v>
      </c>
      <c r="D15" s="33" t="s">
        <v>538</v>
      </c>
      <c r="E15" s="31">
        <v>109</v>
      </c>
      <c r="F15" s="34" t="s">
        <v>539</v>
      </c>
      <c r="G15" s="29">
        <v>36</v>
      </c>
      <c r="H15" s="32" t="s">
        <v>540</v>
      </c>
      <c r="I15" s="32" t="s">
        <v>541</v>
      </c>
      <c r="J15" s="29" t="s">
        <v>44</v>
      </c>
      <c r="K15" s="29"/>
      <c r="M15" s="14" t="s">
        <v>719</v>
      </c>
      <c r="O15" s="14" t="s">
        <v>867</v>
      </c>
      <c r="P15" s="14" t="s">
        <v>844</v>
      </c>
    </row>
    <row r="16" spans="1:16" s="14" customFormat="1" ht="98" x14ac:dyDescent="0.15">
      <c r="A16" s="41">
        <v>1013</v>
      </c>
      <c r="B16" t="s">
        <v>579</v>
      </c>
      <c r="C16" t="s">
        <v>580</v>
      </c>
      <c r="D16" s="18" t="s">
        <v>581</v>
      </c>
      <c r="E16">
        <v>112</v>
      </c>
      <c r="F16" t="s">
        <v>539</v>
      </c>
      <c r="G16">
        <v>37</v>
      </c>
      <c r="H16" s="19" t="s">
        <v>602</v>
      </c>
      <c r="I16" s="19" t="s">
        <v>603</v>
      </c>
      <c r="J16" t="s">
        <v>44</v>
      </c>
      <c r="K16" t="s">
        <v>86</v>
      </c>
      <c r="L16" s="66" t="s">
        <v>643</v>
      </c>
      <c r="M16" s="14" t="s">
        <v>672</v>
      </c>
      <c r="N16" s="14" t="s">
        <v>868</v>
      </c>
      <c r="P16" s="14" t="s">
        <v>844</v>
      </c>
    </row>
    <row r="17" spans="1:16" s="14" customFormat="1" ht="252" x14ac:dyDescent="0.15">
      <c r="A17" s="41">
        <v>1014</v>
      </c>
      <c r="B17" s="14" t="s">
        <v>35</v>
      </c>
      <c r="C17" s="14" t="s">
        <v>36</v>
      </c>
      <c r="D17" s="14" t="s">
        <v>37</v>
      </c>
      <c r="E17" s="14">
        <v>118</v>
      </c>
      <c r="F17" s="14" t="s">
        <v>656</v>
      </c>
      <c r="G17" s="14">
        <v>20</v>
      </c>
      <c r="H17" s="14" t="s">
        <v>657</v>
      </c>
      <c r="I17" s="14" t="s">
        <v>658</v>
      </c>
      <c r="J17" s="14" t="s">
        <v>44</v>
      </c>
      <c r="K17" s="14" t="s">
        <v>86</v>
      </c>
      <c r="P17" s="14" t="s">
        <v>844</v>
      </c>
    </row>
    <row r="18" spans="1:16" s="14" customFormat="1" ht="56" x14ac:dyDescent="0.15">
      <c r="A18" s="41">
        <v>1015</v>
      </c>
      <c r="B18" t="s">
        <v>611</v>
      </c>
      <c r="C18" t="s">
        <v>612</v>
      </c>
      <c r="D18" s="18" t="s">
        <v>613</v>
      </c>
      <c r="E18">
        <v>142</v>
      </c>
      <c r="F18" t="s">
        <v>614</v>
      </c>
      <c r="G18">
        <v>27</v>
      </c>
      <c r="H18" s="19" t="s">
        <v>615</v>
      </c>
      <c r="I18" s="19" t="s">
        <v>616</v>
      </c>
      <c r="J18" t="s">
        <v>44</v>
      </c>
      <c r="K18" t="s">
        <v>86</v>
      </c>
      <c r="L18" s="14" t="s">
        <v>655</v>
      </c>
      <c r="P18" s="14" t="s">
        <v>844</v>
      </c>
    </row>
    <row r="19" spans="1:16" s="14" customFormat="1" ht="14" x14ac:dyDescent="0.15">
      <c r="A19" s="41">
        <v>1016</v>
      </c>
      <c r="B19" t="s">
        <v>627</v>
      </c>
      <c r="C19" t="s">
        <v>628</v>
      </c>
      <c r="D19" s="18" t="s">
        <v>629</v>
      </c>
      <c r="E19">
        <v>142</v>
      </c>
      <c r="F19" t="s">
        <v>630</v>
      </c>
      <c r="G19">
        <v>5</v>
      </c>
      <c r="H19" s="19" t="s">
        <v>631</v>
      </c>
      <c r="I19" s="19" t="s">
        <v>632</v>
      </c>
      <c r="J19" t="s">
        <v>44</v>
      </c>
      <c r="K19" t="s">
        <v>86</v>
      </c>
      <c r="L19" s="14" t="s">
        <v>655</v>
      </c>
      <c r="P19" s="14" t="s">
        <v>844</v>
      </c>
    </row>
    <row r="20" spans="1:16" s="14" customFormat="1" ht="84" x14ac:dyDescent="0.15">
      <c r="A20" s="41">
        <v>1017</v>
      </c>
      <c r="B20" t="s">
        <v>627</v>
      </c>
      <c r="C20" t="s">
        <v>628</v>
      </c>
      <c r="D20" s="18" t="s">
        <v>629</v>
      </c>
      <c r="E20">
        <v>142</v>
      </c>
      <c r="F20" t="s">
        <v>630</v>
      </c>
      <c r="G20">
        <v>6</v>
      </c>
      <c r="H20" s="19" t="s">
        <v>633</v>
      </c>
      <c r="I20" s="19" t="s">
        <v>634</v>
      </c>
      <c r="J20" t="s">
        <v>44</v>
      </c>
      <c r="K20" t="s">
        <v>86</v>
      </c>
      <c r="L20" s="14" t="s">
        <v>655</v>
      </c>
      <c r="P20" s="14" t="s">
        <v>844</v>
      </c>
    </row>
    <row r="21" spans="1:16" s="14" customFormat="1" ht="28" x14ac:dyDescent="0.15">
      <c r="A21" s="41">
        <v>1018</v>
      </c>
      <c r="B21" t="s">
        <v>611</v>
      </c>
      <c r="C21" t="s">
        <v>612</v>
      </c>
      <c r="D21" s="18" t="s">
        <v>613</v>
      </c>
      <c r="E21">
        <v>143</v>
      </c>
      <c r="F21" t="s">
        <v>597</v>
      </c>
      <c r="G21">
        <v>7</v>
      </c>
      <c r="H21" s="19" t="s">
        <v>617</v>
      </c>
      <c r="I21" s="19" t="s">
        <v>618</v>
      </c>
      <c r="J21" t="s">
        <v>44</v>
      </c>
      <c r="K21" t="s">
        <v>86</v>
      </c>
      <c r="L21" s="14" t="s">
        <v>655</v>
      </c>
      <c r="P21" s="14" t="s">
        <v>844</v>
      </c>
    </row>
    <row r="22" spans="1:16" s="14" customFormat="1" ht="112" x14ac:dyDescent="0.15">
      <c r="A22" s="41">
        <v>1019</v>
      </c>
      <c r="B22" t="s">
        <v>611</v>
      </c>
      <c r="C22" t="s">
        <v>612</v>
      </c>
      <c r="D22" s="18" t="s">
        <v>613</v>
      </c>
      <c r="E22">
        <v>143</v>
      </c>
      <c r="F22" t="s">
        <v>597</v>
      </c>
      <c r="G22">
        <v>12</v>
      </c>
      <c r="H22" s="19" t="s">
        <v>619</v>
      </c>
      <c r="I22" s="19" t="s">
        <v>620</v>
      </c>
      <c r="J22" t="s">
        <v>44</v>
      </c>
      <c r="K22" t="s">
        <v>86</v>
      </c>
      <c r="L22" s="14" t="s">
        <v>655</v>
      </c>
      <c r="P22" s="14" t="s">
        <v>844</v>
      </c>
    </row>
    <row r="23" spans="1:16" s="14" customFormat="1" ht="56" x14ac:dyDescent="0.15">
      <c r="A23" s="41">
        <v>1020</v>
      </c>
      <c r="B23" t="s">
        <v>579</v>
      </c>
      <c r="C23" t="s">
        <v>580</v>
      </c>
      <c r="D23" s="18" t="s">
        <v>581</v>
      </c>
      <c r="E23">
        <v>146</v>
      </c>
      <c r="F23" t="s">
        <v>597</v>
      </c>
      <c r="G23">
        <v>12</v>
      </c>
      <c r="H23" s="19" t="s">
        <v>598</v>
      </c>
      <c r="I23" s="19" t="s">
        <v>599</v>
      </c>
      <c r="J23" t="s">
        <v>44</v>
      </c>
      <c r="K23" t="s">
        <v>86</v>
      </c>
      <c r="L23" s="14" t="s">
        <v>654</v>
      </c>
      <c r="P23" s="14" t="s">
        <v>844</v>
      </c>
    </row>
    <row r="24" spans="1:16" s="14" customFormat="1" ht="42" x14ac:dyDescent="0.15">
      <c r="A24" s="41">
        <v>1021</v>
      </c>
      <c r="B24" t="s">
        <v>579</v>
      </c>
      <c r="C24" t="s">
        <v>580</v>
      </c>
      <c r="D24" s="18" t="s">
        <v>581</v>
      </c>
      <c r="E24">
        <v>146</v>
      </c>
      <c r="F24" t="s">
        <v>597</v>
      </c>
      <c r="G24">
        <v>16</v>
      </c>
      <c r="H24" s="19" t="s">
        <v>600</v>
      </c>
      <c r="I24" s="19" t="s">
        <v>601</v>
      </c>
      <c r="J24" t="s">
        <v>44</v>
      </c>
      <c r="K24" t="s">
        <v>86</v>
      </c>
      <c r="L24" s="14" t="s">
        <v>654</v>
      </c>
      <c r="P24" s="14" t="s">
        <v>844</v>
      </c>
    </row>
    <row r="25" spans="1:16" s="14" customFormat="1" ht="14" hidden="1" x14ac:dyDescent="0.15">
      <c r="A25" s="41">
        <v>1022</v>
      </c>
      <c r="B25" t="s">
        <v>698</v>
      </c>
      <c r="C25" t="s">
        <v>699</v>
      </c>
      <c r="D25" s="18" t="s">
        <v>700</v>
      </c>
      <c r="E25">
        <v>150</v>
      </c>
      <c r="F25" t="s">
        <v>703</v>
      </c>
      <c r="G25">
        <v>2</v>
      </c>
      <c r="H25" t="s">
        <v>704</v>
      </c>
      <c r="I25" t="s">
        <v>705</v>
      </c>
      <c r="J25" t="s">
        <v>47</v>
      </c>
      <c r="K25" t="s">
        <v>87</v>
      </c>
      <c r="M25" s="14" t="s">
        <v>778</v>
      </c>
      <c r="P25" s="14" t="s">
        <v>209</v>
      </c>
    </row>
    <row r="26" spans="1:16" s="14" customFormat="1" ht="14" hidden="1" x14ac:dyDescent="0.15">
      <c r="A26" s="41">
        <v>1023</v>
      </c>
      <c r="B26" t="s">
        <v>698</v>
      </c>
      <c r="C26" t="s">
        <v>699</v>
      </c>
      <c r="D26" s="18" t="s">
        <v>700</v>
      </c>
      <c r="E26">
        <v>151</v>
      </c>
      <c r="F26" t="s">
        <v>703</v>
      </c>
      <c r="G26">
        <v>5</v>
      </c>
      <c r="H26" t="s">
        <v>706</v>
      </c>
      <c r="I26" t="s">
        <v>707</v>
      </c>
      <c r="J26" t="s">
        <v>47</v>
      </c>
      <c r="K26" t="s">
        <v>87</v>
      </c>
      <c r="M26" s="14" t="s">
        <v>778</v>
      </c>
      <c r="P26" s="14" t="s">
        <v>209</v>
      </c>
    </row>
    <row r="27" spans="1:16" s="14" customFormat="1" ht="14" x14ac:dyDescent="0.15">
      <c r="A27" s="41">
        <v>1024</v>
      </c>
      <c r="B27" t="s">
        <v>611</v>
      </c>
      <c r="C27" t="s">
        <v>612</v>
      </c>
      <c r="D27" s="18" t="s">
        <v>613</v>
      </c>
      <c r="E27">
        <v>188</v>
      </c>
      <c r="F27" t="s">
        <v>621</v>
      </c>
      <c r="G27">
        <v>1</v>
      </c>
      <c r="H27" s="19" t="s">
        <v>622</v>
      </c>
      <c r="I27" s="19" t="s">
        <v>623</v>
      </c>
      <c r="J27" t="s">
        <v>44</v>
      </c>
      <c r="K27" t="s">
        <v>86</v>
      </c>
      <c r="L27" s="14" t="s">
        <v>655</v>
      </c>
      <c r="P27" s="14" t="s">
        <v>844</v>
      </c>
    </row>
    <row r="28" spans="1:16" s="14" customFormat="1" ht="70" x14ac:dyDescent="0.15">
      <c r="A28" s="41">
        <v>1025</v>
      </c>
      <c r="B28" s="29" t="s">
        <v>511</v>
      </c>
      <c r="C28" s="29" t="s">
        <v>512</v>
      </c>
      <c r="D28" s="30" t="s">
        <v>513</v>
      </c>
      <c r="E28" s="31">
        <v>209</v>
      </c>
      <c r="F28" s="31" t="s">
        <v>542</v>
      </c>
      <c r="G28" s="29">
        <v>10</v>
      </c>
      <c r="H28" s="32" t="s">
        <v>543</v>
      </c>
      <c r="I28" s="32" t="s">
        <v>544</v>
      </c>
      <c r="J28" s="29" t="s">
        <v>44</v>
      </c>
      <c r="K28" s="29" t="s">
        <v>86</v>
      </c>
      <c r="L28" s="14" t="s">
        <v>639</v>
      </c>
      <c r="P28" s="14" t="s">
        <v>844</v>
      </c>
    </row>
    <row r="29" spans="1:16" s="14" customFormat="1" ht="42" x14ac:dyDescent="0.15">
      <c r="A29" s="41">
        <v>1026</v>
      </c>
      <c r="B29" s="29" t="s">
        <v>511</v>
      </c>
      <c r="C29" s="29" t="s">
        <v>512</v>
      </c>
      <c r="D29" s="30" t="s">
        <v>513</v>
      </c>
      <c r="E29" s="31">
        <v>210</v>
      </c>
      <c r="F29" s="31" t="s">
        <v>542</v>
      </c>
      <c r="G29" s="29">
        <v>19</v>
      </c>
      <c r="H29" s="32" t="s">
        <v>545</v>
      </c>
      <c r="I29" s="32" t="s">
        <v>546</v>
      </c>
      <c r="J29" s="29" t="s">
        <v>44</v>
      </c>
      <c r="K29" s="29" t="s">
        <v>87</v>
      </c>
      <c r="L29" s="14" t="s">
        <v>639</v>
      </c>
      <c r="P29" s="14" t="s">
        <v>844</v>
      </c>
    </row>
    <row r="30" spans="1:16" s="14" customFormat="1" ht="98" x14ac:dyDescent="0.15">
      <c r="A30" s="41">
        <v>1027</v>
      </c>
      <c r="B30" s="29" t="s">
        <v>511</v>
      </c>
      <c r="C30" s="29" t="s">
        <v>512</v>
      </c>
      <c r="D30" s="30" t="s">
        <v>513</v>
      </c>
      <c r="E30" s="31">
        <v>211</v>
      </c>
      <c r="F30" s="31" t="s">
        <v>542</v>
      </c>
      <c r="G30" s="29">
        <v>1</v>
      </c>
      <c r="H30" s="32" t="s">
        <v>547</v>
      </c>
      <c r="I30" s="32" t="s">
        <v>548</v>
      </c>
      <c r="J30" s="29" t="s">
        <v>44</v>
      </c>
      <c r="K30" s="29" t="s">
        <v>86</v>
      </c>
      <c r="L30" s="14" t="s">
        <v>639</v>
      </c>
      <c r="P30" s="14" t="s">
        <v>844</v>
      </c>
    </row>
    <row r="31" spans="1:16" s="14" customFormat="1" ht="28" x14ac:dyDescent="0.15">
      <c r="A31" s="41">
        <v>1028</v>
      </c>
      <c r="B31" s="29" t="s">
        <v>511</v>
      </c>
      <c r="C31" s="29" t="s">
        <v>512</v>
      </c>
      <c r="D31" s="30" t="s">
        <v>513</v>
      </c>
      <c r="E31" s="31">
        <v>211</v>
      </c>
      <c r="F31" s="31" t="s">
        <v>542</v>
      </c>
      <c r="G31" s="29">
        <v>2</v>
      </c>
      <c r="H31" s="32" t="s">
        <v>549</v>
      </c>
      <c r="I31" s="32" t="s">
        <v>550</v>
      </c>
      <c r="J31" s="29" t="s">
        <v>44</v>
      </c>
      <c r="K31" s="29" t="s">
        <v>86</v>
      </c>
      <c r="L31" s="14" t="s">
        <v>639</v>
      </c>
      <c r="P31" s="14" t="s">
        <v>844</v>
      </c>
    </row>
    <row r="32" spans="1:16" s="14" customFormat="1" ht="42" x14ac:dyDescent="0.15">
      <c r="A32" s="41">
        <v>1029</v>
      </c>
      <c r="B32" s="29" t="s">
        <v>511</v>
      </c>
      <c r="C32" s="29" t="s">
        <v>512</v>
      </c>
      <c r="D32" s="30" t="s">
        <v>513</v>
      </c>
      <c r="E32" s="31">
        <v>211</v>
      </c>
      <c r="F32" s="31" t="s">
        <v>542</v>
      </c>
      <c r="G32" s="29">
        <v>3</v>
      </c>
      <c r="H32" s="32" t="s">
        <v>551</v>
      </c>
      <c r="I32" s="32" t="s">
        <v>552</v>
      </c>
      <c r="J32" s="29" t="s">
        <v>44</v>
      </c>
      <c r="K32" s="29" t="s">
        <v>87</v>
      </c>
      <c r="L32" s="14" t="s">
        <v>639</v>
      </c>
      <c r="P32" s="14" t="s">
        <v>844</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P33" s="14" t="s">
        <v>844</v>
      </c>
    </row>
    <row r="34" spans="1:16" s="14" customFormat="1" ht="56" hidden="1"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hidden="1"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hidden="1" x14ac:dyDescent="0.15">
      <c r="A36" s="41">
        <v>1033</v>
      </c>
      <c r="B36" t="s">
        <v>579</v>
      </c>
      <c r="C36" t="s">
        <v>580</v>
      </c>
      <c r="D36" s="18" t="s">
        <v>581</v>
      </c>
      <c r="E36">
        <v>292</v>
      </c>
      <c r="F36" t="s">
        <v>586</v>
      </c>
      <c r="G36">
        <v>8</v>
      </c>
      <c r="H36" s="19" t="s">
        <v>587</v>
      </c>
      <c r="I36" s="19" t="s">
        <v>588</v>
      </c>
      <c r="J36" t="s">
        <v>47</v>
      </c>
      <c r="K36" t="s">
        <v>86</v>
      </c>
      <c r="M36" s="14" t="s">
        <v>778</v>
      </c>
      <c r="P36" s="14" t="s">
        <v>209</v>
      </c>
    </row>
    <row r="37" spans="1:16" s="14" customFormat="1" ht="70" x14ac:dyDescent="0.15">
      <c r="A37" s="41">
        <v>1034</v>
      </c>
      <c r="B37" s="29" t="s">
        <v>537</v>
      </c>
      <c r="C37" s="29" t="s">
        <v>512</v>
      </c>
      <c r="D37" s="33" t="s">
        <v>538</v>
      </c>
      <c r="E37" s="31">
        <v>296</v>
      </c>
      <c r="F37" s="35" t="s">
        <v>553</v>
      </c>
      <c r="G37" s="29">
        <v>6</v>
      </c>
      <c r="H37" s="32" t="s">
        <v>554</v>
      </c>
      <c r="I37" s="32" t="s">
        <v>555</v>
      </c>
      <c r="J37" s="29" t="s">
        <v>44</v>
      </c>
      <c r="K37" s="29"/>
      <c r="M37" s="14" t="s">
        <v>719</v>
      </c>
      <c r="N37" s="14" t="s">
        <v>718</v>
      </c>
      <c r="P37" s="14" t="s">
        <v>844</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P38" s="14" t="s">
        <v>833</v>
      </c>
    </row>
    <row r="39" spans="1:16" s="14" customFormat="1" ht="42" x14ac:dyDescent="0.15">
      <c r="A39" s="41">
        <v>1036</v>
      </c>
      <c r="B39" s="29" t="s">
        <v>511</v>
      </c>
      <c r="C39" s="29" t="s">
        <v>512</v>
      </c>
      <c r="D39" s="30" t="s">
        <v>513</v>
      </c>
      <c r="E39" s="31">
        <v>307</v>
      </c>
      <c r="F39" s="31" t="s">
        <v>559</v>
      </c>
      <c r="G39" s="29">
        <v>14</v>
      </c>
      <c r="H39" s="32" t="s">
        <v>560</v>
      </c>
      <c r="I39" s="32" t="s">
        <v>561</v>
      </c>
      <c r="J39" s="29" t="s">
        <v>44</v>
      </c>
      <c r="K39" s="29" t="s">
        <v>86</v>
      </c>
      <c r="L39" s="14" t="s">
        <v>639</v>
      </c>
      <c r="P39" s="14" t="s">
        <v>844</v>
      </c>
    </row>
    <row r="40" spans="1:16" s="14" customFormat="1" ht="140" x14ac:dyDescent="0.15">
      <c r="A40" s="41">
        <v>1037</v>
      </c>
      <c r="B40" s="29" t="s">
        <v>511</v>
      </c>
      <c r="C40" s="29" t="s">
        <v>512</v>
      </c>
      <c r="D40" s="30" t="s">
        <v>513</v>
      </c>
      <c r="E40" s="31">
        <v>307</v>
      </c>
      <c r="F40" s="31" t="s">
        <v>559</v>
      </c>
      <c r="G40" s="29">
        <v>17</v>
      </c>
      <c r="H40" s="32" t="s">
        <v>562</v>
      </c>
      <c r="I40" s="32" t="s">
        <v>563</v>
      </c>
      <c r="J40" s="29" t="s">
        <v>44</v>
      </c>
      <c r="K40" s="29" t="s">
        <v>86</v>
      </c>
      <c r="L40" s="14" t="s">
        <v>639</v>
      </c>
      <c r="P40" s="14" t="s">
        <v>844</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P41" s="14" t="s">
        <v>844</v>
      </c>
    </row>
    <row r="42" spans="1:16" s="14" customFormat="1" ht="56" x14ac:dyDescent="0.15">
      <c r="A42" s="41">
        <v>1039</v>
      </c>
      <c r="B42" t="s">
        <v>611</v>
      </c>
      <c r="C42" t="s">
        <v>612</v>
      </c>
      <c r="D42" s="18" t="s">
        <v>613</v>
      </c>
      <c r="E42">
        <v>360</v>
      </c>
      <c r="F42" t="s">
        <v>624</v>
      </c>
      <c r="G42">
        <v>1</v>
      </c>
      <c r="H42" s="19" t="s">
        <v>625</v>
      </c>
      <c r="I42" s="19" t="s">
        <v>626</v>
      </c>
      <c r="J42" t="s">
        <v>44</v>
      </c>
      <c r="K42" t="s">
        <v>86</v>
      </c>
      <c r="L42" s="14" t="s">
        <v>655</v>
      </c>
      <c r="P42" s="14" t="s">
        <v>844</v>
      </c>
    </row>
    <row r="43" spans="1:16" s="14" customFormat="1" ht="238"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844</v>
      </c>
    </row>
    <row r="44" spans="1:16" s="14" customFormat="1" ht="98" x14ac:dyDescent="0.15">
      <c r="A44" s="41">
        <v>1041</v>
      </c>
      <c r="B44" t="s">
        <v>579</v>
      </c>
      <c r="C44" t="s">
        <v>580</v>
      </c>
      <c r="D44" s="18" t="s">
        <v>581</v>
      </c>
      <c r="E44">
        <v>372</v>
      </c>
      <c r="F44" t="s">
        <v>102</v>
      </c>
      <c r="G44">
        <v>4</v>
      </c>
      <c r="H44" s="19" t="s">
        <v>604</v>
      </c>
      <c r="I44" s="19" t="s">
        <v>605</v>
      </c>
      <c r="J44" t="s">
        <v>44</v>
      </c>
      <c r="K44" s="38" t="s">
        <v>86</v>
      </c>
      <c r="L44" s="14" t="s">
        <v>643</v>
      </c>
      <c r="P44" s="14" t="s">
        <v>844</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778</v>
      </c>
      <c r="P45" s="14" t="s">
        <v>209</v>
      </c>
    </row>
    <row r="46" spans="1:16" s="14" customFormat="1" ht="42" x14ac:dyDescent="0.15">
      <c r="A46" s="41">
        <v>1043</v>
      </c>
      <c r="B46" s="29" t="s">
        <v>511</v>
      </c>
      <c r="C46" s="29" t="s">
        <v>512</v>
      </c>
      <c r="D46" s="30" t="s">
        <v>513</v>
      </c>
      <c r="E46" s="31">
        <v>384</v>
      </c>
      <c r="F46" s="31">
        <v>9.5</v>
      </c>
      <c r="G46" s="29">
        <v>1</v>
      </c>
      <c r="H46" s="32" t="s">
        <v>569</v>
      </c>
      <c r="I46" s="32" t="s">
        <v>570</v>
      </c>
      <c r="J46" s="29" t="s">
        <v>44</v>
      </c>
      <c r="K46" s="29" t="s">
        <v>87</v>
      </c>
      <c r="O46" s="14" t="s">
        <v>720</v>
      </c>
      <c r="P46" s="14" t="s">
        <v>844</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778</v>
      </c>
      <c r="O47" s="14" t="s">
        <v>668</v>
      </c>
      <c r="P47" s="14" t="s">
        <v>209</v>
      </c>
    </row>
    <row r="48" spans="1:16" s="14" customFormat="1" ht="238"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833</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778</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778</v>
      </c>
      <c r="P50" s="14" t="s">
        <v>209</v>
      </c>
    </row>
    <row r="51" spans="1:16" s="14" customFormat="1" ht="112" x14ac:dyDescent="0.15">
      <c r="A51" s="41">
        <v>1048</v>
      </c>
      <c r="B51" t="s">
        <v>579</v>
      </c>
      <c r="C51" t="s">
        <v>580</v>
      </c>
      <c r="D51" s="18" t="s">
        <v>581</v>
      </c>
      <c r="E51">
        <v>404</v>
      </c>
      <c r="F51" t="s">
        <v>105</v>
      </c>
      <c r="G51">
        <v>36</v>
      </c>
      <c r="H51" s="19" t="s">
        <v>606</v>
      </c>
      <c r="I51" s="19" t="s">
        <v>607</v>
      </c>
      <c r="J51" t="s">
        <v>44</v>
      </c>
      <c r="K51" t="s">
        <v>87</v>
      </c>
      <c r="L51" s="14" t="s">
        <v>644</v>
      </c>
      <c r="P51" s="14" t="s">
        <v>833</v>
      </c>
    </row>
    <row r="52" spans="1:16" s="14" customFormat="1" ht="98" x14ac:dyDescent="0.15">
      <c r="A52" s="41">
        <v>1049</v>
      </c>
      <c r="B52" t="s">
        <v>579</v>
      </c>
      <c r="C52" t="s">
        <v>580</v>
      </c>
      <c r="D52" s="18" t="s">
        <v>581</v>
      </c>
      <c r="E52">
        <v>407</v>
      </c>
      <c r="F52" t="s">
        <v>591</v>
      </c>
      <c r="G52">
        <v>8</v>
      </c>
      <c r="H52" s="19" t="s">
        <v>592</v>
      </c>
      <c r="I52" s="19" t="s">
        <v>593</v>
      </c>
      <c r="J52" t="s">
        <v>44</v>
      </c>
      <c r="K52" t="s">
        <v>86</v>
      </c>
      <c r="L52" s="14" t="s">
        <v>644</v>
      </c>
      <c r="P52" s="14" t="s">
        <v>844</v>
      </c>
    </row>
    <row r="53" spans="1:16" s="14" customFormat="1" ht="56" x14ac:dyDescent="0.15">
      <c r="A53" s="41">
        <v>1050</v>
      </c>
      <c r="B53" t="s">
        <v>579</v>
      </c>
      <c r="C53" t="s">
        <v>580</v>
      </c>
      <c r="D53" s="18" t="s">
        <v>581</v>
      </c>
      <c r="E53">
        <v>410</v>
      </c>
      <c r="F53" t="s">
        <v>608</v>
      </c>
      <c r="G53">
        <v>12</v>
      </c>
      <c r="H53" s="19" t="s">
        <v>609</v>
      </c>
      <c r="I53" s="19" t="s">
        <v>610</v>
      </c>
      <c r="J53" t="s">
        <v>44</v>
      </c>
      <c r="K53" t="s">
        <v>87</v>
      </c>
      <c r="L53" s="14" t="s">
        <v>644</v>
      </c>
      <c r="P53" s="14" t="s">
        <v>844</v>
      </c>
    </row>
    <row r="54" spans="1:16"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844</v>
      </c>
    </row>
    <row r="55" spans="1:16" s="14" customFormat="1" ht="28" x14ac:dyDescent="0.15">
      <c r="A55" s="41">
        <v>1052</v>
      </c>
      <c r="B55" t="s">
        <v>30</v>
      </c>
      <c r="C55" t="s">
        <v>659</v>
      </c>
      <c r="D55" s="18" t="s">
        <v>243</v>
      </c>
      <c r="E55">
        <v>438</v>
      </c>
      <c r="F55" t="s">
        <v>254</v>
      </c>
      <c r="G55">
        <v>1</v>
      </c>
      <c r="H55" s="19" t="s">
        <v>660</v>
      </c>
      <c r="I55" s="19" t="s">
        <v>661</v>
      </c>
      <c r="J55" t="s">
        <v>44</v>
      </c>
      <c r="K55"/>
      <c r="P55" s="14" t="s">
        <v>844</v>
      </c>
    </row>
    <row r="56" spans="1:16" s="14" customFormat="1" ht="210" x14ac:dyDescent="0.15">
      <c r="A56" s="41">
        <v>1053</v>
      </c>
      <c r="B56" t="s">
        <v>662</v>
      </c>
      <c r="C56"/>
      <c r="D56" s="18"/>
      <c r="E56">
        <v>529</v>
      </c>
      <c r="F56" s="20" t="s">
        <v>665</v>
      </c>
      <c r="G56">
        <v>1</v>
      </c>
      <c r="H56" s="19" t="s">
        <v>663</v>
      </c>
      <c r="I56" s="19" t="s">
        <v>664</v>
      </c>
      <c r="J56" s="29" t="s">
        <v>44</v>
      </c>
      <c r="K56"/>
      <c r="O56" s="14" t="s">
        <v>725</v>
      </c>
      <c r="P56" s="14" t="s">
        <v>844</v>
      </c>
    </row>
    <row r="57" spans="1:16" s="14" customFormat="1" ht="293" x14ac:dyDescent="0.15">
      <c r="A57" s="41">
        <v>1054</v>
      </c>
      <c r="B57" s="19" t="s">
        <v>721</v>
      </c>
      <c r="C57" s="19"/>
      <c r="D57" s="21"/>
      <c r="E57" s="19"/>
      <c r="F57" s="20" t="s">
        <v>722</v>
      </c>
      <c r="G57"/>
      <c r="H57" s="19" t="s">
        <v>723</v>
      </c>
      <c r="I57" s="19"/>
      <c r="J57" s="19" t="s">
        <v>44</v>
      </c>
      <c r="K57" s="19"/>
      <c r="O57" s="14" t="s">
        <v>724</v>
      </c>
      <c r="P57" s="14" t="s">
        <v>844</v>
      </c>
    </row>
    <row r="58" spans="1:16" s="14" customFormat="1" ht="28" hidden="1" x14ac:dyDescent="0.15">
      <c r="A58" s="41">
        <v>1055</v>
      </c>
      <c r="B58" t="s">
        <v>285</v>
      </c>
      <c r="C58" t="s">
        <v>286</v>
      </c>
      <c r="D58" s="27" t="s">
        <v>287</v>
      </c>
      <c r="E58">
        <v>403</v>
      </c>
      <c r="F58" t="s">
        <v>564</v>
      </c>
      <c r="G58">
        <v>34</v>
      </c>
      <c r="H58" s="19" t="s">
        <v>731</v>
      </c>
      <c r="I58" s="19" t="s">
        <v>732</v>
      </c>
      <c r="J58" t="s">
        <v>47</v>
      </c>
      <c r="K58" t="s">
        <v>86</v>
      </c>
      <c r="M58" s="14" t="s">
        <v>778</v>
      </c>
      <c r="P58" s="14" t="s">
        <v>209</v>
      </c>
    </row>
    <row r="59" spans="1:16" s="14" customFormat="1" ht="28" hidden="1" x14ac:dyDescent="0.15">
      <c r="A59" s="41">
        <v>1056</v>
      </c>
      <c r="B59" t="s">
        <v>285</v>
      </c>
      <c r="C59" t="s">
        <v>286</v>
      </c>
      <c r="D59" s="27" t="s">
        <v>287</v>
      </c>
      <c r="E59">
        <v>406</v>
      </c>
      <c r="F59" t="s">
        <v>105</v>
      </c>
      <c r="G59">
        <v>7</v>
      </c>
      <c r="H59" s="19" t="s">
        <v>731</v>
      </c>
      <c r="I59" s="19" t="s">
        <v>733</v>
      </c>
      <c r="J59" t="s">
        <v>47</v>
      </c>
      <c r="K59" t="s">
        <v>86</v>
      </c>
      <c r="M59" s="14" t="s">
        <v>778</v>
      </c>
      <c r="P59" s="14" t="s">
        <v>209</v>
      </c>
    </row>
    <row r="60" spans="1:16" s="14" customFormat="1" ht="28" hidden="1" x14ac:dyDescent="0.15">
      <c r="A60" s="41">
        <v>1057</v>
      </c>
      <c r="B60" t="s">
        <v>285</v>
      </c>
      <c r="C60" t="s">
        <v>286</v>
      </c>
      <c r="D60" s="27" t="s">
        <v>287</v>
      </c>
      <c r="E60">
        <v>406</v>
      </c>
      <c r="F60" t="s">
        <v>105</v>
      </c>
      <c r="G60">
        <v>8</v>
      </c>
      <c r="H60" s="19" t="s">
        <v>731</v>
      </c>
      <c r="I60" s="19" t="s">
        <v>734</v>
      </c>
      <c r="J60" t="s">
        <v>47</v>
      </c>
      <c r="K60" t="s">
        <v>86</v>
      </c>
      <c r="M60" s="14" t="s">
        <v>778</v>
      </c>
      <c r="P60" s="14" t="s">
        <v>209</v>
      </c>
    </row>
    <row r="61" spans="1:16" s="14" customFormat="1" ht="56" hidden="1" x14ac:dyDescent="0.15">
      <c r="A61" s="41">
        <v>1058</v>
      </c>
      <c r="B61" t="s">
        <v>285</v>
      </c>
      <c r="C61" t="s">
        <v>286</v>
      </c>
      <c r="D61" s="27" t="s">
        <v>287</v>
      </c>
      <c r="E61">
        <v>410</v>
      </c>
      <c r="F61">
        <v>9.3000000000000007</v>
      </c>
      <c r="G61">
        <v>5</v>
      </c>
      <c r="H61" s="19" t="s">
        <v>735</v>
      </c>
      <c r="I61" s="19" t="s">
        <v>736</v>
      </c>
      <c r="J61" t="s">
        <v>47</v>
      </c>
      <c r="K61" t="s">
        <v>86</v>
      </c>
      <c r="M61" s="14" t="s">
        <v>778</v>
      </c>
      <c r="P61" s="14" t="s">
        <v>209</v>
      </c>
    </row>
    <row r="62" spans="1:16" s="14" customFormat="1" ht="14" hidden="1" x14ac:dyDescent="0.15">
      <c r="A62" s="41">
        <v>1059</v>
      </c>
      <c r="B62" t="s">
        <v>285</v>
      </c>
      <c r="C62" t="s">
        <v>286</v>
      </c>
      <c r="D62" s="27" t="s">
        <v>287</v>
      </c>
      <c r="E62">
        <v>410</v>
      </c>
      <c r="F62" t="s">
        <v>737</v>
      </c>
      <c r="G62">
        <v>8</v>
      </c>
      <c r="H62" s="19" t="s">
        <v>735</v>
      </c>
      <c r="I62" s="19" t="s">
        <v>738</v>
      </c>
      <c r="J62" t="s">
        <v>47</v>
      </c>
      <c r="K62" t="s">
        <v>86</v>
      </c>
      <c r="M62" s="14" t="s">
        <v>778</v>
      </c>
      <c r="P62" s="14" t="s">
        <v>209</v>
      </c>
    </row>
    <row r="63" spans="1:16" s="14" customFormat="1" ht="28" hidden="1" x14ac:dyDescent="0.15">
      <c r="A63" s="41">
        <v>1060</v>
      </c>
      <c r="B63" t="s">
        <v>285</v>
      </c>
      <c r="C63" t="s">
        <v>286</v>
      </c>
      <c r="D63" s="27" t="s">
        <v>287</v>
      </c>
      <c r="E63">
        <v>410</v>
      </c>
      <c r="F63" t="s">
        <v>608</v>
      </c>
      <c r="G63">
        <v>9</v>
      </c>
      <c r="H63" s="19" t="s">
        <v>735</v>
      </c>
      <c r="I63" s="19" t="s">
        <v>739</v>
      </c>
      <c r="J63" t="s">
        <v>47</v>
      </c>
      <c r="K63" t="s">
        <v>86</v>
      </c>
      <c r="M63" s="14" t="s">
        <v>778</v>
      </c>
      <c r="P63" s="14" t="s">
        <v>209</v>
      </c>
    </row>
    <row r="64" spans="1:16" s="14" customFormat="1" ht="28" hidden="1" x14ac:dyDescent="0.15">
      <c r="A64" s="41">
        <v>1061</v>
      </c>
      <c r="B64" t="s">
        <v>285</v>
      </c>
      <c r="C64" t="s">
        <v>286</v>
      </c>
      <c r="D64" s="27" t="s">
        <v>287</v>
      </c>
      <c r="E64">
        <v>410</v>
      </c>
      <c r="F64" t="s">
        <v>608</v>
      </c>
      <c r="G64">
        <v>10</v>
      </c>
      <c r="H64" s="19" t="s">
        <v>731</v>
      </c>
      <c r="I64" s="19" t="s">
        <v>740</v>
      </c>
      <c r="J64" t="s">
        <v>47</v>
      </c>
      <c r="K64" t="s">
        <v>86</v>
      </c>
      <c r="M64" s="14" t="s">
        <v>778</v>
      </c>
      <c r="P64" s="14" t="s">
        <v>209</v>
      </c>
    </row>
    <row r="65" spans="1:16" s="14" customFormat="1" ht="28" hidden="1" x14ac:dyDescent="0.15">
      <c r="A65" s="41">
        <v>1062</v>
      </c>
      <c r="B65" t="s">
        <v>285</v>
      </c>
      <c r="C65" t="s">
        <v>286</v>
      </c>
      <c r="D65" s="27" t="s">
        <v>287</v>
      </c>
      <c r="E65">
        <v>410</v>
      </c>
      <c r="F65" t="s">
        <v>608</v>
      </c>
      <c r="G65">
        <v>11.5</v>
      </c>
      <c r="H65" s="19" t="s">
        <v>731</v>
      </c>
      <c r="I65" s="19" t="s">
        <v>741</v>
      </c>
      <c r="J65" t="s">
        <v>47</v>
      </c>
      <c r="K65" t="s">
        <v>86</v>
      </c>
      <c r="M65" s="14" t="s">
        <v>778</v>
      </c>
      <c r="P65" s="14" t="s">
        <v>209</v>
      </c>
    </row>
    <row r="66" spans="1:16" s="14" customFormat="1" ht="28" hidden="1" x14ac:dyDescent="0.15">
      <c r="A66" s="41">
        <v>1063</v>
      </c>
      <c r="B66" t="s">
        <v>285</v>
      </c>
      <c r="C66" t="s">
        <v>286</v>
      </c>
      <c r="D66" s="27" t="s">
        <v>287</v>
      </c>
      <c r="E66">
        <v>410</v>
      </c>
      <c r="F66" t="s">
        <v>742</v>
      </c>
      <c r="G66">
        <v>19</v>
      </c>
      <c r="H66" s="19" t="s">
        <v>735</v>
      </c>
      <c r="I66" s="19" t="s">
        <v>743</v>
      </c>
      <c r="J66" t="s">
        <v>47</v>
      </c>
      <c r="K66" t="s">
        <v>86</v>
      </c>
      <c r="M66" s="14" t="s">
        <v>778</v>
      </c>
      <c r="P66" s="14" t="s">
        <v>209</v>
      </c>
    </row>
    <row r="67" spans="1:16" s="14" customFormat="1" ht="28" hidden="1" x14ac:dyDescent="0.15">
      <c r="A67" s="41">
        <v>1064</v>
      </c>
      <c r="B67" t="s">
        <v>285</v>
      </c>
      <c r="C67" t="s">
        <v>286</v>
      </c>
      <c r="D67" s="27" t="s">
        <v>287</v>
      </c>
      <c r="E67">
        <v>410</v>
      </c>
      <c r="F67" t="s">
        <v>742</v>
      </c>
      <c r="G67">
        <v>20.5</v>
      </c>
      <c r="H67" s="19" t="s">
        <v>731</v>
      </c>
      <c r="I67" s="19" t="s">
        <v>744</v>
      </c>
      <c r="J67" t="s">
        <v>47</v>
      </c>
      <c r="K67" t="s">
        <v>86</v>
      </c>
      <c r="M67" s="14" t="s">
        <v>778</v>
      </c>
      <c r="P67" s="14" t="s">
        <v>209</v>
      </c>
    </row>
    <row r="68" spans="1:16" s="14" customFormat="1" ht="28" hidden="1" x14ac:dyDescent="0.15">
      <c r="A68" s="41">
        <v>1065</v>
      </c>
      <c r="B68" t="s">
        <v>285</v>
      </c>
      <c r="C68" t="s">
        <v>286</v>
      </c>
      <c r="D68" s="27" t="s">
        <v>287</v>
      </c>
      <c r="E68">
        <v>411</v>
      </c>
      <c r="F68" t="s">
        <v>745</v>
      </c>
      <c r="G68">
        <v>8</v>
      </c>
      <c r="H68" s="19" t="s">
        <v>735</v>
      </c>
      <c r="I68" s="19" t="s">
        <v>746</v>
      </c>
      <c r="J68" t="s">
        <v>47</v>
      </c>
      <c r="K68" t="s">
        <v>86</v>
      </c>
      <c r="M68" s="14" t="s">
        <v>778</v>
      </c>
      <c r="P68" s="14" t="s">
        <v>209</v>
      </c>
    </row>
    <row r="69" spans="1:16" s="14" customFormat="1" ht="28" hidden="1" x14ac:dyDescent="0.15">
      <c r="A69" s="41">
        <v>1066</v>
      </c>
      <c r="B69" t="s">
        <v>285</v>
      </c>
      <c r="C69" t="s">
        <v>286</v>
      </c>
      <c r="D69" s="27" t="s">
        <v>287</v>
      </c>
      <c r="E69">
        <v>411</v>
      </c>
      <c r="F69" t="s">
        <v>745</v>
      </c>
      <c r="G69">
        <v>9</v>
      </c>
      <c r="H69" s="19" t="s">
        <v>731</v>
      </c>
      <c r="I69" s="19" t="s">
        <v>747</v>
      </c>
      <c r="J69" t="s">
        <v>47</v>
      </c>
      <c r="K69" t="s">
        <v>86</v>
      </c>
      <c r="M69" s="14" t="s">
        <v>778</v>
      </c>
      <c r="P69" s="14" t="s">
        <v>209</v>
      </c>
    </row>
    <row r="70" spans="1:16" s="14" customFormat="1" ht="28" hidden="1" x14ac:dyDescent="0.15">
      <c r="A70" s="41">
        <v>1067</v>
      </c>
      <c r="B70" t="s">
        <v>285</v>
      </c>
      <c r="C70" t="s">
        <v>286</v>
      </c>
      <c r="D70" s="27" t="s">
        <v>287</v>
      </c>
      <c r="E70">
        <v>411</v>
      </c>
      <c r="F70" t="s">
        <v>745</v>
      </c>
      <c r="G70">
        <v>10.5</v>
      </c>
      <c r="H70" s="19" t="s">
        <v>731</v>
      </c>
      <c r="I70" s="19" t="s">
        <v>748</v>
      </c>
      <c r="J70" t="s">
        <v>47</v>
      </c>
      <c r="K70" t="s">
        <v>86</v>
      </c>
      <c r="M70" s="14" t="s">
        <v>778</v>
      </c>
      <c r="P70" s="14" t="s">
        <v>209</v>
      </c>
    </row>
    <row r="71" spans="1:16" s="14" customFormat="1" ht="14" hidden="1" x14ac:dyDescent="0.15">
      <c r="A71" s="41">
        <v>1068</v>
      </c>
      <c r="B71" t="s">
        <v>285</v>
      </c>
      <c r="C71" t="s">
        <v>286</v>
      </c>
      <c r="D71" s="27" t="s">
        <v>287</v>
      </c>
      <c r="E71">
        <v>411</v>
      </c>
      <c r="F71" t="s">
        <v>749</v>
      </c>
      <c r="G71">
        <v>18</v>
      </c>
      <c r="H71" s="19" t="s">
        <v>735</v>
      </c>
      <c r="I71" s="19" t="s">
        <v>750</v>
      </c>
      <c r="J71" t="s">
        <v>47</v>
      </c>
      <c r="K71" t="s">
        <v>86</v>
      </c>
      <c r="M71" s="14" t="s">
        <v>778</v>
      </c>
      <c r="P71" s="14" t="s">
        <v>209</v>
      </c>
    </row>
    <row r="72" spans="1:16" s="14" customFormat="1" ht="126" hidden="1" x14ac:dyDescent="0.15">
      <c r="A72" s="41">
        <v>1069</v>
      </c>
      <c r="B72" t="s">
        <v>285</v>
      </c>
      <c r="C72" t="s">
        <v>286</v>
      </c>
      <c r="D72" s="27" t="s">
        <v>287</v>
      </c>
      <c r="E72">
        <v>411</v>
      </c>
      <c r="F72" t="s">
        <v>749</v>
      </c>
      <c r="G72" t="s">
        <v>751</v>
      </c>
      <c r="H72" s="19" t="s">
        <v>735</v>
      </c>
      <c r="I72" s="19" t="s">
        <v>752</v>
      </c>
      <c r="J72" t="s">
        <v>47</v>
      </c>
      <c r="K72" t="s">
        <v>86</v>
      </c>
      <c r="M72" s="14" t="s">
        <v>778</v>
      </c>
      <c r="P72" s="14" t="s">
        <v>209</v>
      </c>
    </row>
    <row r="73" spans="1:16" s="14" customFormat="1" ht="126" hidden="1" x14ac:dyDescent="0.15">
      <c r="A73" s="41">
        <v>1070</v>
      </c>
      <c r="B73" t="s">
        <v>285</v>
      </c>
      <c r="C73" t="s">
        <v>286</v>
      </c>
      <c r="D73" s="27" t="s">
        <v>287</v>
      </c>
      <c r="E73">
        <v>411</v>
      </c>
      <c r="F73" t="s">
        <v>749</v>
      </c>
      <c r="G73" t="s">
        <v>753</v>
      </c>
      <c r="H73" s="19" t="s">
        <v>735</v>
      </c>
      <c r="I73" s="19" t="s">
        <v>754</v>
      </c>
      <c r="J73" t="s">
        <v>47</v>
      </c>
      <c r="K73" t="s">
        <v>86</v>
      </c>
      <c r="M73" s="14" t="s">
        <v>778</v>
      </c>
      <c r="P73" s="14" t="s">
        <v>209</v>
      </c>
    </row>
    <row r="74" spans="1:16" s="14" customFormat="1" ht="28" hidden="1" x14ac:dyDescent="0.15">
      <c r="A74" s="41">
        <v>1071</v>
      </c>
      <c r="B74" t="s">
        <v>285</v>
      </c>
      <c r="C74" t="s">
        <v>286</v>
      </c>
      <c r="D74" s="27" t="s">
        <v>287</v>
      </c>
      <c r="E74">
        <v>412</v>
      </c>
      <c r="F74" t="s">
        <v>755</v>
      </c>
      <c r="G74">
        <v>1</v>
      </c>
      <c r="H74" s="19" t="s">
        <v>735</v>
      </c>
      <c r="I74" s="19" t="s">
        <v>756</v>
      </c>
      <c r="J74" t="s">
        <v>47</v>
      </c>
      <c r="K74" t="s">
        <v>86</v>
      </c>
      <c r="M74" s="14" t="s">
        <v>778</v>
      </c>
      <c r="P74" s="14" t="s">
        <v>209</v>
      </c>
    </row>
    <row r="75" spans="1:16" s="14" customFormat="1" ht="28" hidden="1" x14ac:dyDescent="0.15">
      <c r="A75" s="41">
        <v>1072</v>
      </c>
      <c r="B75" t="s">
        <v>285</v>
      </c>
      <c r="C75" t="s">
        <v>286</v>
      </c>
      <c r="D75" s="27" t="s">
        <v>287</v>
      </c>
      <c r="E75">
        <v>412</v>
      </c>
      <c r="F75" t="s">
        <v>755</v>
      </c>
      <c r="G75">
        <v>2</v>
      </c>
      <c r="H75" s="19" t="s">
        <v>735</v>
      </c>
      <c r="I75" s="19" t="s">
        <v>757</v>
      </c>
      <c r="J75" t="s">
        <v>47</v>
      </c>
      <c r="K75" t="s">
        <v>86</v>
      </c>
      <c r="M75" s="14" t="s">
        <v>778</v>
      </c>
      <c r="P75" s="14" t="s">
        <v>209</v>
      </c>
    </row>
    <row r="76" spans="1:16" s="14" customFormat="1" ht="42" hidden="1" x14ac:dyDescent="0.15">
      <c r="A76" s="41">
        <v>1073</v>
      </c>
      <c r="B76" t="s">
        <v>285</v>
      </c>
      <c r="C76" t="s">
        <v>286</v>
      </c>
      <c r="D76" s="27" t="s">
        <v>287</v>
      </c>
      <c r="E76">
        <v>412</v>
      </c>
      <c r="F76" t="s">
        <v>758</v>
      </c>
      <c r="G76" t="s">
        <v>759</v>
      </c>
      <c r="H76" s="19" t="s">
        <v>760</v>
      </c>
      <c r="I76" s="19" t="s">
        <v>761</v>
      </c>
      <c r="J76" t="s">
        <v>47</v>
      </c>
      <c r="K76" t="s">
        <v>86</v>
      </c>
      <c r="M76" s="14" t="s">
        <v>778</v>
      </c>
      <c r="P76" s="14" t="s">
        <v>209</v>
      </c>
    </row>
    <row r="77" spans="1:16" s="14" customFormat="1" ht="28" hidden="1" x14ac:dyDescent="0.15">
      <c r="A77" s="41">
        <v>1074</v>
      </c>
      <c r="B77" t="s">
        <v>285</v>
      </c>
      <c r="C77" t="s">
        <v>286</v>
      </c>
      <c r="D77" s="27" t="s">
        <v>287</v>
      </c>
      <c r="E77">
        <v>412</v>
      </c>
      <c r="F77" t="s">
        <v>762</v>
      </c>
      <c r="G77">
        <v>14</v>
      </c>
      <c r="H77" s="19" t="s">
        <v>735</v>
      </c>
      <c r="I77" s="19" t="s">
        <v>763</v>
      </c>
      <c r="J77" t="s">
        <v>47</v>
      </c>
      <c r="K77" t="s">
        <v>86</v>
      </c>
      <c r="M77" s="14" t="s">
        <v>778</v>
      </c>
      <c r="P77" s="14" t="s">
        <v>209</v>
      </c>
    </row>
    <row r="78" spans="1:16" s="14" customFormat="1" ht="28" hidden="1" x14ac:dyDescent="0.15">
      <c r="A78" s="41">
        <v>1075</v>
      </c>
      <c r="B78" t="s">
        <v>285</v>
      </c>
      <c r="C78" t="s">
        <v>286</v>
      </c>
      <c r="D78" s="27" t="s">
        <v>287</v>
      </c>
      <c r="E78">
        <v>412</v>
      </c>
      <c r="F78" t="s">
        <v>764</v>
      </c>
      <c r="G78">
        <v>17</v>
      </c>
      <c r="H78" s="19" t="s">
        <v>735</v>
      </c>
      <c r="I78" s="19" t="s">
        <v>763</v>
      </c>
      <c r="J78" t="s">
        <v>47</v>
      </c>
      <c r="K78" t="s">
        <v>86</v>
      </c>
      <c r="M78" s="14" t="s">
        <v>778</v>
      </c>
      <c r="P78" s="14" t="s">
        <v>209</v>
      </c>
    </row>
    <row r="79" spans="1:16" s="14" customFormat="1" ht="42" hidden="1" x14ac:dyDescent="0.15">
      <c r="A79" s="41">
        <v>1076</v>
      </c>
      <c r="B79" t="s">
        <v>285</v>
      </c>
      <c r="C79" t="s">
        <v>286</v>
      </c>
      <c r="D79" s="27" t="s">
        <v>287</v>
      </c>
      <c r="E79">
        <v>413</v>
      </c>
      <c r="F79" t="s">
        <v>765</v>
      </c>
      <c r="G79">
        <v>1</v>
      </c>
      <c r="H79" s="19" t="s">
        <v>735</v>
      </c>
      <c r="I79" s="19" t="s">
        <v>766</v>
      </c>
      <c r="J79" t="s">
        <v>47</v>
      </c>
      <c r="K79" t="s">
        <v>86</v>
      </c>
      <c r="M79" s="14" t="s">
        <v>778</v>
      </c>
      <c r="P79" s="14" t="s">
        <v>209</v>
      </c>
    </row>
    <row r="80" spans="1:16" s="14" customFormat="1" ht="28" hidden="1" x14ac:dyDescent="0.15">
      <c r="A80" s="41">
        <v>1077</v>
      </c>
      <c r="B80" t="s">
        <v>285</v>
      </c>
      <c r="C80" t="s">
        <v>286</v>
      </c>
      <c r="D80" s="27" t="s">
        <v>287</v>
      </c>
      <c r="E80">
        <v>413</v>
      </c>
      <c r="F80" t="s">
        <v>765</v>
      </c>
      <c r="G80">
        <v>2</v>
      </c>
      <c r="H80" s="19" t="s">
        <v>735</v>
      </c>
      <c r="I80" s="19" t="s">
        <v>767</v>
      </c>
      <c r="J80" t="s">
        <v>47</v>
      </c>
      <c r="K80" t="s">
        <v>86</v>
      </c>
      <c r="M80" s="14" t="s">
        <v>778</v>
      </c>
      <c r="P80" s="14" t="s">
        <v>209</v>
      </c>
    </row>
    <row r="81" spans="1:16" s="14" customFormat="1" ht="42" hidden="1" x14ac:dyDescent="0.15">
      <c r="A81" s="41">
        <v>1078</v>
      </c>
      <c r="B81" t="s">
        <v>285</v>
      </c>
      <c r="C81" t="s">
        <v>286</v>
      </c>
      <c r="D81" s="27" t="s">
        <v>287</v>
      </c>
      <c r="E81">
        <v>413</v>
      </c>
      <c r="F81" t="s">
        <v>768</v>
      </c>
      <c r="G81" t="s">
        <v>759</v>
      </c>
      <c r="H81" s="19" t="s">
        <v>760</v>
      </c>
      <c r="I81" s="19" t="s">
        <v>769</v>
      </c>
      <c r="J81" t="s">
        <v>47</v>
      </c>
      <c r="K81" t="s">
        <v>86</v>
      </c>
      <c r="M81" s="14" t="s">
        <v>778</v>
      </c>
      <c r="P81" s="14" t="s">
        <v>209</v>
      </c>
    </row>
    <row r="82" spans="1:16" s="14" customFormat="1" ht="28" hidden="1" x14ac:dyDescent="0.15">
      <c r="A82" s="41">
        <v>1079</v>
      </c>
      <c r="B82" t="s">
        <v>285</v>
      </c>
      <c r="C82" t="s">
        <v>286</v>
      </c>
      <c r="D82" s="27" t="s">
        <v>287</v>
      </c>
      <c r="E82">
        <v>413</v>
      </c>
      <c r="F82" t="s">
        <v>770</v>
      </c>
      <c r="G82">
        <v>14</v>
      </c>
      <c r="H82" s="19" t="s">
        <v>735</v>
      </c>
      <c r="I82" s="19" t="s">
        <v>767</v>
      </c>
      <c r="J82" t="s">
        <v>47</v>
      </c>
      <c r="K82" t="s">
        <v>86</v>
      </c>
      <c r="M82" s="14" t="s">
        <v>778</v>
      </c>
      <c r="P82" s="14" t="s">
        <v>209</v>
      </c>
    </row>
    <row r="83" spans="1:16" s="14" customFormat="1" ht="28" hidden="1" x14ac:dyDescent="0.15">
      <c r="A83" s="41">
        <v>1080</v>
      </c>
      <c r="B83" t="s">
        <v>285</v>
      </c>
      <c r="C83" t="s">
        <v>286</v>
      </c>
      <c r="D83" s="27" t="s">
        <v>287</v>
      </c>
      <c r="E83">
        <v>416</v>
      </c>
      <c r="F83" t="s">
        <v>771</v>
      </c>
      <c r="G83"/>
      <c r="H83" s="19" t="s">
        <v>731</v>
      </c>
      <c r="I83" s="19" t="s">
        <v>772</v>
      </c>
      <c r="J83" t="s">
        <v>47</v>
      </c>
      <c r="K83" t="s">
        <v>86</v>
      </c>
      <c r="M83" s="14" t="s">
        <v>778</v>
      </c>
      <c r="P83" s="14" t="s">
        <v>209</v>
      </c>
    </row>
    <row r="84" spans="1:16" s="14" customFormat="1" ht="42" hidden="1" x14ac:dyDescent="0.15">
      <c r="A84" s="41">
        <v>1081</v>
      </c>
      <c r="B84" t="s">
        <v>285</v>
      </c>
      <c r="C84" t="s">
        <v>286</v>
      </c>
      <c r="D84" s="27" t="s">
        <v>287</v>
      </c>
      <c r="E84">
        <v>636</v>
      </c>
      <c r="F84" t="s">
        <v>773</v>
      </c>
      <c r="G84">
        <v>29</v>
      </c>
      <c r="H84" s="19" t="s">
        <v>731</v>
      </c>
      <c r="I84" s="19" t="s">
        <v>774</v>
      </c>
      <c r="J84" t="s">
        <v>47</v>
      </c>
      <c r="K84" t="s">
        <v>86</v>
      </c>
      <c r="M84" s="14" t="s">
        <v>778</v>
      </c>
      <c r="P84" s="14" t="s">
        <v>209</v>
      </c>
    </row>
    <row r="85" spans="1:16" s="14" customFormat="1" ht="14" x14ac:dyDescent="0.15">
      <c r="A85" s="41">
        <v>1082</v>
      </c>
      <c r="B85" t="s">
        <v>285</v>
      </c>
      <c r="C85" t="s">
        <v>286</v>
      </c>
      <c r="D85" s="27" t="s">
        <v>287</v>
      </c>
      <c r="E85">
        <v>43</v>
      </c>
      <c r="F85">
        <v>3.2</v>
      </c>
      <c r="G85">
        <v>16</v>
      </c>
      <c r="H85" s="19" t="s">
        <v>775</v>
      </c>
      <c r="I85" s="19" t="s">
        <v>776</v>
      </c>
      <c r="J85" t="s">
        <v>44</v>
      </c>
      <c r="K85" t="s">
        <v>86</v>
      </c>
      <c r="P85" s="14" t="s">
        <v>844</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844</v>
      </c>
      <c r="P1048576" s="15" t="s">
        <v>844</v>
      </c>
    </row>
  </sheetData>
  <autoFilter ref="A2:N85" xr:uid="{825C9C58-7F9F-6A41-98FB-EB54EE78A570}">
    <filterColumn colId="9">
      <filters>
        <filter val="T"/>
      </filters>
    </filterColumn>
    <filterColumn colId="12">
      <filters blank="1">
        <filter val="Defer"/>
      </filters>
    </filterColumn>
    <sortState ref="A8:N56">
      <sortCondition ref="E2:E56"/>
    </sortState>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2018-12-04T06:44:21Z</dcterms:modified>
</cp:coreProperties>
</file>