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45" windowHeight="3900"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Comments'!$B$1:$AB$389</definedName>
  </definedNames>
  <calcPr fullCalcOnLoad="1"/>
</workbook>
</file>

<file path=xl/sharedStrings.xml><?xml version="1.0" encoding="utf-8"?>
<sst xmlns="http://schemas.openxmlformats.org/spreadsheetml/2006/main" count="6055" uniqueCount="1274">
  <si>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</si>
  <si>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</si>
  <si>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</si>
  <si>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</si>
  <si>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</si>
  <si>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</si>
  <si>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</si>
  <si>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</si>
  <si>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</si>
  <si>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</si>
  <si>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</si>
  <si>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</si>
  <si>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</si>
  <si>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</si>
  <si>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</si>
  <si>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</si>
  <si>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</si>
  <si>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</si>
  <si>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</si>
  <si>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</si>
  <si>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</si>
  <si>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</si>
  <si>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</si>
  <si>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</si>
  <si>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</si>
  <si>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</si>
  <si>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</si>
  <si>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</si>
  <si>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</si>
  <si>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</si>
  <si>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</si>
  <si>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</si>
  <si>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</si>
  <si>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</si>
  <si>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</si>
  <si>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</si>
  <si>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</si>
  <si>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</si>
  <si>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</si>
  <si>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</si>
  <si>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</si>
  <si>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</si>
  <si>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</si>
  <si>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</si>
  <si>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</si>
  <si>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</si>
  <si>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</si>
  <si>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</si>
  <si>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</si>
  <si>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</si>
  <si>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</si>
  <si>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</si>
  <si>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</si>
  <si>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</si>
  <si>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</si>
  <si>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</si>
  <si>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</si>
  <si>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</si>
  <si>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</si>
  <si>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</si>
  <si>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</si>
  <si>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</si>
  <si>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</si>
  <si>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</si>
  <si>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</si>
  <si>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</si>
  <si>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</si>
  <si>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</si>
  <si>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</si>
  <si>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</si>
  <si>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</si>
  <si>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</si>
  <si>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</si>
  <si>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</si>
  <si>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</si>
  <si>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</si>
  <si>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</si>
  <si>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</si>
  <si>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</si>
  <si>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</si>
  <si>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</si>
  <si>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</si>
  <si>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</si>
  <si>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</si>
  <si>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</si>
  <si>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</si>
  <si>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</si>
  <si>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</si>
  <si>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</si>
  <si>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</si>
  <si>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</si>
  <si>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</si>
  <si>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</si>
  <si>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</si>
  <si>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</si>
  <si>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</si>
  <si>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</si>
  <si>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</si>
  <si>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</si>
  <si>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</si>
  <si>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</si>
  <si>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</si>
  <si>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</si>
  <si>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</si>
  <si>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</si>
  <si>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</si>
  <si>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</si>
  <si>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</si>
  <si>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</si>
  <si>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</si>
  <si>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</si>
  <si>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</si>
  <si>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</si>
  <si>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</si>
  <si>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</si>
  <si>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</si>
  <si>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</si>
  <si>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</si>
  <si>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</si>
  <si>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</si>
  <si>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</si>
  <si>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</si>
  <si>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</si>
  <si>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</si>
  <si>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</si>
  <si>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</si>
  <si>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</si>
  <si>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</si>
  <si>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</si>
  <si>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</si>
  <si>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</si>
  <si>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</si>
  <si>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</si>
  <si>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</si>
  <si>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</si>
  <si>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</si>
  <si>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</si>
  <si>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</si>
  <si>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</si>
  <si>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</si>
  <si>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</si>
  <si>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</si>
  <si>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</si>
  <si>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</si>
  <si>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</si>
  <si>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</si>
  <si>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</si>
  <si>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</si>
  <si>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</si>
  <si>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</si>
  <si>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</si>
  <si>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</si>
  <si>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</si>
  <si>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</si>
  <si>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</si>
  <si>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</si>
  <si>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</si>
  <si>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</si>
  <si>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</si>
  <si>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</si>
  <si>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</si>
  <si>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</si>
  <si>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</si>
  <si>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</si>
  <si>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</si>
  <si>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</si>
  <si>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</si>
  <si>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</si>
  <si>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</si>
  <si>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</si>
  <si>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</si>
  <si>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</si>
  <si>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</si>
  <si>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</si>
  <si>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</si>
  <si>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</si>
  <si>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</si>
  <si>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</si>
  <si>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</si>
  <si>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</si>
  <si>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</si>
  <si>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</si>
  <si>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</si>
  <si>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</si>
  <si>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</si>
  <si>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</si>
  <si>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</si>
  <si>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</si>
  <si>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</si>
  <si>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</si>
  <si>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</si>
  <si>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</si>
  <si>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</si>
  <si>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</si>
  <si>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</si>
  <si>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</si>
  <si>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</si>
  <si>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</si>
  <si>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</si>
  <si>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</si>
  <si>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</si>
  <si>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</si>
  <si>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</si>
  <si>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</si>
  <si>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</si>
  <si>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</si>
  <si>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</si>
  <si>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</si>
  <si>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</si>
  <si>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</si>
  <si>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</si>
  <si>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</si>
  <si>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</si>
  <si>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</si>
  <si>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</si>
  <si>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</si>
  <si>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</si>
  <si>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</si>
  <si>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</si>
  <si>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</si>
  <si>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</si>
  <si>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</si>
  <si>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</si>
  <si>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</si>
  <si>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</si>
  <si>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</si>
  <si>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</si>
  <si>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</si>
  <si>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</si>
  <si>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</si>
  <si>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</si>
  <si>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</si>
  <si>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</si>
  <si>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</si>
  <si>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</si>
  <si>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</si>
  <si>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</si>
  <si>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</si>
  <si>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</si>
  <si>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</si>
  <si>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</si>
  <si>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</si>
  <si>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</si>
  <si>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</si>
  <si>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</si>
  <si>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</si>
  <si>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</si>
  <si>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</si>
  <si>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</si>
  <si>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</si>
  <si>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</si>
  <si>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</si>
  <si>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</si>
  <si>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</si>
  <si>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</si>
  <si>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</si>
  <si>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</si>
  <si>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</si>
  <si>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</si>
  <si>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</si>
  <si>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</si>
  <si>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</si>
  <si>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</si>
  <si>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</si>
  <si>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</si>
  <si>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</si>
  <si>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</si>
  <si>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</si>
  <si>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</si>
  <si>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</si>
  <si>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</si>
  <si>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</si>
  <si>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</si>
  <si>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</si>
  <si>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</si>
  <si>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</si>
  <si>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</si>
  <si>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</si>
  <si>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</si>
  <si>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</si>
  <si>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</si>
  <si>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</si>
  <si>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</si>
  <si>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</si>
  <si>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</si>
  <si>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</si>
  <si>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</si>
  <si>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</si>
  <si>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</si>
  <si>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</si>
  <si>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</si>
  <si>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</si>
  <si>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</si>
  <si>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</si>
  <si>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</si>
  <si>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</si>
  <si>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</si>
  <si>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</si>
  <si>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</si>
  <si>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</si>
  <si>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</si>
  <si>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</si>
  <si>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</si>
  <si>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</si>
  <si>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</si>
  <si>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</si>
  <si>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</si>
  <si>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</si>
  <si>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</si>
  <si>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</si>
  <si>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</si>
  <si>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</si>
  <si>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</si>
  <si>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</si>
  <si>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</si>
  <si>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</si>
  <si>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</si>
  <si>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</si>
  <si>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</si>
  <si>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</si>
  <si>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</si>
  <si>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</si>
  <si>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</si>
  <si>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</si>
  <si>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</si>
  <si>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</si>
  <si>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</si>
  <si>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</si>
  <si>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</si>
  <si>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</si>
  <si>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</si>
  <si>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</si>
  <si>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</si>
  <si>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</si>
  <si>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</si>
  <si>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</si>
  <si>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</si>
  <si>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</si>
  <si>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</si>
  <si>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</si>
  <si>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</si>
  <si>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</si>
  <si>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</si>
  <si>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</si>
  <si>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</si>
  <si>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</si>
  <si>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</si>
  <si>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</si>
  <si>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</si>
  <si>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</si>
  <si>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</si>
  <si>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</si>
  <si>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</si>
  <si>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</si>
  <si>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</si>
  <si>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</si>
  <si>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</si>
  <si>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</si>
  <si>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</si>
  <si>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</si>
  <si>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</si>
  <si>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</si>
  <si>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</si>
  <si>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</si>
  <si>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</si>
  <si>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</si>
  <si>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</si>
  <si>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</si>
  <si>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</si>
  <si>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</si>
  <si>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</si>
  <si>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</si>
  <si>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</si>
  <si>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</si>
  <si>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</si>
  <si>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</si>
  <si>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</si>
  <si>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</si>
  <si>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</si>
  <si>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</si>
  <si>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</si>
  <si>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</si>
  <si>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</si>
  <si>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</si>
  <si>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</si>
  <si>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</si>
  <si>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</si>
  <si>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</si>
  <si>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</si>
  <si>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</si>
  <si>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</si>
  <si>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</si>
  <si>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</si>
  <si>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</si>
  <si>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</si>
  <si>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</si>
  <si>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</si>
  <si>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</si>
  <si>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</si>
  <si>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</si>
  <si>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</si>
  <si>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</si>
  <si>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</si>
  <si>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</si>
  <si>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</si>
  <si>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</si>
  <si>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</si>
  <si>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</si>
  <si>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</si>
  <si>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</si>
  <si>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</si>
  <si>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</si>
  <si>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</si>
  <si>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</si>
  <si>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</si>
  <si>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</si>
  <si>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</si>
  <si>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</si>
  <si>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</si>
  <si>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</si>
  <si>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</si>
  <si>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</si>
  <si>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</si>
  <si>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</si>
  <si>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</si>
  <si>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</si>
  <si>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</si>
  <si>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</si>
  <si>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</si>
  <si>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</si>
  <si>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</si>
  <si>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</si>
  <si>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</si>
  <si>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</si>
  <si>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</si>
  <si>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</si>
  <si>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</si>
  <si>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</si>
  <si>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</si>
  <si>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</si>
  <si>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</si>
  <si>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</si>
  <si>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</si>
  <si>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</si>
  <si>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</si>
  <si>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</si>
  <si>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</si>
  <si>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</si>
  <si>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</si>
  <si>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</si>
  <si>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</si>
  <si>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</si>
  <si>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</si>
  <si>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</si>
  <si>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</si>
  <si>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</si>
  <si>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</si>
  <si>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</si>
  <si>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</si>
  <si>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</si>
  <si>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</si>
  <si>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</si>
  <si>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</si>
  <si>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</si>
  <si>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</si>
  <si>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</si>
  <si>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</si>
  <si>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</si>
  <si>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</si>
  <si>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</si>
  <si>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</si>
  <si>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</si>
  <si>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</si>
  <si>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</si>
  <si>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</si>
  <si>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</si>
  <si>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</si>
  <si>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</si>
  <si>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</si>
  <si>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</si>
  <si>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</si>
  <si>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</si>
  <si>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</si>
  <si>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</si>
  <si>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</si>
  <si>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</si>
  <si>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</si>
  <si>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</si>
  <si>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</si>
  <si>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</si>
  <si>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</si>
  <si>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</si>
  <si>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</si>
  <si>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</si>
  <si>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</si>
  <si>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</si>
  <si>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</si>
  <si>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</si>
  <si>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</si>
  <si>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</si>
  <si>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</si>
  <si>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</si>
  <si>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</si>
  <si>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</si>
  <si>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</si>
  <si>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</si>
  <si>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</si>
  <si>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</si>
  <si>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</si>
  <si>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</si>
  <si>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</si>
  <si>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</si>
  <si>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</si>
  <si>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</si>
  <si>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</si>
  <si>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</si>
  <si>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</si>
  <si>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</si>
  <si>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</si>
  <si>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</si>
  <si>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</si>
  <si>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</si>
  <si>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</si>
  <si>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</si>
  <si>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</si>
  <si>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</si>
  <si>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</si>
  <si>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</si>
  <si>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</si>
  <si>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</si>
  <si>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</si>
  <si>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</si>
  <si>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</si>
  <si>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</si>
  <si>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</si>
  <si>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</si>
  <si>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</si>
  <si>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</si>
  <si>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</si>
  <si>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</si>
  <si>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</si>
  <si>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</si>
  <si>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</si>
  <si>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</si>
  <si>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</si>
  <si>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</si>
  <si>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</si>
  <si>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</si>
  <si>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</si>
  <si>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</si>
  <si>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</si>
  <si>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</si>
  <si>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</si>
  <si>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</si>
  <si>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</si>
  <si>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</si>
  <si>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</si>
  <si>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</si>
  <si>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</si>
  <si>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</si>
  <si>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</si>
  <si>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</si>
  <si>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</si>
  <si>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</si>
  <si>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</si>
  <si>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</si>
  <si>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</si>
  <si>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</si>
  <si>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</si>
  <si>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</si>
  <si>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</si>
  <si>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</si>
  <si>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</si>
  <si>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</si>
  <si>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</si>
  <si>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</si>
  <si>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</si>
  <si>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</si>
  <si>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</si>
  <si>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</si>
  <si>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</si>
  <si>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</si>
  <si>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</si>
  <si>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</si>
  <si>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</si>
  <si>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</si>
  <si>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</si>
  <si>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</si>
  <si>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</si>
  <si>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</si>
  <si>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</si>
  <si>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</si>
  <si>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</si>
  <si>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</si>
  <si>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</si>
  <si>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</si>
  <si>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</si>
  <si>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</si>
  <si>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</si>
  <si>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</si>
  <si>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</si>
  <si>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</si>
  <si>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</si>
  <si>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</si>
  <si>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</si>
  <si>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</si>
  <si>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</si>
  <si>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</si>
  <si>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</si>
  <si>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</si>
  <si>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</si>
  <si>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</si>
  <si>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</si>
  <si>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</si>
  <si>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</si>
  <si>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</si>
  <si>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</si>
  <si>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</si>
  <si>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</si>
  <si>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</si>
  <si>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</si>
  <si>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</si>
  <si>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</si>
  <si>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</si>
  <si>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</si>
  <si>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</si>
  <si>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</si>
  <si>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</si>
  <si>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</si>
  <si>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</si>
  <si>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</si>
  <si>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</si>
  <si>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</si>
  <si>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</si>
  <si>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</si>
  <si>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</si>
  <si>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</si>
  <si>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</si>
  <si>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</si>
  <si>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</si>
  <si>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</si>
  <si>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</si>
  <si>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</si>
  <si>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</si>
  <si>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</si>
  <si>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</si>
  <si>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</si>
  <si>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</si>
  <si>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</si>
  <si>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</si>
  <si>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</si>
  <si>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</si>
  <si>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</si>
  <si>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</si>
  <si>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</si>
  <si>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</si>
  <si>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</si>
  <si>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</si>
  <si>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</si>
  <si>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</si>
  <si>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</si>
  <si>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</si>
  <si>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</si>
  <si>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</si>
  <si>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</si>
  <si>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</si>
  <si>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</si>
  <si>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</si>
  <si>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</si>
  <si>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</si>
  <si>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</si>
  <si>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</si>
  <si>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</si>
  <si>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</si>
  <si>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</si>
  <si>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</si>
  <si>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</si>
  <si>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</si>
  <si>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</si>
  <si>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</si>
  <si>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</si>
  <si>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</si>
  <si>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</si>
  <si>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</si>
  <si>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</si>
  <si>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</si>
  <si>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</si>
  <si>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</si>
  <si>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</si>
  <si>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</si>
  <si>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</si>
  <si>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</si>
  <si>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</si>
  <si>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</si>
  <si>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</si>
  <si>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</si>
  <si>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</si>
  <si>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</si>
  <si>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</si>
  <si>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</si>
  <si>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</si>
  <si>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</si>
  <si>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</si>
  <si>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</si>
  <si>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</si>
  <si>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</si>
  <si>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</si>
  <si>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</si>
  <si>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</si>
  <si>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</si>
  <si>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</si>
  <si>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</si>
  <si>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</si>
  <si>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</si>
  <si>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</si>
  <si>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</si>
  <si>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</si>
  <si>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</si>
  <si>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</si>
  <si>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</si>
  <si>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</si>
  <si>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</si>
  <si>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</si>
  <si>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</si>
  <si>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</si>
  <si>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</si>
  <si>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</si>
  <si>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</si>
  <si>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</si>
  <si>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</si>
  <si>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</si>
  <si>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</si>
  <si>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</si>
  <si>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</si>
  <si>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</si>
  <si>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</si>
  <si>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</si>
  <si>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</si>
  <si>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</si>
  <si>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</si>
  <si>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</si>
  <si>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</si>
  <si>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</si>
  <si>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</si>
  <si>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</si>
  <si>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</si>
  <si>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</si>
  <si>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</si>
  <si>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</si>
  <si>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</si>
  <si>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</si>
  <si>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</si>
  <si>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</si>
  <si>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</si>
  <si>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</si>
  <si>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</si>
  <si>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</si>
  <si>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</si>
  <si>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</si>
  <si>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</si>
  <si>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</si>
  <si>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</si>
  <si>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</si>
  <si>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</si>
  <si>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</si>
  <si>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</si>
  <si>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</si>
  <si>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</si>
  <si>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</si>
  <si>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</si>
  <si>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</si>
  <si>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</si>
  <si>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</si>
  <si>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</si>
  <si>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</si>
  <si>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</si>
  <si>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</si>
  <si>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</si>
  <si>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</si>
  <si>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</si>
  <si>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</si>
  <si>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</si>
  <si>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</si>
  <si>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</si>
  <si>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</si>
  <si>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</si>
  <si>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</si>
  <si>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</si>
  <si>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</si>
  <si>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</si>
  <si>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</si>
  <si>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</si>
  <si>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</si>
  <si>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</si>
  <si>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</si>
  <si>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</si>
  <si>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</si>
  <si>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</si>
  <si>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</si>
  <si>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</si>
  <si>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</si>
  <si>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</si>
  <si>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</si>
  <si>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</si>
  <si>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</si>
  <si>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</si>
  <si>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</si>
  <si>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</si>
  <si>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</si>
  <si>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</si>
  <si>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</si>
  <si>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</si>
  <si>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</si>
  <si>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</si>
  <si>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</si>
  <si>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</si>
  <si>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</si>
  <si>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</si>
  <si>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</si>
  <si>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</si>
  <si>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</si>
  <si>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</si>
  <si>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</si>
  <si>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</si>
  <si>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</si>
  <si>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</si>
  <si>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</si>
  <si>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</si>
  <si>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</si>
  <si>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</si>
  <si>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</si>
  <si>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</si>
  <si>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</si>
  <si>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</si>
  <si>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</si>
  <si>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</si>
  <si>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</si>
  <si>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</si>
  <si>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</si>
  <si>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</si>
  <si>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</si>
  <si>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</si>
  <si>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</si>
  <si>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</si>
  <si>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</si>
  <si>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</si>
  <si>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</si>
  <si>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</si>
  <si>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</si>
  <si>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</si>
  <si>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</si>
  <si>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</si>
  <si>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</si>
  <si>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</si>
  <si>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</si>
  <si>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</si>
  <si>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</si>
  <si>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</si>
  <si>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</si>
  <si>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</si>
  <si>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</si>
  <si>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</si>
  <si>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</si>
  <si>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</si>
  <si>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</si>
  <si>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</si>
  <si>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</si>
  <si>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</si>
  <si>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</si>
  <si>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</si>
  <si>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</si>
  <si>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</si>
  <si>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</si>
  <si>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</si>
  <si>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</si>
  <si>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</si>
  <si>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</si>
  <si>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</si>
  <si>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</si>
  <si>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</si>
  <si>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</si>
  <si>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</si>
  <si>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</si>
  <si>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</si>
  <si>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</si>
  <si>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</si>
  <si>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</si>
  <si>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</si>
  <si>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</si>
  <si>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</si>
  <si>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</si>
  <si>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</si>
  <si>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</si>
  <si>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</si>
  <si>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</si>
  <si>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</si>
  <si>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</si>
  <si>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</si>
  <si>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</si>
  <si>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</si>
  <si>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</si>
  <si>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</si>
  <si>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</si>
  <si>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</si>
  <si>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</si>
  <si>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</si>
  <si>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</si>
  <si>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</si>
  <si>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</si>
  <si>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</si>
  <si>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</si>
  <si>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</si>
  <si>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</si>
  <si>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</si>
  <si>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</si>
  <si>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</si>
  <si>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</si>
  <si>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</si>
  <si>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</si>
  <si>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</si>
  <si>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</si>
  <si>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</si>
  <si>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</si>
  <si>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</si>
  <si>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</si>
  <si>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</si>
  <si>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</si>
  <si>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</si>
  <si>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</si>
  <si>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</si>
  <si>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</si>
  <si>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</si>
  <si>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</si>
  <si>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</si>
  <si>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</si>
  <si>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</si>
  <si>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</si>
  <si>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</si>
  <si>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</si>
  <si>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</si>
  <si>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</si>
  <si>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</si>
  <si>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</si>
  <si>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</si>
  <si>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</si>
  <si>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</si>
  <si>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</si>
  <si>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</si>
  <si>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</si>
  <si>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</si>
  <si>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</si>
  <si>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</si>
  <si>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</si>
  <si>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</si>
  <si>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</si>
  <si>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</si>
  <si>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</si>
  <si>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</si>
  <si>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</si>
  <si>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</si>
  <si>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</si>
  <si>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</si>
  <si>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</si>
  <si>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</si>
  <si>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</si>
  <si>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</si>
  <si>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</si>
  <si>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</si>
  <si>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</si>
  <si>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</si>
  <si>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</si>
  <si>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</si>
  <si>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</si>
  <si>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</si>
  <si>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</si>
  <si>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</si>
  <si>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</si>
  <si>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</si>
  <si>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</si>
  <si>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</si>
  <si>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</si>
  <si>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</si>
  <si>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</si>
  <si>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</si>
  <si>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</si>
  <si>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</si>
  <si>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</si>
  <si>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</si>
  <si>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</si>
  <si>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</si>
  <si>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</si>
  <si>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</si>
  <si>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</si>
  <si>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</si>
  <si>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</si>
  <si>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</si>
  <si>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</si>
  <si>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</si>
  <si>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</si>
  <si>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</si>
  <si>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</si>
  <si>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</si>
  <si>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</si>
  <si>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</si>
  <si>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</si>
  <si>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</si>
  <si>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</si>
  <si>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</si>
  <si>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</si>
  <si>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</si>
  <si>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</si>
  <si>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</si>
  <si>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</si>
  <si>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</si>
  <si>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</si>
  <si>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</si>
  <si>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</si>
  <si>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</si>
  <si>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</si>
  <si>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</si>
  <si>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</si>
  <si>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</si>
  <si>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</si>
  <si>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</si>
  <si>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</si>
  <si>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</si>
  <si>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</si>
  <si>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</si>
  <si>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</si>
  <si>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</si>
  <si>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</si>
  <si>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</si>
  <si>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</si>
  <si>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</si>
  <si>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</si>
  <si>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</si>
  <si>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</si>
  <si>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</si>
  <si>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</si>
  <si>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</si>
  <si>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</si>
  <si>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</si>
  <si>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</si>
  <si>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</si>
  <si>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</si>
  <si>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</si>
  <si>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</si>
  <si>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</si>
  <si>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</si>
  <si>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</si>
  <si>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</si>
  <si>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</si>
  <si>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</si>
  <si>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</si>
  <si>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</si>
  <si>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</si>
  <si>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</si>
  <si>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</si>
  <si>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</si>
  <si>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</si>
  <si>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</si>
  <si>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</si>
  <si>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</si>
  <si>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</si>
  <si>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</si>
  <si>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</si>
  <si>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</si>
  <si>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</si>
  <si>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</si>
  <si>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</si>
  <si>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</si>
  <si>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</si>
  <si>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</si>
  <si>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</si>
  <si>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</si>
  <si>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</si>
  <si>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</si>
  <si>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</si>
  <si>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</si>
  <si>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</si>
  <si>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</si>
  <si>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</si>
  <si>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</si>
  <si>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</si>
  <si>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</si>
  <si>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</si>
  <si>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</si>
  <si>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</si>
  <si>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</si>
  <si>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</si>
  <si>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</si>
  <si>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</si>
  <si>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</si>
  <si>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</si>
  <si>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</si>
  <si>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</si>
  <si>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</si>
  <si>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</si>
  <si>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</si>
  <si>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</si>
  <si>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</si>
  <si>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</si>
  <si>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</si>
  <si>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</si>
  <si>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</si>
  <si>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</si>
  <si>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</si>
  <si>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</si>
  <si>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</si>
  <si>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</si>
  <si>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</si>
  <si>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</si>
  <si>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</si>
  <si>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</si>
  <si>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</si>
  <si>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</si>
  <si>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</si>
  <si>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</si>
  <si>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</si>
  <si>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</si>
  <si>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</si>
  <si>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</si>
  <si>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</si>
  <si>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</si>
  <si>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</si>
  <si>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</si>
  <si>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</si>
  <si>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</si>
  <si>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</si>
  <si>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</si>
  <si>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</si>
  <si>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</si>
  <si>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</si>
  <si>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</si>
  <si>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</si>
  <si>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</si>
  <si>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</si>
  <si>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</si>
  <si>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</si>
  <si>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</si>
  <si>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</si>
  <si>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</si>
  <si>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</si>
  <si>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</si>
  <si>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</si>
  <si>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</si>
  <si>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</si>
  <si>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</si>
  <si>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</si>
  <si>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</si>
  <si>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</si>
  <si>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</si>
  <si>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</si>
  <si>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</si>
  <si>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</si>
  <si>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</si>
  <si>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</si>
  <si>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</si>
  <si>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</si>
  <si>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</si>
  <si>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</si>
  <si>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</si>
  <si>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</si>
  <si>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</si>
  <si>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</si>
  <si>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</si>
  <si>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</si>
  <si>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</si>
  <si>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</si>
  <si>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</si>
  <si>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</si>
  <si>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</si>
  <si>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</si>
  <si>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</si>
  <si>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</si>
  <si>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</si>
  <si>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</si>
  <si>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</si>
  <si>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</si>
  <si>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</si>
  <si>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</si>
  <si>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</si>
  <si>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</si>
  <si>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</si>
  <si>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</si>
  <si>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</si>
  <si>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</si>
  <si>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</si>
  <si>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</si>
  <si>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</si>
  <si>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</si>
  <si>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</si>
  <si>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</si>
  <si>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</si>
  <si>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</si>
  <si>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</si>
  <si>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</si>
  <si>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</si>
  <si>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</si>
  <si>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</si>
  <si>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</si>
  <si>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</si>
  <si>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</si>
  <si>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</si>
  <si>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</si>
  <si>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</si>
  <si>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</si>
  <si>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</si>
  <si>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</si>
  <si>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</si>
  <si>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</si>
  <si>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</si>
  <si>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</si>
  <si>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</si>
  <si>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</si>
  <si>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</si>
  <si>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</si>
  <si>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</si>
  <si>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</si>
  <si>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</si>
  <si>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</si>
  <si>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</si>
  <si>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</si>
  <si>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</si>
  <si>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</si>
  <si>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</si>
  <si>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</si>
  <si>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</si>
  <si>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</si>
  <si>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</si>
  <si>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</si>
  <si>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</si>
  <si>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</si>
  <si>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</si>
  <si>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</si>
  <si>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15-13-0621</t>
  </si>
  <si>
    <t>tg4m-sb-recirc1-comments</t>
  </si>
  <si>
    <t>Jaehwan</t>
  </si>
  <si>
    <t>Soo-Young/Jaehwan</t>
  </si>
  <si>
    <t>Shah</t>
  </si>
  <si>
    <t>Jaehwan/Cristina</t>
  </si>
  <si>
    <t>Soo-Young/Cristina</t>
  </si>
  <si>
    <t>Soo-Young/Jaehwan/Cristina</t>
  </si>
  <si>
    <t>Clint/Sum/Alina</t>
  </si>
  <si>
    <t>Revised</t>
  </si>
  <si>
    <t>Disposition Status
Accepted / Revised / Rejected</t>
  </si>
  <si>
    <t>Accepted</t>
  </si>
  <si>
    <t>Rejected</t>
  </si>
  <si>
    <t>WIP</t>
  </si>
  <si>
    <t>List was take from letter ballot list of voters.</t>
  </si>
  <si>
    <t>Acronyms are not precluded when used only once.</t>
  </si>
  <si>
    <t>In a TVWS band, not all TV channels are available. Some are assigned as safe harbor channels for incumbent services, while others may not be accessible temporarily. Having the "all channels supported" bit to be cheked at all times does not provide sufficient information.</t>
  </si>
  <si>
    <t>The allocation of a bit in the PHR to control ranging is consistent with the base standard (e.g. ranging in the UWB PHY). Ranging facilities are also provided at the MAC which further extend the ranging facilities in the base standard, with minimal added complexity and overhead.</t>
  </si>
  <si>
    <t>In the time domain, autocorrelation has periodic peaks during the STF period. Therefore the distinctive correlation characteristics of this STF combined with the following LTF are useful for ToA measurements. Refer to 15-13-0242-01. Most OFDM systems use correlation methods to realize synchronization at the initial stage at the receiver, which can also be used for the ranging purpose. Therefore T.4 does not need to be removed.</t>
  </si>
  <si>
    <t>IEEE editors will insert proper list of names.</t>
  </si>
  <si>
    <t>Update list based on inputs from group.</t>
  </si>
  <si>
    <t>Correct list so that it is sequential and appears correctly.</t>
  </si>
  <si>
    <t>IEEE editors will clean up blank pages.</t>
  </si>
  <si>
    <t>Change editing instruction to "Modify the first paragraph of 5.1.1.3 and Figure 10 as shown in the following:"</t>
  </si>
  <si>
    <t xml:space="preserve">The field length is although 13 octets, multiple time fraction can be aggregated, giving the length "variable". In page 33 line 34, add a sentence that says "The information in Table 4io may be aggregated to show multiple durations of the channel time scheduling." </t>
  </si>
  <si>
    <t>Change "time slot" to "channel availability period".</t>
  </si>
  <si>
    <t>Remove Channel Availability Offseet Time field.</t>
  </si>
  <si>
    <t xml:space="preserve">Resolve as in doc 15-13-0639-02.
</t>
  </si>
  <si>
    <t>Add column heading in Table 34. Others resolve as in CID 86. Recheck contents of Table 16.</t>
  </si>
  <si>
    <t>Remove 'for the paticular DFT option' at line 41-42 of page 93 and line 1 on page 89, as there is only one DFT size in NB-OFDM PHY.</t>
  </si>
  <si>
    <t>Change to "due to device ID not being verified".</t>
  </si>
  <si>
    <t>Add editing iststruction "Insert text as the last paragraph as shown in the following:".</t>
  </si>
  <si>
    <t>All devices are allowed to broadcast beacon frame with DA IE so a device broadcasting beacon frame with DA IE is not necessarily a coordinator, and a receiving device does not necessarily associate with the transmitting device. However, upon receiving a beacon frame with DA IE, a device should report to its higher layer only when it has associated with a coordinator.
Modify the sentence at page 14, line 39, "Upon receiving a beacon frame with a DA IE, a device shall indicate the address of the transmitting device..." with "Upon receiving a beacon frame with a DA IE, a device that has joined the network shall indicate the address of the transmitting device...".</t>
  </si>
  <si>
    <t>Resolve as in CID 19.</t>
  </si>
  <si>
    <t>Change to "DeviceLocationsListElement".</t>
  </si>
  <si>
    <t>Resolved by CID 12.</t>
  </si>
  <si>
    <t>Change use of term in draft to stationary device and remove fixed device definition from Clause 3.</t>
  </si>
  <si>
    <t>Change use of term in draft to non-stationary device and remove not fixed device definition from Clause 3.</t>
  </si>
  <si>
    <t>This comment is deemed out of scope since it pertains to unchanged material from the prior draft and is therefore rejected.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</si>
</sst>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1236</v>
      </c>
    </row>
    <row r="2" spans="3:4" ht="15.75">
      <c r="C2" s="66" t="s">
        <v>57</v>
      </c>
      <c r="D2" s="3" t="s">
        <v>1235</v>
      </c>
    </row>
    <row r="3" spans="3:4" ht="15.75">
      <c r="C3" s="66" t="s">
        <v>58</v>
      </c>
      <c r="D3" s="67">
        <v>41585</v>
      </c>
    </row>
    <row r="4" spans="3:4" ht="15.75">
      <c r="C4" s="66"/>
      <c r="D4" s="67"/>
    </row>
    <row r="5" spans="3:4" ht="15.75">
      <c r="C5" s="69"/>
      <c r="D5" s="7"/>
    </row>
    <row r="6" spans="2:4" ht="18.75" customHeight="1">
      <c r="B6" s="92" t="s">
        <v>0</v>
      </c>
      <c r="C6" s="92"/>
      <c r="D6" s="92"/>
    </row>
    <row r="7" spans="2:4" ht="18.75" customHeight="1">
      <c r="B7" s="92" t="s">
        <v>1</v>
      </c>
      <c r="C7" s="92"/>
      <c r="D7" s="92"/>
    </row>
    <row r="8" ht="18.75">
      <c r="B8" s="4"/>
    </row>
    <row r="9" spans="2:4" ht="14.25" customHeight="1">
      <c r="B9" s="5" t="s">
        <v>2</v>
      </c>
      <c r="C9" s="93" t="s">
        <v>3</v>
      </c>
      <c r="D9" s="93"/>
    </row>
    <row r="10" spans="2:4" ht="17.25" customHeight="1">
      <c r="B10" s="5" t="s">
        <v>4</v>
      </c>
      <c r="C10" s="94" t="s">
        <v>965</v>
      </c>
      <c r="D10" s="94"/>
    </row>
    <row r="11" spans="2:4" ht="14.25" customHeight="1">
      <c r="B11" s="93" t="s">
        <v>5</v>
      </c>
      <c r="C11" s="69" t="s">
        <v>19</v>
      </c>
      <c r="D11" s="7" t="s">
        <v>55</v>
      </c>
    </row>
    <row r="12" spans="2:4" ht="15.75">
      <c r="B12" s="93"/>
      <c r="C12" s="69" t="s">
        <v>31</v>
      </c>
      <c r="D12" s="7" t="s">
        <v>56</v>
      </c>
    </row>
    <row r="13" spans="2:4" ht="15.75">
      <c r="B13" s="93"/>
      <c r="C13" s="68"/>
      <c r="D13" s="7"/>
    </row>
    <row r="14" spans="2:4" ht="14.25" customHeight="1">
      <c r="B14" s="93" t="s">
        <v>6</v>
      </c>
      <c r="C14" s="9" t="s">
        <v>963</v>
      </c>
      <c r="D14" s="5"/>
    </row>
    <row r="15" spans="2:4" ht="15.75">
      <c r="B15" s="93"/>
      <c r="C15" s="95"/>
      <c r="D15" s="95"/>
    </row>
    <row r="16" spans="2:3" ht="15.75">
      <c r="B16" s="93"/>
      <c r="C16" s="10"/>
    </row>
    <row r="17" spans="2:4" ht="14.25" customHeight="1">
      <c r="B17" s="5" t="s">
        <v>7</v>
      </c>
      <c r="C17" s="93" t="s">
        <v>793</v>
      </c>
      <c r="D17" s="93"/>
    </row>
    <row r="18" spans="2:4" s="11" customFormat="1" ht="20.25" customHeight="1">
      <c r="B18" s="5" t="s">
        <v>8</v>
      </c>
      <c r="C18" s="93" t="s">
        <v>964</v>
      </c>
      <c r="D18" s="93"/>
    </row>
    <row r="19" spans="2:4" s="11" customFormat="1" ht="84" customHeight="1">
      <c r="B19" s="6" t="s">
        <v>9</v>
      </c>
      <c r="C19" s="93" t="s">
        <v>10</v>
      </c>
      <c r="D19" s="93"/>
    </row>
    <row r="20" spans="2:4" s="11" customFormat="1" ht="36.75" customHeight="1">
      <c r="B20" s="8" t="s">
        <v>11</v>
      </c>
      <c r="C20" s="93" t="s">
        <v>12</v>
      </c>
      <c r="D20" s="93"/>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80" zoomScaleNormal="80" zoomScalePageLayoutView="0" workbookViewId="0" topLeftCell="A1">
      <pane xSplit="3" ySplit="1" topLeftCell="E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15.7109375" style="82" customWidth="1"/>
    <col min="14" max="14" width="60.7109375" style="42"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5">
      <c r="A1" s="79" t="s">
        <v>796</v>
      </c>
      <c r="B1" s="79" t="s">
        <v>83</v>
      </c>
      <c r="C1" s="79" t="s">
        <v>13</v>
      </c>
      <c r="D1" s="79" t="s">
        <v>14</v>
      </c>
      <c r="E1" s="79" t="s">
        <v>26</v>
      </c>
      <c r="F1" s="79" t="s">
        <v>15</v>
      </c>
      <c r="G1" s="79" t="s">
        <v>84</v>
      </c>
      <c r="H1" s="79" t="s">
        <v>85</v>
      </c>
      <c r="I1" s="13" t="s">
        <v>20</v>
      </c>
      <c r="J1" s="18" t="s">
        <v>21</v>
      </c>
      <c r="K1" s="79" t="s">
        <v>16</v>
      </c>
      <c r="L1" s="79" t="s">
        <v>17</v>
      </c>
      <c r="M1" s="84" t="s">
        <v>1245</v>
      </c>
      <c r="N1" s="79" t="s">
        <v>86</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t="s">
        <v>817</v>
      </c>
      <c r="K2" s="91" t="s">
        <v>966</v>
      </c>
      <c r="M2" s="82" t="s">
        <v>1246</v>
      </c>
      <c r="O2" s="78"/>
      <c r="P2" s="76" t="s">
        <v>27</v>
      </c>
      <c r="Q2" s="76" t="s">
        <v>18</v>
      </c>
      <c r="T2" s="43" t="str">
        <f aca="true" t="shared" si="0" ref="T2:T65">IF(E2="Editorial",M2,"")</f>
        <v>Accepted</v>
      </c>
      <c r="U2" s="43">
        <f aca="true" t="shared" si="1" ref="U2:U65">IF(OR(E2="Technical",E2="General"),M2,"")</f>
      </c>
      <c r="V2" s="43">
        <f>IF(OR(U2="Accepted",U2="Revised",U2="Rejected",U2="Withdrawn"),P2,"")</f>
      </c>
      <c r="W2" s="43">
        <f>IF(U2=0,P2,"")</f>
      </c>
      <c r="X2" s="15">
        <f>IF(U2="wip",P2,"")</f>
      </c>
      <c r="Y2" s="15">
        <f>IF(U2="rdy2vote",P2,"")</f>
      </c>
      <c r="Z2" s="15">
        <f>IF(U2="oos",P2,"")</f>
      </c>
      <c r="AB2" s="15">
        <f aca="true" t="shared" si="2" ref="AB2:AB65">IF(OR(U2="rdy2vote",U2="wip"),J2,"")</f>
      </c>
    </row>
    <row r="3" spans="1:28" ht="38.25">
      <c r="A3" s="76">
        <v>16972900023</v>
      </c>
      <c r="B3" s="76">
        <v>2</v>
      </c>
      <c r="C3" s="90" t="s">
        <v>232</v>
      </c>
      <c r="D3" s="90" t="s">
        <v>233</v>
      </c>
      <c r="E3" s="76" t="s">
        <v>27</v>
      </c>
      <c r="F3" s="76" t="s">
        <v>109</v>
      </c>
      <c r="G3" s="76">
        <v>0</v>
      </c>
      <c r="H3" s="76">
        <v>3</v>
      </c>
      <c r="I3" s="76"/>
      <c r="J3" s="76" t="s">
        <v>817</v>
      </c>
      <c r="K3" s="91" t="s">
        <v>967</v>
      </c>
      <c r="L3" s="42" t="s">
        <v>968</v>
      </c>
      <c r="M3" s="82" t="s">
        <v>1246</v>
      </c>
      <c r="O3" s="78"/>
      <c r="P3" s="76" t="s">
        <v>27</v>
      </c>
      <c r="Q3" s="76" t="s">
        <v>95</v>
      </c>
      <c r="T3" s="43" t="str">
        <f t="shared" si="0"/>
        <v>Accepted</v>
      </c>
      <c r="U3" s="43">
        <f t="shared" si="1"/>
      </c>
      <c r="V3" s="43">
        <f aca="true" t="shared" si="3" ref="V3:V66">IF(OR(U3="Accepted",U3="Revised",U3="Rejected",U3="Withdrawn"),P3,"")</f>
      </c>
      <c r="W3" s="43">
        <f aca="true" t="shared" si="4" ref="W3:W66">IF(U3=0,P3,"")</f>
      </c>
      <c r="X3" s="15">
        <f aca="true" t="shared" si="5" ref="X3:X66">IF(U3="wip",P3,"")</f>
      </c>
      <c r="Y3" s="15">
        <f aca="true" t="shared" si="6" ref="Y3:Y66">IF(U3="rdy2vote",P3,"")</f>
      </c>
      <c r="Z3" s="15">
        <f aca="true" t="shared" si="7" ref="Z3:Z66">IF(U3="oos",P3,"")</f>
      </c>
      <c r="AB3" s="15">
        <f t="shared" si="2"/>
      </c>
    </row>
    <row r="4" spans="1:28" ht="25.5">
      <c r="A4" s="76">
        <v>16973000023</v>
      </c>
      <c r="B4" s="76">
        <v>3</v>
      </c>
      <c r="C4" s="90" t="s">
        <v>232</v>
      </c>
      <c r="D4" s="90" t="s">
        <v>233</v>
      </c>
      <c r="E4" s="76" t="s">
        <v>27</v>
      </c>
      <c r="F4" s="76" t="s">
        <v>109</v>
      </c>
      <c r="G4" s="76">
        <v>0</v>
      </c>
      <c r="H4" s="76">
        <v>24</v>
      </c>
      <c r="I4" s="76"/>
      <c r="J4" s="76" t="s">
        <v>817</v>
      </c>
      <c r="K4" s="91" t="s">
        <v>969</v>
      </c>
      <c r="L4" s="42" t="s">
        <v>970</v>
      </c>
      <c r="M4" s="82" t="s">
        <v>1247</v>
      </c>
      <c r="N4" s="42" t="s">
        <v>1249</v>
      </c>
      <c r="O4" s="78"/>
      <c r="P4" s="76" t="s">
        <v>27</v>
      </c>
      <c r="Q4" s="76" t="s">
        <v>95</v>
      </c>
      <c r="T4" s="43" t="str">
        <f t="shared" si="0"/>
        <v>Rejected</v>
      </c>
      <c r="U4" s="43">
        <f t="shared" si="1"/>
      </c>
      <c r="V4" s="43">
        <f t="shared" si="3"/>
      </c>
      <c r="W4" s="43">
        <f t="shared" si="4"/>
      </c>
      <c r="X4" s="15">
        <f t="shared" si="5"/>
      </c>
      <c r="Y4" s="15">
        <f t="shared" si="6"/>
      </c>
      <c r="Z4" s="15">
        <f t="shared" si="7"/>
      </c>
      <c r="AB4" s="15">
        <f t="shared" si="2"/>
      </c>
    </row>
    <row r="5" spans="1:28" ht="12.75">
      <c r="A5" s="76">
        <v>16965200023</v>
      </c>
      <c r="B5" s="76">
        <v>4</v>
      </c>
      <c r="C5" s="90" t="s">
        <v>125</v>
      </c>
      <c r="D5" s="90" t="s">
        <v>126</v>
      </c>
      <c r="E5" s="76" t="s">
        <v>27</v>
      </c>
      <c r="F5" s="76" t="s">
        <v>114</v>
      </c>
      <c r="G5" s="76" t="s">
        <v>971</v>
      </c>
      <c r="H5" s="76">
        <v>30</v>
      </c>
      <c r="I5" s="76"/>
      <c r="J5" s="76" t="s">
        <v>817</v>
      </c>
      <c r="K5" s="91" t="s">
        <v>972</v>
      </c>
      <c r="L5" s="42" t="s">
        <v>973</v>
      </c>
      <c r="M5" s="82" t="s">
        <v>1246</v>
      </c>
      <c r="O5" s="78"/>
      <c r="P5" s="76" t="s">
        <v>27</v>
      </c>
      <c r="Q5" s="76" t="s">
        <v>95</v>
      </c>
      <c r="T5" s="43" t="str">
        <f t="shared" si="0"/>
        <v>Accepted</v>
      </c>
      <c r="U5" s="43">
        <f t="shared" si="1"/>
      </c>
      <c r="V5" s="43">
        <f t="shared" si="3"/>
      </c>
      <c r="W5" s="43">
        <f t="shared" si="4"/>
      </c>
      <c r="X5" s="15">
        <f t="shared" si="5"/>
      </c>
      <c r="Y5" s="15">
        <f t="shared" si="6"/>
      </c>
      <c r="Z5" s="15">
        <f t="shared" si="7"/>
      </c>
      <c r="AB5" s="15">
        <f t="shared" si="2"/>
      </c>
    </row>
    <row r="6" spans="1:28" ht="25.5">
      <c r="A6" s="76">
        <v>16973200023</v>
      </c>
      <c r="B6" s="76">
        <v>5</v>
      </c>
      <c r="C6" s="90" t="s">
        <v>232</v>
      </c>
      <c r="D6" s="90" t="s">
        <v>233</v>
      </c>
      <c r="E6" s="76" t="s">
        <v>27</v>
      </c>
      <c r="F6" s="76" t="s">
        <v>974</v>
      </c>
      <c r="G6" s="76">
        <v>0</v>
      </c>
      <c r="H6" s="76">
        <v>13</v>
      </c>
      <c r="I6" s="76"/>
      <c r="J6" s="17" t="s">
        <v>817</v>
      </c>
      <c r="K6" s="91" t="s">
        <v>975</v>
      </c>
      <c r="L6" s="42" t="s">
        <v>970</v>
      </c>
      <c r="M6" s="82" t="s">
        <v>1244</v>
      </c>
      <c r="N6" s="42" t="s">
        <v>1254</v>
      </c>
      <c r="O6" s="78"/>
      <c r="P6" s="76" t="s">
        <v>27</v>
      </c>
      <c r="Q6" s="76" t="s">
        <v>95</v>
      </c>
      <c r="T6" s="43" t="str">
        <f t="shared" si="0"/>
        <v>Revised</v>
      </c>
      <c r="U6" s="43">
        <f t="shared" si="1"/>
      </c>
      <c r="V6" s="43">
        <f t="shared" si="3"/>
      </c>
      <c r="W6" s="43">
        <f t="shared" si="4"/>
      </c>
      <c r="X6" s="15">
        <f t="shared" si="5"/>
      </c>
      <c r="Y6" s="15">
        <f t="shared" si="6"/>
      </c>
      <c r="Z6" s="15">
        <f t="shared" si="7"/>
      </c>
      <c r="AB6" s="15">
        <f t="shared" si="2"/>
      </c>
    </row>
    <row r="7" spans="1:28" ht="51">
      <c r="A7" s="76">
        <v>16972800023</v>
      </c>
      <c r="B7" s="76">
        <v>6</v>
      </c>
      <c r="C7" s="90" t="s">
        <v>232</v>
      </c>
      <c r="D7" s="90" t="s">
        <v>233</v>
      </c>
      <c r="E7" s="76" t="s">
        <v>27</v>
      </c>
      <c r="F7" s="76" t="s">
        <v>120</v>
      </c>
      <c r="G7" s="76">
        <v>0</v>
      </c>
      <c r="H7" s="76">
        <v>1</v>
      </c>
      <c r="I7" s="76"/>
      <c r="J7" s="76" t="s">
        <v>817</v>
      </c>
      <c r="K7" s="91" t="s">
        <v>976</v>
      </c>
      <c r="L7" s="42" t="s">
        <v>977</v>
      </c>
      <c r="M7" s="82" t="s">
        <v>1244</v>
      </c>
      <c r="N7" s="42" t="s">
        <v>1255</v>
      </c>
      <c r="O7" s="17"/>
      <c r="P7" s="76" t="s">
        <v>27</v>
      </c>
      <c r="Q7" s="76" t="s">
        <v>95</v>
      </c>
      <c r="T7" s="43" t="str">
        <f t="shared" si="0"/>
        <v>Revised</v>
      </c>
      <c r="U7" s="43">
        <f t="shared" si="1"/>
      </c>
      <c r="V7" s="43">
        <f t="shared" si="3"/>
      </c>
      <c r="W7" s="43">
        <f t="shared" si="4"/>
      </c>
      <c r="X7" s="15">
        <f t="shared" si="5"/>
      </c>
      <c r="Y7" s="15">
        <f t="shared" si="6"/>
      </c>
      <c r="Z7" s="15">
        <f t="shared" si="7"/>
      </c>
      <c r="AB7" s="15">
        <f t="shared" si="2"/>
      </c>
    </row>
    <row r="8" spans="1:28" ht="25.5">
      <c r="A8" s="76">
        <v>16965300023</v>
      </c>
      <c r="B8" s="76">
        <v>7</v>
      </c>
      <c r="C8" s="90" t="s">
        <v>125</v>
      </c>
      <c r="D8" s="90" t="s">
        <v>126</v>
      </c>
      <c r="E8" s="76" t="s">
        <v>27</v>
      </c>
      <c r="F8" s="76" t="s">
        <v>120</v>
      </c>
      <c r="G8" s="76" t="s">
        <v>971</v>
      </c>
      <c r="H8" s="76">
        <v>2</v>
      </c>
      <c r="I8" s="76"/>
      <c r="J8" s="76" t="s">
        <v>817</v>
      </c>
      <c r="K8" s="91" t="s">
        <v>978</v>
      </c>
      <c r="L8" s="42" t="s">
        <v>979</v>
      </c>
      <c r="M8" s="82" t="s">
        <v>1244</v>
      </c>
      <c r="N8" s="42" t="s">
        <v>1256</v>
      </c>
      <c r="O8" s="76"/>
      <c r="P8" s="76" t="s">
        <v>27</v>
      </c>
      <c r="Q8" s="76" t="s">
        <v>95</v>
      </c>
      <c r="T8" s="43" t="str">
        <f t="shared" si="0"/>
        <v>Revised</v>
      </c>
      <c r="U8" s="43">
        <f t="shared" si="1"/>
      </c>
      <c r="V8" s="43">
        <f t="shared" si="3"/>
      </c>
      <c r="W8" s="43">
        <f t="shared" si="4"/>
      </c>
      <c r="X8" s="15">
        <f t="shared" si="5"/>
      </c>
      <c r="Y8" s="15">
        <f t="shared" si="6"/>
      </c>
      <c r="Z8" s="15">
        <f t="shared" si="7"/>
      </c>
      <c r="AB8" s="15">
        <f t="shared" si="2"/>
      </c>
    </row>
    <row r="9" spans="1:28" ht="25.5">
      <c r="A9" s="76">
        <v>16973100023</v>
      </c>
      <c r="B9" s="76">
        <v>8</v>
      </c>
      <c r="C9" s="90" t="s">
        <v>232</v>
      </c>
      <c r="D9" s="90" t="s">
        <v>233</v>
      </c>
      <c r="E9" s="76" t="s">
        <v>27</v>
      </c>
      <c r="F9" s="76" t="s">
        <v>33</v>
      </c>
      <c r="G9" s="76">
        <v>0</v>
      </c>
      <c r="H9" s="76">
        <v>1</v>
      </c>
      <c r="I9" s="76"/>
      <c r="J9" s="76" t="s">
        <v>817</v>
      </c>
      <c r="K9" s="91" t="s">
        <v>980</v>
      </c>
      <c r="L9" s="42" t="s">
        <v>970</v>
      </c>
      <c r="M9" s="82" t="s">
        <v>1244</v>
      </c>
      <c r="N9" s="42" t="s">
        <v>1254</v>
      </c>
      <c r="O9" s="17"/>
      <c r="P9" s="76" t="s">
        <v>27</v>
      </c>
      <c r="Q9" s="76" t="s">
        <v>95</v>
      </c>
      <c r="T9" s="43" t="str">
        <f t="shared" si="0"/>
        <v>Revised</v>
      </c>
      <c r="U9" s="43">
        <f t="shared" si="1"/>
      </c>
      <c r="V9" s="43">
        <f t="shared" si="3"/>
      </c>
      <c r="W9" s="43">
        <f t="shared" si="4"/>
      </c>
      <c r="X9" s="15">
        <f t="shared" si="5"/>
      </c>
      <c r="Y9" s="15">
        <f t="shared" si="6"/>
      </c>
      <c r="Z9" s="15">
        <f t="shared" si="7"/>
      </c>
      <c r="AB9" s="15">
        <f t="shared" si="2"/>
      </c>
    </row>
    <row r="10" spans="1:28" ht="12.75">
      <c r="A10" s="76">
        <v>16973900023</v>
      </c>
      <c r="B10" s="76">
        <v>9</v>
      </c>
      <c r="C10" s="90" t="s">
        <v>232</v>
      </c>
      <c r="D10" s="90" t="s">
        <v>233</v>
      </c>
      <c r="E10" s="76" t="s">
        <v>27</v>
      </c>
      <c r="F10" s="76">
        <v>3</v>
      </c>
      <c r="G10" s="76">
        <v>2</v>
      </c>
      <c r="H10" s="76">
        <v>1</v>
      </c>
      <c r="I10" s="76"/>
      <c r="J10" s="76" t="s">
        <v>817</v>
      </c>
      <c r="K10" s="91" t="s">
        <v>981</v>
      </c>
      <c r="L10" s="42" t="s">
        <v>982</v>
      </c>
      <c r="M10" s="82" t="s">
        <v>1246</v>
      </c>
      <c r="O10" s="77"/>
      <c r="P10" s="76" t="s">
        <v>27</v>
      </c>
      <c r="Q10" s="76" t="s">
        <v>95</v>
      </c>
      <c r="T10" s="43" t="str">
        <f t="shared" si="0"/>
        <v>Accepted</v>
      </c>
      <c r="U10" s="43">
        <f t="shared" si="1"/>
      </c>
      <c r="V10" s="43">
        <f t="shared" si="3"/>
      </c>
      <c r="W10" s="43">
        <f t="shared" si="4"/>
      </c>
      <c r="X10" s="15">
        <f t="shared" si="5"/>
      </c>
      <c r="Y10" s="15">
        <f t="shared" si="6"/>
      </c>
      <c r="Z10" s="15">
        <f t="shared" si="7"/>
      </c>
      <c r="AB10" s="15">
        <f t="shared" si="2"/>
      </c>
    </row>
    <row r="11" spans="1:28" ht="12.75">
      <c r="A11" s="76">
        <v>16965400023</v>
      </c>
      <c r="B11" s="76">
        <v>10</v>
      </c>
      <c r="C11" s="90" t="s">
        <v>125</v>
      </c>
      <c r="D11" s="90" t="s">
        <v>126</v>
      </c>
      <c r="E11" s="76" t="s">
        <v>27</v>
      </c>
      <c r="F11" s="76">
        <v>5</v>
      </c>
      <c r="G11" s="76">
        <v>3.1</v>
      </c>
      <c r="H11" s="76">
        <v>8</v>
      </c>
      <c r="I11" s="76"/>
      <c r="J11" s="76" t="s">
        <v>817</v>
      </c>
      <c r="K11" s="91" t="s">
        <v>983</v>
      </c>
      <c r="L11" s="42" t="s">
        <v>984</v>
      </c>
      <c r="M11" s="82" t="s">
        <v>1246</v>
      </c>
      <c r="O11" s="17"/>
      <c r="P11" s="76" t="s">
        <v>27</v>
      </c>
      <c r="Q11" s="76" t="s">
        <v>95</v>
      </c>
      <c r="T11" s="43" t="str">
        <f t="shared" si="0"/>
        <v>Accepted</v>
      </c>
      <c r="U11" s="43">
        <f t="shared" si="1"/>
      </c>
      <c r="V11" s="43">
        <f t="shared" si="3"/>
      </c>
      <c r="W11" s="43">
        <f t="shared" si="4"/>
      </c>
      <c r="X11" s="15">
        <f t="shared" si="5"/>
      </c>
      <c r="Y11" s="15">
        <f t="shared" si="6"/>
      </c>
      <c r="Z11" s="15">
        <f t="shared" si="7"/>
      </c>
      <c r="AB11" s="15">
        <f t="shared" si="2"/>
      </c>
    </row>
    <row r="12" spans="1:28" ht="25.5">
      <c r="A12" s="76">
        <v>16973300023</v>
      </c>
      <c r="B12" s="76">
        <v>11</v>
      </c>
      <c r="C12" s="90" t="s">
        <v>232</v>
      </c>
      <c r="D12" s="90" t="s">
        <v>233</v>
      </c>
      <c r="E12" s="76" t="s">
        <v>27</v>
      </c>
      <c r="F12" s="76">
        <v>5</v>
      </c>
      <c r="G12" s="76">
        <v>3.1</v>
      </c>
      <c r="H12" s="76">
        <v>30</v>
      </c>
      <c r="I12" s="76"/>
      <c r="J12" s="76" t="s">
        <v>817</v>
      </c>
      <c r="K12" s="91" t="s">
        <v>985</v>
      </c>
      <c r="L12" s="42" t="s">
        <v>986</v>
      </c>
      <c r="M12" s="82" t="s">
        <v>1244</v>
      </c>
      <c r="N12" s="42" t="s">
        <v>1271</v>
      </c>
      <c r="O12" s="17"/>
      <c r="P12" s="76" t="s">
        <v>27</v>
      </c>
      <c r="Q12" s="76" t="s">
        <v>95</v>
      </c>
      <c r="T12" s="43" t="str">
        <f t="shared" si="0"/>
        <v>Revised</v>
      </c>
      <c r="U12" s="43">
        <f t="shared" si="1"/>
      </c>
      <c r="V12" s="43">
        <f t="shared" si="3"/>
      </c>
      <c r="W12" s="43">
        <f t="shared" si="4"/>
      </c>
      <c r="X12" s="15">
        <f t="shared" si="5"/>
      </c>
      <c r="Y12" s="15">
        <f t="shared" si="6"/>
      </c>
      <c r="Z12" s="15">
        <f t="shared" si="7"/>
      </c>
      <c r="AB12" s="15">
        <f t="shared" si="2"/>
      </c>
    </row>
    <row r="13" spans="1:28" ht="25.5">
      <c r="A13" s="76">
        <v>16973400023</v>
      </c>
      <c r="B13" s="76">
        <v>12</v>
      </c>
      <c r="C13" s="90" t="s">
        <v>232</v>
      </c>
      <c r="D13" s="90" t="s">
        <v>233</v>
      </c>
      <c r="E13" s="76" t="s">
        <v>27</v>
      </c>
      <c r="F13" s="76">
        <v>5</v>
      </c>
      <c r="G13" s="76">
        <v>3.1</v>
      </c>
      <c r="H13" s="76">
        <v>32</v>
      </c>
      <c r="I13" s="76"/>
      <c r="J13" s="76" t="s">
        <v>817</v>
      </c>
      <c r="K13" s="91" t="s">
        <v>987</v>
      </c>
      <c r="L13" s="42" t="s">
        <v>986</v>
      </c>
      <c r="M13" s="82" t="s">
        <v>1244</v>
      </c>
      <c r="N13" s="42" t="s">
        <v>1272</v>
      </c>
      <c r="O13" s="76"/>
      <c r="P13" s="76" t="s">
        <v>27</v>
      </c>
      <c r="Q13" s="76" t="s">
        <v>95</v>
      </c>
      <c r="T13" s="43" t="str">
        <f t="shared" si="0"/>
        <v>Revised</v>
      </c>
      <c r="U13" s="43">
        <f t="shared" si="1"/>
      </c>
      <c r="V13" s="43">
        <f t="shared" si="3"/>
      </c>
      <c r="W13" s="43">
        <f t="shared" si="4"/>
      </c>
      <c r="X13" s="15">
        <f t="shared" si="5"/>
      </c>
      <c r="Y13" s="15">
        <f t="shared" si="6"/>
      </c>
      <c r="Z13" s="15">
        <f t="shared" si="7"/>
      </c>
      <c r="AB13" s="15">
        <f t="shared" si="2"/>
      </c>
    </row>
    <row r="14" spans="1:28" ht="12.75">
      <c r="A14" s="76">
        <v>16965500023</v>
      </c>
      <c r="B14" s="76">
        <v>13</v>
      </c>
      <c r="C14" s="90" t="s">
        <v>125</v>
      </c>
      <c r="D14" s="90" t="s">
        <v>126</v>
      </c>
      <c r="E14" s="76" t="s">
        <v>27</v>
      </c>
      <c r="F14" s="76">
        <v>5</v>
      </c>
      <c r="G14" s="76">
        <v>3.1</v>
      </c>
      <c r="H14" s="76">
        <v>32</v>
      </c>
      <c r="I14" s="76"/>
      <c r="J14" s="76" t="s">
        <v>817</v>
      </c>
      <c r="K14" s="91" t="s">
        <v>988</v>
      </c>
      <c r="L14" s="42" t="s">
        <v>989</v>
      </c>
      <c r="M14" s="82" t="s">
        <v>1244</v>
      </c>
      <c r="N14" s="42" t="s">
        <v>1270</v>
      </c>
      <c r="O14" s="76"/>
      <c r="P14" s="76" t="s">
        <v>27</v>
      </c>
      <c r="Q14" s="76" t="s">
        <v>95</v>
      </c>
      <c r="T14" s="43" t="str">
        <f t="shared" si="0"/>
        <v>Revised</v>
      </c>
      <c r="U14" s="43">
        <f t="shared" si="1"/>
      </c>
      <c r="V14" s="43">
        <f t="shared" si="3"/>
      </c>
      <c r="W14" s="43">
        <f t="shared" si="4"/>
      </c>
      <c r="X14" s="15">
        <f t="shared" si="5"/>
      </c>
      <c r="Y14" s="15">
        <f t="shared" si="6"/>
      </c>
      <c r="Z14" s="15">
        <f t="shared" si="7"/>
      </c>
      <c r="AB14" s="15">
        <f t="shared" si="2"/>
      </c>
    </row>
    <row r="15" spans="1:28" ht="25.5">
      <c r="A15" s="76">
        <v>16973500023</v>
      </c>
      <c r="B15" s="76">
        <v>14</v>
      </c>
      <c r="C15" s="90" t="s">
        <v>232</v>
      </c>
      <c r="D15" s="90" t="s">
        <v>233</v>
      </c>
      <c r="E15" s="76" t="s">
        <v>27</v>
      </c>
      <c r="F15" s="76">
        <v>5</v>
      </c>
      <c r="G15" s="76">
        <v>3.2</v>
      </c>
      <c r="H15" s="76">
        <v>44</v>
      </c>
      <c r="I15" s="76"/>
      <c r="J15" s="76" t="s">
        <v>817</v>
      </c>
      <c r="K15" s="91" t="s">
        <v>990</v>
      </c>
      <c r="L15" s="42" t="s">
        <v>991</v>
      </c>
      <c r="M15" s="82" t="s">
        <v>1247</v>
      </c>
      <c r="N15" s="42" t="s">
        <v>1250</v>
      </c>
      <c r="O15" s="77"/>
      <c r="P15" s="76" t="s">
        <v>27</v>
      </c>
      <c r="Q15" s="76" t="s">
        <v>95</v>
      </c>
      <c r="T15" s="43" t="str">
        <f t="shared" si="0"/>
        <v>Rejected</v>
      </c>
      <c r="U15" s="43">
        <f t="shared" si="1"/>
      </c>
      <c r="V15" s="43">
        <f t="shared" si="3"/>
      </c>
      <c r="W15" s="43">
        <f t="shared" si="4"/>
      </c>
      <c r="X15" s="15">
        <f t="shared" si="5"/>
      </c>
      <c r="Y15" s="15">
        <f t="shared" si="6"/>
      </c>
      <c r="Z15" s="15">
        <f t="shared" si="7"/>
      </c>
      <c r="AB15" s="15">
        <f t="shared" si="2"/>
      </c>
    </row>
    <row r="16" spans="1:28" ht="25.5">
      <c r="A16" s="76">
        <v>16973600023</v>
      </c>
      <c r="B16" s="76">
        <v>15</v>
      </c>
      <c r="C16" s="90" t="s">
        <v>232</v>
      </c>
      <c r="D16" s="90" t="s">
        <v>233</v>
      </c>
      <c r="E16" s="76" t="s">
        <v>27</v>
      </c>
      <c r="F16" s="76">
        <v>5</v>
      </c>
      <c r="G16" s="76">
        <v>3.2</v>
      </c>
      <c r="H16" s="76">
        <v>45</v>
      </c>
      <c r="I16" s="76"/>
      <c r="J16" s="76" t="s">
        <v>817</v>
      </c>
      <c r="K16" s="91" t="s">
        <v>992</v>
      </c>
      <c r="L16" s="42" t="s">
        <v>993</v>
      </c>
      <c r="M16" s="82" t="s">
        <v>1247</v>
      </c>
      <c r="N16" s="42" t="s">
        <v>1250</v>
      </c>
      <c r="O16" s="77"/>
      <c r="P16" s="76" t="s">
        <v>27</v>
      </c>
      <c r="Q16" s="76" t="s">
        <v>95</v>
      </c>
      <c r="T16" s="43" t="str">
        <f t="shared" si="0"/>
        <v>Rejected</v>
      </c>
      <c r="U16" s="43">
        <f t="shared" si="1"/>
      </c>
      <c r="V16" s="43">
        <f t="shared" si="3"/>
      </c>
      <c r="W16" s="43">
        <f t="shared" si="4"/>
      </c>
      <c r="X16" s="15">
        <f t="shared" si="5"/>
      </c>
      <c r="Y16" s="15">
        <f t="shared" si="6"/>
      </c>
      <c r="Z16" s="15">
        <f t="shared" si="7"/>
      </c>
      <c r="AB16" s="15">
        <f t="shared" si="2"/>
      </c>
    </row>
    <row r="17" spans="1:28" ht="25.5">
      <c r="A17" s="76">
        <v>16973700023</v>
      </c>
      <c r="B17" s="76">
        <v>16</v>
      </c>
      <c r="C17" s="90" t="s">
        <v>232</v>
      </c>
      <c r="D17" s="90" t="s">
        <v>233</v>
      </c>
      <c r="E17" s="76" t="s">
        <v>27</v>
      </c>
      <c r="F17" s="76">
        <v>9</v>
      </c>
      <c r="G17" s="76" t="s">
        <v>994</v>
      </c>
      <c r="H17" s="76">
        <v>17</v>
      </c>
      <c r="I17" s="76"/>
      <c r="J17" s="17" t="s">
        <v>817</v>
      </c>
      <c r="K17" s="91" t="s">
        <v>995</v>
      </c>
      <c r="L17" s="42" t="s">
        <v>996</v>
      </c>
      <c r="M17" s="82" t="s">
        <v>1246</v>
      </c>
      <c r="O17" s="76"/>
      <c r="P17" s="76" t="s">
        <v>27</v>
      </c>
      <c r="Q17" s="76" t="s">
        <v>95</v>
      </c>
      <c r="T17" s="43" t="str">
        <f t="shared" si="0"/>
        <v>Accepted</v>
      </c>
      <c r="U17" s="43">
        <f t="shared" si="1"/>
      </c>
      <c r="V17" s="43">
        <f t="shared" si="3"/>
      </c>
      <c r="W17" s="43">
        <f t="shared" si="4"/>
      </c>
      <c r="X17" s="15">
        <f t="shared" si="5"/>
      </c>
      <c r="Y17" s="15">
        <f t="shared" si="6"/>
      </c>
      <c r="Z17" s="15">
        <f t="shared" si="7"/>
      </c>
      <c r="AB17" s="15">
        <f t="shared" si="2"/>
      </c>
    </row>
    <row r="18" spans="1:28" ht="12.75">
      <c r="A18" s="76">
        <v>16972200023</v>
      </c>
      <c r="B18" s="76">
        <v>17</v>
      </c>
      <c r="C18" s="90" t="s">
        <v>101</v>
      </c>
      <c r="D18" s="90" t="s">
        <v>102</v>
      </c>
      <c r="E18" s="76" t="s">
        <v>27</v>
      </c>
      <c r="F18" s="76">
        <v>10</v>
      </c>
      <c r="I18" s="76"/>
      <c r="J18" s="76" t="s">
        <v>817</v>
      </c>
      <c r="K18" s="91" t="s">
        <v>997</v>
      </c>
      <c r="L18" s="42" t="s">
        <v>998</v>
      </c>
      <c r="M18" s="82" t="s">
        <v>1244</v>
      </c>
      <c r="N18" s="42" t="s">
        <v>1257</v>
      </c>
      <c r="O18" s="76"/>
      <c r="P18" s="76" t="s">
        <v>27</v>
      </c>
      <c r="Q18" s="76" t="s">
        <v>95</v>
      </c>
      <c r="T18" s="43" t="str">
        <f t="shared" si="0"/>
        <v>Revised</v>
      </c>
      <c r="U18" s="43">
        <f t="shared" si="1"/>
      </c>
      <c r="V18" s="43">
        <f t="shared" si="3"/>
      </c>
      <c r="W18" s="43">
        <f t="shared" si="4"/>
      </c>
      <c r="X18" s="15">
        <f t="shared" si="5"/>
      </c>
      <c r="Y18" s="15">
        <f t="shared" si="6"/>
      </c>
      <c r="Z18" s="15">
        <f t="shared" si="7"/>
      </c>
      <c r="AB18" s="15">
        <f t="shared" si="2"/>
      </c>
    </row>
    <row r="19" spans="1:28" ht="12.75">
      <c r="A19" s="76">
        <v>16965600023</v>
      </c>
      <c r="B19" s="76">
        <v>18</v>
      </c>
      <c r="C19" s="90" t="s">
        <v>125</v>
      </c>
      <c r="D19" s="90" t="s">
        <v>126</v>
      </c>
      <c r="E19" s="76" t="s">
        <v>27</v>
      </c>
      <c r="F19" s="76">
        <v>11</v>
      </c>
      <c r="G19" s="76" t="s">
        <v>235</v>
      </c>
      <c r="H19" s="76">
        <v>25</v>
      </c>
      <c r="I19" s="76"/>
      <c r="J19" s="76" t="s">
        <v>817</v>
      </c>
      <c r="K19" s="91" t="s">
        <v>999</v>
      </c>
      <c r="L19" s="42" t="s">
        <v>1000</v>
      </c>
      <c r="M19" s="82" t="s">
        <v>1246</v>
      </c>
      <c r="O19" s="76"/>
      <c r="P19" s="76" t="s">
        <v>27</v>
      </c>
      <c r="Q19" s="76" t="s">
        <v>95</v>
      </c>
      <c r="T19" s="43" t="str">
        <f t="shared" si="0"/>
        <v>Accepted</v>
      </c>
      <c r="U19" s="43">
        <f t="shared" si="1"/>
      </c>
      <c r="V19" s="43">
        <f t="shared" si="3"/>
      </c>
      <c r="W19" s="43">
        <f t="shared" si="4"/>
      </c>
      <c r="X19" s="15">
        <f t="shared" si="5"/>
      </c>
      <c r="Y19" s="15">
        <f t="shared" si="6"/>
      </c>
      <c r="Z19" s="15">
        <f t="shared" si="7"/>
      </c>
      <c r="AB19" s="15">
        <f t="shared" si="2"/>
      </c>
    </row>
    <row r="20" spans="1:28" ht="51">
      <c r="A20" s="76">
        <v>16962600023</v>
      </c>
      <c r="B20" s="76">
        <v>19</v>
      </c>
      <c r="C20" s="90" t="s">
        <v>245</v>
      </c>
      <c r="D20" s="90" t="s">
        <v>102</v>
      </c>
      <c r="E20" s="76" t="s">
        <v>27</v>
      </c>
      <c r="F20" s="76">
        <v>11</v>
      </c>
      <c r="G20" s="76" t="s">
        <v>246</v>
      </c>
      <c r="H20" s="76">
        <v>33</v>
      </c>
      <c r="I20" s="76"/>
      <c r="J20" s="76" t="s">
        <v>817</v>
      </c>
      <c r="K20" s="91" t="s">
        <v>1001</v>
      </c>
      <c r="L20" s="42" t="s">
        <v>1002</v>
      </c>
      <c r="M20" s="82" t="s">
        <v>1244</v>
      </c>
      <c r="N20" s="42" t="s">
        <v>1258</v>
      </c>
      <c r="O20" s="76"/>
      <c r="P20" s="76" t="s">
        <v>27</v>
      </c>
      <c r="Q20" s="76" t="s">
        <v>95</v>
      </c>
      <c r="T20" s="43" t="str">
        <f t="shared" si="0"/>
        <v>Revised</v>
      </c>
      <c r="U20" s="43">
        <f t="shared" si="1"/>
      </c>
      <c r="V20" s="43">
        <f t="shared" si="3"/>
      </c>
      <c r="W20" s="43">
        <f t="shared" si="4"/>
      </c>
      <c r="X20" s="15">
        <f t="shared" si="5"/>
      </c>
      <c r="Y20" s="15">
        <f t="shared" si="6"/>
      </c>
      <c r="Z20" s="15">
        <f t="shared" si="7"/>
      </c>
      <c r="AB20" s="15">
        <f t="shared" si="2"/>
      </c>
    </row>
    <row r="21" spans="1:28" ht="12.75">
      <c r="A21" s="76">
        <v>16973800023</v>
      </c>
      <c r="B21" s="76">
        <v>20</v>
      </c>
      <c r="C21" s="90" t="s">
        <v>232</v>
      </c>
      <c r="D21" s="90" t="s">
        <v>233</v>
      </c>
      <c r="E21" s="76" t="s">
        <v>27</v>
      </c>
      <c r="F21" s="76">
        <v>12</v>
      </c>
      <c r="G21" s="76" t="s">
        <v>246</v>
      </c>
      <c r="H21" s="76">
        <v>2</v>
      </c>
      <c r="I21" s="76"/>
      <c r="J21" s="76" t="s">
        <v>817</v>
      </c>
      <c r="K21" s="91" t="s">
        <v>1003</v>
      </c>
      <c r="L21" s="42" t="s">
        <v>1004</v>
      </c>
      <c r="M21" s="82" t="s">
        <v>1244</v>
      </c>
      <c r="N21" s="42" t="s">
        <v>1268</v>
      </c>
      <c r="O21" s="76"/>
      <c r="P21" s="76" t="s">
        <v>27</v>
      </c>
      <c r="Q21" s="76" t="s">
        <v>95</v>
      </c>
      <c r="T21" s="43" t="str">
        <f t="shared" si="0"/>
        <v>Revised</v>
      </c>
      <c r="U21" s="43">
        <f t="shared" si="1"/>
      </c>
      <c r="V21" s="43">
        <f t="shared" si="3"/>
      </c>
      <c r="W21" s="43">
        <f t="shared" si="4"/>
      </c>
      <c r="X21" s="15">
        <f t="shared" si="5"/>
      </c>
      <c r="Y21" s="15">
        <f t="shared" si="6"/>
      </c>
      <c r="Z21" s="15">
        <f t="shared" si="7"/>
      </c>
      <c r="AB21" s="15">
        <f t="shared" si="2"/>
      </c>
    </row>
    <row r="22" spans="1:28" ht="38.25">
      <c r="A22" s="76">
        <v>16962500023</v>
      </c>
      <c r="B22" s="76">
        <v>21</v>
      </c>
      <c r="C22" s="90" t="s">
        <v>245</v>
      </c>
      <c r="D22" s="90" t="s">
        <v>102</v>
      </c>
      <c r="E22" s="76" t="s">
        <v>72</v>
      </c>
      <c r="F22" s="76">
        <v>12</v>
      </c>
      <c r="G22" s="76" t="s">
        <v>246</v>
      </c>
      <c r="H22" s="76">
        <v>9</v>
      </c>
      <c r="I22" s="76"/>
      <c r="J22" s="76" t="s">
        <v>800</v>
      </c>
      <c r="K22" s="91" t="s">
        <v>1005</v>
      </c>
      <c r="L22" s="42" t="s">
        <v>1002</v>
      </c>
      <c r="M22" s="82" t="s">
        <v>1246</v>
      </c>
      <c r="O22" s="76"/>
      <c r="P22" s="76" t="s">
        <v>795</v>
      </c>
      <c r="Q22" s="76" t="s">
        <v>95</v>
      </c>
      <c r="T22" s="43">
        <f t="shared" si="0"/>
      </c>
      <c r="U22" s="43" t="str">
        <f t="shared" si="1"/>
        <v>Accepted</v>
      </c>
      <c r="V22" s="43" t="str">
        <f t="shared" si="3"/>
        <v>Unassigned</v>
      </c>
      <c r="W22" s="43">
        <f t="shared" si="4"/>
      </c>
      <c r="X22" s="15">
        <f t="shared" si="5"/>
      </c>
      <c r="Y22" s="15">
        <f t="shared" si="6"/>
      </c>
      <c r="Z22" s="15">
        <f t="shared" si="7"/>
      </c>
      <c r="AB22" s="15">
        <f t="shared" si="2"/>
      </c>
    </row>
    <row r="23" spans="1:28" ht="12.75">
      <c r="A23" s="76">
        <v>16962900023</v>
      </c>
      <c r="B23" s="76">
        <v>22</v>
      </c>
      <c r="C23" s="90" t="s">
        <v>245</v>
      </c>
      <c r="D23" s="90" t="s">
        <v>102</v>
      </c>
      <c r="E23" s="76" t="s">
        <v>27</v>
      </c>
      <c r="F23" s="76">
        <v>12</v>
      </c>
      <c r="G23" s="76" t="s">
        <v>246</v>
      </c>
      <c r="H23" s="76">
        <v>18</v>
      </c>
      <c r="I23" s="76"/>
      <c r="J23" s="76" t="s">
        <v>817</v>
      </c>
      <c r="K23" s="91" t="s">
        <v>1006</v>
      </c>
      <c r="L23" s="42" t="s">
        <v>1007</v>
      </c>
      <c r="M23" s="82" t="s">
        <v>1246</v>
      </c>
      <c r="O23" s="76"/>
      <c r="P23" s="76" t="s">
        <v>27</v>
      </c>
      <c r="Q23" s="76" t="s">
        <v>95</v>
      </c>
      <c r="T23" s="43" t="str">
        <f t="shared" si="0"/>
        <v>Accepted</v>
      </c>
      <c r="U23" s="43">
        <f t="shared" si="1"/>
      </c>
      <c r="V23" s="43">
        <f t="shared" si="3"/>
      </c>
      <c r="W23" s="43">
        <f t="shared" si="4"/>
      </c>
      <c r="X23" s="15">
        <f t="shared" si="5"/>
      </c>
      <c r="Y23" s="15">
        <f t="shared" si="6"/>
      </c>
      <c r="Z23" s="15">
        <f t="shared" si="7"/>
      </c>
      <c r="AB23" s="15">
        <f t="shared" si="2"/>
      </c>
    </row>
    <row r="24" spans="1:28" ht="63.75">
      <c r="A24" s="76">
        <v>16962700023</v>
      </c>
      <c r="B24" s="76">
        <v>23</v>
      </c>
      <c r="C24" s="90" t="s">
        <v>245</v>
      </c>
      <c r="D24" s="90" t="s">
        <v>102</v>
      </c>
      <c r="E24" s="76" t="s">
        <v>27</v>
      </c>
      <c r="F24" s="76">
        <v>14</v>
      </c>
      <c r="G24" s="76" t="s">
        <v>1008</v>
      </c>
      <c r="H24" s="76">
        <v>20</v>
      </c>
      <c r="I24" s="76"/>
      <c r="J24" s="76" t="s">
        <v>817</v>
      </c>
      <c r="K24" s="91" t="s">
        <v>1009</v>
      </c>
      <c r="L24" s="42" t="s">
        <v>1002</v>
      </c>
      <c r="M24" s="82" t="s">
        <v>1246</v>
      </c>
      <c r="O24" s="76"/>
      <c r="P24" s="76" t="s">
        <v>27</v>
      </c>
      <c r="Q24" s="76" t="s">
        <v>95</v>
      </c>
      <c r="T24" s="43" t="str">
        <f t="shared" si="0"/>
        <v>Accepted</v>
      </c>
      <c r="U24" s="43">
        <f t="shared" si="1"/>
      </c>
      <c r="V24" s="43">
        <f t="shared" si="3"/>
      </c>
      <c r="W24" s="43">
        <f t="shared" si="4"/>
      </c>
      <c r="X24" s="15">
        <f t="shared" si="5"/>
      </c>
      <c r="Y24" s="15">
        <f t="shared" si="6"/>
      </c>
      <c r="Z24" s="15">
        <f t="shared" si="7"/>
      </c>
      <c r="AB24" s="15">
        <f t="shared" si="2"/>
      </c>
    </row>
    <row r="25" spans="1:28" ht="25.5">
      <c r="A25" s="76">
        <v>16965700023</v>
      </c>
      <c r="B25" s="76">
        <v>24</v>
      </c>
      <c r="C25" s="90" t="s">
        <v>125</v>
      </c>
      <c r="D25" s="90" t="s">
        <v>126</v>
      </c>
      <c r="E25" s="76" t="s">
        <v>27</v>
      </c>
      <c r="F25" s="76">
        <v>14</v>
      </c>
      <c r="G25" s="76" t="s">
        <v>283</v>
      </c>
      <c r="H25" s="76">
        <v>32</v>
      </c>
      <c r="I25" s="76"/>
      <c r="J25" s="76" t="s">
        <v>817</v>
      </c>
      <c r="K25" s="91" t="s">
        <v>1010</v>
      </c>
      <c r="L25" s="42" t="s">
        <v>1011</v>
      </c>
      <c r="M25" s="82" t="s">
        <v>1246</v>
      </c>
      <c r="O25" s="76"/>
      <c r="P25" s="76" t="s">
        <v>27</v>
      </c>
      <c r="Q25" s="76" t="s">
        <v>95</v>
      </c>
      <c r="T25" s="43" t="str">
        <f t="shared" si="0"/>
        <v>Accepted</v>
      </c>
      <c r="U25" s="43">
        <f t="shared" si="1"/>
      </c>
      <c r="V25" s="43">
        <f t="shared" si="3"/>
      </c>
      <c r="W25" s="43">
        <f t="shared" si="4"/>
      </c>
      <c r="X25" s="15">
        <f t="shared" si="5"/>
      </c>
      <c r="Y25" s="15">
        <f t="shared" si="6"/>
      </c>
      <c r="Z25" s="15">
        <f t="shared" si="7"/>
      </c>
      <c r="AB25" s="15">
        <f t="shared" si="2"/>
      </c>
    </row>
    <row r="26" spans="1:28" ht="164.25" customHeight="1">
      <c r="A26" s="76">
        <v>16937700023</v>
      </c>
      <c r="B26" s="76">
        <v>25</v>
      </c>
      <c r="C26" s="90" t="s">
        <v>174</v>
      </c>
      <c r="D26" s="90" t="s">
        <v>175</v>
      </c>
      <c r="E26" s="76" t="s">
        <v>72</v>
      </c>
      <c r="F26" s="76">
        <v>14</v>
      </c>
      <c r="G26" s="76" t="s">
        <v>283</v>
      </c>
      <c r="H26" s="76">
        <v>42</v>
      </c>
      <c r="I26" s="76"/>
      <c r="J26" s="76" t="s">
        <v>824</v>
      </c>
      <c r="K26" s="91" t="s">
        <v>1012</v>
      </c>
      <c r="L26" s="42" t="s">
        <v>1013</v>
      </c>
      <c r="M26" s="82" t="s">
        <v>1244</v>
      </c>
      <c r="N26" s="42" t="s">
        <v>1267</v>
      </c>
      <c r="O26" s="77"/>
      <c r="P26" s="76" t="s">
        <v>795</v>
      </c>
      <c r="Q26" s="76" t="s">
        <v>18</v>
      </c>
      <c r="T26" s="43">
        <f t="shared" si="0"/>
      </c>
      <c r="U26" s="43" t="str">
        <f t="shared" si="1"/>
        <v>Revised</v>
      </c>
      <c r="V26" s="43" t="str">
        <f t="shared" si="3"/>
        <v>Unassigned</v>
      </c>
      <c r="W26" s="43">
        <f t="shared" si="4"/>
      </c>
      <c r="X26" s="15">
        <f t="shared" si="5"/>
      </c>
      <c r="Y26" s="15">
        <f t="shared" si="6"/>
      </c>
      <c r="Z26" s="15">
        <f t="shared" si="7"/>
      </c>
      <c r="AB26" s="15">
        <f t="shared" si="2"/>
      </c>
    </row>
    <row r="27" spans="1:28" ht="51">
      <c r="A27" s="76">
        <v>16950900023</v>
      </c>
      <c r="B27" s="76">
        <v>26</v>
      </c>
      <c r="C27" s="90" t="s">
        <v>1014</v>
      </c>
      <c r="D27" s="90" t="s">
        <v>1015</v>
      </c>
      <c r="E27" s="76" t="s">
        <v>107</v>
      </c>
      <c r="F27" s="76">
        <v>15</v>
      </c>
      <c r="G27" s="76" t="s">
        <v>1016</v>
      </c>
      <c r="H27" s="76">
        <v>22</v>
      </c>
      <c r="I27" s="76"/>
      <c r="J27" s="76" t="s">
        <v>801</v>
      </c>
      <c r="K27" s="91" t="s">
        <v>1017</v>
      </c>
      <c r="L27" s="42" t="s">
        <v>1018</v>
      </c>
      <c r="P27" s="76" t="s">
        <v>795</v>
      </c>
      <c r="Q27" s="76" t="s">
        <v>18</v>
      </c>
      <c r="T27" s="43">
        <f t="shared" si="0"/>
      </c>
      <c r="U27" s="43">
        <f t="shared" si="1"/>
        <v>0</v>
      </c>
      <c r="V27" s="43">
        <f t="shared" si="3"/>
      </c>
      <c r="W27" s="43" t="str">
        <f t="shared" si="4"/>
        <v>Unassigned</v>
      </c>
      <c r="X27" s="15">
        <f t="shared" si="5"/>
      </c>
      <c r="Y27" s="15">
        <f t="shared" si="6"/>
      </c>
      <c r="Z27" s="15">
        <f t="shared" si="7"/>
      </c>
      <c r="AB27" s="15">
        <f t="shared" si="2"/>
      </c>
    </row>
    <row r="28" spans="1:28" ht="12.75">
      <c r="A28" s="76">
        <v>16978400023</v>
      </c>
      <c r="B28" s="76">
        <v>27</v>
      </c>
      <c r="C28" s="90" t="s">
        <v>232</v>
      </c>
      <c r="D28" s="90" t="s">
        <v>233</v>
      </c>
      <c r="E28" s="76" t="s">
        <v>27</v>
      </c>
      <c r="F28" s="76">
        <v>15</v>
      </c>
      <c r="G28" s="76" t="s">
        <v>1019</v>
      </c>
      <c r="H28" s="76">
        <v>26</v>
      </c>
      <c r="I28" s="76"/>
      <c r="J28" s="76" t="s">
        <v>817</v>
      </c>
      <c r="K28" s="91" t="s">
        <v>1020</v>
      </c>
      <c r="L28" s="42" t="s">
        <v>1021</v>
      </c>
      <c r="M28" s="82" t="s">
        <v>1246</v>
      </c>
      <c r="P28" s="76" t="s">
        <v>27</v>
      </c>
      <c r="Q28" s="76" t="s">
        <v>95</v>
      </c>
      <c r="T28" s="43" t="str">
        <f t="shared" si="0"/>
        <v>Accepted</v>
      </c>
      <c r="U28" s="43">
        <f t="shared" si="1"/>
      </c>
      <c r="V28" s="43">
        <f t="shared" si="3"/>
      </c>
      <c r="W28" s="43">
        <f t="shared" si="4"/>
      </c>
      <c r="X28" s="15">
        <f t="shared" si="5"/>
      </c>
      <c r="Y28" s="15">
        <f t="shared" si="6"/>
      </c>
      <c r="Z28" s="15">
        <f t="shared" si="7"/>
      </c>
      <c r="AB28" s="15">
        <f t="shared" si="2"/>
      </c>
    </row>
    <row r="29" spans="1:28" ht="25.5">
      <c r="A29" s="76">
        <v>16968900023</v>
      </c>
      <c r="B29" s="76">
        <v>28</v>
      </c>
      <c r="C29" s="90" t="s">
        <v>101</v>
      </c>
      <c r="D29" s="90" t="s">
        <v>102</v>
      </c>
      <c r="E29" s="76" t="s">
        <v>27</v>
      </c>
      <c r="F29" s="76">
        <v>15</v>
      </c>
      <c r="G29" s="76" t="s">
        <v>1019</v>
      </c>
      <c r="H29" s="76">
        <v>26</v>
      </c>
      <c r="I29" s="76"/>
      <c r="J29" s="76" t="s">
        <v>817</v>
      </c>
      <c r="K29" s="91" t="s">
        <v>1022</v>
      </c>
      <c r="L29" s="42" t="s">
        <v>1023</v>
      </c>
      <c r="M29" s="82" t="s">
        <v>1246</v>
      </c>
      <c r="P29" s="76" t="s">
        <v>27</v>
      </c>
      <c r="Q29" s="76" t="s">
        <v>95</v>
      </c>
      <c r="T29" s="43" t="str">
        <f t="shared" si="0"/>
        <v>Accepted</v>
      </c>
      <c r="U29" s="43">
        <f t="shared" si="1"/>
      </c>
      <c r="V29" s="43">
        <f t="shared" si="3"/>
      </c>
      <c r="W29" s="43">
        <f t="shared" si="4"/>
      </c>
      <c r="X29" s="15">
        <f t="shared" si="5"/>
      </c>
      <c r="Y29" s="15">
        <f t="shared" si="6"/>
      </c>
      <c r="Z29" s="15">
        <f t="shared" si="7"/>
      </c>
      <c r="AB29" s="15">
        <f t="shared" si="2"/>
      </c>
    </row>
    <row r="30" spans="1:28" ht="51">
      <c r="A30" s="76">
        <v>16951000023</v>
      </c>
      <c r="B30" s="76">
        <v>29</v>
      </c>
      <c r="C30" s="90" t="s">
        <v>1014</v>
      </c>
      <c r="D30" s="90" t="s">
        <v>1015</v>
      </c>
      <c r="E30" s="76" t="s">
        <v>107</v>
      </c>
      <c r="F30" s="76">
        <v>15</v>
      </c>
      <c r="G30" s="76" t="s">
        <v>1019</v>
      </c>
      <c r="H30" s="76">
        <v>27</v>
      </c>
      <c r="I30" s="76"/>
      <c r="J30" s="76" t="s">
        <v>801</v>
      </c>
      <c r="K30" s="91" t="s">
        <v>1024</v>
      </c>
      <c r="L30" s="42" t="s">
        <v>1025</v>
      </c>
      <c r="P30" s="76" t="s">
        <v>795</v>
      </c>
      <c r="Q30" s="76" t="s">
        <v>18</v>
      </c>
      <c r="T30" s="43">
        <f t="shared" si="0"/>
      </c>
      <c r="U30" s="43">
        <f t="shared" si="1"/>
        <v>0</v>
      </c>
      <c r="V30" s="43">
        <f t="shared" si="3"/>
      </c>
      <c r="W30" s="43" t="str">
        <f t="shared" si="4"/>
        <v>Unassigned</v>
      </c>
      <c r="X30" s="15">
        <f t="shared" si="5"/>
      </c>
      <c r="Y30" s="15">
        <f t="shared" si="6"/>
      </c>
      <c r="Z30" s="15">
        <f t="shared" si="7"/>
      </c>
      <c r="AB30" s="15">
        <f t="shared" si="2"/>
      </c>
    </row>
    <row r="31" spans="1:28" ht="51">
      <c r="A31" s="76">
        <v>16974400023</v>
      </c>
      <c r="B31" s="76">
        <v>30</v>
      </c>
      <c r="C31" s="90" t="s">
        <v>232</v>
      </c>
      <c r="D31" s="90" t="s">
        <v>233</v>
      </c>
      <c r="E31" s="76" t="s">
        <v>27</v>
      </c>
      <c r="F31" s="76">
        <v>15</v>
      </c>
      <c r="G31" s="76" t="s">
        <v>1019</v>
      </c>
      <c r="H31" s="76">
        <v>33</v>
      </c>
      <c r="I31" s="76"/>
      <c r="J31" s="76" t="s">
        <v>817</v>
      </c>
      <c r="K31" s="91" t="s">
        <v>1026</v>
      </c>
      <c r="L31" s="42" t="s">
        <v>1027</v>
      </c>
      <c r="M31" s="82" t="s">
        <v>1244</v>
      </c>
      <c r="N31" s="42" t="s">
        <v>1266</v>
      </c>
      <c r="P31" s="76" t="s">
        <v>27</v>
      </c>
      <c r="Q31" s="76" t="s">
        <v>95</v>
      </c>
      <c r="T31" s="43" t="str">
        <f t="shared" si="0"/>
        <v>Revised</v>
      </c>
      <c r="U31" s="43">
        <f t="shared" si="1"/>
      </c>
      <c r="V31" s="43">
        <f t="shared" si="3"/>
      </c>
      <c r="W31" s="43">
        <f t="shared" si="4"/>
      </c>
      <c r="X31" s="15">
        <f t="shared" si="5"/>
      </c>
      <c r="Y31" s="15">
        <f t="shared" si="6"/>
      </c>
      <c r="Z31" s="15">
        <f t="shared" si="7"/>
      </c>
      <c r="AB31" s="15">
        <f t="shared" si="2"/>
      </c>
    </row>
    <row r="32" spans="1:28" ht="12.75">
      <c r="A32" s="76">
        <v>16965800023</v>
      </c>
      <c r="B32" s="76">
        <v>31</v>
      </c>
      <c r="C32" s="90" t="s">
        <v>125</v>
      </c>
      <c r="D32" s="90" t="s">
        <v>126</v>
      </c>
      <c r="E32" s="76" t="s">
        <v>27</v>
      </c>
      <c r="F32" s="76">
        <v>17</v>
      </c>
      <c r="G32" s="76" t="s">
        <v>1028</v>
      </c>
      <c r="H32" s="76">
        <v>1</v>
      </c>
      <c r="I32" s="76"/>
      <c r="J32" s="76" t="s">
        <v>817</v>
      </c>
      <c r="K32" s="91" t="s">
        <v>378</v>
      </c>
      <c r="L32" s="42" t="s">
        <v>1029</v>
      </c>
      <c r="M32" s="82" t="s">
        <v>1246</v>
      </c>
      <c r="P32" s="76" t="s">
        <v>27</v>
      </c>
      <c r="Q32" s="76" t="s">
        <v>95</v>
      </c>
      <c r="T32" s="43" t="str">
        <f t="shared" si="0"/>
        <v>Accepted</v>
      </c>
      <c r="U32" s="43">
        <f t="shared" si="1"/>
      </c>
      <c r="V32" s="43">
        <f t="shared" si="3"/>
      </c>
      <c r="W32" s="43">
        <f t="shared" si="4"/>
      </c>
      <c r="X32" s="15">
        <f t="shared" si="5"/>
      </c>
      <c r="Y32" s="15">
        <f t="shared" si="6"/>
      </c>
      <c r="Z32" s="15">
        <f t="shared" si="7"/>
      </c>
      <c r="AB32" s="15">
        <f t="shared" si="2"/>
      </c>
    </row>
    <row r="33" spans="1:28" ht="12.75">
      <c r="A33" s="76">
        <v>16966000023</v>
      </c>
      <c r="B33" s="76">
        <v>32</v>
      </c>
      <c r="C33" s="90" t="s">
        <v>125</v>
      </c>
      <c r="D33" s="90" t="s">
        <v>126</v>
      </c>
      <c r="E33" s="76" t="s">
        <v>27</v>
      </c>
      <c r="F33" s="76">
        <v>17</v>
      </c>
      <c r="G33" s="76" t="s">
        <v>1028</v>
      </c>
      <c r="H33" s="76">
        <v>3</v>
      </c>
      <c r="I33" s="76"/>
      <c r="J33" s="76" t="s">
        <v>817</v>
      </c>
      <c r="K33" s="91" t="s">
        <v>378</v>
      </c>
      <c r="L33" s="42" t="s">
        <v>1030</v>
      </c>
      <c r="M33" s="82" t="s">
        <v>1246</v>
      </c>
      <c r="P33" s="76" t="s">
        <v>27</v>
      </c>
      <c r="Q33" s="76" t="s">
        <v>95</v>
      </c>
      <c r="T33" s="43" t="str">
        <f t="shared" si="0"/>
        <v>Accepted</v>
      </c>
      <c r="U33" s="43">
        <f t="shared" si="1"/>
      </c>
      <c r="V33" s="43">
        <f t="shared" si="3"/>
      </c>
      <c r="W33" s="43">
        <f t="shared" si="4"/>
      </c>
      <c r="X33" s="15">
        <f t="shared" si="5"/>
      </c>
      <c r="Y33" s="15">
        <f t="shared" si="6"/>
      </c>
      <c r="Z33" s="15">
        <f t="shared" si="7"/>
      </c>
      <c r="AB33" s="15">
        <f t="shared" si="2"/>
      </c>
    </row>
    <row r="34" spans="1:28" ht="12.75">
      <c r="A34" s="76">
        <v>16965900023</v>
      </c>
      <c r="B34" s="76">
        <v>33</v>
      </c>
      <c r="C34" s="90" t="s">
        <v>125</v>
      </c>
      <c r="D34" s="90" t="s">
        <v>126</v>
      </c>
      <c r="E34" s="76" t="s">
        <v>27</v>
      </c>
      <c r="F34" s="76">
        <v>17</v>
      </c>
      <c r="G34" s="76" t="s">
        <v>1028</v>
      </c>
      <c r="H34" s="76">
        <v>3</v>
      </c>
      <c r="I34" s="76"/>
      <c r="J34" s="76" t="s">
        <v>817</v>
      </c>
      <c r="K34" s="91" t="s">
        <v>1031</v>
      </c>
      <c r="L34" s="42" t="s">
        <v>1032</v>
      </c>
      <c r="M34" s="82" t="s">
        <v>1246</v>
      </c>
      <c r="P34" s="76" t="s">
        <v>27</v>
      </c>
      <c r="Q34" s="76" t="s">
        <v>95</v>
      </c>
      <c r="T34" s="43" t="str">
        <f t="shared" si="0"/>
        <v>Accepted</v>
      </c>
      <c r="U34" s="43">
        <f t="shared" si="1"/>
      </c>
      <c r="V34" s="43">
        <f t="shared" si="3"/>
      </c>
      <c r="W34" s="43">
        <f t="shared" si="4"/>
      </c>
      <c r="X34" s="15">
        <f t="shared" si="5"/>
      </c>
      <c r="Y34" s="15">
        <f t="shared" si="6"/>
      </c>
      <c r="Z34" s="15">
        <f t="shared" si="7"/>
      </c>
      <c r="AB34" s="15">
        <f t="shared" si="2"/>
      </c>
    </row>
    <row r="35" spans="1:28" ht="12.75">
      <c r="A35" s="76">
        <v>16966100023</v>
      </c>
      <c r="B35" s="76">
        <v>34</v>
      </c>
      <c r="C35" s="90" t="s">
        <v>125</v>
      </c>
      <c r="D35" s="90" t="s">
        <v>126</v>
      </c>
      <c r="E35" s="76" t="s">
        <v>27</v>
      </c>
      <c r="F35" s="76">
        <v>17</v>
      </c>
      <c r="G35" s="76" t="s">
        <v>1028</v>
      </c>
      <c r="H35" s="76">
        <v>7</v>
      </c>
      <c r="I35" s="76"/>
      <c r="J35" s="76" t="s">
        <v>817</v>
      </c>
      <c r="K35" s="91" t="s">
        <v>378</v>
      </c>
      <c r="L35" s="42" t="s">
        <v>1030</v>
      </c>
      <c r="M35" s="82" t="s">
        <v>1246</v>
      </c>
      <c r="P35" s="76" t="s">
        <v>27</v>
      </c>
      <c r="Q35" s="76" t="s">
        <v>95</v>
      </c>
      <c r="T35" s="43" t="str">
        <f t="shared" si="0"/>
        <v>Accepted</v>
      </c>
      <c r="U35" s="43">
        <f t="shared" si="1"/>
      </c>
      <c r="V35" s="43">
        <f t="shared" si="3"/>
      </c>
      <c r="W35" s="43">
        <f t="shared" si="4"/>
      </c>
      <c r="X35" s="15">
        <f t="shared" si="5"/>
      </c>
      <c r="Y35" s="15">
        <f t="shared" si="6"/>
      </c>
      <c r="Z35" s="15">
        <f t="shared" si="7"/>
      </c>
      <c r="AB35" s="15">
        <f t="shared" si="2"/>
      </c>
    </row>
    <row r="36" spans="1:28" ht="12.75">
      <c r="A36" s="76">
        <v>16966200023</v>
      </c>
      <c r="B36" s="76">
        <v>35</v>
      </c>
      <c r="C36" s="90" t="s">
        <v>125</v>
      </c>
      <c r="D36" s="90" t="s">
        <v>126</v>
      </c>
      <c r="E36" s="76" t="s">
        <v>27</v>
      </c>
      <c r="F36" s="76">
        <v>17</v>
      </c>
      <c r="G36" s="76" t="s">
        <v>1028</v>
      </c>
      <c r="H36" s="76">
        <v>12</v>
      </c>
      <c r="I36" s="76"/>
      <c r="J36" s="12" t="s">
        <v>817</v>
      </c>
      <c r="K36" s="91" t="s">
        <v>378</v>
      </c>
      <c r="L36" s="42" t="s">
        <v>1030</v>
      </c>
      <c r="M36" s="82" t="s">
        <v>1246</v>
      </c>
      <c r="P36" s="76" t="s">
        <v>27</v>
      </c>
      <c r="Q36" s="76" t="s">
        <v>95</v>
      </c>
      <c r="T36" s="43" t="str">
        <f t="shared" si="0"/>
        <v>Accepted</v>
      </c>
      <c r="U36" s="43">
        <f t="shared" si="1"/>
      </c>
      <c r="V36" s="43">
        <f t="shared" si="3"/>
      </c>
      <c r="W36" s="43">
        <f t="shared" si="4"/>
      </c>
      <c r="X36" s="15">
        <f t="shared" si="5"/>
      </c>
      <c r="Y36" s="15">
        <f t="shared" si="6"/>
      </c>
      <c r="Z36" s="15">
        <f t="shared" si="7"/>
      </c>
      <c r="AB36" s="15">
        <f t="shared" si="2"/>
      </c>
    </row>
    <row r="37" spans="1:28" ht="12.75">
      <c r="A37" s="76">
        <v>16966300023</v>
      </c>
      <c r="B37" s="76">
        <v>36</v>
      </c>
      <c r="C37" s="90" t="s">
        <v>125</v>
      </c>
      <c r="D37" s="90" t="s">
        <v>126</v>
      </c>
      <c r="E37" s="76" t="s">
        <v>27</v>
      </c>
      <c r="F37" s="76">
        <v>17</v>
      </c>
      <c r="G37" s="76" t="s">
        <v>1028</v>
      </c>
      <c r="H37" s="76">
        <v>33</v>
      </c>
      <c r="I37" s="76"/>
      <c r="J37" s="12" t="s">
        <v>817</v>
      </c>
      <c r="K37" s="91" t="s">
        <v>378</v>
      </c>
      <c r="L37" s="42" t="s">
        <v>1030</v>
      </c>
      <c r="M37" s="82" t="s">
        <v>1246</v>
      </c>
      <c r="P37" s="76" t="s">
        <v>27</v>
      </c>
      <c r="Q37" s="76" t="s">
        <v>95</v>
      </c>
      <c r="T37" s="43" t="str">
        <f t="shared" si="0"/>
        <v>Accepted</v>
      </c>
      <c r="U37" s="43">
        <f t="shared" si="1"/>
      </c>
      <c r="V37" s="43">
        <f t="shared" si="3"/>
      </c>
      <c r="W37" s="43">
        <f t="shared" si="4"/>
      </c>
      <c r="X37" s="15">
        <f t="shared" si="5"/>
      </c>
      <c r="Y37" s="15">
        <f t="shared" si="6"/>
      </c>
      <c r="Z37" s="15">
        <f t="shared" si="7"/>
      </c>
      <c r="AB37" s="15">
        <f t="shared" si="2"/>
      </c>
    </row>
    <row r="38" spans="1:28" ht="12.75">
      <c r="A38" s="76">
        <v>16966400023</v>
      </c>
      <c r="B38" s="76">
        <v>37</v>
      </c>
      <c r="C38" s="90" t="s">
        <v>125</v>
      </c>
      <c r="D38" s="90" t="s">
        <v>126</v>
      </c>
      <c r="E38" s="76" t="s">
        <v>27</v>
      </c>
      <c r="F38" s="76">
        <v>17</v>
      </c>
      <c r="G38" s="76" t="s">
        <v>1028</v>
      </c>
      <c r="H38" s="76">
        <v>38</v>
      </c>
      <c r="I38" s="76"/>
      <c r="J38" s="76" t="s">
        <v>817</v>
      </c>
      <c r="K38" s="91" t="s">
        <v>378</v>
      </c>
      <c r="L38" s="42" t="s">
        <v>1030</v>
      </c>
      <c r="M38" s="82" t="s">
        <v>1246</v>
      </c>
      <c r="P38" s="76" t="s">
        <v>27</v>
      </c>
      <c r="Q38" s="76" t="s">
        <v>95</v>
      </c>
      <c r="T38" s="43" t="str">
        <f t="shared" si="0"/>
        <v>Accepted</v>
      </c>
      <c r="U38" s="43">
        <f t="shared" si="1"/>
      </c>
      <c r="V38" s="43">
        <f t="shared" si="3"/>
      </c>
      <c r="W38" s="43">
        <f t="shared" si="4"/>
      </c>
      <c r="X38" s="15">
        <f t="shared" si="5"/>
      </c>
      <c r="Y38" s="15">
        <f t="shared" si="6"/>
      </c>
      <c r="Z38" s="15">
        <f t="shared" si="7"/>
      </c>
      <c r="AB38" s="15">
        <f t="shared" si="2"/>
      </c>
    </row>
    <row r="39" spans="1:28" ht="12.75">
      <c r="A39" s="76">
        <v>16966500023</v>
      </c>
      <c r="B39" s="76">
        <v>38</v>
      </c>
      <c r="C39" s="90" t="s">
        <v>125</v>
      </c>
      <c r="D39" s="90" t="s">
        <v>126</v>
      </c>
      <c r="E39" s="76" t="s">
        <v>27</v>
      </c>
      <c r="F39" s="76">
        <v>17</v>
      </c>
      <c r="G39" s="76" t="s">
        <v>1028</v>
      </c>
      <c r="H39" s="76">
        <v>45</v>
      </c>
      <c r="I39" s="76"/>
      <c r="J39" s="76" t="s">
        <v>817</v>
      </c>
      <c r="K39" s="91" t="s">
        <v>378</v>
      </c>
      <c r="L39" s="42" t="s">
        <v>1030</v>
      </c>
      <c r="M39" s="82" t="s">
        <v>1246</v>
      </c>
      <c r="P39" s="76" t="s">
        <v>27</v>
      </c>
      <c r="Q39" s="76" t="s">
        <v>95</v>
      </c>
      <c r="T39" s="43" t="str">
        <f t="shared" si="0"/>
        <v>Accepted</v>
      </c>
      <c r="U39" s="43">
        <f t="shared" si="1"/>
      </c>
      <c r="V39" s="43">
        <f t="shared" si="3"/>
      </c>
      <c r="W39" s="43">
        <f t="shared" si="4"/>
      </c>
      <c r="X39" s="15">
        <f t="shared" si="5"/>
      </c>
      <c r="Y39" s="15">
        <f t="shared" si="6"/>
      </c>
      <c r="Z39" s="15">
        <f t="shared" si="7"/>
      </c>
      <c r="AB39" s="15">
        <f t="shared" si="2"/>
      </c>
    </row>
    <row r="40" spans="1:28" ht="12.75">
      <c r="A40" s="76">
        <v>16966600023</v>
      </c>
      <c r="B40" s="76">
        <v>39</v>
      </c>
      <c r="C40" s="90" t="s">
        <v>125</v>
      </c>
      <c r="D40" s="90" t="s">
        <v>126</v>
      </c>
      <c r="E40" s="76" t="s">
        <v>27</v>
      </c>
      <c r="F40" s="76">
        <v>17</v>
      </c>
      <c r="G40" s="76" t="s">
        <v>1028</v>
      </c>
      <c r="H40" s="76">
        <v>51</v>
      </c>
      <c r="I40" s="76"/>
      <c r="J40" s="76" t="s">
        <v>817</v>
      </c>
      <c r="K40" s="91" t="s">
        <v>378</v>
      </c>
      <c r="L40" s="42" t="s">
        <v>1030</v>
      </c>
      <c r="M40" s="82" t="s">
        <v>1246</v>
      </c>
      <c r="P40" s="76" t="s">
        <v>27</v>
      </c>
      <c r="Q40" s="76" t="s">
        <v>95</v>
      </c>
      <c r="T40" s="43" t="str">
        <f t="shared" si="0"/>
        <v>Accepted</v>
      </c>
      <c r="U40" s="43">
        <f t="shared" si="1"/>
      </c>
      <c r="V40" s="43">
        <f t="shared" si="3"/>
      </c>
      <c r="W40" s="43">
        <f t="shared" si="4"/>
      </c>
      <c r="X40" s="15">
        <f t="shared" si="5"/>
      </c>
      <c r="Y40" s="15">
        <f t="shared" si="6"/>
      </c>
      <c r="Z40" s="15">
        <f t="shared" si="7"/>
      </c>
      <c r="AB40" s="15">
        <f t="shared" si="2"/>
      </c>
    </row>
    <row r="41" spans="1:28" ht="12.75">
      <c r="A41" s="76">
        <v>16966700023</v>
      </c>
      <c r="B41" s="76">
        <v>40</v>
      </c>
      <c r="C41" s="90" t="s">
        <v>125</v>
      </c>
      <c r="D41" s="90" t="s">
        <v>126</v>
      </c>
      <c r="E41" s="76" t="s">
        <v>27</v>
      </c>
      <c r="F41" s="76">
        <v>17</v>
      </c>
      <c r="G41" s="76" t="s">
        <v>1028</v>
      </c>
      <c r="H41" s="76">
        <v>53</v>
      </c>
      <c r="I41" s="76"/>
      <c r="J41" s="76" t="s">
        <v>817</v>
      </c>
      <c r="K41" s="91" t="s">
        <v>378</v>
      </c>
      <c r="L41" s="42" t="s">
        <v>1030</v>
      </c>
      <c r="M41" s="82" t="s">
        <v>1246</v>
      </c>
      <c r="P41" s="76" t="s">
        <v>27</v>
      </c>
      <c r="Q41" s="76" t="s">
        <v>95</v>
      </c>
      <c r="T41" s="43" t="str">
        <f t="shared" si="0"/>
        <v>Accepted</v>
      </c>
      <c r="U41" s="43">
        <f t="shared" si="1"/>
      </c>
      <c r="V41" s="43">
        <f t="shared" si="3"/>
      </c>
      <c r="W41" s="43">
        <f t="shared" si="4"/>
      </c>
      <c r="X41" s="15">
        <f t="shared" si="5"/>
      </c>
      <c r="Y41" s="15">
        <f t="shared" si="6"/>
      </c>
      <c r="Z41" s="15">
        <f t="shared" si="7"/>
      </c>
      <c r="AB41" s="15">
        <f t="shared" si="2"/>
      </c>
    </row>
    <row r="42" spans="1:28" ht="12.75">
      <c r="A42" s="76">
        <v>16969000023</v>
      </c>
      <c r="B42" s="76">
        <v>41</v>
      </c>
      <c r="C42" s="90" t="s">
        <v>101</v>
      </c>
      <c r="D42" s="90" t="s">
        <v>102</v>
      </c>
      <c r="E42" s="76" t="s">
        <v>72</v>
      </c>
      <c r="F42" s="76">
        <v>22</v>
      </c>
      <c r="G42" s="76" t="s">
        <v>399</v>
      </c>
      <c r="H42" s="76">
        <v>6</v>
      </c>
      <c r="I42" s="76"/>
      <c r="J42" s="76" t="s">
        <v>802</v>
      </c>
      <c r="K42" s="91" t="s">
        <v>1033</v>
      </c>
      <c r="L42" s="42" t="s">
        <v>1034</v>
      </c>
      <c r="M42" s="82" t="s">
        <v>1246</v>
      </c>
      <c r="P42" s="76" t="s">
        <v>795</v>
      </c>
      <c r="Q42" s="76" t="s">
        <v>95</v>
      </c>
      <c r="T42" s="43">
        <f t="shared" si="0"/>
      </c>
      <c r="U42" s="43" t="str">
        <f t="shared" si="1"/>
        <v>Accepted</v>
      </c>
      <c r="V42" s="43" t="str">
        <f t="shared" si="3"/>
        <v>Unassigned</v>
      </c>
      <c r="W42" s="43">
        <f t="shared" si="4"/>
      </c>
      <c r="X42" s="15">
        <f t="shared" si="5"/>
      </c>
      <c r="Y42" s="15">
        <f t="shared" si="6"/>
      </c>
      <c r="Z42" s="15">
        <f t="shared" si="7"/>
      </c>
      <c r="AB42" s="15">
        <f t="shared" si="2"/>
      </c>
    </row>
    <row r="43" spans="1:28" ht="51">
      <c r="A43" s="76">
        <v>16951100023</v>
      </c>
      <c r="B43" s="76">
        <v>42</v>
      </c>
      <c r="C43" s="90" t="s">
        <v>1014</v>
      </c>
      <c r="D43" s="90" t="s">
        <v>1015</v>
      </c>
      <c r="E43" s="76" t="s">
        <v>72</v>
      </c>
      <c r="F43" s="76">
        <v>22</v>
      </c>
      <c r="G43" s="76" t="s">
        <v>399</v>
      </c>
      <c r="H43" s="76">
        <v>29</v>
      </c>
      <c r="I43" s="76"/>
      <c r="J43" s="76" t="s">
        <v>801</v>
      </c>
      <c r="K43" s="91" t="s">
        <v>1035</v>
      </c>
      <c r="L43" s="42" t="s">
        <v>1036</v>
      </c>
      <c r="P43" s="76" t="s">
        <v>795</v>
      </c>
      <c r="Q43" s="76" t="s">
        <v>18</v>
      </c>
      <c r="T43" s="43">
        <f t="shared" si="0"/>
      </c>
      <c r="U43" s="43">
        <f t="shared" si="1"/>
        <v>0</v>
      </c>
      <c r="V43" s="43">
        <f t="shared" si="3"/>
      </c>
      <c r="W43" s="43" t="str">
        <f t="shared" si="4"/>
        <v>Unassigned</v>
      </c>
      <c r="X43" s="15">
        <f t="shared" si="5"/>
      </c>
      <c r="Y43" s="15">
        <f t="shared" si="6"/>
      </c>
      <c r="Z43" s="15">
        <f t="shared" si="7"/>
      </c>
      <c r="AB43" s="15">
        <f t="shared" si="2"/>
      </c>
    </row>
    <row r="44" spans="1:28" ht="25.5">
      <c r="A44" s="76">
        <v>16969100023</v>
      </c>
      <c r="B44" s="76">
        <v>43</v>
      </c>
      <c r="C44" s="90" t="s">
        <v>101</v>
      </c>
      <c r="D44" s="90" t="s">
        <v>102</v>
      </c>
      <c r="E44" s="76" t="s">
        <v>72</v>
      </c>
      <c r="F44" s="76">
        <v>23</v>
      </c>
      <c r="G44" s="76" t="s">
        <v>408</v>
      </c>
      <c r="H44" s="76">
        <v>1</v>
      </c>
      <c r="I44" s="76"/>
      <c r="J44" s="12" t="s">
        <v>802</v>
      </c>
      <c r="K44" s="91" t="s">
        <v>1037</v>
      </c>
      <c r="L44" s="42" t="s">
        <v>1038</v>
      </c>
      <c r="M44" s="82" t="s">
        <v>1246</v>
      </c>
      <c r="P44" s="76" t="s">
        <v>795</v>
      </c>
      <c r="Q44" s="76" t="s">
        <v>95</v>
      </c>
      <c r="T44" s="43">
        <f t="shared" si="0"/>
      </c>
      <c r="U44" s="43" t="str">
        <f t="shared" si="1"/>
        <v>Accepted</v>
      </c>
      <c r="V44" s="43" t="str">
        <f t="shared" si="3"/>
        <v>Unassigned</v>
      </c>
      <c r="W44" s="43">
        <f t="shared" si="4"/>
      </c>
      <c r="X44" s="15">
        <f t="shared" si="5"/>
      </c>
      <c r="Y44" s="15">
        <f t="shared" si="6"/>
      </c>
      <c r="Z44" s="15">
        <f t="shared" si="7"/>
      </c>
      <c r="AB44" s="15">
        <f t="shared" si="2"/>
      </c>
    </row>
    <row r="45" spans="1:28" ht="25.5">
      <c r="A45" s="76">
        <v>16969200023</v>
      </c>
      <c r="B45" s="76">
        <v>44</v>
      </c>
      <c r="C45" s="90" t="s">
        <v>101</v>
      </c>
      <c r="D45" s="90" t="s">
        <v>102</v>
      </c>
      <c r="E45" s="76" t="s">
        <v>27</v>
      </c>
      <c r="F45" s="76">
        <v>24</v>
      </c>
      <c r="G45" s="76" t="s">
        <v>408</v>
      </c>
      <c r="H45" s="76">
        <v>21</v>
      </c>
      <c r="I45" s="76"/>
      <c r="J45" s="76" t="s">
        <v>817</v>
      </c>
      <c r="K45" s="91" t="s">
        <v>1039</v>
      </c>
      <c r="L45" s="42" t="s">
        <v>1040</v>
      </c>
      <c r="M45" s="82" t="s">
        <v>1246</v>
      </c>
      <c r="P45" s="76" t="s">
        <v>27</v>
      </c>
      <c r="Q45" s="76" t="s">
        <v>95</v>
      </c>
      <c r="T45" s="43" t="str">
        <f t="shared" si="0"/>
        <v>Accepted</v>
      </c>
      <c r="U45" s="43">
        <f t="shared" si="1"/>
      </c>
      <c r="V45" s="43">
        <f t="shared" si="3"/>
      </c>
      <c r="W45" s="43">
        <f t="shared" si="4"/>
      </c>
      <c r="X45" s="15">
        <f t="shared" si="5"/>
      </c>
      <c r="Y45" s="15">
        <f t="shared" si="6"/>
      </c>
      <c r="Z45" s="15">
        <f t="shared" si="7"/>
      </c>
      <c r="AB45" s="15">
        <f t="shared" si="2"/>
      </c>
    </row>
    <row r="46" spans="1:28" ht="51">
      <c r="A46" s="76">
        <v>16951200023</v>
      </c>
      <c r="B46" s="76">
        <v>45</v>
      </c>
      <c r="C46" s="90" t="s">
        <v>1014</v>
      </c>
      <c r="D46" s="90" t="s">
        <v>1015</v>
      </c>
      <c r="E46" s="76" t="s">
        <v>72</v>
      </c>
      <c r="F46" s="76">
        <v>26</v>
      </c>
      <c r="G46" s="76" t="s">
        <v>421</v>
      </c>
      <c r="H46" s="76">
        <v>25</v>
      </c>
      <c r="I46" s="76"/>
      <c r="J46" s="12" t="s">
        <v>1240</v>
      </c>
      <c r="K46" s="91" t="s">
        <v>1017</v>
      </c>
      <c r="L46" s="42" t="s">
        <v>1041</v>
      </c>
      <c r="P46" s="76" t="s">
        <v>795</v>
      </c>
      <c r="Q46" s="76" t="s">
        <v>18</v>
      </c>
      <c r="T46" s="43">
        <f t="shared" si="0"/>
      </c>
      <c r="U46" s="43">
        <f t="shared" si="1"/>
        <v>0</v>
      </c>
      <c r="V46" s="43">
        <f t="shared" si="3"/>
      </c>
      <c r="W46" s="43" t="str">
        <f t="shared" si="4"/>
        <v>Unassigned</v>
      </c>
      <c r="X46" s="15">
        <f t="shared" si="5"/>
      </c>
      <c r="Y46" s="15">
        <f t="shared" si="6"/>
      </c>
      <c r="Z46" s="15">
        <f t="shared" si="7"/>
      </c>
      <c r="AB46" s="15">
        <f t="shared" si="2"/>
      </c>
    </row>
    <row r="47" spans="1:28" ht="51">
      <c r="A47" s="76">
        <v>16951300023</v>
      </c>
      <c r="B47" s="76">
        <v>46</v>
      </c>
      <c r="C47" s="90" t="s">
        <v>1014</v>
      </c>
      <c r="D47" s="90" t="s">
        <v>1015</v>
      </c>
      <c r="E47" s="76" t="s">
        <v>72</v>
      </c>
      <c r="F47" s="76">
        <v>26</v>
      </c>
      <c r="G47" s="76" t="s">
        <v>421</v>
      </c>
      <c r="H47" s="76">
        <v>47</v>
      </c>
      <c r="I47" s="76"/>
      <c r="J47" s="12" t="s">
        <v>1240</v>
      </c>
      <c r="K47" s="91" t="s">
        <v>1017</v>
      </c>
      <c r="L47" s="42" t="s">
        <v>1041</v>
      </c>
      <c r="P47" s="76" t="s">
        <v>795</v>
      </c>
      <c r="Q47" s="76" t="s">
        <v>18</v>
      </c>
      <c r="T47" s="43">
        <f t="shared" si="0"/>
      </c>
      <c r="U47" s="43">
        <f t="shared" si="1"/>
        <v>0</v>
      </c>
      <c r="V47" s="43">
        <f t="shared" si="3"/>
      </c>
      <c r="W47" s="43" t="str">
        <f t="shared" si="4"/>
        <v>Unassigned</v>
      </c>
      <c r="X47" s="15">
        <f t="shared" si="5"/>
      </c>
      <c r="Y47" s="15">
        <f t="shared" si="6"/>
      </c>
      <c r="Z47" s="15">
        <f t="shared" si="7"/>
      </c>
      <c r="AB47" s="15">
        <f t="shared" si="2"/>
      </c>
    </row>
    <row r="48" spans="1:28" ht="51">
      <c r="A48" s="76">
        <v>16951400023</v>
      </c>
      <c r="B48" s="76">
        <v>47</v>
      </c>
      <c r="C48" s="90" t="s">
        <v>1014</v>
      </c>
      <c r="D48" s="90" t="s">
        <v>1015</v>
      </c>
      <c r="E48" s="76" t="s">
        <v>72</v>
      </c>
      <c r="F48" s="76">
        <v>27</v>
      </c>
      <c r="G48" s="76" t="s">
        <v>421</v>
      </c>
      <c r="H48" s="76">
        <v>16</v>
      </c>
      <c r="I48" s="76"/>
      <c r="J48" s="12" t="s">
        <v>1240</v>
      </c>
      <c r="K48" s="91" t="s">
        <v>1017</v>
      </c>
      <c r="L48" s="42" t="s">
        <v>1041</v>
      </c>
      <c r="P48" s="76" t="s">
        <v>795</v>
      </c>
      <c r="Q48" s="76" t="s">
        <v>18</v>
      </c>
      <c r="T48" s="43">
        <f t="shared" si="0"/>
      </c>
      <c r="U48" s="43">
        <f t="shared" si="1"/>
        <v>0</v>
      </c>
      <c r="V48" s="43">
        <f t="shared" si="3"/>
      </c>
      <c r="W48" s="43" t="str">
        <f t="shared" si="4"/>
        <v>Unassigned</v>
      </c>
      <c r="X48" s="15">
        <f t="shared" si="5"/>
      </c>
      <c r="Y48" s="15">
        <f t="shared" si="6"/>
      </c>
      <c r="Z48" s="15">
        <f t="shared" si="7"/>
      </c>
      <c r="AB48" s="15">
        <f t="shared" si="2"/>
      </c>
    </row>
    <row r="49" spans="1:28" ht="114.75">
      <c r="A49" s="76">
        <v>16978500023</v>
      </c>
      <c r="B49" s="76">
        <v>48</v>
      </c>
      <c r="C49" s="90" t="s">
        <v>232</v>
      </c>
      <c r="D49" s="90" t="s">
        <v>233</v>
      </c>
      <c r="E49" s="76" t="s">
        <v>27</v>
      </c>
      <c r="F49" s="76">
        <v>27</v>
      </c>
      <c r="G49" s="76" t="s">
        <v>421</v>
      </c>
      <c r="H49" s="76">
        <v>26</v>
      </c>
      <c r="I49" s="76"/>
      <c r="J49" s="12" t="s">
        <v>817</v>
      </c>
      <c r="K49" s="91" t="s">
        <v>1042</v>
      </c>
      <c r="L49" s="42" t="s">
        <v>1043</v>
      </c>
      <c r="M49" s="82" t="s">
        <v>1247</v>
      </c>
      <c r="N49" s="83" t="s">
        <v>1251</v>
      </c>
      <c r="P49" s="76" t="s">
        <v>27</v>
      </c>
      <c r="Q49" s="76" t="s">
        <v>95</v>
      </c>
      <c r="T49" s="43" t="str">
        <f t="shared" si="0"/>
        <v>Rejected</v>
      </c>
      <c r="U49" s="43">
        <f t="shared" si="1"/>
      </c>
      <c r="V49" s="43">
        <f t="shared" si="3"/>
      </c>
      <c r="W49" s="43">
        <f t="shared" si="4"/>
      </c>
      <c r="X49" s="15">
        <f t="shared" si="5"/>
      </c>
      <c r="Y49" s="15">
        <f t="shared" si="6"/>
      </c>
      <c r="Z49" s="15">
        <f t="shared" si="7"/>
      </c>
      <c r="AB49" s="15">
        <f t="shared" si="2"/>
      </c>
    </row>
    <row r="50" spans="1:28" ht="38.25">
      <c r="A50" s="76">
        <v>16974800023</v>
      </c>
      <c r="B50" s="76">
        <v>49</v>
      </c>
      <c r="C50" s="90" t="s">
        <v>232</v>
      </c>
      <c r="D50" s="90" t="s">
        <v>233</v>
      </c>
      <c r="E50" s="76" t="s">
        <v>72</v>
      </c>
      <c r="F50" s="76">
        <v>28</v>
      </c>
      <c r="G50" s="76" t="s">
        <v>443</v>
      </c>
      <c r="H50" s="76">
        <v>3</v>
      </c>
      <c r="I50" s="76"/>
      <c r="J50" s="76" t="s">
        <v>802</v>
      </c>
      <c r="K50" s="91" t="s">
        <v>1044</v>
      </c>
      <c r="L50" s="42" t="s">
        <v>1045</v>
      </c>
      <c r="M50" s="82" t="s">
        <v>1246</v>
      </c>
      <c r="P50" s="76" t="s">
        <v>795</v>
      </c>
      <c r="Q50" s="76" t="s">
        <v>95</v>
      </c>
      <c r="T50" s="43">
        <f t="shared" si="0"/>
      </c>
      <c r="U50" s="43" t="str">
        <f t="shared" si="1"/>
        <v>Accepted</v>
      </c>
      <c r="V50" s="43" t="str">
        <f t="shared" si="3"/>
        <v>Unassigned</v>
      </c>
      <c r="W50" s="43">
        <f t="shared" si="4"/>
      </c>
      <c r="X50" s="15">
        <f t="shared" si="5"/>
      </c>
      <c r="Y50" s="15">
        <f t="shared" si="6"/>
      </c>
      <c r="Z50" s="15">
        <f t="shared" si="7"/>
      </c>
      <c r="AB50" s="15">
        <f t="shared" si="2"/>
      </c>
    </row>
    <row r="51" spans="1:28" ht="89.25">
      <c r="A51" s="76">
        <v>16962800023</v>
      </c>
      <c r="B51" s="76">
        <v>50</v>
      </c>
      <c r="C51" s="90" t="s">
        <v>245</v>
      </c>
      <c r="D51" s="90" t="s">
        <v>102</v>
      </c>
      <c r="E51" s="76" t="s">
        <v>72</v>
      </c>
      <c r="F51" s="76">
        <v>28</v>
      </c>
      <c r="G51" s="76" t="s">
        <v>443</v>
      </c>
      <c r="H51" s="76">
        <v>5</v>
      </c>
      <c r="I51" s="76"/>
      <c r="J51" s="76" t="s">
        <v>802</v>
      </c>
      <c r="K51" s="91" t="s">
        <v>1046</v>
      </c>
      <c r="L51" s="42" t="s">
        <v>1047</v>
      </c>
      <c r="M51" s="82" t="s">
        <v>1246</v>
      </c>
      <c r="P51" s="76" t="s">
        <v>795</v>
      </c>
      <c r="Q51" s="76" t="s">
        <v>95</v>
      </c>
      <c r="T51" s="43">
        <f t="shared" si="0"/>
      </c>
      <c r="U51" s="43" t="str">
        <f t="shared" si="1"/>
        <v>Accepted</v>
      </c>
      <c r="V51" s="43" t="str">
        <f t="shared" si="3"/>
        <v>Unassigned</v>
      </c>
      <c r="W51" s="43">
        <f t="shared" si="4"/>
      </c>
      <c r="X51" s="15">
        <f t="shared" si="5"/>
      </c>
      <c r="Y51" s="15">
        <f t="shared" si="6"/>
      </c>
      <c r="Z51" s="15">
        <f t="shared" si="7"/>
      </c>
      <c r="AB51" s="15">
        <f t="shared" si="2"/>
      </c>
    </row>
    <row r="52" spans="1:28" ht="12.75">
      <c r="A52" s="76">
        <v>16966800023</v>
      </c>
      <c r="B52" s="76">
        <v>51</v>
      </c>
      <c r="C52" s="90" t="s">
        <v>125</v>
      </c>
      <c r="D52" s="90" t="s">
        <v>126</v>
      </c>
      <c r="E52" s="76" t="s">
        <v>27</v>
      </c>
      <c r="F52" s="76">
        <v>28</v>
      </c>
      <c r="G52" s="76" t="s">
        <v>443</v>
      </c>
      <c r="H52" s="76">
        <v>15</v>
      </c>
      <c r="I52" s="76"/>
      <c r="J52" s="12" t="s">
        <v>817</v>
      </c>
      <c r="K52" s="91" t="s">
        <v>1048</v>
      </c>
      <c r="L52" s="42" t="s">
        <v>1049</v>
      </c>
      <c r="M52" s="82" t="s">
        <v>1246</v>
      </c>
      <c r="P52" s="76" t="s">
        <v>27</v>
      </c>
      <c r="Q52" s="76" t="s">
        <v>95</v>
      </c>
      <c r="T52" s="43" t="str">
        <f t="shared" si="0"/>
        <v>Accepted</v>
      </c>
      <c r="U52" s="43">
        <f t="shared" si="1"/>
      </c>
      <c r="V52" s="43">
        <f t="shared" si="3"/>
      </c>
      <c r="W52" s="43">
        <f t="shared" si="4"/>
      </c>
      <c r="X52" s="15">
        <f t="shared" si="5"/>
      </c>
      <c r="Y52" s="15">
        <f t="shared" si="6"/>
      </c>
      <c r="Z52" s="15">
        <f t="shared" si="7"/>
      </c>
      <c r="AB52" s="15">
        <f t="shared" si="2"/>
      </c>
    </row>
    <row r="53" spans="1:28" ht="12.75">
      <c r="A53" s="76">
        <v>16966900023</v>
      </c>
      <c r="B53" s="76">
        <v>52</v>
      </c>
      <c r="C53" s="90" t="s">
        <v>125</v>
      </c>
      <c r="D53" s="90" t="s">
        <v>126</v>
      </c>
      <c r="E53" s="76" t="s">
        <v>27</v>
      </c>
      <c r="F53" s="76">
        <v>28</v>
      </c>
      <c r="G53" s="76" t="s">
        <v>443</v>
      </c>
      <c r="H53" s="76">
        <v>16</v>
      </c>
      <c r="I53" s="76"/>
      <c r="J53" s="76" t="s">
        <v>817</v>
      </c>
      <c r="K53" s="91" t="s">
        <v>1048</v>
      </c>
      <c r="L53" s="42" t="s">
        <v>1049</v>
      </c>
      <c r="M53" s="82" t="s">
        <v>1246</v>
      </c>
      <c r="P53" s="76" t="s">
        <v>27</v>
      </c>
      <c r="Q53" s="76" t="s">
        <v>95</v>
      </c>
      <c r="T53" s="43" t="str">
        <f t="shared" si="0"/>
        <v>Accepted</v>
      </c>
      <c r="U53" s="43">
        <f t="shared" si="1"/>
      </c>
      <c r="V53" s="43">
        <f t="shared" si="3"/>
      </c>
      <c r="W53" s="43">
        <f t="shared" si="4"/>
      </c>
      <c r="X53" s="15">
        <f t="shared" si="5"/>
      </c>
      <c r="Y53" s="15">
        <f t="shared" si="6"/>
      </c>
      <c r="Z53" s="15">
        <f t="shared" si="7"/>
      </c>
      <c r="AB53" s="15">
        <f t="shared" si="2"/>
      </c>
    </row>
    <row r="54" spans="1:28" ht="25.5">
      <c r="A54" s="76">
        <v>16967000023</v>
      </c>
      <c r="B54" s="76">
        <v>53</v>
      </c>
      <c r="C54" s="90" t="s">
        <v>125</v>
      </c>
      <c r="D54" s="90" t="s">
        <v>126</v>
      </c>
      <c r="E54" s="76" t="s">
        <v>27</v>
      </c>
      <c r="F54" s="76">
        <v>31</v>
      </c>
      <c r="G54" s="76" t="s">
        <v>456</v>
      </c>
      <c r="H54" s="76">
        <v>21</v>
      </c>
      <c r="I54" s="76"/>
      <c r="J54" s="12" t="s">
        <v>817</v>
      </c>
      <c r="K54" s="91" t="s">
        <v>1050</v>
      </c>
      <c r="L54" s="42" t="s">
        <v>1051</v>
      </c>
      <c r="M54" s="82" t="s">
        <v>1244</v>
      </c>
      <c r="N54" s="42" t="s">
        <v>1265</v>
      </c>
      <c r="P54" s="76" t="s">
        <v>27</v>
      </c>
      <c r="Q54" s="76" t="s">
        <v>95</v>
      </c>
      <c r="T54" s="43" t="str">
        <f t="shared" si="0"/>
        <v>Revised</v>
      </c>
      <c r="U54" s="43">
        <f t="shared" si="1"/>
      </c>
      <c r="V54" s="43">
        <f t="shared" si="3"/>
      </c>
      <c r="W54" s="43">
        <f t="shared" si="4"/>
      </c>
      <c r="X54" s="15">
        <f t="shared" si="5"/>
      </c>
      <c r="Y54" s="15">
        <f t="shared" si="6"/>
      </c>
      <c r="Z54" s="15">
        <f t="shared" si="7"/>
      </c>
      <c r="AB54" s="15">
        <f t="shared" si="2"/>
      </c>
    </row>
    <row r="55" spans="1:28" ht="25.5">
      <c r="A55" s="76">
        <v>16969300023</v>
      </c>
      <c r="B55" s="76">
        <v>54</v>
      </c>
      <c r="C55" s="90" t="s">
        <v>101</v>
      </c>
      <c r="D55" s="90" t="s">
        <v>102</v>
      </c>
      <c r="E55" s="76" t="s">
        <v>27</v>
      </c>
      <c r="F55" s="76">
        <v>31</v>
      </c>
      <c r="G55" s="76" t="s">
        <v>456</v>
      </c>
      <c r="H55" s="76">
        <v>39</v>
      </c>
      <c r="I55" s="76"/>
      <c r="J55" s="76" t="s">
        <v>817</v>
      </c>
      <c r="K55" s="91" t="s">
        <v>1052</v>
      </c>
      <c r="L55" s="42" t="s">
        <v>1053</v>
      </c>
      <c r="M55" s="82" t="s">
        <v>1246</v>
      </c>
      <c r="P55" s="76" t="s">
        <v>27</v>
      </c>
      <c r="Q55" s="76" t="s">
        <v>95</v>
      </c>
      <c r="T55" s="43" t="str">
        <f t="shared" si="0"/>
        <v>Accepted</v>
      </c>
      <c r="U55" s="43">
        <f t="shared" si="1"/>
      </c>
      <c r="V55" s="43">
        <f t="shared" si="3"/>
      </c>
      <c r="W55" s="43">
        <f t="shared" si="4"/>
      </c>
      <c r="X55" s="15">
        <f t="shared" si="5"/>
      </c>
      <c r="Y55" s="15">
        <f t="shared" si="6"/>
      </c>
      <c r="Z55" s="15">
        <f t="shared" si="7"/>
      </c>
      <c r="AB55" s="15">
        <f t="shared" si="2"/>
      </c>
    </row>
    <row r="56" spans="1:28" ht="12.75">
      <c r="A56" s="76">
        <v>16967100023</v>
      </c>
      <c r="B56" s="76">
        <v>55</v>
      </c>
      <c r="C56" s="90" t="s">
        <v>125</v>
      </c>
      <c r="D56" s="90" t="s">
        <v>126</v>
      </c>
      <c r="E56" s="76" t="s">
        <v>27</v>
      </c>
      <c r="F56" s="76">
        <v>32</v>
      </c>
      <c r="G56" s="76" t="s">
        <v>456</v>
      </c>
      <c r="H56" s="76">
        <v>1</v>
      </c>
      <c r="I56" s="76"/>
      <c r="J56" s="76" t="s">
        <v>817</v>
      </c>
      <c r="K56" s="91" t="s">
        <v>378</v>
      </c>
      <c r="L56" s="42" t="s">
        <v>1054</v>
      </c>
      <c r="M56" s="82" t="s">
        <v>1246</v>
      </c>
      <c r="P56" s="76" t="s">
        <v>27</v>
      </c>
      <c r="Q56" s="76" t="s">
        <v>95</v>
      </c>
      <c r="T56" s="43" t="str">
        <f t="shared" si="0"/>
        <v>Accepted</v>
      </c>
      <c r="U56" s="43">
        <f t="shared" si="1"/>
      </c>
      <c r="V56" s="43">
        <f t="shared" si="3"/>
      </c>
      <c r="W56" s="43">
        <f t="shared" si="4"/>
      </c>
      <c r="X56" s="15">
        <f t="shared" si="5"/>
      </c>
      <c r="Y56" s="15">
        <f t="shared" si="6"/>
      </c>
      <c r="Z56" s="15">
        <f t="shared" si="7"/>
      </c>
      <c r="AB56" s="15">
        <f t="shared" si="2"/>
      </c>
    </row>
    <row r="57" spans="1:28" ht="12.75">
      <c r="A57" s="76">
        <v>16967200023</v>
      </c>
      <c r="B57" s="76">
        <v>56</v>
      </c>
      <c r="C57" s="90" t="s">
        <v>125</v>
      </c>
      <c r="D57" s="90" t="s">
        <v>126</v>
      </c>
      <c r="E57" s="76" t="s">
        <v>27</v>
      </c>
      <c r="F57" s="76">
        <v>32</v>
      </c>
      <c r="G57" s="76" t="s">
        <v>456</v>
      </c>
      <c r="H57" s="76">
        <v>2</v>
      </c>
      <c r="I57" s="76"/>
      <c r="J57" s="76" t="s">
        <v>817</v>
      </c>
      <c r="K57" s="91" t="s">
        <v>378</v>
      </c>
      <c r="L57" s="42" t="s">
        <v>1055</v>
      </c>
      <c r="M57" s="82" t="s">
        <v>1246</v>
      </c>
      <c r="P57" s="76" t="s">
        <v>27</v>
      </c>
      <c r="Q57" s="76" t="s">
        <v>95</v>
      </c>
      <c r="T57" s="43" t="str">
        <f t="shared" si="0"/>
        <v>Accepted</v>
      </c>
      <c r="U57" s="43">
        <f t="shared" si="1"/>
      </c>
      <c r="V57" s="43">
        <f t="shared" si="3"/>
      </c>
      <c r="W57" s="43">
        <f t="shared" si="4"/>
      </c>
      <c r="X57" s="15">
        <f t="shared" si="5"/>
      </c>
      <c r="Y57" s="15">
        <f t="shared" si="6"/>
      </c>
      <c r="Z57" s="15">
        <f t="shared" si="7"/>
      </c>
      <c r="AB57" s="15">
        <f t="shared" si="2"/>
      </c>
    </row>
    <row r="58" spans="1:28" ht="12.75">
      <c r="A58" s="76">
        <v>16969400023</v>
      </c>
      <c r="B58" s="76">
        <v>57</v>
      </c>
      <c r="C58" s="90" t="s">
        <v>101</v>
      </c>
      <c r="D58" s="90" t="s">
        <v>102</v>
      </c>
      <c r="E58" s="76" t="s">
        <v>27</v>
      </c>
      <c r="F58" s="76">
        <v>32</v>
      </c>
      <c r="G58" s="76" t="s">
        <v>460</v>
      </c>
      <c r="H58" s="76">
        <v>8</v>
      </c>
      <c r="I58" s="76"/>
      <c r="J58" s="76" t="s">
        <v>817</v>
      </c>
      <c r="K58" s="91" t="s">
        <v>1056</v>
      </c>
      <c r="L58" s="42" t="s">
        <v>1057</v>
      </c>
      <c r="M58" s="82" t="s">
        <v>1246</v>
      </c>
      <c r="P58" s="76" t="s">
        <v>27</v>
      </c>
      <c r="Q58" s="76" t="s">
        <v>95</v>
      </c>
      <c r="T58" s="43" t="str">
        <f t="shared" si="0"/>
        <v>Accepted</v>
      </c>
      <c r="U58" s="43">
        <f t="shared" si="1"/>
      </c>
      <c r="V58" s="43">
        <f t="shared" si="3"/>
      </c>
      <c r="W58" s="43">
        <f t="shared" si="4"/>
      </c>
      <c r="X58" s="15">
        <f t="shared" si="5"/>
      </c>
      <c r="Y58" s="15">
        <f t="shared" si="6"/>
      </c>
      <c r="Z58" s="15">
        <f t="shared" si="7"/>
      </c>
      <c r="AB58" s="15">
        <f t="shared" si="2"/>
      </c>
    </row>
    <row r="59" spans="1:28" ht="25.5">
      <c r="A59" s="76">
        <v>16969500023</v>
      </c>
      <c r="B59" s="76">
        <v>58</v>
      </c>
      <c r="C59" s="90" t="s">
        <v>101</v>
      </c>
      <c r="D59" s="90" t="s">
        <v>102</v>
      </c>
      <c r="E59" s="76" t="s">
        <v>27</v>
      </c>
      <c r="F59" s="76">
        <v>32</v>
      </c>
      <c r="G59" s="76" t="s">
        <v>460</v>
      </c>
      <c r="H59" s="76">
        <v>30</v>
      </c>
      <c r="I59" s="76"/>
      <c r="J59" s="12" t="s">
        <v>817</v>
      </c>
      <c r="K59" s="91" t="s">
        <v>1058</v>
      </c>
      <c r="L59" s="42" t="s">
        <v>1059</v>
      </c>
      <c r="M59" s="82" t="s">
        <v>1246</v>
      </c>
      <c r="P59" s="76" t="s">
        <v>27</v>
      </c>
      <c r="Q59" s="76" t="s">
        <v>95</v>
      </c>
      <c r="T59" s="43" t="str">
        <f t="shared" si="0"/>
        <v>Accepted</v>
      </c>
      <c r="U59" s="43">
        <f t="shared" si="1"/>
      </c>
      <c r="V59" s="43">
        <f t="shared" si="3"/>
      </c>
      <c r="W59" s="43">
        <f t="shared" si="4"/>
      </c>
      <c r="X59" s="15">
        <f t="shared" si="5"/>
      </c>
      <c r="Y59" s="15">
        <f t="shared" si="6"/>
      </c>
      <c r="Z59" s="15">
        <f t="shared" si="7"/>
      </c>
      <c r="AB59" s="15">
        <f t="shared" si="2"/>
      </c>
    </row>
    <row r="60" spans="1:28" ht="12.75">
      <c r="A60" s="76">
        <v>16967300023</v>
      </c>
      <c r="B60" s="76">
        <v>59</v>
      </c>
      <c r="C60" s="90" t="s">
        <v>125</v>
      </c>
      <c r="D60" s="90" t="s">
        <v>126</v>
      </c>
      <c r="E60" s="76" t="s">
        <v>27</v>
      </c>
      <c r="F60" s="76">
        <v>32</v>
      </c>
      <c r="G60" s="76" t="s">
        <v>460</v>
      </c>
      <c r="H60" s="76">
        <v>38</v>
      </c>
      <c r="I60" s="76"/>
      <c r="J60" s="76" t="s">
        <v>817</v>
      </c>
      <c r="K60" s="91" t="s">
        <v>378</v>
      </c>
      <c r="L60" s="42" t="s">
        <v>1060</v>
      </c>
      <c r="M60" s="82" t="s">
        <v>1246</v>
      </c>
      <c r="P60" s="76" t="s">
        <v>27</v>
      </c>
      <c r="Q60" s="76" t="s">
        <v>95</v>
      </c>
      <c r="T60" s="43" t="str">
        <f t="shared" si="0"/>
        <v>Accepted</v>
      </c>
      <c r="U60" s="43">
        <f t="shared" si="1"/>
      </c>
      <c r="V60" s="43">
        <f t="shared" si="3"/>
      </c>
      <c r="W60" s="43">
        <f t="shared" si="4"/>
      </c>
      <c r="X60" s="15">
        <f t="shared" si="5"/>
      </c>
      <c r="Y60" s="15">
        <f t="shared" si="6"/>
      </c>
      <c r="Z60" s="15">
        <f t="shared" si="7"/>
      </c>
      <c r="AB60" s="15">
        <f t="shared" si="2"/>
      </c>
    </row>
    <row r="61" spans="1:28" ht="51">
      <c r="A61" s="76">
        <v>16969600023</v>
      </c>
      <c r="B61" s="76">
        <v>60</v>
      </c>
      <c r="C61" s="90" t="s">
        <v>101</v>
      </c>
      <c r="D61" s="90" t="s">
        <v>102</v>
      </c>
      <c r="E61" s="76" t="s">
        <v>27</v>
      </c>
      <c r="F61" s="76">
        <v>32</v>
      </c>
      <c r="G61" s="76" t="s">
        <v>463</v>
      </c>
      <c r="H61" s="76">
        <v>50</v>
      </c>
      <c r="I61" s="76"/>
      <c r="J61" s="76" t="s">
        <v>817</v>
      </c>
      <c r="K61" s="91" t="s">
        <v>1061</v>
      </c>
      <c r="L61" s="42" t="s">
        <v>1062</v>
      </c>
      <c r="M61" s="82" t="s">
        <v>1244</v>
      </c>
      <c r="N61" s="42" t="s">
        <v>1259</v>
      </c>
      <c r="P61" s="76" t="s">
        <v>27</v>
      </c>
      <c r="Q61" s="76" t="s">
        <v>95</v>
      </c>
      <c r="T61" s="43" t="str">
        <f t="shared" si="0"/>
        <v>Revised</v>
      </c>
      <c r="U61" s="43">
        <f t="shared" si="1"/>
      </c>
      <c r="V61" s="43">
        <f t="shared" si="3"/>
      </c>
      <c r="W61" s="43">
        <f t="shared" si="4"/>
      </c>
      <c r="X61" s="15">
        <f t="shared" si="5"/>
      </c>
      <c r="Y61" s="15">
        <f t="shared" si="6"/>
      </c>
      <c r="Z61" s="15">
        <f t="shared" si="7"/>
      </c>
      <c r="AB61" s="15">
        <f t="shared" si="2"/>
      </c>
    </row>
    <row r="62" spans="1:28" ht="12.75">
      <c r="A62" s="76">
        <v>16967400023</v>
      </c>
      <c r="B62" s="76">
        <v>61</v>
      </c>
      <c r="C62" s="90" t="s">
        <v>125</v>
      </c>
      <c r="D62" s="90" t="s">
        <v>126</v>
      </c>
      <c r="E62" s="76" t="s">
        <v>27</v>
      </c>
      <c r="F62" s="76">
        <v>33</v>
      </c>
      <c r="G62" s="76" t="s">
        <v>463</v>
      </c>
      <c r="H62" s="76">
        <v>2</v>
      </c>
      <c r="I62" s="76"/>
      <c r="J62" s="12" t="s">
        <v>817</v>
      </c>
      <c r="K62" s="91" t="s">
        <v>378</v>
      </c>
      <c r="L62" s="42" t="s">
        <v>1063</v>
      </c>
      <c r="M62" s="82" t="s">
        <v>1246</v>
      </c>
      <c r="P62" s="76" t="s">
        <v>27</v>
      </c>
      <c r="Q62" s="76" t="s">
        <v>95</v>
      </c>
      <c r="T62" s="43" t="str">
        <f t="shared" si="0"/>
        <v>Accepted</v>
      </c>
      <c r="U62" s="43">
        <f t="shared" si="1"/>
      </c>
      <c r="V62" s="43">
        <f t="shared" si="3"/>
      </c>
      <c r="W62" s="43">
        <f t="shared" si="4"/>
      </c>
      <c r="X62" s="15">
        <f t="shared" si="5"/>
      </c>
      <c r="Y62" s="15">
        <f t="shared" si="6"/>
      </c>
      <c r="Z62" s="15">
        <f t="shared" si="7"/>
      </c>
      <c r="AB62" s="15">
        <f t="shared" si="2"/>
      </c>
    </row>
    <row r="63" spans="1:28" ht="12.75">
      <c r="A63" s="76">
        <v>16967500023</v>
      </c>
      <c r="B63" s="76">
        <v>62</v>
      </c>
      <c r="C63" s="90" t="s">
        <v>125</v>
      </c>
      <c r="D63" s="90" t="s">
        <v>126</v>
      </c>
      <c r="E63" s="76" t="s">
        <v>27</v>
      </c>
      <c r="F63" s="76">
        <v>33</v>
      </c>
      <c r="G63" s="76" t="s">
        <v>463</v>
      </c>
      <c r="H63" s="76">
        <v>3</v>
      </c>
      <c r="I63" s="76"/>
      <c r="J63" s="12" t="s">
        <v>817</v>
      </c>
      <c r="K63" s="91" t="s">
        <v>378</v>
      </c>
      <c r="L63" s="42" t="s">
        <v>1064</v>
      </c>
      <c r="M63" s="82" t="s">
        <v>1246</v>
      </c>
      <c r="P63" s="76" t="s">
        <v>27</v>
      </c>
      <c r="Q63" s="76" t="s">
        <v>95</v>
      </c>
      <c r="T63" s="43" t="str">
        <f t="shared" si="0"/>
        <v>Accepted</v>
      </c>
      <c r="U63" s="43">
        <f t="shared" si="1"/>
      </c>
      <c r="V63" s="43">
        <f t="shared" si="3"/>
      </c>
      <c r="W63" s="43">
        <f t="shared" si="4"/>
      </c>
      <c r="X63" s="15">
        <f t="shared" si="5"/>
      </c>
      <c r="Y63" s="15">
        <f t="shared" si="6"/>
      </c>
      <c r="Z63" s="15">
        <f t="shared" si="7"/>
      </c>
      <c r="AB63" s="15">
        <f t="shared" si="2"/>
      </c>
    </row>
    <row r="64" spans="1:28" ht="25.5">
      <c r="A64" s="76">
        <v>16969700023</v>
      </c>
      <c r="B64" s="76">
        <v>63</v>
      </c>
      <c r="C64" s="90" t="s">
        <v>101</v>
      </c>
      <c r="D64" s="90" t="s">
        <v>102</v>
      </c>
      <c r="E64" s="76" t="s">
        <v>72</v>
      </c>
      <c r="F64" s="76">
        <v>33</v>
      </c>
      <c r="G64" s="76" t="s">
        <v>463</v>
      </c>
      <c r="H64" s="76">
        <v>10</v>
      </c>
      <c r="I64" s="76"/>
      <c r="J64" s="76" t="s">
        <v>802</v>
      </c>
      <c r="K64" s="91" t="s">
        <v>1065</v>
      </c>
      <c r="L64" s="42" t="s">
        <v>1066</v>
      </c>
      <c r="N64" s="42" t="s">
        <v>1248</v>
      </c>
      <c r="P64" s="76" t="s">
        <v>795</v>
      </c>
      <c r="Q64" s="76" t="s">
        <v>95</v>
      </c>
      <c r="T64" s="43">
        <f t="shared" si="0"/>
      </c>
      <c r="U64" s="43">
        <f t="shared" si="1"/>
        <v>0</v>
      </c>
      <c r="V64" s="43">
        <f t="shared" si="3"/>
      </c>
      <c r="W64" s="43" t="str">
        <f t="shared" si="4"/>
        <v>Unassigned</v>
      </c>
      <c r="X64" s="15">
        <f t="shared" si="5"/>
      </c>
      <c r="Y64" s="15">
        <f t="shared" si="6"/>
      </c>
      <c r="Z64" s="15">
        <f t="shared" si="7"/>
      </c>
      <c r="AB64" s="15">
        <f t="shared" si="2"/>
      </c>
    </row>
    <row r="65" spans="1:28" ht="12.75">
      <c r="A65" s="76">
        <v>16969800023</v>
      </c>
      <c r="B65" s="76">
        <v>64</v>
      </c>
      <c r="C65" s="90" t="s">
        <v>101</v>
      </c>
      <c r="D65" s="90" t="s">
        <v>102</v>
      </c>
      <c r="E65" s="76" t="s">
        <v>72</v>
      </c>
      <c r="F65" s="76">
        <v>33</v>
      </c>
      <c r="G65" s="76" t="s">
        <v>463</v>
      </c>
      <c r="H65" s="76">
        <v>15</v>
      </c>
      <c r="I65" s="76"/>
      <c r="J65" s="76" t="s">
        <v>802</v>
      </c>
      <c r="K65" s="91" t="s">
        <v>1067</v>
      </c>
      <c r="L65" s="42" t="s">
        <v>1068</v>
      </c>
      <c r="M65" s="82" t="s">
        <v>1244</v>
      </c>
      <c r="N65" s="42" t="s">
        <v>1260</v>
      </c>
      <c r="P65" s="76" t="s">
        <v>795</v>
      </c>
      <c r="Q65" s="76" t="s">
        <v>95</v>
      </c>
      <c r="T65" s="43">
        <f t="shared" si="0"/>
      </c>
      <c r="U65" s="43" t="str">
        <f t="shared" si="1"/>
        <v>Revised</v>
      </c>
      <c r="V65" s="43" t="str">
        <f t="shared" si="3"/>
        <v>Unassigned</v>
      </c>
      <c r="W65" s="43">
        <f t="shared" si="4"/>
      </c>
      <c r="X65" s="15">
        <f t="shared" si="5"/>
      </c>
      <c r="Y65" s="15">
        <f t="shared" si="6"/>
      </c>
      <c r="Z65" s="15">
        <f t="shared" si="7"/>
      </c>
      <c r="AB65" s="15">
        <f t="shared" si="2"/>
      </c>
    </row>
    <row r="66" spans="1:28" ht="38.25">
      <c r="A66" s="76">
        <v>16969900023</v>
      </c>
      <c r="B66" s="76">
        <v>65</v>
      </c>
      <c r="C66" s="90" t="s">
        <v>101</v>
      </c>
      <c r="D66" s="90" t="s">
        <v>102</v>
      </c>
      <c r="E66" s="76" t="s">
        <v>72</v>
      </c>
      <c r="F66" s="76">
        <v>33</v>
      </c>
      <c r="G66" s="76" t="s">
        <v>463</v>
      </c>
      <c r="H66" s="76">
        <v>41</v>
      </c>
      <c r="I66" s="76"/>
      <c r="J66" s="76" t="s">
        <v>802</v>
      </c>
      <c r="K66" s="91" t="s">
        <v>1069</v>
      </c>
      <c r="L66" s="42" t="s">
        <v>1057</v>
      </c>
      <c r="M66" s="82" t="s">
        <v>1246</v>
      </c>
      <c r="P66" s="76" t="s">
        <v>795</v>
      </c>
      <c r="Q66" s="76" t="s">
        <v>95</v>
      </c>
      <c r="T66" s="43">
        <f aca="true" t="shared" si="8" ref="T66:T129">IF(E66="Editorial",M66,"")</f>
      </c>
      <c r="U66" s="43" t="str">
        <f aca="true" t="shared" si="9" ref="U66:U129">IF(OR(E66="Technical",E66="General"),M66,"")</f>
        <v>Accepted</v>
      </c>
      <c r="V66" s="43" t="str">
        <f t="shared" si="3"/>
        <v>Unassigned</v>
      </c>
      <c r="W66" s="43">
        <f t="shared" si="4"/>
      </c>
      <c r="X66" s="15">
        <f t="shared" si="5"/>
      </c>
      <c r="Y66" s="15">
        <f t="shared" si="6"/>
      </c>
      <c r="Z66" s="15">
        <f t="shared" si="7"/>
      </c>
      <c r="AB66" s="15">
        <f aca="true" t="shared" si="10" ref="AB66:AB129">IF(OR(U66="rdy2vote",U66="wip"),J66,"")</f>
      </c>
    </row>
    <row r="67" spans="1:28" ht="12.75">
      <c r="A67" s="76">
        <v>16967600023</v>
      </c>
      <c r="B67" s="76">
        <v>66</v>
      </c>
      <c r="C67" s="90" t="s">
        <v>125</v>
      </c>
      <c r="D67" s="90" t="s">
        <v>126</v>
      </c>
      <c r="E67" s="76" t="s">
        <v>27</v>
      </c>
      <c r="F67" s="76">
        <v>33</v>
      </c>
      <c r="G67" s="76" t="s">
        <v>463</v>
      </c>
      <c r="H67" s="76">
        <v>41</v>
      </c>
      <c r="I67" s="76"/>
      <c r="J67" s="12" t="s">
        <v>817</v>
      </c>
      <c r="K67" s="91" t="s">
        <v>1070</v>
      </c>
      <c r="L67" s="42" t="s">
        <v>1071</v>
      </c>
      <c r="M67" s="82" t="s">
        <v>1246</v>
      </c>
      <c r="P67" s="76" t="s">
        <v>27</v>
      </c>
      <c r="Q67" s="76" t="s">
        <v>95</v>
      </c>
      <c r="T67" s="43" t="str">
        <f t="shared" si="8"/>
        <v>Accepted</v>
      </c>
      <c r="U67" s="43">
        <f t="shared" si="9"/>
      </c>
      <c r="V67" s="43">
        <f aca="true" t="shared" si="11" ref="V67:V130">IF(OR(U67="Accepted",U67="Revised",U67="Rejected",U67="Withdrawn"),P67,"")</f>
      </c>
      <c r="W67" s="43">
        <f aca="true" t="shared" si="12" ref="W67:W130">IF(U67=0,P67,"")</f>
      </c>
      <c r="X67" s="15">
        <f aca="true" t="shared" si="13" ref="X67:X130">IF(U67="wip",P67,"")</f>
      </c>
      <c r="Y67" s="15">
        <f aca="true" t="shared" si="14" ref="Y67:Y130">IF(U67="rdy2vote",P67,"")</f>
      </c>
      <c r="Z67" s="15">
        <f aca="true" t="shared" si="15" ref="Z67:Z130">IF(U67="oos",P67,"")</f>
      </c>
      <c r="AB67" s="15">
        <f t="shared" si="10"/>
      </c>
    </row>
    <row r="68" spans="1:28" ht="25.5">
      <c r="A68" s="76">
        <v>16970000023</v>
      </c>
      <c r="B68" s="76">
        <v>67</v>
      </c>
      <c r="C68" s="90" t="s">
        <v>101</v>
      </c>
      <c r="D68" s="90" t="s">
        <v>102</v>
      </c>
      <c r="E68" s="76" t="s">
        <v>72</v>
      </c>
      <c r="F68" s="76">
        <v>33</v>
      </c>
      <c r="G68" s="76" t="s">
        <v>463</v>
      </c>
      <c r="H68" s="76">
        <v>47</v>
      </c>
      <c r="I68" s="76"/>
      <c r="J68" s="76" t="s">
        <v>802</v>
      </c>
      <c r="K68" s="91" t="s">
        <v>1072</v>
      </c>
      <c r="L68" s="42" t="s">
        <v>1073</v>
      </c>
      <c r="M68" s="82" t="s">
        <v>1244</v>
      </c>
      <c r="N68" s="42" t="s">
        <v>1261</v>
      </c>
      <c r="P68" s="76" t="s">
        <v>795</v>
      </c>
      <c r="Q68" s="76" t="s">
        <v>95</v>
      </c>
      <c r="T68" s="43">
        <f t="shared" si="8"/>
      </c>
      <c r="U68" s="43" t="str">
        <f t="shared" si="9"/>
        <v>Revised</v>
      </c>
      <c r="V68" s="43" t="str">
        <f t="shared" si="11"/>
        <v>Unassigned</v>
      </c>
      <c r="W68" s="43">
        <f t="shared" si="12"/>
      </c>
      <c r="X68" s="15">
        <f t="shared" si="13"/>
      </c>
      <c r="Y68" s="15">
        <f t="shared" si="14"/>
      </c>
      <c r="Z68" s="15">
        <f t="shared" si="15"/>
      </c>
      <c r="AB68" s="15">
        <f t="shared" si="10"/>
      </c>
    </row>
    <row r="69" spans="1:28" ht="25.5">
      <c r="A69" s="76">
        <v>16970100023</v>
      </c>
      <c r="B69" s="76">
        <v>68</v>
      </c>
      <c r="C69" s="90" t="s">
        <v>101</v>
      </c>
      <c r="D69" s="90" t="s">
        <v>102</v>
      </c>
      <c r="E69" s="76" t="s">
        <v>72</v>
      </c>
      <c r="F69" s="76">
        <v>33</v>
      </c>
      <c r="G69" s="76" t="s">
        <v>463</v>
      </c>
      <c r="H69" s="76">
        <v>51</v>
      </c>
      <c r="I69" s="76"/>
      <c r="J69" s="76" t="s">
        <v>802</v>
      </c>
      <c r="K69" s="91" t="s">
        <v>1074</v>
      </c>
      <c r="L69" s="42" t="s">
        <v>1075</v>
      </c>
      <c r="M69" s="82" t="s">
        <v>1246</v>
      </c>
      <c r="P69" s="76" t="s">
        <v>795</v>
      </c>
      <c r="Q69" s="76" t="s">
        <v>95</v>
      </c>
      <c r="T69" s="43">
        <f t="shared" si="8"/>
      </c>
      <c r="U69" s="43" t="str">
        <f t="shared" si="9"/>
        <v>Accepted</v>
      </c>
      <c r="V69" s="43" t="str">
        <f t="shared" si="11"/>
        <v>Unassigned</v>
      </c>
      <c r="W69" s="43">
        <f t="shared" si="12"/>
      </c>
      <c r="X69" s="15">
        <f t="shared" si="13"/>
      </c>
      <c r="Y69" s="15">
        <f t="shared" si="14"/>
      </c>
      <c r="Z69" s="15">
        <f t="shared" si="15"/>
      </c>
      <c r="AB69" s="15">
        <f t="shared" si="10"/>
      </c>
    </row>
    <row r="70" spans="1:28" ht="25.5">
      <c r="A70" s="76">
        <v>16951600023</v>
      </c>
      <c r="B70" s="76">
        <v>69</v>
      </c>
      <c r="C70" s="90" t="s">
        <v>1014</v>
      </c>
      <c r="D70" s="90" t="s">
        <v>1015</v>
      </c>
      <c r="E70" s="76" t="s">
        <v>72</v>
      </c>
      <c r="F70" s="76">
        <v>34</v>
      </c>
      <c r="G70" s="76" t="s">
        <v>477</v>
      </c>
      <c r="H70" s="76">
        <v>5</v>
      </c>
      <c r="I70" s="76"/>
      <c r="J70" s="12" t="s">
        <v>801</v>
      </c>
      <c r="K70" s="91" t="s">
        <v>1076</v>
      </c>
      <c r="L70" s="42" t="s">
        <v>1077</v>
      </c>
      <c r="P70" s="76" t="s">
        <v>795</v>
      </c>
      <c r="Q70" s="76" t="s">
        <v>18</v>
      </c>
      <c r="T70" s="43">
        <f t="shared" si="8"/>
      </c>
      <c r="U70" s="43">
        <f t="shared" si="9"/>
        <v>0</v>
      </c>
      <c r="V70" s="43">
        <f t="shared" si="11"/>
      </c>
      <c r="W70" s="43" t="str">
        <f t="shared" si="12"/>
        <v>Unassigned</v>
      </c>
      <c r="X70" s="15">
        <f t="shared" si="13"/>
      </c>
      <c r="Y70" s="15">
        <f t="shared" si="14"/>
      </c>
      <c r="Z70" s="15">
        <f t="shared" si="15"/>
      </c>
      <c r="AB70" s="15">
        <f t="shared" si="10"/>
      </c>
    </row>
    <row r="71" spans="1:28" ht="25.5">
      <c r="A71" s="76">
        <v>16967700023</v>
      </c>
      <c r="B71" s="76">
        <v>70</v>
      </c>
      <c r="C71" s="90" t="s">
        <v>125</v>
      </c>
      <c r="D71" s="90" t="s">
        <v>126</v>
      </c>
      <c r="E71" s="76" t="s">
        <v>27</v>
      </c>
      <c r="F71" s="76">
        <v>34</v>
      </c>
      <c r="G71" s="76" t="s">
        <v>495</v>
      </c>
      <c r="H71" s="76">
        <v>20</v>
      </c>
      <c r="I71" s="76"/>
      <c r="J71" s="12" t="s">
        <v>817</v>
      </c>
      <c r="K71" s="91" t="s">
        <v>1078</v>
      </c>
      <c r="L71" s="42" t="s">
        <v>1079</v>
      </c>
      <c r="M71" s="82" t="s">
        <v>1246</v>
      </c>
      <c r="P71" s="76" t="s">
        <v>27</v>
      </c>
      <c r="Q71" s="76" t="s">
        <v>95</v>
      </c>
      <c r="T71" s="43" t="str">
        <f t="shared" si="8"/>
        <v>Accepted</v>
      </c>
      <c r="U71" s="43">
        <f t="shared" si="9"/>
      </c>
      <c r="V71" s="43">
        <f t="shared" si="11"/>
      </c>
      <c r="W71" s="43">
        <f t="shared" si="12"/>
      </c>
      <c r="X71" s="15">
        <f t="shared" si="13"/>
      </c>
      <c r="Y71" s="15">
        <f t="shared" si="14"/>
      </c>
      <c r="Z71" s="15">
        <f t="shared" si="15"/>
      </c>
      <c r="AB71" s="15">
        <f t="shared" si="10"/>
      </c>
    </row>
    <row r="72" spans="1:28" ht="51">
      <c r="A72" s="76">
        <v>16951500023</v>
      </c>
      <c r="B72" s="76">
        <v>71</v>
      </c>
      <c r="C72" s="90" t="s">
        <v>1014</v>
      </c>
      <c r="D72" s="90" t="s">
        <v>1015</v>
      </c>
      <c r="E72" s="76" t="s">
        <v>72</v>
      </c>
      <c r="F72" s="76">
        <v>34</v>
      </c>
      <c r="G72" s="76" t="s">
        <v>1080</v>
      </c>
      <c r="H72" s="76">
        <v>22</v>
      </c>
      <c r="I72" s="76"/>
      <c r="J72" s="12" t="s">
        <v>801</v>
      </c>
      <c r="K72" s="91" t="s">
        <v>1035</v>
      </c>
      <c r="L72" s="42" t="s">
        <v>1081</v>
      </c>
      <c r="P72" s="76" t="s">
        <v>795</v>
      </c>
      <c r="Q72" s="76" t="s">
        <v>18</v>
      </c>
      <c r="T72" s="43">
        <f t="shared" si="8"/>
      </c>
      <c r="U72" s="43">
        <f t="shared" si="9"/>
        <v>0</v>
      </c>
      <c r="V72" s="43">
        <f t="shared" si="11"/>
      </c>
      <c r="W72" s="43" t="str">
        <f t="shared" si="12"/>
        <v>Unassigned</v>
      </c>
      <c r="X72" s="15">
        <f t="shared" si="13"/>
      </c>
      <c r="Y72" s="15">
        <f t="shared" si="14"/>
      </c>
      <c r="Z72" s="15">
        <f t="shared" si="15"/>
      </c>
      <c r="AB72" s="15">
        <f t="shared" si="10"/>
      </c>
    </row>
    <row r="73" spans="1:28" ht="25.5">
      <c r="A73" s="76">
        <v>16951700023</v>
      </c>
      <c r="B73" s="76">
        <v>72</v>
      </c>
      <c r="C73" s="90" t="s">
        <v>1014</v>
      </c>
      <c r="D73" s="90" t="s">
        <v>1015</v>
      </c>
      <c r="E73" s="76" t="s">
        <v>72</v>
      </c>
      <c r="F73" s="76">
        <v>34</v>
      </c>
      <c r="G73" s="76" t="s">
        <v>495</v>
      </c>
      <c r="H73" s="76">
        <v>32</v>
      </c>
      <c r="I73" s="76"/>
      <c r="J73" s="12" t="s">
        <v>801</v>
      </c>
      <c r="K73" s="91" t="s">
        <v>1076</v>
      </c>
      <c r="L73" s="42" t="s">
        <v>1082</v>
      </c>
      <c r="P73" s="76" t="s">
        <v>795</v>
      </c>
      <c r="Q73" s="76" t="s">
        <v>18</v>
      </c>
      <c r="T73" s="43">
        <f t="shared" si="8"/>
      </c>
      <c r="U73" s="43">
        <f t="shared" si="9"/>
        <v>0</v>
      </c>
      <c r="V73" s="43">
        <f t="shared" si="11"/>
      </c>
      <c r="W73" s="43" t="str">
        <f t="shared" si="12"/>
        <v>Unassigned</v>
      </c>
      <c r="X73" s="15">
        <f t="shared" si="13"/>
      </c>
      <c r="Y73" s="15">
        <f t="shared" si="14"/>
      </c>
      <c r="Z73" s="15">
        <f t="shared" si="15"/>
      </c>
      <c r="AB73" s="15">
        <f t="shared" si="10"/>
      </c>
    </row>
    <row r="74" spans="1:28" ht="12.75">
      <c r="A74" s="76">
        <v>16967800023</v>
      </c>
      <c r="B74" s="76">
        <v>73</v>
      </c>
      <c r="C74" s="90" t="s">
        <v>125</v>
      </c>
      <c r="D74" s="90" t="s">
        <v>126</v>
      </c>
      <c r="E74" s="76" t="s">
        <v>27</v>
      </c>
      <c r="F74" s="76">
        <v>34</v>
      </c>
      <c r="G74" s="76" t="s">
        <v>1083</v>
      </c>
      <c r="H74" s="76">
        <v>54</v>
      </c>
      <c r="I74" s="76"/>
      <c r="J74" s="12" t="s">
        <v>817</v>
      </c>
      <c r="K74" s="91" t="s">
        <v>1084</v>
      </c>
      <c r="L74" s="42" t="s">
        <v>1085</v>
      </c>
      <c r="M74" s="82" t="s">
        <v>1246</v>
      </c>
      <c r="P74" s="76" t="s">
        <v>27</v>
      </c>
      <c r="Q74" s="76" t="s">
        <v>95</v>
      </c>
      <c r="T74" s="43" t="str">
        <f t="shared" si="8"/>
        <v>Accepted</v>
      </c>
      <c r="U74" s="43">
        <f t="shared" si="9"/>
      </c>
      <c r="V74" s="43">
        <f t="shared" si="11"/>
      </c>
      <c r="W74" s="43">
        <f t="shared" si="12"/>
      </c>
      <c r="X74" s="15">
        <f t="shared" si="13"/>
      </c>
      <c r="Y74" s="15">
        <f t="shared" si="14"/>
      </c>
      <c r="Z74" s="15">
        <f t="shared" si="15"/>
      </c>
      <c r="AB74" s="15">
        <f t="shared" si="10"/>
      </c>
    </row>
    <row r="75" spans="1:28" ht="12.75">
      <c r="A75" s="76">
        <v>16967900023</v>
      </c>
      <c r="B75" s="76">
        <v>74</v>
      </c>
      <c r="C75" s="90" t="s">
        <v>125</v>
      </c>
      <c r="D75" s="90" t="s">
        <v>126</v>
      </c>
      <c r="E75" s="76" t="s">
        <v>27</v>
      </c>
      <c r="F75" s="76">
        <v>35</v>
      </c>
      <c r="G75" s="76" t="s">
        <v>1083</v>
      </c>
      <c r="H75" s="76">
        <v>8</v>
      </c>
      <c r="I75" s="76"/>
      <c r="J75" s="76" t="s">
        <v>817</v>
      </c>
      <c r="K75" s="91" t="s">
        <v>378</v>
      </c>
      <c r="L75" s="42" t="s">
        <v>1086</v>
      </c>
      <c r="M75" s="82" t="s">
        <v>1246</v>
      </c>
      <c r="P75" s="76" t="s">
        <v>27</v>
      </c>
      <c r="Q75" s="76" t="s">
        <v>95</v>
      </c>
      <c r="T75" s="43" t="str">
        <f t="shared" si="8"/>
        <v>Accepted</v>
      </c>
      <c r="U75" s="43">
        <f t="shared" si="9"/>
      </c>
      <c r="V75" s="43">
        <f t="shared" si="11"/>
      </c>
      <c r="W75" s="43">
        <f t="shared" si="12"/>
      </c>
      <c r="X75" s="15">
        <f t="shared" si="13"/>
      </c>
      <c r="Y75" s="15">
        <f t="shared" si="14"/>
      </c>
      <c r="Z75" s="15">
        <f t="shared" si="15"/>
      </c>
      <c r="AB75" s="15">
        <f t="shared" si="10"/>
      </c>
    </row>
    <row r="76" spans="1:28" ht="12.75">
      <c r="A76" s="76">
        <v>16968000023</v>
      </c>
      <c r="B76" s="76">
        <v>75</v>
      </c>
      <c r="C76" s="90" t="s">
        <v>125</v>
      </c>
      <c r="D76" s="90" t="s">
        <v>126</v>
      </c>
      <c r="E76" s="76" t="s">
        <v>27</v>
      </c>
      <c r="F76" s="76">
        <v>35</v>
      </c>
      <c r="G76" s="76" t="s">
        <v>1083</v>
      </c>
      <c r="H76" s="76">
        <v>11</v>
      </c>
      <c r="I76" s="76"/>
      <c r="J76" s="76" t="s">
        <v>817</v>
      </c>
      <c r="K76" s="91" t="s">
        <v>378</v>
      </c>
      <c r="L76" s="42" t="s">
        <v>1087</v>
      </c>
      <c r="M76" s="82" t="s">
        <v>1246</v>
      </c>
      <c r="P76" s="76" t="s">
        <v>27</v>
      </c>
      <c r="Q76" s="76" t="s">
        <v>95</v>
      </c>
      <c r="T76" s="43" t="str">
        <f t="shared" si="8"/>
        <v>Accepted</v>
      </c>
      <c r="U76" s="43">
        <f t="shared" si="9"/>
      </c>
      <c r="V76" s="43">
        <f t="shared" si="11"/>
      </c>
      <c r="W76" s="43">
        <f t="shared" si="12"/>
      </c>
      <c r="X76" s="15">
        <f t="shared" si="13"/>
      </c>
      <c r="Y76" s="15">
        <f t="shared" si="14"/>
      </c>
      <c r="Z76" s="15">
        <f t="shared" si="15"/>
      </c>
      <c r="AB76" s="15">
        <f t="shared" si="10"/>
      </c>
    </row>
    <row r="77" spans="1:28" ht="25.5">
      <c r="A77" s="76">
        <v>16968100023</v>
      </c>
      <c r="B77" s="76">
        <v>76</v>
      </c>
      <c r="C77" s="90" t="s">
        <v>125</v>
      </c>
      <c r="D77" s="90" t="s">
        <v>126</v>
      </c>
      <c r="E77" s="76" t="s">
        <v>27</v>
      </c>
      <c r="F77" s="76">
        <v>35</v>
      </c>
      <c r="G77" s="76" t="s">
        <v>1088</v>
      </c>
      <c r="H77" s="76">
        <v>24</v>
      </c>
      <c r="I77" s="76"/>
      <c r="J77" s="12" t="s">
        <v>817</v>
      </c>
      <c r="K77" s="91" t="s">
        <v>1078</v>
      </c>
      <c r="L77" s="42" t="s">
        <v>1089</v>
      </c>
      <c r="M77" s="82" t="s">
        <v>1246</v>
      </c>
      <c r="P77" s="76" t="s">
        <v>27</v>
      </c>
      <c r="Q77" s="76" t="s">
        <v>95</v>
      </c>
      <c r="T77" s="43" t="str">
        <f t="shared" si="8"/>
        <v>Accepted</v>
      </c>
      <c r="U77" s="43">
        <f t="shared" si="9"/>
      </c>
      <c r="V77" s="43">
        <f t="shared" si="11"/>
      </c>
      <c r="W77" s="43">
        <f t="shared" si="12"/>
      </c>
      <c r="X77" s="15">
        <f t="shared" si="13"/>
      </c>
      <c r="Y77" s="15">
        <f t="shared" si="14"/>
      </c>
      <c r="Z77" s="15">
        <f t="shared" si="15"/>
      </c>
      <c r="AB77" s="15">
        <f t="shared" si="10"/>
      </c>
    </row>
    <row r="78" spans="1:28" ht="89.25">
      <c r="A78" s="76">
        <v>16974000023</v>
      </c>
      <c r="B78" s="76">
        <v>77</v>
      </c>
      <c r="C78" s="90" t="s">
        <v>232</v>
      </c>
      <c r="D78" s="90" t="s">
        <v>233</v>
      </c>
      <c r="E78" s="76" t="s">
        <v>72</v>
      </c>
      <c r="F78" s="76">
        <v>35</v>
      </c>
      <c r="G78" s="76" t="s">
        <v>1088</v>
      </c>
      <c r="H78" s="76">
        <v>48</v>
      </c>
      <c r="I78" s="76"/>
      <c r="J78" s="76" t="s">
        <v>824</v>
      </c>
      <c r="K78" s="91" t="s">
        <v>1090</v>
      </c>
      <c r="L78" s="42" t="s">
        <v>1091</v>
      </c>
      <c r="M78" s="82" t="s">
        <v>1244</v>
      </c>
      <c r="N78" s="42" t="s">
        <v>1262</v>
      </c>
      <c r="P78" s="76" t="s">
        <v>795</v>
      </c>
      <c r="Q78" s="76" t="s">
        <v>95</v>
      </c>
      <c r="T78" s="43">
        <f t="shared" si="8"/>
      </c>
      <c r="U78" s="43" t="str">
        <f t="shared" si="9"/>
        <v>Revised</v>
      </c>
      <c r="V78" s="43" t="str">
        <f t="shared" si="11"/>
        <v>Unassigned</v>
      </c>
      <c r="W78" s="43">
        <f t="shared" si="12"/>
      </c>
      <c r="X78" s="15">
        <f t="shared" si="13"/>
      </c>
      <c r="Y78" s="15">
        <f t="shared" si="14"/>
      </c>
      <c r="Z78" s="15">
        <f t="shared" si="15"/>
      </c>
      <c r="AB78" s="15">
        <f t="shared" si="10"/>
      </c>
    </row>
    <row r="79" spans="1:28" ht="38.25">
      <c r="A79" s="76">
        <v>16937800023</v>
      </c>
      <c r="B79" s="76">
        <v>78</v>
      </c>
      <c r="C79" s="90" t="s">
        <v>174</v>
      </c>
      <c r="D79" s="90" t="s">
        <v>175</v>
      </c>
      <c r="E79" s="76" t="s">
        <v>72</v>
      </c>
      <c r="F79" s="76">
        <v>38</v>
      </c>
      <c r="G79" s="76" t="s">
        <v>509</v>
      </c>
      <c r="H79" s="76">
        <v>12</v>
      </c>
      <c r="I79" s="76"/>
      <c r="J79" s="76" t="s">
        <v>802</v>
      </c>
      <c r="K79" s="91" t="s">
        <v>1092</v>
      </c>
      <c r="L79" s="42" t="s">
        <v>1093</v>
      </c>
      <c r="N79" s="42" t="s">
        <v>1248</v>
      </c>
      <c r="P79" s="76" t="s">
        <v>795</v>
      </c>
      <c r="Q79" s="76" t="s">
        <v>18</v>
      </c>
      <c r="T79" s="43">
        <f t="shared" si="8"/>
      </c>
      <c r="U79" s="43">
        <f t="shared" si="9"/>
        <v>0</v>
      </c>
      <c r="V79" s="43">
        <f t="shared" si="11"/>
      </c>
      <c r="W79" s="43" t="str">
        <f t="shared" si="12"/>
        <v>Unassigned</v>
      </c>
      <c r="X79" s="15">
        <f t="shared" si="13"/>
      </c>
      <c r="Y79" s="15">
        <f t="shared" si="14"/>
      </c>
      <c r="Z79" s="15">
        <f t="shared" si="15"/>
      </c>
      <c r="AB79" s="15">
        <f t="shared" si="10"/>
      </c>
    </row>
    <row r="80" spans="1:28" ht="12.75">
      <c r="A80" s="76">
        <v>16970200023</v>
      </c>
      <c r="B80" s="76">
        <v>79</v>
      </c>
      <c r="C80" s="90" t="s">
        <v>101</v>
      </c>
      <c r="D80" s="90" t="s">
        <v>102</v>
      </c>
      <c r="E80" s="76" t="s">
        <v>27</v>
      </c>
      <c r="F80" s="76">
        <v>38</v>
      </c>
      <c r="G80" s="76" t="s">
        <v>509</v>
      </c>
      <c r="H80" s="76">
        <v>14</v>
      </c>
      <c r="I80" s="76"/>
      <c r="J80" s="76" t="s">
        <v>817</v>
      </c>
      <c r="K80" s="91" t="s">
        <v>1094</v>
      </c>
      <c r="L80" s="42" t="s">
        <v>1095</v>
      </c>
      <c r="M80" s="82" t="s">
        <v>1246</v>
      </c>
      <c r="P80" s="76" t="s">
        <v>27</v>
      </c>
      <c r="Q80" s="76" t="s">
        <v>95</v>
      </c>
      <c r="T80" s="43" t="str">
        <f t="shared" si="8"/>
        <v>Accepted</v>
      </c>
      <c r="U80" s="43">
        <f t="shared" si="9"/>
      </c>
      <c r="V80" s="43">
        <f t="shared" si="11"/>
      </c>
      <c r="W80" s="43">
        <f t="shared" si="12"/>
      </c>
      <c r="X80" s="15">
        <f t="shared" si="13"/>
      </c>
      <c r="Y80" s="15">
        <f t="shared" si="14"/>
      </c>
      <c r="Z80" s="15">
        <f t="shared" si="15"/>
      </c>
      <c r="AB80" s="15">
        <f t="shared" si="10"/>
      </c>
    </row>
    <row r="81" spans="1:28" ht="12.75">
      <c r="A81" s="76">
        <v>16970300023</v>
      </c>
      <c r="B81" s="76">
        <v>80</v>
      </c>
      <c r="C81" s="90" t="s">
        <v>101</v>
      </c>
      <c r="D81" s="90" t="s">
        <v>102</v>
      </c>
      <c r="E81" s="76" t="s">
        <v>27</v>
      </c>
      <c r="F81" s="76">
        <v>38</v>
      </c>
      <c r="G81" s="76" t="s">
        <v>509</v>
      </c>
      <c r="H81" s="76">
        <v>17</v>
      </c>
      <c r="I81" s="76"/>
      <c r="J81" s="12" t="s">
        <v>817</v>
      </c>
      <c r="K81" s="91" t="s">
        <v>1096</v>
      </c>
      <c r="L81" s="42" t="s">
        <v>1095</v>
      </c>
      <c r="M81" s="82" t="s">
        <v>1246</v>
      </c>
      <c r="P81" s="76" t="s">
        <v>27</v>
      </c>
      <c r="Q81" s="76" t="s">
        <v>95</v>
      </c>
      <c r="T81" s="43" t="str">
        <f t="shared" si="8"/>
        <v>Accepted</v>
      </c>
      <c r="U81" s="43">
        <f t="shared" si="9"/>
      </c>
      <c r="V81" s="43">
        <f t="shared" si="11"/>
      </c>
      <c r="W81" s="43">
        <f t="shared" si="12"/>
      </c>
      <c r="X81" s="15">
        <f t="shared" si="13"/>
      </c>
      <c r="Y81" s="15">
        <f t="shared" si="14"/>
      </c>
      <c r="Z81" s="15">
        <f t="shared" si="15"/>
      </c>
      <c r="AB81" s="15">
        <f t="shared" si="10"/>
      </c>
    </row>
    <row r="82" spans="1:28" ht="25.5">
      <c r="A82" s="76">
        <v>16968200023</v>
      </c>
      <c r="B82" s="76">
        <v>81</v>
      </c>
      <c r="C82" s="90" t="s">
        <v>125</v>
      </c>
      <c r="D82" s="90" t="s">
        <v>126</v>
      </c>
      <c r="E82" s="76" t="s">
        <v>27</v>
      </c>
      <c r="F82" s="76">
        <v>38</v>
      </c>
      <c r="G82" s="76">
        <v>5.5</v>
      </c>
      <c r="H82" s="76">
        <v>26</v>
      </c>
      <c r="I82" s="76"/>
      <c r="J82" s="76" t="s">
        <v>817</v>
      </c>
      <c r="K82" s="91" t="s">
        <v>1097</v>
      </c>
      <c r="L82" s="42" t="s">
        <v>1098</v>
      </c>
      <c r="M82" s="82" t="s">
        <v>1246</v>
      </c>
      <c r="P82" s="76" t="s">
        <v>27</v>
      </c>
      <c r="Q82" s="76" t="s">
        <v>95</v>
      </c>
      <c r="T82" s="43" t="str">
        <f t="shared" si="8"/>
        <v>Accepted</v>
      </c>
      <c r="U82" s="43">
        <f t="shared" si="9"/>
      </c>
      <c r="V82" s="43">
        <f t="shared" si="11"/>
      </c>
      <c r="W82" s="43">
        <f t="shared" si="12"/>
      </c>
      <c r="X82" s="15">
        <f t="shared" si="13"/>
      </c>
      <c r="Y82" s="15">
        <f t="shared" si="14"/>
      </c>
      <c r="Z82" s="15">
        <f t="shared" si="15"/>
      </c>
      <c r="AB82" s="15">
        <f t="shared" si="10"/>
      </c>
    </row>
    <row r="83" spans="1:28" ht="38.25">
      <c r="A83" s="76">
        <v>16968300023</v>
      </c>
      <c r="B83" s="76">
        <v>82</v>
      </c>
      <c r="C83" s="90" t="s">
        <v>125</v>
      </c>
      <c r="D83" s="90" t="s">
        <v>126</v>
      </c>
      <c r="E83" s="76" t="s">
        <v>27</v>
      </c>
      <c r="F83" s="76">
        <v>38</v>
      </c>
      <c r="G83" s="76">
        <v>5.5</v>
      </c>
      <c r="H83" s="76">
        <v>27</v>
      </c>
      <c r="I83" s="76"/>
      <c r="J83" s="76" t="s">
        <v>817</v>
      </c>
      <c r="K83" s="91" t="s">
        <v>378</v>
      </c>
      <c r="L83" s="42" t="s">
        <v>1099</v>
      </c>
      <c r="M83" s="82" t="s">
        <v>1246</v>
      </c>
      <c r="P83" s="76" t="s">
        <v>27</v>
      </c>
      <c r="Q83" s="76" t="s">
        <v>95</v>
      </c>
      <c r="T83" s="43" t="str">
        <f t="shared" si="8"/>
        <v>Accepted</v>
      </c>
      <c r="U83" s="43">
        <f t="shared" si="9"/>
      </c>
      <c r="V83" s="43">
        <f t="shared" si="11"/>
      </c>
      <c r="W83" s="43">
        <f t="shared" si="12"/>
      </c>
      <c r="X83" s="15">
        <f t="shared" si="13"/>
      </c>
      <c r="Y83" s="15">
        <f t="shared" si="14"/>
      </c>
      <c r="Z83" s="15">
        <f t="shared" si="15"/>
      </c>
      <c r="AB83" s="15">
        <f t="shared" si="10"/>
      </c>
    </row>
    <row r="84" spans="1:28" ht="38.25">
      <c r="A84" s="76">
        <v>16978300023</v>
      </c>
      <c r="B84" s="76">
        <v>83</v>
      </c>
      <c r="C84" s="90" t="s">
        <v>232</v>
      </c>
      <c r="D84" s="90" t="s">
        <v>233</v>
      </c>
      <c r="E84" s="76" t="s">
        <v>72</v>
      </c>
      <c r="F84" s="76">
        <v>39</v>
      </c>
      <c r="G84" s="76" t="s">
        <v>549</v>
      </c>
      <c r="H84" s="76">
        <v>21</v>
      </c>
      <c r="I84" s="76"/>
      <c r="J84" s="76" t="s">
        <v>802</v>
      </c>
      <c r="K84" s="91" t="s">
        <v>1100</v>
      </c>
      <c r="L84" s="42" t="s">
        <v>1101</v>
      </c>
      <c r="M84" s="82" t="s">
        <v>1246</v>
      </c>
      <c r="P84" s="76" t="s">
        <v>795</v>
      </c>
      <c r="Q84" s="76" t="s">
        <v>95</v>
      </c>
      <c r="T84" s="43">
        <f t="shared" si="8"/>
      </c>
      <c r="U84" s="43" t="str">
        <f t="shared" si="9"/>
        <v>Accepted</v>
      </c>
      <c r="V84" s="43" t="str">
        <f t="shared" si="11"/>
        <v>Unassigned</v>
      </c>
      <c r="W84" s="43">
        <f t="shared" si="12"/>
      </c>
      <c r="X84" s="15">
        <f t="shared" si="13"/>
      </c>
      <c r="Y84" s="15">
        <f t="shared" si="14"/>
      </c>
      <c r="Z84" s="15">
        <f t="shared" si="15"/>
      </c>
      <c r="AB84" s="15">
        <f t="shared" si="10"/>
      </c>
    </row>
    <row r="85" spans="1:28" ht="51">
      <c r="A85" s="76">
        <v>16974500023</v>
      </c>
      <c r="B85" s="76">
        <v>84</v>
      </c>
      <c r="C85" s="90" t="s">
        <v>232</v>
      </c>
      <c r="D85" s="90" t="s">
        <v>233</v>
      </c>
      <c r="E85" s="76" t="s">
        <v>72</v>
      </c>
      <c r="F85" s="76">
        <v>41</v>
      </c>
      <c r="G85" s="76" t="s">
        <v>552</v>
      </c>
      <c r="H85" s="76">
        <v>21</v>
      </c>
      <c r="I85" s="76"/>
      <c r="J85" s="12" t="s">
        <v>1239</v>
      </c>
      <c r="K85" s="91" t="s">
        <v>1102</v>
      </c>
      <c r="L85" s="42" t="s">
        <v>1103</v>
      </c>
      <c r="P85" s="76" t="s">
        <v>795</v>
      </c>
      <c r="Q85" s="76" t="s">
        <v>95</v>
      </c>
      <c r="T85" s="43">
        <f t="shared" si="8"/>
      </c>
      <c r="U85" s="43">
        <f t="shared" si="9"/>
        <v>0</v>
      </c>
      <c r="V85" s="43">
        <f t="shared" si="11"/>
      </c>
      <c r="W85" s="43" t="str">
        <f t="shared" si="12"/>
        <v>Unassigned</v>
      </c>
      <c r="X85" s="15">
        <f t="shared" si="13"/>
      </c>
      <c r="Y85" s="15">
        <f t="shared" si="14"/>
      </c>
      <c r="Z85" s="15">
        <f t="shared" si="15"/>
      </c>
      <c r="AB85" s="15">
        <f t="shared" si="10"/>
      </c>
    </row>
    <row r="86" spans="1:28" ht="38.25">
      <c r="A86" s="76">
        <v>16970400023</v>
      </c>
      <c r="B86" s="76">
        <v>85</v>
      </c>
      <c r="C86" s="90" t="s">
        <v>101</v>
      </c>
      <c r="D86" s="90" t="s">
        <v>102</v>
      </c>
      <c r="E86" s="76" t="s">
        <v>27</v>
      </c>
      <c r="F86" s="76">
        <v>41</v>
      </c>
      <c r="G86" s="76" t="s">
        <v>552</v>
      </c>
      <c r="H86" s="76">
        <v>22</v>
      </c>
      <c r="I86" s="76"/>
      <c r="J86" s="12" t="s">
        <v>817</v>
      </c>
      <c r="K86" s="91" t="s">
        <v>1104</v>
      </c>
      <c r="L86" s="42" t="s">
        <v>1105</v>
      </c>
      <c r="M86" s="82" t="s">
        <v>1246</v>
      </c>
      <c r="N86" s="83"/>
      <c r="P86" s="76" t="s">
        <v>27</v>
      </c>
      <c r="Q86" s="76" t="s">
        <v>95</v>
      </c>
      <c r="T86" s="43" t="str">
        <f t="shared" si="8"/>
        <v>Accepted</v>
      </c>
      <c r="U86" s="43">
        <f t="shared" si="9"/>
      </c>
      <c r="V86" s="43">
        <f t="shared" si="11"/>
      </c>
      <c r="W86" s="43">
        <f t="shared" si="12"/>
      </c>
      <c r="X86" s="15">
        <f t="shared" si="13"/>
      </c>
      <c r="Y86" s="15">
        <f t="shared" si="14"/>
      </c>
      <c r="Z86" s="15">
        <f t="shared" si="15"/>
      </c>
      <c r="AB86" s="15">
        <f t="shared" si="10"/>
      </c>
    </row>
    <row r="87" spans="1:28" ht="25.5">
      <c r="A87" s="76">
        <v>16970500023</v>
      </c>
      <c r="B87" s="76">
        <v>86</v>
      </c>
      <c r="C87" s="90" t="s">
        <v>101</v>
      </c>
      <c r="D87" s="90" t="s">
        <v>102</v>
      </c>
      <c r="E87" s="76" t="s">
        <v>27</v>
      </c>
      <c r="F87" s="76">
        <v>41</v>
      </c>
      <c r="G87" s="76" t="s">
        <v>552</v>
      </c>
      <c r="H87" s="76">
        <v>23</v>
      </c>
      <c r="I87" s="76"/>
      <c r="J87" s="17" t="s">
        <v>817</v>
      </c>
      <c r="K87" s="91" t="s">
        <v>1106</v>
      </c>
      <c r="L87" s="42" t="s">
        <v>1057</v>
      </c>
      <c r="M87" s="82" t="s">
        <v>1246</v>
      </c>
      <c r="N87" s="83"/>
      <c r="P87" s="76" t="s">
        <v>27</v>
      </c>
      <c r="Q87" s="76" t="s">
        <v>95</v>
      </c>
      <c r="T87" s="43" t="str">
        <f t="shared" si="8"/>
        <v>Accepted</v>
      </c>
      <c r="U87" s="43">
        <f t="shared" si="9"/>
      </c>
      <c r="V87" s="43">
        <f t="shared" si="11"/>
      </c>
      <c r="W87" s="43">
        <f t="shared" si="12"/>
      </c>
      <c r="X87" s="15">
        <f t="shared" si="13"/>
      </c>
      <c r="Y87" s="15">
        <f t="shared" si="14"/>
      </c>
      <c r="Z87" s="15">
        <f t="shared" si="15"/>
      </c>
      <c r="AB87" s="15">
        <f t="shared" si="10"/>
      </c>
    </row>
    <row r="88" spans="1:28" ht="12.75">
      <c r="A88" s="76">
        <v>16970800023</v>
      </c>
      <c r="B88" s="76">
        <v>87</v>
      </c>
      <c r="C88" s="90" t="s">
        <v>101</v>
      </c>
      <c r="D88" s="90" t="s">
        <v>102</v>
      </c>
      <c r="E88" s="76" t="s">
        <v>27</v>
      </c>
      <c r="F88" s="76">
        <v>41</v>
      </c>
      <c r="G88" s="76" t="s">
        <v>552</v>
      </c>
      <c r="H88" s="76">
        <v>39</v>
      </c>
      <c r="I88" s="76"/>
      <c r="J88" s="76" t="s">
        <v>817</v>
      </c>
      <c r="K88" s="91" t="s">
        <v>1107</v>
      </c>
      <c r="L88" s="42" t="s">
        <v>1057</v>
      </c>
      <c r="M88" s="82" t="s">
        <v>1246</v>
      </c>
      <c r="P88" s="76" t="s">
        <v>27</v>
      </c>
      <c r="Q88" s="76" t="s">
        <v>95</v>
      </c>
      <c r="T88" s="43" t="str">
        <f t="shared" si="8"/>
        <v>Accepted</v>
      </c>
      <c r="U88" s="43">
        <f t="shared" si="9"/>
      </c>
      <c r="V88" s="43">
        <f t="shared" si="11"/>
      </c>
      <c r="W88" s="43">
        <f t="shared" si="12"/>
      </c>
      <c r="X88" s="15">
        <f t="shared" si="13"/>
      </c>
      <c r="Y88" s="15">
        <f t="shared" si="14"/>
      </c>
      <c r="Z88" s="15">
        <f t="shared" si="15"/>
      </c>
      <c r="AB88" s="15">
        <f t="shared" si="10"/>
      </c>
    </row>
    <row r="89" spans="1:28" ht="114.75">
      <c r="A89" s="76">
        <v>16963500023</v>
      </c>
      <c r="B89" s="76">
        <v>88</v>
      </c>
      <c r="C89" s="90" t="s">
        <v>245</v>
      </c>
      <c r="D89" s="90" t="s">
        <v>102</v>
      </c>
      <c r="E89" s="76" t="s">
        <v>27</v>
      </c>
      <c r="F89" s="76">
        <v>41</v>
      </c>
      <c r="G89" s="76">
        <v>6.2</v>
      </c>
      <c r="H89" s="76">
        <v>47</v>
      </c>
      <c r="I89" s="76"/>
      <c r="J89" s="12" t="s">
        <v>817</v>
      </c>
      <c r="K89" s="91" t="s">
        <v>1108</v>
      </c>
      <c r="L89" s="42" t="s">
        <v>1109</v>
      </c>
      <c r="M89" s="82" t="s">
        <v>1244</v>
      </c>
      <c r="N89" s="42" t="s">
        <v>1263</v>
      </c>
      <c r="P89" s="76" t="s">
        <v>27</v>
      </c>
      <c r="Q89" s="76" t="s">
        <v>95</v>
      </c>
      <c r="T89" s="43" t="str">
        <f t="shared" si="8"/>
        <v>Revised</v>
      </c>
      <c r="U89" s="43">
        <f t="shared" si="9"/>
      </c>
      <c r="V89" s="43">
        <f t="shared" si="11"/>
      </c>
      <c r="W89" s="43">
        <f t="shared" si="12"/>
      </c>
      <c r="X89" s="15">
        <f t="shared" si="13"/>
      </c>
      <c r="Y89" s="15">
        <f t="shared" si="14"/>
      </c>
      <c r="Z89" s="15">
        <f t="shared" si="15"/>
      </c>
      <c r="AB89" s="15">
        <f t="shared" si="10"/>
      </c>
    </row>
    <row r="90" spans="1:28" ht="12.75">
      <c r="A90" s="76">
        <v>16976700023</v>
      </c>
      <c r="B90" s="76">
        <v>89</v>
      </c>
      <c r="C90" s="90" t="s">
        <v>232</v>
      </c>
      <c r="D90" s="90" t="s">
        <v>233</v>
      </c>
      <c r="E90" s="76" t="s">
        <v>72</v>
      </c>
      <c r="F90" s="76">
        <v>42</v>
      </c>
      <c r="G90" s="76" t="s">
        <v>552</v>
      </c>
      <c r="H90" s="76">
        <v>10</v>
      </c>
      <c r="I90" s="76"/>
      <c r="J90" s="12" t="s">
        <v>1239</v>
      </c>
      <c r="K90" s="91" t="s">
        <v>1110</v>
      </c>
      <c r="L90" s="42" t="s">
        <v>1111</v>
      </c>
      <c r="P90" s="76" t="s">
        <v>795</v>
      </c>
      <c r="Q90" s="76" t="s">
        <v>95</v>
      </c>
      <c r="T90" s="43">
        <f t="shared" si="8"/>
      </c>
      <c r="U90" s="43">
        <f t="shared" si="9"/>
        <v>0</v>
      </c>
      <c r="V90" s="43">
        <f t="shared" si="11"/>
      </c>
      <c r="W90" s="43" t="str">
        <f t="shared" si="12"/>
        <v>Unassigned</v>
      </c>
      <c r="X90" s="15">
        <f t="shared" si="13"/>
      </c>
      <c r="Y90" s="15">
        <f t="shared" si="14"/>
      </c>
      <c r="Z90" s="15">
        <f t="shared" si="15"/>
      </c>
      <c r="AB90" s="15">
        <f t="shared" si="10"/>
      </c>
    </row>
    <row r="91" spans="1:28" ht="51">
      <c r="A91" s="76">
        <v>16974900023</v>
      </c>
      <c r="B91" s="76">
        <v>90</v>
      </c>
      <c r="C91" s="90" t="s">
        <v>232</v>
      </c>
      <c r="D91" s="90" t="s">
        <v>233</v>
      </c>
      <c r="E91" s="76" t="s">
        <v>72</v>
      </c>
      <c r="F91" s="76">
        <v>42</v>
      </c>
      <c r="G91" s="76" t="s">
        <v>552</v>
      </c>
      <c r="H91" s="76">
        <v>16</v>
      </c>
      <c r="I91" s="76"/>
      <c r="J91" s="12" t="s">
        <v>1239</v>
      </c>
      <c r="K91" s="91" t="s">
        <v>1112</v>
      </c>
      <c r="L91" s="42" t="s">
        <v>1113</v>
      </c>
      <c r="P91" s="76" t="s">
        <v>795</v>
      </c>
      <c r="Q91" s="76" t="s">
        <v>95</v>
      </c>
      <c r="T91" s="43">
        <f t="shared" si="8"/>
      </c>
      <c r="U91" s="43">
        <f t="shared" si="9"/>
        <v>0</v>
      </c>
      <c r="V91" s="43">
        <f t="shared" si="11"/>
      </c>
      <c r="W91" s="43" t="str">
        <f t="shared" si="12"/>
        <v>Unassigned</v>
      </c>
      <c r="X91" s="15">
        <f t="shared" si="13"/>
      </c>
      <c r="Y91" s="15">
        <f t="shared" si="14"/>
      </c>
      <c r="Z91" s="15">
        <f t="shared" si="15"/>
      </c>
      <c r="AB91" s="15">
        <f t="shared" si="10"/>
      </c>
    </row>
    <row r="92" spans="1:28" ht="51">
      <c r="A92" s="76">
        <v>16975000023</v>
      </c>
      <c r="B92" s="76">
        <v>91</v>
      </c>
      <c r="C92" s="90" t="s">
        <v>232</v>
      </c>
      <c r="D92" s="90" t="s">
        <v>233</v>
      </c>
      <c r="E92" s="76" t="s">
        <v>72</v>
      </c>
      <c r="F92" s="76">
        <v>42</v>
      </c>
      <c r="G92" s="76" t="s">
        <v>552</v>
      </c>
      <c r="H92" s="76">
        <v>19</v>
      </c>
      <c r="I92" s="76"/>
      <c r="J92" s="12" t="s">
        <v>1239</v>
      </c>
      <c r="K92" s="91" t="s">
        <v>1114</v>
      </c>
      <c r="L92" s="42" t="s">
        <v>1115</v>
      </c>
      <c r="P92" s="76" t="s">
        <v>795</v>
      </c>
      <c r="Q92" s="76" t="s">
        <v>95</v>
      </c>
      <c r="T92" s="43">
        <f t="shared" si="8"/>
      </c>
      <c r="U92" s="43">
        <f t="shared" si="9"/>
        <v>0</v>
      </c>
      <c r="V92" s="43">
        <f t="shared" si="11"/>
      </c>
      <c r="W92" s="43" t="str">
        <f t="shared" si="12"/>
        <v>Unassigned</v>
      </c>
      <c r="X92" s="15">
        <f t="shared" si="13"/>
      </c>
      <c r="Y92" s="15">
        <f t="shared" si="14"/>
      </c>
      <c r="Z92" s="15">
        <f t="shared" si="15"/>
      </c>
      <c r="AB92" s="15">
        <f t="shared" si="10"/>
      </c>
    </row>
    <row r="93" spans="1:28" ht="25.5">
      <c r="A93" s="76">
        <v>16975100023</v>
      </c>
      <c r="B93" s="76">
        <v>92</v>
      </c>
      <c r="C93" s="90" t="s">
        <v>232</v>
      </c>
      <c r="D93" s="90" t="s">
        <v>233</v>
      </c>
      <c r="E93" s="76" t="s">
        <v>72</v>
      </c>
      <c r="F93" s="76">
        <v>42</v>
      </c>
      <c r="G93" s="76" t="s">
        <v>552</v>
      </c>
      <c r="H93" s="76">
        <v>21</v>
      </c>
      <c r="I93" s="76"/>
      <c r="J93" s="12" t="s">
        <v>1239</v>
      </c>
      <c r="K93" s="91" t="s">
        <v>1116</v>
      </c>
      <c r="L93" s="42" t="s">
        <v>1117</v>
      </c>
      <c r="P93" s="76" t="s">
        <v>795</v>
      </c>
      <c r="Q93" s="76" t="s">
        <v>95</v>
      </c>
      <c r="T93" s="43">
        <f t="shared" si="8"/>
      </c>
      <c r="U93" s="43">
        <f t="shared" si="9"/>
        <v>0</v>
      </c>
      <c r="V93" s="43">
        <f t="shared" si="11"/>
      </c>
      <c r="W93" s="43" t="str">
        <f t="shared" si="12"/>
        <v>Unassigned</v>
      </c>
      <c r="X93" s="15">
        <f t="shared" si="13"/>
      </c>
      <c r="Y93" s="15">
        <f t="shared" si="14"/>
      </c>
      <c r="Z93" s="15">
        <f t="shared" si="15"/>
      </c>
      <c r="AB93" s="15">
        <f t="shared" si="10"/>
      </c>
    </row>
    <row r="94" spans="1:28" ht="38.25">
      <c r="A94" s="76">
        <v>16975200023</v>
      </c>
      <c r="B94" s="76">
        <v>93</v>
      </c>
      <c r="C94" s="90" t="s">
        <v>232</v>
      </c>
      <c r="D94" s="90" t="s">
        <v>233</v>
      </c>
      <c r="E94" s="76" t="s">
        <v>72</v>
      </c>
      <c r="F94" s="76">
        <v>42</v>
      </c>
      <c r="G94" s="76" t="s">
        <v>552</v>
      </c>
      <c r="H94" s="76">
        <v>23</v>
      </c>
      <c r="I94" s="76"/>
      <c r="J94" s="12" t="s">
        <v>1239</v>
      </c>
      <c r="K94" s="91" t="s">
        <v>1118</v>
      </c>
      <c r="L94" s="42" t="s">
        <v>1119</v>
      </c>
      <c r="P94" s="76" t="s">
        <v>795</v>
      </c>
      <c r="Q94" s="76" t="s">
        <v>95</v>
      </c>
      <c r="T94" s="43">
        <f t="shared" si="8"/>
      </c>
      <c r="U94" s="43">
        <f t="shared" si="9"/>
        <v>0</v>
      </c>
      <c r="V94" s="43">
        <f t="shared" si="11"/>
      </c>
      <c r="W94" s="43" t="str">
        <f t="shared" si="12"/>
        <v>Unassigned</v>
      </c>
      <c r="X94" s="15">
        <f t="shared" si="13"/>
      </c>
      <c r="Y94" s="15">
        <f t="shared" si="14"/>
      </c>
      <c r="Z94" s="15">
        <f t="shared" si="15"/>
      </c>
      <c r="AB94" s="15">
        <f t="shared" si="10"/>
      </c>
    </row>
    <row r="95" spans="1:28" ht="25.5">
      <c r="A95" s="76">
        <v>16975300023</v>
      </c>
      <c r="B95" s="76">
        <v>94</v>
      </c>
      <c r="C95" s="90" t="s">
        <v>232</v>
      </c>
      <c r="D95" s="90" t="s">
        <v>233</v>
      </c>
      <c r="E95" s="76" t="s">
        <v>72</v>
      </c>
      <c r="F95" s="76">
        <v>42</v>
      </c>
      <c r="G95" s="76" t="s">
        <v>552</v>
      </c>
      <c r="H95" s="76">
        <v>25</v>
      </c>
      <c r="I95" s="76"/>
      <c r="J95" s="12" t="s">
        <v>1239</v>
      </c>
      <c r="K95" s="91" t="s">
        <v>1120</v>
      </c>
      <c r="L95" s="42" t="s">
        <v>1121</v>
      </c>
      <c r="P95" s="76" t="s">
        <v>795</v>
      </c>
      <c r="Q95" s="76" t="s">
        <v>95</v>
      </c>
      <c r="T95" s="43">
        <f t="shared" si="8"/>
      </c>
      <c r="U95" s="43">
        <f t="shared" si="9"/>
        <v>0</v>
      </c>
      <c r="V95" s="43">
        <f t="shared" si="11"/>
      </c>
      <c r="W95" s="43" t="str">
        <f t="shared" si="12"/>
        <v>Unassigned</v>
      </c>
      <c r="X95" s="15">
        <f t="shared" si="13"/>
      </c>
      <c r="Y95" s="15">
        <f t="shared" si="14"/>
      </c>
      <c r="Z95" s="15">
        <f t="shared" si="15"/>
      </c>
      <c r="AB95" s="15">
        <f t="shared" si="10"/>
      </c>
    </row>
    <row r="96" spans="1:28" ht="12.75">
      <c r="A96" s="76">
        <v>16970600023</v>
      </c>
      <c r="B96" s="76">
        <v>95</v>
      </c>
      <c r="C96" s="90" t="s">
        <v>101</v>
      </c>
      <c r="D96" s="90" t="s">
        <v>102</v>
      </c>
      <c r="E96" s="76" t="s">
        <v>27</v>
      </c>
      <c r="F96" s="76">
        <v>42</v>
      </c>
      <c r="G96" s="76" t="s">
        <v>552</v>
      </c>
      <c r="H96" s="76">
        <v>25</v>
      </c>
      <c r="I96" s="76"/>
      <c r="J96" s="76" t="s">
        <v>817</v>
      </c>
      <c r="K96" s="91" t="s">
        <v>1122</v>
      </c>
      <c r="L96" s="42" t="s">
        <v>1057</v>
      </c>
      <c r="M96" s="82" t="s">
        <v>1244</v>
      </c>
      <c r="N96" s="42" t="s">
        <v>1269</v>
      </c>
      <c r="P96" s="76" t="s">
        <v>27</v>
      </c>
      <c r="Q96" s="76" t="s">
        <v>95</v>
      </c>
      <c r="T96" s="43" t="str">
        <f t="shared" si="8"/>
        <v>Revised</v>
      </c>
      <c r="U96" s="43">
        <f t="shared" si="9"/>
      </c>
      <c r="V96" s="43">
        <f t="shared" si="11"/>
      </c>
      <c r="W96" s="43">
        <f t="shared" si="12"/>
      </c>
      <c r="X96" s="15">
        <f t="shared" si="13"/>
      </c>
      <c r="Y96" s="15">
        <f t="shared" si="14"/>
      </c>
      <c r="Z96" s="15">
        <f t="shared" si="15"/>
      </c>
      <c r="AB96" s="15">
        <f t="shared" si="10"/>
      </c>
    </row>
    <row r="97" spans="1:28" ht="25.5">
      <c r="A97" s="76">
        <v>16975400023</v>
      </c>
      <c r="B97" s="76">
        <v>96</v>
      </c>
      <c r="C97" s="90" t="s">
        <v>232</v>
      </c>
      <c r="D97" s="90" t="s">
        <v>233</v>
      </c>
      <c r="E97" s="76" t="s">
        <v>72</v>
      </c>
      <c r="F97" s="76">
        <v>42</v>
      </c>
      <c r="G97" s="76" t="s">
        <v>552</v>
      </c>
      <c r="H97" s="76">
        <v>27</v>
      </c>
      <c r="I97" s="76"/>
      <c r="J97" s="12" t="s">
        <v>1239</v>
      </c>
      <c r="K97" s="91" t="s">
        <v>1123</v>
      </c>
      <c r="L97" s="42" t="s">
        <v>1124</v>
      </c>
      <c r="P97" s="76" t="s">
        <v>795</v>
      </c>
      <c r="Q97" s="76" t="s">
        <v>95</v>
      </c>
      <c r="T97" s="43">
        <f t="shared" si="8"/>
      </c>
      <c r="U97" s="43">
        <f t="shared" si="9"/>
        <v>0</v>
      </c>
      <c r="V97" s="43">
        <f t="shared" si="11"/>
      </c>
      <c r="W97" s="43" t="str">
        <f t="shared" si="12"/>
        <v>Unassigned</v>
      </c>
      <c r="X97" s="15">
        <f t="shared" si="13"/>
      </c>
      <c r="Y97" s="15">
        <f t="shared" si="14"/>
      </c>
      <c r="Z97" s="15">
        <f t="shared" si="15"/>
      </c>
      <c r="AB97" s="15">
        <f t="shared" si="10"/>
      </c>
    </row>
    <row r="98" spans="1:28" ht="63.75">
      <c r="A98" s="76">
        <v>16975500023</v>
      </c>
      <c r="B98" s="76">
        <v>97</v>
      </c>
      <c r="C98" s="90" t="s">
        <v>232</v>
      </c>
      <c r="D98" s="90" t="s">
        <v>233</v>
      </c>
      <c r="E98" s="76" t="s">
        <v>72</v>
      </c>
      <c r="F98" s="76">
        <v>42</v>
      </c>
      <c r="G98" s="76" t="s">
        <v>552</v>
      </c>
      <c r="H98" s="76">
        <v>30</v>
      </c>
      <c r="I98" s="76"/>
      <c r="J98" s="12" t="s">
        <v>1239</v>
      </c>
      <c r="K98" s="91" t="s">
        <v>1125</v>
      </c>
      <c r="L98" s="42" t="s">
        <v>1126</v>
      </c>
      <c r="P98" s="76" t="s">
        <v>795</v>
      </c>
      <c r="Q98" s="76" t="s">
        <v>95</v>
      </c>
      <c r="T98" s="43">
        <f t="shared" si="8"/>
      </c>
      <c r="U98" s="43">
        <f t="shared" si="9"/>
        <v>0</v>
      </c>
      <c r="V98" s="43">
        <f t="shared" si="11"/>
      </c>
      <c r="W98" s="43" t="str">
        <f t="shared" si="12"/>
        <v>Unassigned</v>
      </c>
      <c r="X98" s="15">
        <f t="shared" si="13"/>
      </c>
      <c r="Y98" s="15">
        <f t="shared" si="14"/>
      </c>
      <c r="Z98" s="15">
        <f t="shared" si="15"/>
      </c>
      <c r="AB98" s="15">
        <f t="shared" si="10"/>
      </c>
    </row>
    <row r="99" spans="1:28" ht="38.25">
      <c r="A99" s="76">
        <v>16975600023</v>
      </c>
      <c r="B99" s="76">
        <v>98</v>
      </c>
      <c r="C99" s="90" t="s">
        <v>232</v>
      </c>
      <c r="D99" s="90" t="s">
        <v>233</v>
      </c>
      <c r="E99" s="76" t="s">
        <v>72</v>
      </c>
      <c r="F99" s="76">
        <v>42</v>
      </c>
      <c r="G99" s="76" t="s">
        <v>552</v>
      </c>
      <c r="H99" s="76">
        <v>33</v>
      </c>
      <c r="I99" s="76"/>
      <c r="J99" s="12" t="s">
        <v>1239</v>
      </c>
      <c r="K99" s="91" t="s">
        <v>1127</v>
      </c>
      <c r="L99" s="42" t="s">
        <v>1128</v>
      </c>
      <c r="P99" s="76" t="s">
        <v>795</v>
      </c>
      <c r="Q99" s="76" t="s">
        <v>95</v>
      </c>
      <c r="T99" s="43">
        <f t="shared" si="8"/>
      </c>
      <c r="U99" s="43">
        <f t="shared" si="9"/>
        <v>0</v>
      </c>
      <c r="V99" s="43">
        <f t="shared" si="11"/>
      </c>
      <c r="W99" s="43" t="str">
        <f t="shared" si="12"/>
        <v>Unassigned</v>
      </c>
      <c r="X99" s="15">
        <f t="shared" si="13"/>
      </c>
      <c r="Y99" s="15">
        <f t="shared" si="14"/>
      </c>
      <c r="Z99" s="15">
        <f t="shared" si="15"/>
      </c>
      <c r="AB99" s="15">
        <f t="shared" si="10"/>
      </c>
    </row>
    <row r="100" spans="1:28" ht="12.75">
      <c r="A100" s="76">
        <v>16970700023</v>
      </c>
      <c r="B100" s="76">
        <v>99</v>
      </c>
      <c r="C100" s="90" t="s">
        <v>101</v>
      </c>
      <c r="D100" s="90" t="s">
        <v>102</v>
      </c>
      <c r="E100" s="76" t="s">
        <v>27</v>
      </c>
      <c r="F100" s="76">
        <v>42</v>
      </c>
      <c r="G100" s="76" t="s">
        <v>552</v>
      </c>
      <c r="H100" s="76">
        <v>35</v>
      </c>
      <c r="I100" s="76"/>
      <c r="J100" s="76" t="s">
        <v>817</v>
      </c>
      <c r="K100" s="91" t="s">
        <v>1129</v>
      </c>
      <c r="L100" s="42" t="s">
        <v>1057</v>
      </c>
      <c r="M100" s="82" t="s">
        <v>1246</v>
      </c>
      <c r="P100" s="76" t="s">
        <v>27</v>
      </c>
      <c r="Q100" s="76" t="s">
        <v>95</v>
      </c>
      <c r="T100" s="43" t="str">
        <f t="shared" si="8"/>
        <v>Accepted</v>
      </c>
      <c r="U100" s="43">
        <f t="shared" si="9"/>
      </c>
      <c r="V100" s="43">
        <f t="shared" si="11"/>
      </c>
      <c r="W100" s="43">
        <f t="shared" si="12"/>
      </c>
      <c r="X100" s="15">
        <f t="shared" si="13"/>
      </c>
      <c r="Y100" s="15">
        <f t="shared" si="14"/>
      </c>
      <c r="Z100" s="15">
        <f t="shared" si="15"/>
      </c>
      <c r="AB100" s="15">
        <f t="shared" si="10"/>
      </c>
    </row>
    <row r="101" spans="1:28" ht="25.5">
      <c r="A101" s="76">
        <v>16975700023</v>
      </c>
      <c r="B101" s="76">
        <v>100</v>
      </c>
      <c r="C101" s="90" t="s">
        <v>232</v>
      </c>
      <c r="D101" s="90" t="s">
        <v>233</v>
      </c>
      <c r="E101" s="76" t="s">
        <v>72</v>
      </c>
      <c r="F101" s="76">
        <v>42</v>
      </c>
      <c r="G101" s="76" t="s">
        <v>552</v>
      </c>
      <c r="H101" s="76">
        <v>36</v>
      </c>
      <c r="I101" s="76"/>
      <c r="J101" s="12" t="s">
        <v>1239</v>
      </c>
      <c r="K101" s="91" t="s">
        <v>1130</v>
      </c>
      <c r="L101" s="42" t="s">
        <v>1131</v>
      </c>
      <c r="P101" s="76" t="s">
        <v>795</v>
      </c>
      <c r="Q101" s="76" t="s">
        <v>95</v>
      </c>
      <c r="T101" s="43">
        <f t="shared" si="8"/>
      </c>
      <c r="U101" s="43">
        <f t="shared" si="9"/>
        <v>0</v>
      </c>
      <c r="V101" s="43">
        <f t="shared" si="11"/>
      </c>
      <c r="W101" s="43" t="str">
        <f t="shared" si="12"/>
        <v>Unassigned</v>
      </c>
      <c r="X101" s="15">
        <f t="shared" si="13"/>
      </c>
      <c r="Y101" s="15">
        <f t="shared" si="14"/>
      </c>
      <c r="Z101" s="15">
        <f t="shared" si="15"/>
      </c>
      <c r="AB101" s="15">
        <f t="shared" si="10"/>
      </c>
    </row>
    <row r="102" spans="1:28" ht="38.25">
      <c r="A102" s="76">
        <v>16975800023</v>
      </c>
      <c r="B102" s="76">
        <v>101</v>
      </c>
      <c r="C102" s="90" t="s">
        <v>232</v>
      </c>
      <c r="D102" s="90" t="s">
        <v>233</v>
      </c>
      <c r="E102" s="76" t="s">
        <v>72</v>
      </c>
      <c r="F102" s="76">
        <v>42</v>
      </c>
      <c r="G102" s="76" t="s">
        <v>552</v>
      </c>
      <c r="H102" s="76">
        <v>38</v>
      </c>
      <c r="I102" s="76"/>
      <c r="J102" s="12" t="s">
        <v>1239</v>
      </c>
      <c r="K102" s="91" t="s">
        <v>1132</v>
      </c>
      <c r="L102" s="42" t="s">
        <v>1133</v>
      </c>
      <c r="P102" s="76" t="s">
        <v>795</v>
      </c>
      <c r="Q102" s="76" t="s">
        <v>95</v>
      </c>
      <c r="T102" s="43">
        <f t="shared" si="8"/>
      </c>
      <c r="U102" s="43">
        <f t="shared" si="9"/>
        <v>0</v>
      </c>
      <c r="V102" s="43">
        <f t="shared" si="11"/>
      </c>
      <c r="W102" s="43" t="str">
        <f t="shared" si="12"/>
        <v>Unassigned</v>
      </c>
      <c r="X102" s="15">
        <f t="shared" si="13"/>
      </c>
      <c r="Y102" s="15">
        <f t="shared" si="14"/>
      </c>
      <c r="Z102" s="15">
        <f t="shared" si="15"/>
      </c>
      <c r="AB102" s="15">
        <f t="shared" si="10"/>
      </c>
    </row>
    <row r="103" spans="1:28" ht="38.25">
      <c r="A103" s="76">
        <v>16975900023</v>
      </c>
      <c r="B103" s="76">
        <v>102</v>
      </c>
      <c r="C103" s="90" t="s">
        <v>232</v>
      </c>
      <c r="D103" s="90" t="s">
        <v>233</v>
      </c>
      <c r="E103" s="76" t="s">
        <v>72</v>
      </c>
      <c r="F103" s="76">
        <v>42</v>
      </c>
      <c r="G103" s="76" t="s">
        <v>552</v>
      </c>
      <c r="H103" s="76">
        <v>40</v>
      </c>
      <c r="I103" s="76"/>
      <c r="J103" s="12" t="s">
        <v>1239</v>
      </c>
      <c r="K103" s="91" t="s">
        <v>1134</v>
      </c>
      <c r="L103" s="42" t="s">
        <v>1135</v>
      </c>
      <c r="P103" s="76" t="s">
        <v>795</v>
      </c>
      <c r="Q103" s="76" t="s">
        <v>95</v>
      </c>
      <c r="T103" s="43">
        <f t="shared" si="8"/>
      </c>
      <c r="U103" s="43">
        <f t="shared" si="9"/>
        <v>0</v>
      </c>
      <c r="V103" s="43">
        <f t="shared" si="11"/>
      </c>
      <c r="W103" s="43" t="str">
        <f t="shared" si="12"/>
        <v>Unassigned</v>
      </c>
      <c r="X103" s="15">
        <f t="shared" si="13"/>
      </c>
      <c r="Y103" s="15">
        <f t="shared" si="14"/>
      </c>
      <c r="Z103" s="15">
        <f t="shared" si="15"/>
      </c>
      <c r="AB103" s="15">
        <f t="shared" si="10"/>
      </c>
    </row>
    <row r="104" spans="1:28" ht="63.75">
      <c r="A104" s="76">
        <v>16976000023</v>
      </c>
      <c r="B104" s="76">
        <v>103</v>
      </c>
      <c r="C104" s="90" t="s">
        <v>232</v>
      </c>
      <c r="D104" s="90" t="s">
        <v>233</v>
      </c>
      <c r="E104" s="76" t="s">
        <v>72</v>
      </c>
      <c r="F104" s="76">
        <v>42</v>
      </c>
      <c r="G104" s="76" t="s">
        <v>552</v>
      </c>
      <c r="H104" s="76">
        <v>42</v>
      </c>
      <c r="I104" s="76"/>
      <c r="J104" s="12" t="s">
        <v>1239</v>
      </c>
      <c r="K104" s="91" t="s">
        <v>1136</v>
      </c>
      <c r="L104" s="42" t="s">
        <v>1137</v>
      </c>
      <c r="P104" s="76" t="s">
        <v>795</v>
      </c>
      <c r="Q104" s="76" t="s">
        <v>95</v>
      </c>
      <c r="T104" s="43">
        <f t="shared" si="8"/>
      </c>
      <c r="U104" s="43">
        <f t="shared" si="9"/>
        <v>0</v>
      </c>
      <c r="V104" s="43">
        <f t="shared" si="11"/>
      </c>
      <c r="W104" s="43" t="str">
        <f t="shared" si="12"/>
        <v>Unassigned</v>
      </c>
      <c r="X104" s="15">
        <f t="shared" si="13"/>
      </c>
      <c r="Y104" s="15">
        <f t="shared" si="14"/>
      </c>
      <c r="Z104" s="15">
        <f t="shared" si="15"/>
      </c>
      <c r="AB104" s="15">
        <f t="shared" si="10"/>
      </c>
    </row>
    <row r="105" spans="1:28" ht="63.75">
      <c r="A105" s="76">
        <v>16976100023</v>
      </c>
      <c r="B105" s="76">
        <v>104</v>
      </c>
      <c r="C105" s="90" t="s">
        <v>232</v>
      </c>
      <c r="D105" s="90" t="s">
        <v>233</v>
      </c>
      <c r="E105" s="76" t="s">
        <v>72</v>
      </c>
      <c r="F105" s="76">
        <v>42</v>
      </c>
      <c r="G105" s="76" t="s">
        <v>552</v>
      </c>
      <c r="H105" s="76">
        <v>44</v>
      </c>
      <c r="I105" s="76"/>
      <c r="J105" s="12" t="s">
        <v>1239</v>
      </c>
      <c r="K105" s="91" t="s">
        <v>1138</v>
      </c>
      <c r="L105" s="42" t="s">
        <v>1139</v>
      </c>
      <c r="P105" s="76" t="s">
        <v>795</v>
      </c>
      <c r="Q105" s="76" t="s">
        <v>95</v>
      </c>
      <c r="T105" s="43">
        <f t="shared" si="8"/>
      </c>
      <c r="U105" s="43">
        <f t="shared" si="9"/>
        <v>0</v>
      </c>
      <c r="V105" s="43">
        <f t="shared" si="11"/>
      </c>
      <c r="W105" s="43" t="str">
        <f t="shared" si="12"/>
        <v>Unassigned</v>
      </c>
      <c r="X105" s="15">
        <f t="shared" si="13"/>
      </c>
      <c r="Y105" s="15">
        <f t="shared" si="14"/>
      </c>
      <c r="Z105" s="15">
        <f t="shared" si="15"/>
      </c>
      <c r="AB105" s="15">
        <f t="shared" si="10"/>
      </c>
    </row>
    <row r="106" spans="1:28" ht="25.5">
      <c r="A106" s="76">
        <v>16970900023</v>
      </c>
      <c r="B106" s="76">
        <v>105</v>
      </c>
      <c r="C106" s="90" t="s">
        <v>101</v>
      </c>
      <c r="D106" s="90" t="s">
        <v>102</v>
      </c>
      <c r="E106" s="76" t="s">
        <v>27</v>
      </c>
      <c r="F106" s="76">
        <v>42</v>
      </c>
      <c r="G106" s="76" t="s">
        <v>552</v>
      </c>
      <c r="H106" s="76">
        <v>44</v>
      </c>
      <c r="I106" s="76"/>
      <c r="J106" s="17" t="s">
        <v>817</v>
      </c>
      <c r="K106" s="91" t="s">
        <v>1140</v>
      </c>
      <c r="L106" s="42" t="s">
        <v>1057</v>
      </c>
      <c r="M106" s="82" t="s">
        <v>1246</v>
      </c>
      <c r="P106" s="76" t="s">
        <v>27</v>
      </c>
      <c r="Q106" s="76" t="s">
        <v>95</v>
      </c>
      <c r="T106" s="43" t="str">
        <f t="shared" si="8"/>
        <v>Accepted</v>
      </c>
      <c r="U106" s="43">
        <f t="shared" si="9"/>
      </c>
      <c r="V106" s="43">
        <f t="shared" si="11"/>
      </c>
      <c r="W106" s="43">
        <f t="shared" si="12"/>
      </c>
      <c r="X106" s="15">
        <f t="shared" si="13"/>
      </c>
      <c r="Y106" s="15">
        <f t="shared" si="14"/>
      </c>
      <c r="Z106" s="15">
        <f t="shared" si="15"/>
      </c>
      <c r="AB106" s="15">
        <f t="shared" si="10"/>
      </c>
    </row>
    <row r="107" spans="1:28" ht="25.5">
      <c r="A107" s="76">
        <v>16976200023</v>
      </c>
      <c r="B107" s="76">
        <v>106</v>
      </c>
      <c r="C107" s="90" t="s">
        <v>232</v>
      </c>
      <c r="D107" s="90" t="s">
        <v>233</v>
      </c>
      <c r="E107" s="76" t="s">
        <v>72</v>
      </c>
      <c r="F107" s="76">
        <v>42</v>
      </c>
      <c r="G107" s="76" t="s">
        <v>552</v>
      </c>
      <c r="H107" s="76">
        <v>46</v>
      </c>
      <c r="I107" s="76"/>
      <c r="J107" s="12" t="s">
        <v>1239</v>
      </c>
      <c r="K107" s="91" t="s">
        <v>1141</v>
      </c>
      <c r="L107" s="42" t="s">
        <v>1142</v>
      </c>
      <c r="P107" s="76" t="s">
        <v>795</v>
      </c>
      <c r="Q107" s="76" t="s">
        <v>95</v>
      </c>
      <c r="T107" s="43">
        <f t="shared" si="8"/>
      </c>
      <c r="U107" s="43">
        <f t="shared" si="9"/>
        <v>0</v>
      </c>
      <c r="V107" s="43">
        <f t="shared" si="11"/>
      </c>
      <c r="W107" s="43" t="str">
        <f t="shared" si="12"/>
        <v>Unassigned</v>
      </c>
      <c r="X107" s="15">
        <f t="shared" si="13"/>
      </c>
      <c r="Y107" s="15">
        <f t="shared" si="14"/>
      </c>
      <c r="Z107" s="15">
        <f t="shared" si="15"/>
      </c>
      <c r="AB107" s="15">
        <f t="shared" si="10"/>
      </c>
    </row>
    <row r="108" spans="1:28" ht="12.75">
      <c r="A108" s="76">
        <v>16971000023</v>
      </c>
      <c r="B108" s="76">
        <v>107</v>
      </c>
      <c r="C108" s="90" t="s">
        <v>101</v>
      </c>
      <c r="D108" s="90" t="s">
        <v>102</v>
      </c>
      <c r="E108" s="76" t="s">
        <v>27</v>
      </c>
      <c r="F108" s="76">
        <v>42</v>
      </c>
      <c r="G108" s="76" t="s">
        <v>552</v>
      </c>
      <c r="H108" s="76">
        <v>47</v>
      </c>
      <c r="I108" s="76"/>
      <c r="J108" s="76" t="s">
        <v>817</v>
      </c>
      <c r="K108" s="91" t="s">
        <v>1143</v>
      </c>
      <c r="L108" s="42" t="s">
        <v>1057</v>
      </c>
      <c r="M108" s="82" t="s">
        <v>1246</v>
      </c>
      <c r="P108" s="76" t="s">
        <v>27</v>
      </c>
      <c r="Q108" s="76" t="s">
        <v>95</v>
      </c>
      <c r="T108" s="43" t="str">
        <f t="shared" si="8"/>
        <v>Accepted</v>
      </c>
      <c r="U108" s="43">
        <f t="shared" si="9"/>
      </c>
      <c r="V108" s="43">
        <f t="shared" si="11"/>
      </c>
      <c r="W108" s="43">
        <f t="shared" si="12"/>
      </c>
      <c r="X108" s="15">
        <f t="shared" si="13"/>
      </c>
      <c r="Y108" s="15">
        <f t="shared" si="14"/>
      </c>
      <c r="Z108" s="15">
        <f t="shared" si="15"/>
      </c>
      <c r="AB108" s="15">
        <f t="shared" si="10"/>
      </c>
    </row>
    <row r="109" spans="1:28" ht="38.25">
      <c r="A109" s="76">
        <v>16976400023</v>
      </c>
      <c r="B109" s="76">
        <v>108</v>
      </c>
      <c r="C109" s="90" t="s">
        <v>232</v>
      </c>
      <c r="D109" s="90" t="s">
        <v>233</v>
      </c>
      <c r="E109" s="76" t="s">
        <v>72</v>
      </c>
      <c r="F109" s="76">
        <v>42</v>
      </c>
      <c r="G109" s="76" t="s">
        <v>552</v>
      </c>
      <c r="H109" s="76">
        <v>49</v>
      </c>
      <c r="I109" s="76"/>
      <c r="J109" s="12" t="s">
        <v>1239</v>
      </c>
      <c r="K109" s="91" t="s">
        <v>1144</v>
      </c>
      <c r="L109" s="42" t="s">
        <v>1145</v>
      </c>
      <c r="P109" s="76" t="s">
        <v>795</v>
      </c>
      <c r="Q109" s="76" t="s">
        <v>95</v>
      </c>
      <c r="T109" s="43">
        <f t="shared" si="8"/>
      </c>
      <c r="U109" s="43">
        <f t="shared" si="9"/>
        <v>0</v>
      </c>
      <c r="V109" s="43">
        <f t="shared" si="11"/>
      </c>
      <c r="W109" s="43" t="str">
        <f t="shared" si="12"/>
        <v>Unassigned</v>
      </c>
      <c r="X109" s="15">
        <f t="shared" si="13"/>
      </c>
      <c r="Y109" s="15">
        <f t="shared" si="14"/>
      </c>
      <c r="Z109" s="15">
        <f t="shared" si="15"/>
      </c>
      <c r="AB109" s="15">
        <f t="shared" si="10"/>
      </c>
    </row>
    <row r="110" spans="1:28" ht="25.5">
      <c r="A110" s="76">
        <v>16976300023</v>
      </c>
      <c r="B110" s="76">
        <v>109</v>
      </c>
      <c r="C110" s="90" t="s">
        <v>232</v>
      </c>
      <c r="D110" s="90" t="s">
        <v>233</v>
      </c>
      <c r="E110" s="76" t="s">
        <v>72</v>
      </c>
      <c r="F110" s="76">
        <v>42</v>
      </c>
      <c r="G110" s="76" t="s">
        <v>552</v>
      </c>
      <c r="H110" s="76">
        <v>49</v>
      </c>
      <c r="I110" s="76"/>
      <c r="J110" s="12" t="s">
        <v>1239</v>
      </c>
      <c r="K110" s="91" t="s">
        <v>1146</v>
      </c>
      <c r="L110" s="42" t="s">
        <v>1147</v>
      </c>
      <c r="P110" s="76" t="s">
        <v>795</v>
      </c>
      <c r="Q110" s="76" t="s">
        <v>95</v>
      </c>
      <c r="T110" s="43">
        <f t="shared" si="8"/>
      </c>
      <c r="U110" s="43">
        <f t="shared" si="9"/>
        <v>0</v>
      </c>
      <c r="V110" s="43">
        <f t="shared" si="11"/>
      </c>
      <c r="W110" s="43" t="str">
        <f t="shared" si="12"/>
        <v>Unassigned</v>
      </c>
      <c r="X110" s="15">
        <f t="shared" si="13"/>
      </c>
      <c r="Y110" s="15">
        <f t="shared" si="14"/>
      </c>
      <c r="Z110" s="15">
        <f t="shared" si="15"/>
      </c>
      <c r="AB110" s="15">
        <f t="shared" si="10"/>
      </c>
    </row>
    <row r="111" spans="1:28" ht="12.75">
      <c r="A111" s="76">
        <v>16971100023</v>
      </c>
      <c r="B111" s="76">
        <v>110</v>
      </c>
      <c r="C111" s="90" t="s">
        <v>101</v>
      </c>
      <c r="D111" s="90" t="s">
        <v>102</v>
      </c>
      <c r="E111" s="76" t="s">
        <v>27</v>
      </c>
      <c r="F111" s="76">
        <v>42</v>
      </c>
      <c r="G111" s="76" t="s">
        <v>552</v>
      </c>
      <c r="H111" s="76">
        <v>49</v>
      </c>
      <c r="I111" s="76"/>
      <c r="J111" s="76" t="s">
        <v>817</v>
      </c>
      <c r="K111" s="91" t="s">
        <v>1148</v>
      </c>
      <c r="L111" s="42" t="s">
        <v>1057</v>
      </c>
      <c r="M111" s="82" t="s">
        <v>1246</v>
      </c>
      <c r="P111" s="76" t="s">
        <v>27</v>
      </c>
      <c r="Q111" s="76" t="s">
        <v>95</v>
      </c>
      <c r="T111" s="43" t="str">
        <f t="shared" si="8"/>
        <v>Accepted</v>
      </c>
      <c r="U111" s="43">
        <f t="shared" si="9"/>
      </c>
      <c r="V111" s="43">
        <f t="shared" si="11"/>
      </c>
      <c r="W111" s="43">
        <f t="shared" si="12"/>
      </c>
      <c r="X111" s="15">
        <f t="shared" si="13"/>
      </c>
      <c r="Y111" s="15">
        <f t="shared" si="14"/>
      </c>
      <c r="Z111" s="15">
        <f t="shared" si="15"/>
      </c>
      <c r="AB111" s="15">
        <f t="shared" si="10"/>
      </c>
    </row>
    <row r="112" spans="1:28" ht="12.75">
      <c r="A112" s="76">
        <v>16971200023</v>
      </c>
      <c r="B112" s="76">
        <v>111</v>
      </c>
      <c r="C112" s="90" t="s">
        <v>101</v>
      </c>
      <c r="D112" s="90" t="s">
        <v>102</v>
      </c>
      <c r="E112" s="76" t="s">
        <v>27</v>
      </c>
      <c r="F112" s="76">
        <v>42</v>
      </c>
      <c r="G112" s="76" t="s">
        <v>552</v>
      </c>
      <c r="H112" s="76">
        <v>51</v>
      </c>
      <c r="I112" s="76"/>
      <c r="J112" s="76" t="s">
        <v>817</v>
      </c>
      <c r="K112" s="91" t="s">
        <v>1149</v>
      </c>
      <c r="L112" s="42" t="s">
        <v>1150</v>
      </c>
      <c r="M112" s="82" t="s">
        <v>1246</v>
      </c>
      <c r="P112" s="76" t="s">
        <v>27</v>
      </c>
      <c r="Q112" s="76" t="s">
        <v>95</v>
      </c>
      <c r="T112" s="43" t="str">
        <f t="shared" si="8"/>
        <v>Accepted</v>
      </c>
      <c r="U112" s="43">
        <f t="shared" si="9"/>
      </c>
      <c r="V112" s="43">
        <f t="shared" si="11"/>
      </c>
      <c r="W112" s="43">
        <f t="shared" si="12"/>
      </c>
      <c r="X112" s="15">
        <f t="shared" si="13"/>
      </c>
      <c r="Y112" s="15">
        <f t="shared" si="14"/>
      </c>
      <c r="Z112" s="15">
        <f t="shared" si="15"/>
      </c>
      <c r="AB112" s="15">
        <f t="shared" si="10"/>
      </c>
    </row>
    <row r="113" spans="1:28" ht="12.75">
      <c r="A113" s="76">
        <v>16976600023</v>
      </c>
      <c r="B113" s="76">
        <v>112</v>
      </c>
      <c r="C113" s="90" t="s">
        <v>232</v>
      </c>
      <c r="D113" s="90" t="s">
        <v>233</v>
      </c>
      <c r="E113" s="76" t="s">
        <v>72</v>
      </c>
      <c r="F113" s="76">
        <v>43</v>
      </c>
      <c r="G113" s="76" t="s">
        <v>552</v>
      </c>
      <c r="H113" s="76">
        <v>6</v>
      </c>
      <c r="I113" s="76"/>
      <c r="J113" s="12" t="s">
        <v>1239</v>
      </c>
      <c r="K113" s="91" t="s">
        <v>1151</v>
      </c>
      <c r="L113" s="42" t="s">
        <v>1152</v>
      </c>
      <c r="P113" s="76" t="s">
        <v>795</v>
      </c>
      <c r="Q113" s="76" t="s">
        <v>95</v>
      </c>
      <c r="T113" s="43">
        <f t="shared" si="8"/>
      </c>
      <c r="U113" s="43">
        <f t="shared" si="9"/>
        <v>0</v>
      </c>
      <c r="V113" s="43">
        <f t="shared" si="11"/>
      </c>
      <c r="W113" s="43" t="str">
        <f t="shared" si="12"/>
        <v>Unassigned</v>
      </c>
      <c r="X113" s="15">
        <f t="shared" si="13"/>
      </c>
      <c r="Y113" s="15">
        <f t="shared" si="14"/>
      </c>
      <c r="Z113" s="15">
        <f t="shared" si="15"/>
      </c>
      <c r="AB113" s="15">
        <f t="shared" si="10"/>
      </c>
    </row>
    <row r="114" spans="1:28" ht="76.5">
      <c r="A114" s="76">
        <v>16971700023</v>
      </c>
      <c r="B114" s="76">
        <v>113</v>
      </c>
      <c r="C114" s="90" t="s">
        <v>101</v>
      </c>
      <c r="D114" s="90" t="s">
        <v>102</v>
      </c>
      <c r="E114" s="76" t="s">
        <v>72</v>
      </c>
      <c r="F114" s="76">
        <v>43</v>
      </c>
      <c r="G114" s="76" t="s">
        <v>552</v>
      </c>
      <c r="H114" s="76">
        <v>14</v>
      </c>
      <c r="I114" s="76"/>
      <c r="J114" s="12" t="s">
        <v>1239</v>
      </c>
      <c r="K114" s="91" t="s">
        <v>1153</v>
      </c>
      <c r="L114" s="42" t="s">
        <v>1154</v>
      </c>
      <c r="P114" s="76" t="s">
        <v>795</v>
      </c>
      <c r="Q114" s="76" t="s">
        <v>95</v>
      </c>
      <c r="T114" s="43">
        <f t="shared" si="8"/>
      </c>
      <c r="U114" s="43">
        <f t="shared" si="9"/>
        <v>0</v>
      </c>
      <c r="V114" s="43">
        <f t="shared" si="11"/>
      </c>
      <c r="W114" s="43" t="str">
        <f t="shared" si="12"/>
        <v>Unassigned</v>
      </c>
      <c r="X114" s="15">
        <f t="shared" si="13"/>
      </c>
      <c r="Y114" s="15">
        <f t="shared" si="14"/>
      </c>
      <c r="Z114" s="15">
        <f t="shared" si="15"/>
      </c>
      <c r="AB114" s="15">
        <f t="shared" si="10"/>
      </c>
    </row>
    <row r="115" spans="1:28" ht="63.75">
      <c r="A115" s="76">
        <v>16971600023</v>
      </c>
      <c r="B115" s="76">
        <v>114</v>
      </c>
      <c r="C115" s="90" t="s">
        <v>101</v>
      </c>
      <c r="D115" s="90" t="s">
        <v>102</v>
      </c>
      <c r="E115" s="76" t="s">
        <v>72</v>
      </c>
      <c r="F115" s="76">
        <v>43</v>
      </c>
      <c r="G115" s="76" t="s">
        <v>552</v>
      </c>
      <c r="H115" s="76">
        <v>14</v>
      </c>
      <c r="I115" s="76"/>
      <c r="J115" s="12" t="s">
        <v>1239</v>
      </c>
      <c r="K115" s="91" t="s">
        <v>1155</v>
      </c>
      <c r="L115" s="42" t="s">
        <v>1154</v>
      </c>
      <c r="P115" s="76" t="s">
        <v>795</v>
      </c>
      <c r="Q115" s="76" t="s">
        <v>95</v>
      </c>
      <c r="T115" s="43">
        <f t="shared" si="8"/>
      </c>
      <c r="U115" s="43">
        <f t="shared" si="9"/>
        <v>0</v>
      </c>
      <c r="V115" s="43">
        <f t="shared" si="11"/>
      </c>
      <c r="W115" s="43" t="str">
        <f t="shared" si="12"/>
        <v>Unassigned</v>
      </c>
      <c r="X115" s="15">
        <f t="shared" si="13"/>
      </c>
      <c r="Y115" s="15">
        <f t="shared" si="14"/>
      </c>
      <c r="Z115" s="15">
        <f t="shared" si="15"/>
      </c>
      <c r="AB115" s="15">
        <f t="shared" si="10"/>
      </c>
    </row>
    <row r="116" spans="1:28" ht="63.75">
      <c r="A116" s="76">
        <v>16971500023</v>
      </c>
      <c r="B116" s="76">
        <v>115</v>
      </c>
      <c r="C116" s="90" t="s">
        <v>101</v>
      </c>
      <c r="D116" s="90" t="s">
        <v>102</v>
      </c>
      <c r="E116" s="76" t="s">
        <v>72</v>
      </c>
      <c r="F116" s="76">
        <v>43</v>
      </c>
      <c r="G116" s="76" t="s">
        <v>552</v>
      </c>
      <c r="H116" s="76">
        <v>14</v>
      </c>
      <c r="I116" s="76"/>
      <c r="J116" s="12" t="s">
        <v>1239</v>
      </c>
      <c r="K116" s="91" t="s">
        <v>1156</v>
      </c>
      <c r="L116" s="42" t="s">
        <v>1154</v>
      </c>
      <c r="P116" s="76" t="s">
        <v>795</v>
      </c>
      <c r="Q116" s="76" t="s">
        <v>95</v>
      </c>
      <c r="T116" s="43">
        <f t="shared" si="8"/>
      </c>
      <c r="U116" s="43">
        <f t="shared" si="9"/>
        <v>0</v>
      </c>
      <c r="V116" s="43">
        <f t="shared" si="11"/>
      </c>
      <c r="W116" s="43" t="str">
        <f t="shared" si="12"/>
        <v>Unassigned</v>
      </c>
      <c r="X116" s="15">
        <f t="shared" si="13"/>
      </c>
      <c r="Y116" s="15">
        <f t="shared" si="14"/>
      </c>
      <c r="Z116" s="15">
        <f t="shared" si="15"/>
      </c>
      <c r="AB116" s="15">
        <f t="shared" si="10"/>
      </c>
    </row>
    <row r="117" spans="1:28" ht="76.5">
      <c r="A117" s="76">
        <v>16971400023</v>
      </c>
      <c r="B117" s="76">
        <v>116</v>
      </c>
      <c r="C117" s="90" t="s">
        <v>101</v>
      </c>
      <c r="D117" s="90" t="s">
        <v>102</v>
      </c>
      <c r="E117" s="76" t="s">
        <v>72</v>
      </c>
      <c r="F117" s="76">
        <v>43</v>
      </c>
      <c r="G117" s="76" t="s">
        <v>552</v>
      </c>
      <c r="H117" s="76">
        <v>14</v>
      </c>
      <c r="I117" s="76"/>
      <c r="J117" s="12" t="s">
        <v>1239</v>
      </c>
      <c r="K117" s="91" t="s">
        <v>1157</v>
      </c>
      <c r="L117" s="42" t="s">
        <v>1154</v>
      </c>
      <c r="P117" s="76" t="s">
        <v>795</v>
      </c>
      <c r="Q117" s="76" t="s">
        <v>95</v>
      </c>
      <c r="T117" s="43">
        <f t="shared" si="8"/>
      </c>
      <c r="U117" s="43">
        <f t="shared" si="9"/>
        <v>0</v>
      </c>
      <c r="V117" s="43">
        <f t="shared" si="11"/>
      </c>
      <c r="W117" s="43" t="str">
        <f t="shared" si="12"/>
        <v>Unassigned</v>
      </c>
      <c r="X117" s="15">
        <f t="shared" si="13"/>
      </c>
      <c r="Y117" s="15">
        <f t="shared" si="14"/>
      </c>
      <c r="Z117" s="15">
        <f t="shared" si="15"/>
      </c>
      <c r="AB117" s="15">
        <f t="shared" si="10"/>
      </c>
    </row>
    <row r="118" spans="1:28" ht="51">
      <c r="A118" s="76">
        <v>16971300023</v>
      </c>
      <c r="B118" s="76">
        <v>117</v>
      </c>
      <c r="C118" s="90" t="s">
        <v>101</v>
      </c>
      <c r="D118" s="90" t="s">
        <v>102</v>
      </c>
      <c r="E118" s="76" t="s">
        <v>72</v>
      </c>
      <c r="F118" s="76">
        <v>43</v>
      </c>
      <c r="G118" s="76" t="s">
        <v>552</v>
      </c>
      <c r="H118" s="76">
        <v>14</v>
      </c>
      <c r="I118" s="76"/>
      <c r="J118" s="12" t="s">
        <v>1239</v>
      </c>
      <c r="K118" s="91" t="s">
        <v>1158</v>
      </c>
      <c r="L118" s="42" t="s">
        <v>1154</v>
      </c>
      <c r="P118" s="76" t="s">
        <v>795</v>
      </c>
      <c r="Q118" s="76" t="s">
        <v>95</v>
      </c>
      <c r="T118" s="43">
        <f t="shared" si="8"/>
      </c>
      <c r="U118" s="43">
        <f t="shared" si="9"/>
        <v>0</v>
      </c>
      <c r="V118" s="43">
        <f t="shared" si="11"/>
      </c>
      <c r="W118" s="43" t="str">
        <f t="shared" si="12"/>
        <v>Unassigned</v>
      </c>
      <c r="X118" s="15">
        <f t="shared" si="13"/>
      </c>
      <c r="Y118" s="15">
        <f t="shared" si="14"/>
      </c>
      <c r="Z118" s="15">
        <f t="shared" si="15"/>
      </c>
      <c r="AB118" s="15">
        <f t="shared" si="10"/>
      </c>
    </row>
    <row r="119" spans="1:28" ht="51">
      <c r="A119" s="76">
        <v>16974600023</v>
      </c>
      <c r="B119" s="76">
        <v>118</v>
      </c>
      <c r="C119" s="90" t="s">
        <v>232</v>
      </c>
      <c r="D119" s="90" t="s">
        <v>233</v>
      </c>
      <c r="E119" s="76" t="s">
        <v>72</v>
      </c>
      <c r="F119" s="76">
        <v>43</v>
      </c>
      <c r="G119" s="76" t="s">
        <v>1159</v>
      </c>
      <c r="H119" s="76">
        <v>18</v>
      </c>
      <c r="I119" s="76"/>
      <c r="J119" s="12" t="s">
        <v>1239</v>
      </c>
      <c r="K119" s="91" t="s">
        <v>1102</v>
      </c>
      <c r="L119" s="42" t="s">
        <v>1103</v>
      </c>
      <c r="P119" s="76" t="s">
        <v>795</v>
      </c>
      <c r="Q119" s="76" t="s">
        <v>95</v>
      </c>
      <c r="T119" s="43">
        <f t="shared" si="8"/>
      </c>
      <c r="U119" s="43">
        <f t="shared" si="9"/>
        <v>0</v>
      </c>
      <c r="V119" s="43">
        <f t="shared" si="11"/>
      </c>
      <c r="W119" s="43" t="str">
        <f t="shared" si="12"/>
        <v>Unassigned</v>
      </c>
      <c r="X119" s="15">
        <f t="shared" si="13"/>
      </c>
      <c r="Y119" s="15">
        <f t="shared" si="14"/>
      </c>
      <c r="Z119" s="15">
        <f t="shared" si="15"/>
      </c>
      <c r="AB119" s="15">
        <f t="shared" si="10"/>
      </c>
    </row>
    <row r="120" spans="1:28" ht="25.5">
      <c r="A120" s="76">
        <v>16971800023</v>
      </c>
      <c r="B120" s="76">
        <v>119</v>
      </c>
      <c r="C120" s="90" t="s">
        <v>101</v>
      </c>
      <c r="D120" s="90" t="s">
        <v>102</v>
      </c>
      <c r="E120" s="76" t="s">
        <v>27</v>
      </c>
      <c r="F120" s="76">
        <v>43</v>
      </c>
      <c r="G120" s="76" t="s">
        <v>1159</v>
      </c>
      <c r="H120" s="76">
        <v>18</v>
      </c>
      <c r="I120" s="76"/>
      <c r="J120" s="76" t="s">
        <v>817</v>
      </c>
      <c r="K120" s="91" t="s">
        <v>1160</v>
      </c>
      <c r="L120" s="42" t="s">
        <v>1160</v>
      </c>
      <c r="M120" s="82" t="s">
        <v>1246</v>
      </c>
      <c r="P120" s="76" t="s">
        <v>27</v>
      </c>
      <c r="Q120" s="76" t="s">
        <v>95</v>
      </c>
      <c r="T120" s="43" t="str">
        <f t="shared" si="8"/>
        <v>Accepted</v>
      </c>
      <c r="U120" s="43">
        <f t="shared" si="9"/>
      </c>
      <c r="V120" s="43">
        <f t="shared" si="11"/>
      </c>
      <c r="W120" s="43">
        <f t="shared" si="12"/>
      </c>
      <c r="X120" s="15">
        <f t="shared" si="13"/>
      </c>
      <c r="Y120" s="15">
        <f t="shared" si="14"/>
      </c>
      <c r="Z120" s="15">
        <f t="shared" si="15"/>
      </c>
      <c r="AB120" s="15">
        <f t="shared" si="10"/>
      </c>
    </row>
    <row r="121" spans="1:28" ht="12.75">
      <c r="A121" s="76">
        <v>16971900023</v>
      </c>
      <c r="B121" s="76">
        <v>120</v>
      </c>
      <c r="C121" s="90" t="s">
        <v>101</v>
      </c>
      <c r="D121" s="90" t="s">
        <v>102</v>
      </c>
      <c r="E121" s="76" t="s">
        <v>27</v>
      </c>
      <c r="F121" s="76">
        <v>43</v>
      </c>
      <c r="G121" s="76" t="s">
        <v>1159</v>
      </c>
      <c r="H121" s="76">
        <v>39</v>
      </c>
      <c r="I121" s="76"/>
      <c r="J121" s="76" t="s">
        <v>817</v>
      </c>
      <c r="K121" s="91" t="s">
        <v>1107</v>
      </c>
      <c r="L121" s="42" t="s">
        <v>1057</v>
      </c>
      <c r="M121" s="82" t="s">
        <v>1246</v>
      </c>
      <c r="P121" s="76" t="s">
        <v>27</v>
      </c>
      <c r="Q121" s="76" t="s">
        <v>95</v>
      </c>
      <c r="T121" s="43" t="str">
        <f t="shared" si="8"/>
        <v>Accepted</v>
      </c>
      <c r="U121" s="43">
        <f t="shared" si="9"/>
      </c>
      <c r="V121" s="43">
        <f t="shared" si="11"/>
      </c>
      <c r="W121" s="43">
        <f t="shared" si="12"/>
      </c>
      <c r="X121" s="15">
        <f t="shared" si="13"/>
      </c>
      <c r="Y121" s="15">
        <f t="shared" si="14"/>
      </c>
      <c r="Z121" s="15">
        <f t="shared" si="15"/>
      </c>
      <c r="AB121" s="15">
        <f t="shared" si="10"/>
      </c>
    </row>
    <row r="122" spans="1:28" ht="12.75">
      <c r="A122" s="76">
        <v>16972000023</v>
      </c>
      <c r="B122" s="76">
        <v>121</v>
      </c>
      <c r="C122" s="90" t="s">
        <v>101</v>
      </c>
      <c r="D122" s="90" t="s">
        <v>102</v>
      </c>
      <c r="E122" s="76" t="s">
        <v>27</v>
      </c>
      <c r="F122" s="76">
        <v>43</v>
      </c>
      <c r="G122" s="76" t="s">
        <v>1159</v>
      </c>
      <c r="H122" s="76">
        <v>41</v>
      </c>
      <c r="I122" s="76"/>
      <c r="J122" s="12" t="s">
        <v>817</v>
      </c>
      <c r="K122" s="91" t="s">
        <v>1161</v>
      </c>
      <c r="L122" s="42" t="s">
        <v>1161</v>
      </c>
      <c r="M122" s="82" t="s">
        <v>1246</v>
      </c>
      <c r="P122" s="76" t="s">
        <v>27</v>
      </c>
      <c r="Q122" s="76" t="s">
        <v>95</v>
      </c>
      <c r="T122" s="43" t="str">
        <f t="shared" si="8"/>
        <v>Accepted</v>
      </c>
      <c r="U122" s="43">
        <f t="shared" si="9"/>
      </c>
      <c r="V122" s="43">
        <f t="shared" si="11"/>
      </c>
      <c r="W122" s="43">
        <f t="shared" si="12"/>
      </c>
      <c r="X122" s="15">
        <f t="shared" si="13"/>
      </c>
      <c r="Y122" s="15">
        <f t="shared" si="14"/>
      </c>
      <c r="Z122" s="15">
        <f t="shared" si="15"/>
      </c>
      <c r="AB122" s="15">
        <f t="shared" si="10"/>
      </c>
    </row>
    <row r="123" spans="1:28" ht="25.5">
      <c r="A123" s="76">
        <v>16951800023</v>
      </c>
      <c r="B123" s="76">
        <v>122</v>
      </c>
      <c r="C123" s="90" t="s">
        <v>1014</v>
      </c>
      <c r="D123" s="90" t="s">
        <v>1015</v>
      </c>
      <c r="E123" s="76" t="s">
        <v>72</v>
      </c>
      <c r="F123" s="76">
        <v>43</v>
      </c>
      <c r="G123" s="76" t="s">
        <v>1162</v>
      </c>
      <c r="H123" s="76">
        <v>47</v>
      </c>
      <c r="I123" s="76"/>
      <c r="J123" s="12" t="s">
        <v>801</v>
      </c>
      <c r="K123" s="91" t="s">
        <v>1163</v>
      </c>
      <c r="L123" s="42" t="s">
        <v>1164</v>
      </c>
      <c r="P123" s="76" t="s">
        <v>795</v>
      </c>
      <c r="Q123" s="76" t="s">
        <v>18</v>
      </c>
      <c r="T123" s="43">
        <f t="shared" si="8"/>
      </c>
      <c r="U123" s="43">
        <f t="shared" si="9"/>
        <v>0</v>
      </c>
      <c r="V123" s="43">
        <f t="shared" si="11"/>
      </c>
      <c r="W123" s="43" t="str">
        <f t="shared" si="12"/>
        <v>Unassigned</v>
      </c>
      <c r="X123" s="15">
        <f t="shared" si="13"/>
      </c>
      <c r="Y123" s="15">
        <f t="shared" si="14"/>
      </c>
      <c r="Z123" s="15">
        <f t="shared" si="15"/>
      </c>
      <c r="AB123" s="15">
        <f t="shared" si="10"/>
      </c>
    </row>
    <row r="124" spans="1:28" ht="25.5">
      <c r="A124" s="76">
        <v>16976800023</v>
      </c>
      <c r="B124" s="76">
        <v>123</v>
      </c>
      <c r="C124" s="90" t="s">
        <v>232</v>
      </c>
      <c r="D124" s="90" t="s">
        <v>233</v>
      </c>
      <c r="E124" s="76" t="s">
        <v>72</v>
      </c>
      <c r="F124" s="76">
        <v>44</v>
      </c>
      <c r="G124" s="76" t="s">
        <v>1159</v>
      </c>
      <c r="H124" s="76">
        <v>1</v>
      </c>
      <c r="I124" s="76"/>
      <c r="J124" s="12" t="s">
        <v>1239</v>
      </c>
      <c r="K124" s="91" t="s">
        <v>1165</v>
      </c>
      <c r="L124" s="42" t="s">
        <v>1166</v>
      </c>
      <c r="P124" s="76" t="s">
        <v>795</v>
      </c>
      <c r="Q124" s="76" t="s">
        <v>95</v>
      </c>
      <c r="T124" s="43">
        <f t="shared" si="8"/>
      </c>
      <c r="U124" s="43">
        <f t="shared" si="9"/>
        <v>0</v>
      </c>
      <c r="V124" s="43">
        <f t="shared" si="11"/>
      </c>
      <c r="W124" s="43" t="str">
        <f t="shared" si="12"/>
        <v>Unassigned</v>
      </c>
      <c r="X124" s="15">
        <f t="shared" si="13"/>
      </c>
      <c r="Y124" s="15">
        <f t="shared" si="14"/>
      </c>
      <c r="Z124" s="15">
        <f t="shared" si="15"/>
      </c>
      <c r="AB124" s="15">
        <f t="shared" si="10"/>
      </c>
    </row>
    <row r="125" spans="1:28" ht="25.5">
      <c r="A125" s="76">
        <v>16976500023</v>
      </c>
      <c r="B125" s="76">
        <v>124</v>
      </c>
      <c r="C125" s="90" t="s">
        <v>232</v>
      </c>
      <c r="D125" s="90" t="s">
        <v>233</v>
      </c>
      <c r="E125" s="76" t="s">
        <v>72</v>
      </c>
      <c r="F125" s="76">
        <v>44</v>
      </c>
      <c r="G125" s="76" t="s">
        <v>1159</v>
      </c>
      <c r="H125" s="76">
        <v>1</v>
      </c>
      <c r="I125" s="76"/>
      <c r="J125" s="12" t="s">
        <v>1239</v>
      </c>
      <c r="K125" s="91" t="s">
        <v>1167</v>
      </c>
      <c r="L125" s="42" t="s">
        <v>1168</v>
      </c>
      <c r="P125" s="76" t="s">
        <v>795</v>
      </c>
      <c r="Q125" s="76" t="s">
        <v>95</v>
      </c>
      <c r="T125" s="43">
        <f t="shared" si="8"/>
      </c>
      <c r="U125" s="43">
        <f t="shared" si="9"/>
        <v>0</v>
      </c>
      <c r="V125" s="43">
        <f t="shared" si="11"/>
      </c>
      <c r="W125" s="43" t="str">
        <f t="shared" si="12"/>
        <v>Unassigned</v>
      </c>
      <c r="X125" s="15">
        <f t="shared" si="13"/>
      </c>
      <c r="Y125" s="15">
        <f t="shared" si="14"/>
      </c>
      <c r="Z125" s="15">
        <f t="shared" si="15"/>
      </c>
      <c r="AB125" s="15">
        <f t="shared" si="10"/>
      </c>
    </row>
    <row r="126" spans="1:28" ht="25.5">
      <c r="A126" s="76">
        <v>16976900023</v>
      </c>
      <c r="B126" s="76">
        <v>125</v>
      </c>
      <c r="C126" s="90" t="s">
        <v>232</v>
      </c>
      <c r="D126" s="90" t="s">
        <v>233</v>
      </c>
      <c r="E126" s="76" t="s">
        <v>72</v>
      </c>
      <c r="F126" s="76">
        <v>44</v>
      </c>
      <c r="G126" s="76" t="s">
        <v>1159</v>
      </c>
      <c r="H126" s="76">
        <v>5</v>
      </c>
      <c r="I126" s="76"/>
      <c r="J126" s="12" t="s">
        <v>1239</v>
      </c>
      <c r="K126" s="91" t="s">
        <v>1169</v>
      </c>
      <c r="L126" s="42" t="s">
        <v>1166</v>
      </c>
      <c r="P126" s="76" t="s">
        <v>795</v>
      </c>
      <c r="Q126" s="76" t="s">
        <v>95</v>
      </c>
      <c r="T126" s="43">
        <f t="shared" si="8"/>
      </c>
      <c r="U126" s="43">
        <f t="shared" si="9"/>
        <v>0</v>
      </c>
      <c r="V126" s="43">
        <f t="shared" si="11"/>
      </c>
      <c r="W126" s="43" t="str">
        <f t="shared" si="12"/>
        <v>Unassigned</v>
      </c>
      <c r="X126" s="15">
        <f t="shared" si="13"/>
      </c>
      <c r="Y126" s="15">
        <f t="shared" si="14"/>
      </c>
      <c r="Z126" s="15">
        <f t="shared" si="15"/>
      </c>
      <c r="AB126" s="15">
        <f t="shared" si="10"/>
      </c>
    </row>
    <row r="127" spans="1:28" ht="25.5">
      <c r="A127" s="76">
        <v>16977000023</v>
      </c>
      <c r="B127" s="76">
        <v>126</v>
      </c>
      <c r="C127" s="90" t="s">
        <v>232</v>
      </c>
      <c r="D127" s="90" t="s">
        <v>233</v>
      </c>
      <c r="E127" s="76" t="s">
        <v>72</v>
      </c>
      <c r="F127" s="76">
        <v>44</v>
      </c>
      <c r="G127" s="76" t="s">
        <v>1159</v>
      </c>
      <c r="H127" s="76">
        <v>7</v>
      </c>
      <c r="I127" s="76"/>
      <c r="J127" s="12" t="s">
        <v>1239</v>
      </c>
      <c r="K127" s="91" t="s">
        <v>1170</v>
      </c>
      <c r="L127" s="42" t="s">
        <v>1166</v>
      </c>
      <c r="P127" s="76" t="s">
        <v>795</v>
      </c>
      <c r="Q127" s="76" t="s">
        <v>95</v>
      </c>
      <c r="T127" s="43">
        <f t="shared" si="8"/>
      </c>
      <c r="U127" s="43">
        <f t="shared" si="9"/>
        <v>0</v>
      </c>
      <c r="V127" s="43">
        <f t="shared" si="11"/>
      </c>
      <c r="W127" s="43" t="str">
        <f t="shared" si="12"/>
        <v>Unassigned</v>
      </c>
      <c r="X127" s="15">
        <f t="shared" si="13"/>
      </c>
      <c r="Y127" s="15">
        <f t="shared" si="14"/>
      </c>
      <c r="Z127" s="15">
        <f t="shared" si="15"/>
      </c>
      <c r="AB127" s="15">
        <f t="shared" si="10"/>
      </c>
    </row>
    <row r="128" spans="1:28" ht="25.5">
      <c r="A128" s="76">
        <v>16977100023</v>
      </c>
      <c r="B128" s="76">
        <v>127</v>
      </c>
      <c r="C128" s="90" t="s">
        <v>232</v>
      </c>
      <c r="D128" s="90" t="s">
        <v>233</v>
      </c>
      <c r="E128" s="76" t="s">
        <v>72</v>
      </c>
      <c r="F128" s="76">
        <v>44</v>
      </c>
      <c r="G128" s="76" t="s">
        <v>1159</v>
      </c>
      <c r="H128" s="76">
        <v>12</v>
      </c>
      <c r="I128" s="76"/>
      <c r="J128" s="12" t="s">
        <v>1239</v>
      </c>
      <c r="K128" s="91" t="s">
        <v>1171</v>
      </c>
      <c r="L128" s="42" t="s">
        <v>1166</v>
      </c>
      <c r="P128" s="76" t="s">
        <v>795</v>
      </c>
      <c r="Q128" s="76" t="s">
        <v>95</v>
      </c>
      <c r="T128" s="43">
        <f t="shared" si="8"/>
      </c>
      <c r="U128" s="43">
        <f t="shared" si="9"/>
        <v>0</v>
      </c>
      <c r="V128" s="43">
        <f t="shared" si="11"/>
      </c>
      <c r="W128" s="43" t="str">
        <f t="shared" si="12"/>
        <v>Unassigned</v>
      </c>
      <c r="X128" s="15">
        <f t="shared" si="13"/>
      </c>
      <c r="Y128" s="15">
        <f t="shared" si="14"/>
      </c>
      <c r="Z128" s="15">
        <f t="shared" si="15"/>
      </c>
      <c r="AB128" s="15">
        <f t="shared" si="10"/>
      </c>
    </row>
    <row r="129" spans="1:28" ht="25.5">
      <c r="A129" s="76">
        <v>16977200023</v>
      </c>
      <c r="B129" s="76">
        <v>128</v>
      </c>
      <c r="C129" s="90" t="s">
        <v>232</v>
      </c>
      <c r="D129" s="90" t="s">
        <v>233</v>
      </c>
      <c r="E129" s="76" t="s">
        <v>72</v>
      </c>
      <c r="F129" s="76">
        <v>44</v>
      </c>
      <c r="G129" s="76" t="s">
        <v>1159</v>
      </c>
      <c r="H129" s="76">
        <v>13</v>
      </c>
      <c r="I129" s="76"/>
      <c r="J129" s="12" t="s">
        <v>1239</v>
      </c>
      <c r="K129" s="91" t="s">
        <v>1172</v>
      </c>
      <c r="L129" s="42" t="s">
        <v>1166</v>
      </c>
      <c r="P129" s="76" t="s">
        <v>795</v>
      </c>
      <c r="Q129" s="76" t="s">
        <v>95</v>
      </c>
      <c r="T129" s="43">
        <f t="shared" si="8"/>
      </c>
      <c r="U129" s="43">
        <f t="shared" si="9"/>
        <v>0</v>
      </c>
      <c r="V129" s="43">
        <f t="shared" si="11"/>
      </c>
      <c r="W129" s="43" t="str">
        <f t="shared" si="12"/>
        <v>Unassigned</v>
      </c>
      <c r="X129" s="15">
        <f t="shared" si="13"/>
      </c>
      <c r="Y129" s="15">
        <f t="shared" si="14"/>
      </c>
      <c r="Z129" s="15">
        <f t="shared" si="15"/>
      </c>
      <c r="AB129" s="15">
        <f t="shared" si="10"/>
      </c>
    </row>
    <row r="130" spans="1:28" ht="25.5">
      <c r="A130" s="76">
        <v>16978200023</v>
      </c>
      <c r="B130" s="76">
        <v>129</v>
      </c>
      <c r="C130" s="90" t="s">
        <v>232</v>
      </c>
      <c r="D130" s="90" t="s">
        <v>233</v>
      </c>
      <c r="E130" s="76" t="s">
        <v>72</v>
      </c>
      <c r="F130" s="76">
        <v>44</v>
      </c>
      <c r="G130" s="76" t="s">
        <v>1159</v>
      </c>
      <c r="H130" s="76">
        <v>17</v>
      </c>
      <c r="I130" s="76"/>
      <c r="J130" s="12" t="s">
        <v>1239</v>
      </c>
      <c r="K130" s="91" t="s">
        <v>1173</v>
      </c>
      <c r="L130" s="42" t="s">
        <v>1166</v>
      </c>
      <c r="P130" s="76" t="s">
        <v>795</v>
      </c>
      <c r="Q130" s="76" t="s">
        <v>95</v>
      </c>
      <c r="T130" s="43">
        <f aca="true" t="shared" si="16" ref="T130:T193">IF(E130="Editorial",M130,"")</f>
      </c>
      <c r="U130" s="43">
        <f aca="true" t="shared" si="17" ref="U130:U193">IF(OR(E130="Technical",E130="General"),M130,"")</f>
        <v>0</v>
      </c>
      <c r="V130" s="43">
        <f t="shared" si="11"/>
      </c>
      <c r="W130" s="43" t="str">
        <f t="shared" si="12"/>
        <v>Unassigned</v>
      </c>
      <c r="X130" s="15">
        <f t="shared" si="13"/>
      </c>
      <c r="Y130" s="15">
        <f t="shared" si="14"/>
      </c>
      <c r="Z130" s="15">
        <f t="shared" si="15"/>
      </c>
      <c r="AB130" s="15">
        <f aca="true" t="shared" si="18" ref="AB130:AB193">IF(OR(U130="rdy2vote",U130="wip"),J130,"")</f>
      </c>
    </row>
    <row r="131" spans="1:28" ht="25.5">
      <c r="A131" s="76">
        <v>16978100023</v>
      </c>
      <c r="B131" s="76">
        <v>130</v>
      </c>
      <c r="C131" s="90" t="s">
        <v>232</v>
      </c>
      <c r="D131" s="90" t="s">
        <v>233</v>
      </c>
      <c r="E131" s="76" t="s">
        <v>72</v>
      </c>
      <c r="F131" s="76">
        <v>44</v>
      </c>
      <c r="G131" s="76" t="s">
        <v>1159</v>
      </c>
      <c r="H131" s="76">
        <v>17</v>
      </c>
      <c r="I131" s="76"/>
      <c r="J131" s="12" t="s">
        <v>1239</v>
      </c>
      <c r="K131" s="91" t="s">
        <v>1174</v>
      </c>
      <c r="L131" s="42" t="s">
        <v>1166</v>
      </c>
      <c r="P131" s="76" t="s">
        <v>795</v>
      </c>
      <c r="Q131" s="76" t="s">
        <v>95</v>
      </c>
      <c r="T131" s="43">
        <f t="shared" si="16"/>
      </c>
      <c r="U131" s="43">
        <f t="shared" si="17"/>
        <v>0</v>
      </c>
      <c r="V131" s="43">
        <f aca="true" t="shared" si="19" ref="V131:V167">IF(OR(U131="Accepted",U131="Revised",U131="Rejected",U131="Withdrawn"),P131,"")</f>
      </c>
      <c r="W131" s="43" t="str">
        <f aca="true" t="shared" si="20" ref="W131:W194">IF(U131=0,P131,"")</f>
        <v>Unassigned</v>
      </c>
      <c r="X131" s="15">
        <f aca="true" t="shared" si="21" ref="X131:X194">IF(U131="wip",P131,"")</f>
      </c>
      <c r="Y131" s="15">
        <f aca="true" t="shared" si="22" ref="Y131:Y194">IF(U131="rdy2vote",P131,"")</f>
      </c>
      <c r="Z131" s="15">
        <f aca="true" t="shared" si="23" ref="Z131:Z194">IF(U131="oos",P131,"")</f>
      </c>
      <c r="AB131" s="15">
        <f t="shared" si="18"/>
      </c>
    </row>
    <row r="132" spans="1:28" ht="25.5">
      <c r="A132" s="76">
        <v>16978000023</v>
      </c>
      <c r="B132" s="76">
        <v>131</v>
      </c>
      <c r="C132" s="90" t="s">
        <v>232</v>
      </c>
      <c r="D132" s="90" t="s">
        <v>233</v>
      </c>
      <c r="E132" s="76" t="s">
        <v>72</v>
      </c>
      <c r="F132" s="76">
        <v>44</v>
      </c>
      <c r="G132" s="76" t="s">
        <v>1159</v>
      </c>
      <c r="H132" s="76">
        <v>17</v>
      </c>
      <c r="I132" s="76"/>
      <c r="J132" s="12" t="s">
        <v>1239</v>
      </c>
      <c r="K132" s="91" t="s">
        <v>1175</v>
      </c>
      <c r="L132" s="42" t="s">
        <v>1166</v>
      </c>
      <c r="P132" s="76" t="s">
        <v>795</v>
      </c>
      <c r="Q132" s="76" t="s">
        <v>95</v>
      </c>
      <c r="T132" s="43">
        <f t="shared" si="16"/>
      </c>
      <c r="U132" s="43">
        <f t="shared" si="17"/>
        <v>0</v>
      </c>
      <c r="V132" s="43">
        <f t="shared" si="19"/>
      </c>
      <c r="W132" s="43" t="str">
        <f t="shared" si="20"/>
        <v>Unassigned</v>
      </c>
      <c r="X132" s="15">
        <f t="shared" si="21"/>
      </c>
      <c r="Y132" s="15">
        <f t="shared" si="22"/>
      </c>
      <c r="Z132" s="15">
        <f t="shared" si="23"/>
      </c>
      <c r="AB132" s="15">
        <f t="shared" si="18"/>
      </c>
    </row>
    <row r="133" spans="1:28" ht="25.5">
      <c r="A133" s="76">
        <v>16977900023</v>
      </c>
      <c r="B133" s="76">
        <v>132</v>
      </c>
      <c r="C133" s="90" t="s">
        <v>232</v>
      </c>
      <c r="D133" s="90" t="s">
        <v>233</v>
      </c>
      <c r="E133" s="76" t="s">
        <v>72</v>
      </c>
      <c r="F133" s="76">
        <v>44</v>
      </c>
      <c r="G133" s="76" t="s">
        <v>1159</v>
      </c>
      <c r="H133" s="76">
        <v>17</v>
      </c>
      <c r="I133" s="76"/>
      <c r="J133" s="12" t="s">
        <v>1239</v>
      </c>
      <c r="K133" s="91" t="s">
        <v>1176</v>
      </c>
      <c r="L133" s="42" t="s">
        <v>1166</v>
      </c>
      <c r="P133" s="76" t="s">
        <v>795</v>
      </c>
      <c r="Q133" s="76" t="s">
        <v>95</v>
      </c>
      <c r="T133" s="43">
        <f t="shared" si="16"/>
      </c>
      <c r="U133" s="43">
        <f t="shared" si="17"/>
        <v>0</v>
      </c>
      <c r="V133" s="43">
        <f t="shared" si="19"/>
      </c>
      <c r="W133" s="43" t="str">
        <f t="shared" si="20"/>
        <v>Unassigned</v>
      </c>
      <c r="X133" s="15">
        <f t="shared" si="21"/>
      </c>
      <c r="Y133" s="15">
        <f t="shared" si="22"/>
      </c>
      <c r="Z133" s="15">
        <f t="shared" si="23"/>
      </c>
      <c r="AB133" s="15">
        <f t="shared" si="18"/>
      </c>
    </row>
    <row r="134" spans="1:28" ht="25.5">
      <c r="A134" s="76">
        <v>16977800023</v>
      </c>
      <c r="B134" s="76">
        <v>133</v>
      </c>
      <c r="C134" s="90" t="s">
        <v>232</v>
      </c>
      <c r="D134" s="90" t="s">
        <v>233</v>
      </c>
      <c r="E134" s="76" t="s">
        <v>72</v>
      </c>
      <c r="F134" s="76">
        <v>44</v>
      </c>
      <c r="G134" s="76" t="s">
        <v>1159</v>
      </c>
      <c r="H134" s="76">
        <v>17</v>
      </c>
      <c r="I134" s="76"/>
      <c r="J134" s="12" t="s">
        <v>1239</v>
      </c>
      <c r="K134" s="91" t="s">
        <v>1177</v>
      </c>
      <c r="L134" s="42" t="s">
        <v>1166</v>
      </c>
      <c r="P134" s="76" t="s">
        <v>795</v>
      </c>
      <c r="Q134" s="76" t="s">
        <v>95</v>
      </c>
      <c r="T134" s="43">
        <f t="shared" si="16"/>
      </c>
      <c r="U134" s="43">
        <f t="shared" si="17"/>
        <v>0</v>
      </c>
      <c r="V134" s="43">
        <f t="shared" si="19"/>
      </c>
      <c r="W134" s="43" t="str">
        <f t="shared" si="20"/>
        <v>Unassigned</v>
      </c>
      <c r="X134" s="15">
        <f t="shared" si="21"/>
      </c>
      <c r="Y134" s="15">
        <f t="shared" si="22"/>
      </c>
      <c r="Z134" s="15">
        <f t="shared" si="23"/>
      </c>
      <c r="AB134" s="15">
        <f t="shared" si="18"/>
      </c>
    </row>
    <row r="135" spans="1:28" ht="25.5">
      <c r="A135" s="76">
        <v>16977700023</v>
      </c>
      <c r="B135" s="76">
        <v>134</v>
      </c>
      <c r="C135" s="90" t="s">
        <v>232</v>
      </c>
      <c r="D135" s="90" t="s">
        <v>233</v>
      </c>
      <c r="E135" s="76" t="s">
        <v>72</v>
      </c>
      <c r="F135" s="76">
        <v>44</v>
      </c>
      <c r="G135" s="76" t="s">
        <v>1159</v>
      </c>
      <c r="H135" s="76">
        <v>17</v>
      </c>
      <c r="I135" s="76"/>
      <c r="J135" s="12" t="s">
        <v>1239</v>
      </c>
      <c r="K135" s="91" t="s">
        <v>1178</v>
      </c>
      <c r="L135" s="42" t="s">
        <v>1166</v>
      </c>
      <c r="P135" s="76" t="s">
        <v>795</v>
      </c>
      <c r="Q135" s="76" t="s">
        <v>95</v>
      </c>
      <c r="T135" s="43">
        <f t="shared" si="16"/>
      </c>
      <c r="U135" s="43">
        <f t="shared" si="17"/>
        <v>0</v>
      </c>
      <c r="V135" s="43">
        <f t="shared" si="19"/>
      </c>
      <c r="W135" s="43" t="str">
        <f t="shared" si="20"/>
        <v>Unassigned</v>
      </c>
      <c r="X135" s="15">
        <f t="shared" si="21"/>
      </c>
      <c r="Y135" s="15">
        <f t="shared" si="22"/>
      </c>
      <c r="Z135" s="15">
        <f t="shared" si="23"/>
      </c>
      <c r="AB135" s="15">
        <f t="shared" si="18"/>
      </c>
    </row>
    <row r="136" spans="1:28" ht="25.5">
      <c r="A136" s="76">
        <v>16977600023</v>
      </c>
      <c r="B136" s="76">
        <v>135</v>
      </c>
      <c r="C136" s="90" t="s">
        <v>232</v>
      </c>
      <c r="D136" s="90" t="s">
        <v>233</v>
      </c>
      <c r="E136" s="76" t="s">
        <v>72</v>
      </c>
      <c r="F136" s="76">
        <v>44</v>
      </c>
      <c r="G136" s="76" t="s">
        <v>1159</v>
      </c>
      <c r="H136" s="76">
        <v>17</v>
      </c>
      <c r="I136" s="76"/>
      <c r="J136" s="12" t="s">
        <v>1239</v>
      </c>
      <c r="K136" s="91" t="s">
        <v>1179</v>
      </c>
      <c r="L136" s="42" t="s">
        <v>1166</v>
      </c>
      <c r="P136" s="76" t="s">
        <v>795</v>
      </c>
      <c r="Q136" s="76" t="s">
        <v>95</v>
      </c>
      <c r="T136" s="43">
        <f t="shared" si="16"/>
      </c>
      <c r="U136" s="43">
        <f t="shared" si="17"/>
        <v>0</v>
      </c>
      <c r="V136" s="43">
        <f t="shared" si="19"/>
      </c>
      <c r="W136" s="43" t="str">
        <f t="shared" si="20"/>
        <v>Unassigned</v>
      </c>
      <c r="X136" s="15">
        <f t="shared" si="21"/>
      </c>
      <c r="Y136" s="15">
        <f t="shared" si="22"/>
      </c>
      <c r="Z136" s="15">
        <f t="shared" si="23"/>
      </c>
      <c r="AB136" s="15">
        <f t="shared" si="18"/>
      </c>
    </row>
    <row r="137" spans="1:28" ht="25.5">
      <c r="A137" s="76">
        <v>16977500023</v>
      </c>
      <c r="B137" s="76">
        <v>136</v>
      </c>
      <c r="C137" s="90" t="s">
        <v>232</v>
      </c>
      <c r="D137" s="90" t="s">
        <v>233</v>
      </c>
      <c r="E137" s="76" t="s">
        <v>72</v>
      </c>
      <c r="F137" s="76">
        <v>44</v>
      </c>
      <c r="G137" s="76" t="s">
        <v>1159</v>
      </c>
      <c r="H137" s="76">
        <v>17</v>
      </c>
      <c r="I137" s="76"/>
      <c r="J137" s="12" t="s">
        <v>1239</v>
      </c>
      <c r="K137" s="91" t="s">
        <v>1180</v>
      </c>
      <c r="L137" s="42" t="s">
        <v>1166</v>
      </c>
      <c r="P137" s="76" t="s">
        <v>795</v>
      </c>
      <c r="Q137" s="76" t="s">
        <v>95</v>
      </c>
      <c r="T137" s="43">
        <f t="shared" si="16"/>
      </c>
      <c r="U137" s="43">
        <f t="shared" si="17"/>
        <v>0</v>
      </c>
      <c r="V137" s="43">
        <f t="shared" si="19"/>
      </c>
      <c r="W137" s="43" t="str">
        <f t="shared" si="20"/>
        <v>Unassigned</v>
      </c>
      <c r="X137" s="15">
        <f t="shared" si="21"/>
      </c>
      <c r="Y137" s="15">
        <f t="shared" si="22"/>
      </c>
      <c r="Z137" s="15">
        <f t="shared" si="23"/>
      </c>
      <c r="AB137" s="15">
        <f t="shared" si="18"/>
      </c>
    </row>
    <row r="138" spans="1:28" ht="25.5">
      <c r="A138" s="76">
        <v>16977400023</v>
      </c>
      <c r="B138" s="76">
        <v>137</v>
      </c>
      <c r="C138" s="90" t="s">
        <v>232</v>
      </c>
      <c r="D138" s="90" t="s">
        <v>233</v>
      </c>
      <c r="E138" s="76" t="s">
        <v>72</v>
      </c>
      <c r="F138" s="76">
        <v>44</v>
      </c>
      <c r="G138" s="76" t="s">
        <v>1159</v>
      </c>
      <c r="H138" s="76">
        <v>17</v>
      </c>
      <c r="I138" s="76"/>
      <c r="J138" s="12" t="s">
        <v>1239</v>
      </c>
      <c r="K138" s="91" t="s">
        <v>1181</v>
      </c>
      <c r="L138" s="42" t="s">
        <v>1166</v>
      </c>
      <c r="P138" s="76" t="s">
        <v>795</v>
      </c>
      <c r="Q138" s="76" t="s">
        <v>95</v>
      </c>
      <c r="T138" s="43">
        <f t="shared" si="16"/>
      </c>
      <c r="U138" s="43">
        <f t="shared" si="17"/>
        <v>0</v>
      </c>
      <c r="V138" s="43">
        <f t="shared" si="19"/>
      </c>
      <c r="W138" s="43" t="str">
        <f t="shared" si="20"/>
        <v>Unassigned</v>
      </c>
      <c r="X138" s="15">
        <f t="shared" si="21"/>
      </c>
      <c r="Y138" s="15">
        <f t="shared" si="22"/>
      </c>
      <c r="Z138" s="15">
        <f t="shared" si="23"/>
      </c>
      <c r="AB138" s="15">
        <f t="shared" si="18"/>
      </c>
    </row>
    <row r="139" spans="1:28" ht="25.5">
      <c r="A139" s="76">
        <v>16977300023</v>
      </c>
      <c r="B139" s="76">
        <v>138</v>
      </c>
      <c r="C139" s="90" t="s">
        <v>232</v>
      </c>
      <c r="D139" s="90" t="s">
        <v>233</v>
      </c>
      <c r="E139" s="76" t="s">
        <v>72</v>
      </c>
      <c r="F139" s="76">
        <v>44</v>
      </c>
      <c r="G139" s="76" t="s">
        <v>1159</v>
      </c>
      <c r="H139" s="76">
        <v>17</v>
      </c>
      <c r="I139" s="76"/>
      <c r="J139" s="12" t="s">
        <v>1239</v>
      </c>
      <c r="K139" s="91" t="s">
        <v>1182</v>
      </c>
      <c r="L139" s="42" t="s">
        <v>1166</v>
      </c>
      <c r="P139" s="76" t="s">
        <v>795</v>
      </c>
      <c r="Q139" s="76" t="s">
        <v>95</v>
      </c>
      <c r="T139" s="43">
        <f t="shared" si="16"/>
      </c>
      <c r="U139" s="43">
        <f t="shared" si="17"/>
        <v>0</v>
      </c>
      <c r="V139" s="43">
        <f t="shared" si="19"/>
      </c>
      <c r="W139" s="43" t="str">
        <f t="shared" si="20"/>
        <v>Unassigned</v>
      </c>
      <c r="X139" s="15">
        <f t="shared" si="21"/>
      </c>
      <c r="Y139" s="15">
        <f t="shared" si="22"/>
      </c>
      <c r="Z139" s="15">
        <f t="shared" si="23"/>
      </c>
      <c r="AB139" s="15">
        <f t="shared" si="18"/>
      </c>
    </row>
    <row r="140" spans="1:28" ht="25.5">
      <c r="A140" s="76">
        <v>16937900023</v>
      </c>
      <c r="B140" s="76">
        <v>139</v>
      </c>
      <c r="C140" s="90" t="s">
        <v>174</v>
      </c>
      <c r="D140" s="90" t="s">
        <v>175</v>
      </c>
      <c r="E140" s="76" t="s">
        <v>72</v>
      </c>
      <c r="F140" s="76">
        <v>50</v>
      </c>
      <c r="G140" s="76" t="s">
        <v>1183</v>
      </c>
      <c r="H140" s="76">
        <v>16</v>
      </c>
      <c r="I140" s="76"/>
      <c r="J140" s="12" t="s">
        <v>1239</v>
      </c>
      <c r="K140" s="91" t="s">
        <v>1184</v>
      </c>
      <c r="L140" s="42" t="s">
        <v>1185</v>
      </c>
      <c r="P140" s="76" t="s">
        <v>795</v>
      </c>
      <c r="Q140" s="76" t="s">
        <v>18</v>
      </c>
      <c r="T140" s="43">
        <f t="shared" si="16"/>
      </c>
      <c r="U140" s="43">
        <f t="shared" si="17"/>
        <v>0</v>
      </c>
      <c r="V140" s="43">
        <f t="shared" si="19"/>
      </c>
      <c r="W140" s="43" t="str">
        <f t="shared" si="20"/>
        <v>Unassigned</v>
      </c>
      <c r="X140" s="15">
        <f t="shared" si="21"/>
      </c>
      <c r="Y140" s="15">
        <f t="shared" si="22"/>
      </c>
      <c r="Z140" s="15">
        <f t="shared" si="23"/>
      </c>
      <c r="AB140" s="15">
        <f t="shared" si="18"/>
      </c>
    </row>
    <row r="141" spans="1:28" ht="63.75">
      <c r="A141" s="76">
        <v>16951900023</v>
      </c>
      <c r="B141" s="76">
        <v>140</v>
      </c>
      <c r="C141" s="90" t="s">
        <v>1014</v>
      </c>
      <c r="D141" s="90" t="s">
        <v>1015</v>
      </c>
      <c r="E141" s="76" t="s">
        <v>72</v>
      </c>
      <c r="F141" s="76">
        <v>52</v>
      </c>
      <c r="G141" s="76" t="s">
        <v>1186</v>
      </c>
      <c r="H141" s="76">
        <v>22</v>
      </c>
      <c r="I141" s="76"/>
      <c r="J141" s="12" t="s">
        <v>801</v>
      </c>
      <c r="K141" s="91" t="s">
        <v>1187</v>
      </c>
      <c r="L141" s="42" t="s">
        <v>1188</v>
      </c>
      <c r="P141" s="76" t="s">
        <v>795</v>
      </c>
      <c r="Q141" s="76" t="s">
        <v>18</v>
      </c>
      <c r="T141" s="43">
        <f t="shared" si="16"/>
      </c>
      <c r="U141" s="43">
        <f t="shared" si="17"/>
        <v>0</v>
      </c>
      <c r="V141" s="43">
        <f t="shared" si="19"/>
      </c>
      <c r="W141" s="43" t="str">
        <f t="shared" si="20"/>
        <v>Unassigned</v>
      </c>
      <c r="X141" s="15">
        <f t="shared" si="21"/>
      </c>
      <c r="Y141" s="15">
        <f t="shared" si="22"/>
      </c>
      <c r="Z141" s="15">
        <f t="shared" si="23"/>
      </c>
      <c r="AB141" s="15">
        <f t="shared" si="18"/>
      </c>
    </row>
    <row r="142" spans="1:28" ht="38.25">
      <c r="A142" s="76">
        <v>16963400023</v>
      </c>
      <c r="B142" s="76">
        <v>141</v>
      </c>
      <c r="C142" s="90" t="s">
        <v>245</v>
      </c>
      <c r="D142" s="90" t="s">
        <v>102</v>
      </c>
      <c r="E142" s="76" t="s">
        <v>27</v>
      </c>
      <c r="F142" s="76">
        <v>52</v>
      </c>
      <c r="G142" s="76" t="s">
        <v>1186</v>
      </c>
      <c r="H142" s="76">
        <v>24</v>
      </c>
      <c r="I142" s="76"/>
      <c r="J142" s="12" t="s">
        <v>817</v>
      </c>
      <c r="K142" s="91" t="s">
        <v>1189</v>
      </c>
      <c r="L142" s="42" t="s">
        <v>1190</v>
      </c>
      <c r="M142" s="82" t="s">
        <v>1246</v>
      </c>
      <c r="P142" s="76" t="s">
        <v>27</v>
      </c>
      <c r="Q142" s="76" t="s">
        <v>95</v>
      </c>
      <c r="T142" s="43" t="str">
        <f t="shared" si="16"/>
        <v>Accepted</v>
      </c>
      <c r="U142" s="43">
        <f t="shared" si="17"/>
      </c>
      <c r="V142" s="43">
        <f t="shared" si="19"/>
      </c>
      <c r="W142" s="43">
        <f t="shared" si="20"/>
      </c>
      <c r="X142" s="15">
        <f t="shared" si="21"/>
      </c>
      <c r="Y142" s="15">
        <f t="shared" si="22"/>
      </c>
      <c r="Z142" s="15">
        <f t="shared" si="23"/>
      </c>
      <c r="AB142" s="15">
        <f t="shared" si="18"/>
      </c>
    </row>
    <row r="143" spans="1:28" ht="63.75">
      <c r="A143" s="76">
        <v>16952000023</v>
      </c>
      <c r="B143" s="76">
        <v>142</v>
      </c>
      <c r="C143" s="90" t="s">
        <v>1014</v>
      </c>
      <c r="D143" s="90" t="s">
        <v>1015</v>
      </c>
      <c r="E143" s="76" t="s">
        <v>72</v>
      </c>
      <c r="F143" s="76">
        <v>52</v>
      </c>
      <c r="G143" s="76" t="s">
        <v>1186</v>
      </c>
      <c r="H143" s="76">
        <v>30</v>
      </c>
      <c r="I143" s="76"/>
      <c r="J143" s="12" t="s">
        <v>801</v>
      </c>
      <c r="K143" s="91" t="s">
        <v>1187</v>
      </c>
      <c r="L143" s="42" t="s">
        <v>1188</v>
      </c>
      <c r="P143" s="76" t="s">
        <v>795</v>
      </c>
      <c r="Q143" s="76" t="s">
        <v>18</v>
      </c>
      <c r="T143" s="43">
        <f t="shared" si="16"/>
      </c>
      <c r="U143" s="43">
        <f t="shared" si="17"/>
        <v>0</v>
      </c>
      <c r="V143" s="43">
        <f t="shared" si="19"/>
      </c>
      <c r="W143" s="43" t="str">
        <f t="shared" si="20"/>
        <v>Unassigned</v>
      </c>
      <c r="X143" s="15">
        <f t="shared" si="21"/>
      </c>
      <c r="Y143" s="15">
        <f t="shared" si="22"/>
      </c>
      <c r="Z143" s="15">
        <f t="shared" si="23"/>
      </c>
      <c r="AB143" s="15">
        <f t="shared" si="18"/>
      </c>
    </row>
    <row r="144" spans="1:28" ht="12.75">
      <c r="A144" s="76">
        <v>16963300023</v>
      </c>
      <c r="B144" s="76">
        <v>143</v>
      </c>
      <c r="C144" s="90" t="s">
        <v>245</v>
      </c>
      <c r="D144" s="90" t="s">
        <v>102</v>
      </c>
      <c r="E144" s="76" t="s">
        <v>27</v>
      </c>
      <c r="F144" s="76">
        <v>52</v>
      </c>
      <c r="G144" s="76" t="s">
        <v>1186</v>
      </c>
      <c r="H144" s="76">
        <v>32</v>
      </c>
      <c r="I144" s="76"/>
      <c r="J144" s="76" t="s">
        <v>817</v>
      </c>
      <c r="K144" s="91" t="s">
        <v>1191</v>
      </c>
      <c r="L144" s="42" t="s">
        <v>1192</v>
      </c>
      <c r="M144" s="82" t="s">
        <v>1246</v>
      </c>
      <c r="P144" s="76" t="s">
        <v>27</v>
      </c>
      <c r="Q144" s="76" t="s">
        <v>95</v>
      </c>
      <c r="T144" s="43" t="str">
        <f t="shared" si="16"/>
        <v>Accepted</v>
      </c>
      <c r="U144" s="43">
        <f t="shared" si="17"/>
      </c>
      <c r="V144" s="43">
        <f t="shared" si="19"/>
      </c>
      <c r="W144" s="43">
        <f t="shared" si="20"/>
      </c>
      <c r="X144" s="15">
        <f t="shared" si="21"/>
      </c>
      <c r="Y144" s="15">
        <f t="shared" si="22"/>
      </c>
      <c r="Z144" s="15">
        <f t="shared" si="23"/>
      </c>
      <c r="AB144" s="15">
        <f t="shared" si="18"/>
      </c>
    </row>
    <row r="145" spans="1:28" ht="51">
      <c r="A145" s="76">
        <v>16952100023</v>
      </c>
      <c r="B145" s="76">
        <v>144</v>
      </c>
      <c r="C145" s="90" t="s">
        <v>1014</v>
      </c>
      <c r="D145" s="90" t="s">
        <v>1015</v>
      </c>
      <c r="E145" s="76" t="s">
        <v>72</v>
      </c>
      <c r="F145" s="76">
        <v>60</v>
      </c>
      <c r="G145" s="76">
        <v>9.3</v>
      </c>
      <c r="H145" s="76">
        <v>37</v>
      </c>
      <c r="I145" s="76"/>
      <c r="J145" s="12" t="s">
        <v>801</v>
      </c>
      <c r="K145" s="91" t="s">
        <v>1193</v>
      </c>
      <c r="L145" s="42" t="s">
        <v>1194</v>
      </c>
      <c r="P145" s="76" t="s">
        <v>795</v>
      </c>
      <c r="Q145" s="76" t="s">
        <v>18</v>
      </c>
      <c r="T145" s="43">
        <f t="shared" si="16"/>
      </c>
      <c r="U145" s="43">
        <f t="shared" si="17"/>
        <v>0</v>
      </c>
      <c r="V145" s="43">
        <f t="shared" si="19"/>
      </c>
      <c r="W145" s="43" t="str">
        <f t="shared" si="20"/>
        <v>Unassigned</v>
      </c>
      <c r="X145" s="15">
        <f t="shared" si="21"/>
      </c>
      <c r="Y145" s="15">
        <f t="shared" si="22"/>
      </c>
      <c r="Z145" s="15">
        <f t="shared" si="23"/>
      </c>
      <c r="AB145" s="15">
        <f t="shared" si="18"/>
      </c>
    </row>
    <row r="146" spans="1:28" ht="25.5">
      <c r="A146" s="76">
        <v>16974100023</v>
      </c>
      <c r="B146" s="76">
        <v>145</v>
      </c>
      <c r="C146" s="90" t="s">
        <v>232</v>
      </c>
      <c r="D146" s="90" t="s">
        <v>233</v>
      </c>
      <c r="E146" s="76" t="s">
        <v>72</v>
      </c>
      <c r="F146" s="76">
        <v>63</v>
      </c>
      <c r="G146" s="76">
        <v>20</v>
      </c>
      <c r="H146" s="76">
        <v>1</v>
      </c>
      <c r="I146" s="76"/>
      <c r="J146" s="12" t="s">
        <v>826</v>
      </c>
      <c r="K146" s="91" t="s">
        <v>1195</v>
      </c>
      <c r="L146" s="42" t="s">
        <v>1196</v>
      </c>
      <c r="P146" s="76" t="s">
        <v>795</v>
      </c>
      <c r="Q146" s="76" t="s">
        <v>95</v>
      </c>
      <c r="T146" s="43">
        <f t="shared" si="16"/>
      </c>
      <c r="U146" s="43">
        <f t="shared" si="17"/>
        <v>0</v>
      </c>
      <c r="V146" s="43">
        <f t="shared" si="19"/>
      </c>
      <c r="W146" s="43" t="str">
        <f t="shared" si="20"/>
        <v>Unassigned</v>
      </c>
      <c r="X146" s="15">
        <f t="shared" si="21"/>
      </c>
      <c r="Y146" s="15">
        <f t="shared" si="22"/>
      </c>
      <c r="Z146" s="15">
        <f t="shared" si="23"/>
      </c>
      <c r="AB146" s="15">
        <f t="shared" si="18"/>
      </c>
    </row>
    <row r="147" spans="1:28" ht="12.75">
      <c r="A147" s="76">
        <v>16968400023</v>
      </c>
      <c r="B147" s="76">
        <v>146</v>
      </c>
      <c r="C147" s="90" t="s">
        <v>125</v>
      </c>
      <c r="D147" s="90" t="s">
        <v>126</v>
      </c>
      <c r="E147" s="76" t="s">
        <v>27</v>
      </c>
      <c r="F147" s="76">
        <v>63</v>
      </c>
      <c r="G147" s="76">
        <v>20</v>
      </c>
      <c r="H147" s="76">
        <v>1</v>
      </c>
      <c r="I147" s="76"/>
      <c r="J147" s="76" t="s">
        <v>817</v>
      </c>
      <c r="K147" s="91" t="s">
        <v>331</v>
      </c>
      <c r="L147" s="42" t="s">
        <v>1197</v>
      </c>
      <c r="M147" s="82" t="s">
        <v>1246</v>
      </c>
      <c r="P147" s="76" t="s">
        <v>27</v>
      </c>
      <c r="Q147" s="76" t="s">
        <v>95</v>
      </c>
      <c r="T147" s="43" t="str">
        <f t="shared" si="16"/>
        <v>Accepted</v>
      </c>
      <c r="U147" s="43">
        <f t="shared" si="17"/>
      </c>
      <c r="V147" s="43">
        <f t="shared" si="19"/>
      </c>
      <c r="W147" s="43">
        <f t="shared" si="20"/>
      </c>
      <c r="X147" s="15">
        <f t="shared" si="21"/>
      </c>
      <c r="Y147" s="15">
        <f t="shared" si="22"/>
      </c>
      <c r="Z147" s="15">
        <f t="shared" si="23"/>
      </c>
      <c r="AB147" s="15">
        <f t="shared" si="18"/>
      </c>
    </row>
    <row r="148" spans="1:28" ht="63.75">
      <c r="A148" s="76">
        <v>16952200023</v>
      </c>
      <c r="B148" s="76">
        <v>147</v>
      </c>
      <c r="C148" s="90" t="s">
        <v>1014</v>
      </c>
      <c r="D148" s="90" t="s">
        <v>1015</v>
      </c>
      <c r="E148" s="76" t="s">
        <v>72</v>
      </c>
      <c r="F148" s="76">
        <v>63</v>
      </c>
      <c r="G148" s="76" t="s">
        <v>603</v>
      </c>
      <c r="H148" s="76">
        <v>53</v>
      </c>
      <c r="I148" s="76"/>
      <c r="J148" s="76" t="s">
        <v>1240</v>
      </c>
      <c r="K148" s="91" t="s">
        <v>1198</v>
      </c>
      <c r="L148" s="42" t="s">
        <v>1199</v>
      </c>
      <c r="P148" s="76" t="s">
        <v>795</v>
      </c>
      <c r="Q148" s="76" t="s">
        <v>18</v>
      </c>
      <c r="T148" s="43">
        <f t="shared" si="16"/>
      </c>
      <c r="U148" s="43">
        <f t="shared" si="17"/>
        <v>0</v>
      </c>
      <c r="V148" s="43">
        <f t="shared" si="19"/>
      </c>
      <c r="W148" s="43" t="str">
        <f t="shared" si="20"/>
        <v>Unassigned</v>
      </c>
      <c r="X148" s="15">
        <f t="shared" si="21"/>
      </c>
      <c r="Y148" s="15">
        <f t="shared" si="22"/>
      </c>
      <c r="Z148" s="15">
        <f t="shared" si="23"/>
      </c>
      <c r="AB148" s="15">
        <f t="shared" si="18"/>
      </c>
    </row>
    <row r="149" spans="1:28" ht="25.5">
      <c r="A149" s="76">
        <v>16968500023</v>
      </c>
      <c r="B149" s="76">
        <v>148</v>
      </c>
      <c r="C149" s="90" t="s">
        <v>125</v>
      </c>
      <c r="D149" s="90" t="s">
        <v>126</v>
      </c>
      <c r="E149" s="76" t="s">
        <v>27</v>
      </c>
      <c r="F149" s="76">
        <v>65</v>
      </c>
      <c r="G149" s="76" t="s">
        <v>621</v>
      </c>
      <c r="H149" s="76">
        <v>50</v>
      </c>
      <c r="I149" s="76"/>
      <c r="J149" s="12" t="s">
        <v>817</v>
      </c>
      <c r="K149" s="91" t="s">
        <v>1078</v>
      </c>
      <c r="L149" s="42" t="s">
        <v>1200</v>
      </c>
      <c r="M149" s="82" t="s">
        <v>1246</v>
      </c>
      <c r="P149" s="76" t="s">
        <v>27</v>
      </c>
      <c r="Q149" s="76" t="s">
        <v>95</v>
      </c>
      <c r="T149" s="43" t="str">
        <f t="shared" si="16"/>
        <v>Accepted</v>
      </c>
      <c r="U149" s="43">
        <f t="shared" si="17"/>
      </c>
      <c r="V149" s="43">
        <f t="shared" si="19"/>
      </c>
      <c r="W149" s="43">
        <f t="shared" si="20"/>
      </c>
      <c r="X149" s="15">
        <f t="shared" si="21"/>
      </c>
      <c r="Y149" s="15">
        <f t="shared" si="22"/>
      </c>
      <c r="Z149" s="15">
        <f t="shared" si="23"/>
      </c>
      <c r="AB149" s="15">
        <f t="shared" si="18"/>
      </c>
    </row>
    <row r="150" spans="1:28" ht="12.75">
      <c r="A150" s="76">
        <v>16968600023</v>
      </c>
      <c r="B150" s="76">
        <v>149</v>
      </c>
      <c r="C150" s="90" t="s">
        <v>125</v>
      </c>
      <c r="D150" s="90" t="s">
        <v>126</v>
      </c>
      <c r="E150" s="76" t="s">
        <v>27</v>
      </c>
      <c r="F150" s="76">
        <v>68</v>
      </c>
      <c r="G150" s="76">
        <v>20.2</v>
      </c>
      <c r="H150" s="76">
        <v>6</v>
      </c>
      <c r="I150" s="76"/>
      <c r="J150" s="12" t="s">
        <v>817</v>
      </c>
      <c r="K150" s="91" t="s">
        <v>1201</v>
      </c>
      <c r="L150" s="42" t="s">
        <v>1202</v>
      </c>
      <c r="M150" s="82" t="s">
        <v>1246</v>
      </c>
      <c r="P150" s="76" t="s">
        <v>27</v>
      </c>
      <c r="Q150" s="76" t="s">
        <v>95</v>
      </c>
      <c r="T150" s="43" t="str">
        <f t="shared" si="16"/>
        <v>Accepted</v>
      </c>
      <c r="U150" s="43">
        <f t="shared" si="17"/>
      </c>
      <c r="V150" s="43">
        <f t="shared" si="19"/>
      </c>
      <c r="W150" s="43">
        <f t="shared" si="20"/>
      </c>
      <c r="X150" s="15">
        <f t="shared" si="21"/>
      </c>
      <c r="Y150" s="15">
        <f t="shared" si="22"/>
      </c>
      <c r="Z150" s="15">
        <f t="shared" si="23"/>
      </c>
      <c r="AB150" s="15">
        <f t="shared" si="18"/>
      </c>
    </row>
    <row r="151" spans="1:28" ht="79.5" customHeight="1">
      <c r="A151" s="76">
        <v>16952900023</v>
      </c>
      <c r="B151" s="76">
        <v>150</v>
      </c>
      <c r="C151" s="90" t="s">
        <v>1014</v>
      </c>
      <c r="D151" s="90" t="s">
        <v>1015</v>
      </c>
      <c r="E151" s="76" t="s">
        <v>72</v>
      </c>
      <c r="F151" s="76">
        <v>68</v>
      </c>
      <c r="G151" s="76" t="s">
        <v>1203</v>
      </c>
      <c r="H151" s="76">
        <v>17</v>
      </c>
      <c r="I151" s="76"/>
      <c r="J151" s="76" t="s">
        <v>1241</v>
      </c>
      <c r="K151" s="91" t="s">
        <v>1204</v>
      </c>
      <c r="L151" s="42" t="s">
        <v>1205</v>
      </c>
      <c r="M151" s="82" t="s">
        <v>1247</v>
      </c>
      <c r="N151" s="42" t="s">
        <v>1273</v>
      </c>
      <c r="P151" s="76" t="s">
        <v>795</v>
      </c>
      <c r="Q151" s="76" t="s">
        <v>18</v>
      </c>
      <c r="T151" s="43">
        <f t="shared" si="16"/>
      </c>
      <c r="U151" s="43" t="str">
        <f t="shared" si="17"/>
        <v>Rejected</v>
      </c>
      <c r="V151" s="43" t="str">
        <f t="shared" si="19"/>
        <v>Unassigned</v>
      </c>
      <c r="W151" s="43">
        <f t="shared" si="20"/>
      </c>
      <c r="X151" s="15">
        <f t="shared" si="21"/>
      </c>
      <c r="Y151" s="15">
        <f t="shared" si="22"/>
      </c>
      <c r="Z151" s="15">
        <f t="shared" si="23"/>
      </c>
      <c r="AB151" s="15">
        <f t="shared" si="18"/>
      </c>
    </row>
    <row r="152" spans="1:28" ht="67.5" customHeight="1">
      <c r="A152" s="76">
        <v>16952300023</v>
      </c>
      <c r="B152" s="76">
        <v>151</v>
      </c>
      <c r="C152" s="90" t="s">
        <v>1014</v>
      </c>
      <c r="D152" s="90" t="s">
        <v>1015</v>
      </c>
      <c r="E152" s="76" t="s">
        <v>72</v>
      </c>
      <c r="F152" s="76">
        <v>72</v>
      </c>
      <c r="G152" s="76" t="s">
        <v>649</v>
      </c>
      <c r="H152" s="76">
        <v>41</v>
      </c>
      <c r="I152" s="76"/>
      <c r="J152" s="76" t="s">
        <v>1242</v>
      </c>
      <c r="K152" s="91" t="s">
        <v>1198</v>
      </c>
      <c r="L152" s="42" t="s">
        <v>1199</v>
      </c>
      <c r="M152" s="82" t="s">
        <v>1247</v>
      </c>
      <c r="N152" s="42" t="s">
        <v>1252</v>
      </c>
      <c r="P152" s="76" t="s">
        <v>795</v>
      </c>
      <c r="Q152" s="76" t="s">
        <v>18</v>
      </c>
      <c r="T152" s="43">
        <f t="shared" si="16"/>
      </c>
      <c r="U152" s="43" t="str">
        <f t="shared" si="17"/>
        <v>Rejected</v>
      </c>
      <c r="V152" s="43" t="str">
        <f t="shared" si="19"/>
        <v>Unassigned</v>
      </c>
      <c r="W152" s="43">
        <f t="shared" si="20"/>
      </c>
      <c r="X152" s="15">
        <f t="shared" si="21"/>
      </c>
      <c r="Y152" s="15">
        <f t="shared" si="22"/>
      </c>
      <c r="Z152" s="15">
        <f t="shared" si="23"/>
      </c>
      <c r="AB152" s="15">
        <f t="shared" si="18"/>
      </c>
    </row>
    <row r="153" spans="1:28" ht="82.5" customHeight="1">
      <c r="A153" s="76">
        <v>16953000023</v>
      </c>
      <c r="B153" s="76">
        <v>152</v>
      </c>
      <c r="C153" s="90" t="s">
        <v>1014</v>
      </c>
      <c r="D153" s="90" t="s">
        <v>1015</v>
      </c>
      <c r="E153" s="76" t="s">
        <v>72</v>
      </c>
      <c r="F153" s="76">
        <v>73</v>
      </c>
      <c r="G153" s="76" t="s">
        <v>1206</v>
      </c>
      <c r="H153" s="76">
        <v>45</v>
      </c>
      <c r="I153" s="76"/>
      <c r="J153" s="76" t="s">
        <v>1241</v>
      </c>
      <c r="K153" s="91" t="s">
        <v>1207</v>
      </c>
      <c r="L153" s="42" t="s">
        <v>1208</v>
      </c>
      <c r="M153" s="82" t="s">
        <v>1247</v>
      </c>
      <c r="N153" s="42" t="s">
        <v>1273</v>
      </c>
      <c r="P153" s="76" t="s">
        <v>795</v>
      </c>
      <c r="Q153" s="76" t="s">
        <v>18</v>
      </c>
      <c r="T153" s="43">
        <f t="shared" si="16"/>
      </c>
      <c r="U153" s="43" t="str">
        <f t="shared" si="17"/>
        <v>Rejected</v>
      </c>
      <c r="V153" s="43" t="str">
        <f t="shared" si="19"/>
        <v>Unassigned</v>
      </c>
      <c r="W153" s="43">
        <f t="shared" si="20"/>
      </c>
      <c r="X153" s="15">
        <f t="shared" si="21"/>
      </c>
      <c r="Y153" s="15">
        <f t="shared" si="22"/>
      </c>
      <c r="Z153" s="15">
        <f t="shared" si="23"/>
      </c>
      <c r="AB153" s="15">
        <f t="shared" si="18"/>
      </c>
    </row>
    <row r="154" spans="1:28" ht="51">
      <c r="A154" s="76">
        <v>16968700023</v>
      </c>
      <c r="B154" s="76">
        <v>153</v>
      </c>
      <c r="C154" s="90" t="s">
        <v>125</v>
      </c>
      <c r="D154" s="90" t="s">
        <v>126</v>
      </c>
      <c r="E154" s="76" t="s">
        <v>72</v>
      </c>
      <c r="F154" s="76">
        <v>80</v>
      </c>
      <c r="G154" s="76" t="s">
        <v>671</v>
      </c>
      <c r="H154" s="76">
        <v>46</v>
      </c>
      <c r="I154" s="76"/>
      <c r="J154" s="76" t="s">
        <v>800</v>
      </c>
      <c r="K154" s="91" t="s">
        <v>1209</v>
      </c>
      <c r="L154" s="42" t="s">
        <v>1210</v>
      </c>
      <c r="M154" s="82" t="s">
        <v>1246</v>
      </c>
      <c r="P154" s="76" t="s">
        <v>795</v>
      </c>
      <c r="Q154" s="76" t="s">
        <v>95</v>
      </c>
      <c r="T154" s="43">
        <f t="shared" si="16"/>
      </c>
      <c r="U154" s="43" t="str">
        <f t="shared" si="17"/>
        <v>Accepted</v>
      </c>
      <c r="V154" s="43" t="str">
        <f t="shared" si="19"/>
        <v>Unassigned</v>
      </c>
      <c r="W154" s="43">
        <f t="shared" si="20"/>
      </c>
      <c r="X154" s="15">
        <f t="shared" si="21"/>
      </c>
      <c r="Y154" s="15">
        <f t="shared" si="22"/>
      </c>
      <c r="Z154" s="15">
        <f t="shared" si="23"/>
      </c>
      <c r="AB154" s="15">
        <f t="shared" si="18"/>
      </c>
    </row>
    <row r="155" spans="1:28" ht="94.5" customHeight="1">
      <c r="A155" s="76">
        <v>16953100023</v>
      </c>
      <c r="B155" s="76">
        <v>154</v>
      </c>
      <c r="C155" s="90" t="s">
        <v>1014</v>
      </c>
      <c r="D155" s="90" t="s">
        <v>1015</v>
      </c>
      <c r="E155" s="76" t="s">
        <v>72</v>
      </c>
      <c r="F155" s="76">
        <v>81</v>
      </c>
      <c r="G155" s="76" t="s">
        <v>1211</v>
      </c>
      <c r="H155" s="76">
        <v>3</v>
      </c>
      <c r="I155" s="76"/>
      <c r="J155" s="76" t="s">
        <v>1241</v>
      </c>
      <c r="K155" s="91" t="s">
        <v>1212</v>
      </c>
      <c r="L155" s="42" t="s">
        <v>1213</v>
      </c>
      <c r="M155" s="82" t="s">
        <v>1247</v>
      </c>
      <c r="N155" s="42" t="s">
        <v>1273</v>
      </c>
      <c r="P155" s="76" t="s">
        <v>795</v>
      </c>
      <c r="Q155" s="76" t="s">
        <v>18</v>
      </c>
      <c r="T155" s="43">
        <f t="shared" si="16"/>
      </c>
      <c r="U155" s="43" t="str">
        <f t="shared" si="17"/>
        <v>Rejected</v>
      </c>
      <c r="V155" s="43" t="str">
        <f t="shared" si="19"/>
        <v>Unassigned</v>
      </c>
      <c r="W155" s="43">
        <f t="shared" si="20"/>
      </c>
      <c r="X155" s="15">
        <f t="shared" si="21"/>
      </c>
      <c r="Y155" s="15">
        <f t="shared" si="22"/>
      </c>
      <c r="Z155" s="15">
        <f t="shared" si="23"/>
      </c>
      <c r="AB155" s="15">
        <f t="shared" si="18"/>
      </c>
    </row>
    <row r="156" spans="1:28" ht="63.75">
      <c r="A156" s="76">
        <v>16963000023</v>
      </c>
      <c r="B156" s="76">
        <v>155</v>
      </c>
      <c r="C156" s="90" t="s">
        <v>245</v>
      </c>
      <c r="D156" s="90" t="s">
        <v>102</v>
      </c>
      <c r="E156" s="76" t="s">
        <v>72</v>
      </c>
      <c r="F156" s="76">
        <v>82</v>
      </c>
      <c r="G156" s="76" t="s">
        <v>680</v>
      </c>
      <c r="H156" s="76">
        <v>32</v>
      </c>
      <c r="I156" s="76"/>
      <c r="J156" s="76" t="s">
        <v>800</v>
      </c>
      <c r="K156" s="91" t="s">
        <v>1214</v>
      </c>
      <c r="L156" s="42" t="s">
        <v>1002</v>
      </c>
      <c r="M156" s="82" t="s">
        <v>1246</v>
      </c>
      <c r="P156" s="76" t="s">
        <v>795</v>
      </c>
      <c r="Q156" s="76" t="s">
        <v>95</v>
      </c>
      <c r="T156" s="43">
        <f t="shared" si="16"/>
      </c>
      <c r="U156" s="43" t="str">
        <f t="shared" si="17"/>
        <v>Accepted</v>
      </c>
      <c r="V156" s="43" t="str">
        <f t="shared" si="19"/>
        <v>Unassigned</v>
      </c>
      <c r="W156" s="43">
        <f t="shared" si="20"/>
      </c>
      <c r="X156" s="15">
        <f t="shared" si="21"/>
      </c>
      <c r="Y156" s="15">
        <f t="shared" si="22"/>
      </c>
      <c r="Z156" s="15">
        <f t="shared" si="23"/>
      </c>
      <c r="AB156" s="15">
        <f t="shared" si="18"/>
      </c>
    </row>
    <row r="157" spans="1:28" ht="25.5">
      <c r="A157" s="76">
        <v>16963200023</v>
      </c>
      <c r="B157" s="76">
        <v>156</v>
      </c>
      <c r="C157" s="90" t="s">
        <v>245</v>
      </c>
      <c r="D157" s="90" t="s">
        <v>102</v>
      </c>
      <c r="E157" s="76" t="s">
        <v>27</v>
      </c>
      <c r="F157" s="76">
        <v>93</v>
      </c>
      <c r="G157" s="76" t="s">
        <v>708</v>
      </c>
      <c r="H157" s="76">
        <v>41</v>
      </c>
      <c r="I157" s="76"/>
      <c r="J157" s="12" t="s">
        <v>1243</v>
      </c>
      <c r="K157" s="91" t="s">
        <v>1215</v>
      </c>
      <c r="L157" s="42" t="s">
        <v>502</v>
      </c>
      <c r="M157" s="82" t="s">
        <v>1244</v>
      </c>
      <c r="N157" s="42" t="s">
        <v>1264</v>
      </c>
      <c r="P157" s="76" t="s">
        <v>27</v>
      </c>
      <c r="Q157" s="76" t="s">
        <v>95</v>
      </c>
      <c r="T157" s="43" t="str">
        <f t="shared" si="16"/>
        <v>Revised</v>
      </c>
      <c r="U157" s="43">
        <f t="shared" si="17"/>
      </c>
      <c r="V157" s="43">
        <f t="shared" si="19"/>
      </c>
      <c r="W157" s="43">
        <f t="shared" si="20"/>
      </c>
      <c r="X157" s="15">
        <f t="shared" si="21"/>
      </c>
      <c r="Y157" s="15">
        <f t="shared" si="22"/>
      </c>
      <c r="Z157" s="15">
        <f t="shared" si="23"/>
      </c>
      <c r="AB157" s="15">
        <f t="shared" si="18"/>
      </c>
    </row>
    <row r="158" spans="1:28" ht="25.5">
      <c r="A158" s="76">
        <v>16963100023</v>
      </c>
      <c r="B158" s="76">
        <v>157</v>
      </c>
      <c r="C158" s="90" t="s">
        <v>245</v>
      </c>
      <c r="D158" s="90" t="s">
        <v>102</v>
      </c>
      <c r="E158" s="76" t="s">
        <v>72</v>
      </c>
      <c r="F158" s="76">
        <v>107</v>
      </c>
      <c r="G158" s="76" t="s">
        <v>774</v>
      </c>
      <c r="H158" s="76">
        <v>37</v>
      </c>
      <c r="I158" s="76"/>
      <c r="J158" s="12" t="s">
        <v>826</v>
      </c>
      <c r="K158" s="91" t="s">
        <v>1216</v>
      </c>
      <c r="L158" s="42" t="s">
        <v>1002</v>
      </c>
      <c r="P158" s="76" t="s">
        <v>795</v>
      </c>
      <c r="Q158" s="76" t="s">
        <v>95</v>
      </c>
      <c r="T158" s="43">
        <f t="shared" si="16"/>
      </c>
      <c r="U158" s="43">
        <f t="shared" si="17"/>
        <v>0</v>
      </c>
      <c r="V158" s="43">
        <f t="shared" si="19"/>
      </c>
      <c r="W158" s="43" t="str">
        <f t="shared" si="20"/>
        <v>Unassigned</v>
      </c>
      <c r="X158" s="15">
        <f t="shared" si="21"/>
      </c>
      <c r="Y158" s="15">
        <f t="shared" si="22"/>
      </c>
      <c r="Z158" s="15">
        <f t="shared" si="23"/>
      </c>
      <c r="AB158" s="15">
        <f t="shared" si="18"/>
      </c>
    </row>
    <row r="159" spans="1:28" ht="38.25">
      <c r="A159" s="76">
        <v>16974200023</v>
      </c>
      <c r="B159" s="76">
        <v>158</v>
      </c>
      <c r="C159" s="90" t="s">
        <v>232</v>
      </c>
      <c r="D159" s="90" t="s">
        <v>233</v>
      </c>
      <c r="E159" s="76" t="s">
        <v>72</v>
      </c>
      <c r="F159" s="76">
        <v>111</v>
      </c>
      <c r="G159" s="76" t="s">
        <v>777</v>
      </c>
      <c r="H159" s="76">
        <v>13</v>
      </c>
      <c r="I159" s="76"/>
      <c r="J159" s="12" t="s">
        <v>826</v>
      </c>
      <c r="K159" s="91" t="s">
        <v>1217</v>
      </c>
      <c r="L159" s="42" t="s">
        <v>1196</v>
      </c>
      <c r="P159" s="76" t="s">
        <v>795</v>
      </c>
      <c r="Q159" s="76" t="s">
        <v>95</v>
      </c>
      <c r="T159" s="43">
        <f t="shared" si="16"/>
      </c>
      <c r="U159" s="43">
        <f t="shared" si="17"/>
        <v>0</v>
      </c>
      <c r="V159" s="43">
        <f t="shared" si="19"/>
      </c>
      <c r="W159" s="43" t="str">
        <f t="shared" si="20"/>
        <v>Unassigned</v>
      </c>
      <c r="X159" s="15">
        <f t="shared" si="21"/>
      </c>
      <c r="Y159" s="15">
        <f t="shared" si="22"/>
      </c>
      <c r="Z159" s="15">
        <f t="shared" si="23"/>
      </c>
      <c r="AB159" s="15">
        <f t="shared" si="18"/>
      </c>
    </row>
    <row r="160" spans="1:28" ht="63.75">
      <c r="A160" s="76">
        <v>16952400023</v>
      </c>
      <c r="B160" s="76">
        <v>159</v>
      </c>
      <c r="C160" s="90" t="s">
        <v>1014</v>
      </c>
      <c r="D160" s="90" t="s">
        <v>1015</v>
      </c>
      <c r="E160" s="76" t="s">
        <v>72</v>
      </c>
      <c r="F160" s="76">
        <v>114</v>
      </c>
      <c r="G160" s="76" t="s">
        <v>1218</v>
      </c>
      <c r="H160" s="76">
        <v>24</v>
      </c>
      <c r="I160" s="76"/>
      <c r="J160" s="76" t="s">
        <v>801</v>
      </c>
      <c r="K160" s="91" t="s">
        <v>1198</v>
      </c>
      <c r="L160" s="42" t="s">
        <v>1199</v>
      </c>
      <c r="P160" s="76" t="s">
        <v>795</v>
      </c>
      <c r="Q160" s="76" t="s">
        <v>18</v>
      </c>
      <c r="T160" s="43">
        <f t="shared" si="16"/>
      </c>
      <c r="U160" s="43">
        <f t="shared" si="17"/>
        <v>0</v>
      </c>
      <c r="V160" s="43">
        <f t="shared" si="19"/>
      </c>
      <c r="W160" s="43" t="str">
        <f t="shared" si="20"/>
        <v>Unassigned</v>
      </c>
      <c r="X160" s="15">
        <f t="shared" si="21"/>
      </c>
      <c r="Y160" s="15">
        <f t="shared" si="22"/>
      </c>
      <c r="Z160" s="15">
        <f t="shared" si="23"/>
      </c>
      <c r="AB160" s="15">
        <f t="shared" si="18"/>
      </c>
    </row>
    <row r="161" spans="1:28" ht="12.75">
      <c r="A161" s="76">
        <v>16972100023</v>
      </c>
      <c r="B161" s="76">
        <v>160</v>
      </c>
      <c r="C161" s="90" t="s">
        <v>101</v>
      </c>
      <c r="D161" s="90" t="s">
        <v>102</v>
      </c>
      <c r="E161" s="76" t="s">
        <v>27</v>
      </c>
      <c r="F161" s="76">
        <v>115</v>
      </c>
      <c r="G161" s="76" t="s">
        <v>1219</v>
      </c>
      <c r="H161" s="76">
        <v>15</v>
      </c>
      <c r="I161" s="76"/>
      <c r="J161" s="76" t="s">
        <v>817</v>
      </c>
      <c r="K161" s="91" t="s">
        <v>1220</v>
      </c>
      <c r="L161" s="42" t="s">
        <v>1221</v>
      </c>
      <c r="M161" s="82" t="s">
        <v>1246</v>
      </c>
      <c r="P161" s="76" t="s">
        <v>27</v>
      </c>
      <c r="Q161" s="76" t="s">
        <v>95</v>
      </c>
      <c r="T161" s="43" t="str">
        <f t="shared" si="16"/>
        <v>Accepted</v>
      </c>
      <c r="U161" s="43">
        <f t="shared" si="17"/>
      </c>
      <c r="V161" s="43">
        <f t="shared" si="19"/>
      </c>
      <c r="W161" s="43">
        <f t="shared" si="20"/>
      </c>
      <c r="X161" s="15">
        <f t="shared" si="21"/>
      </c>
      <c r="Y161" s="15">
        <f t="shared" si="22"/>
      </c>
      <c r="Z161" s="15">
        <f t="shared" si="23"/>
      </c>
      <c r="AB161" s="15">
        <f t="shared" si="18"/>
      </c>
    </row>
    <row r="162" spans="1:28" ht="63.75">
      <c r="A162" s="76">
        <v>16952500023</v>
      </c>
      <c r="B162" s="76">
        <v>161</v>
      </c>
      <c r="C162" s="90" t="s">
        <v>1014</v>
      </c>
      <c r="D162" s="90" t="s">
        <v>1015</v>
      </c>
      <c r="E162" s="76" t="s">
        <v>72</v>
      </c>
      <c r="F162" s="76">
        <v>115</v>
      </c>
      <c r="G162" s="76" t="s">
        <v>1219</v>
      </c>
      <c r="H162" s="76">
        <v>15</v>
      </c>
      <c r="I162" s="76"/>
      <c r="J162" s="76" t="s">
        <v>801</v>
      </c>
      <c r="K162" s="91" t="s">
        <v>1198</v>
      </c>
      <c r="L162" s="42" t="s">
        <v>1222</v>
      </c>
      <c r="P162" s="76" t="s">
        <v>795</v>
      </c>
      <c r="Q162" s="76" t="s">
        <v>18</v>
      </c>
      <c r="T162" s="43">
        <f t="shared" si="16"/>
      </c>
      <c r="U162" s="43">
        <f t="shared" si="17"/>
        <v>0</v>
      </c>
      <c r="V162" s="43">
        <f t="shared" si="19"/>
      </c>
      <c r="W162" s="43" t="str">
        <f t="shared" si="20"/>
        <v>Unassigned</v>
      </c>
      <c r="X162" s="15">
        <f t="shared" si="21"/>
      </c>
      <c r="Y162" s="15">
        <f t="shared" si="22"/>
      </c>
      <c r="Z162" s="15">
        <f t="shared" si="23"/>
      </c>
      <c r="AB162" s="15">
        <f t="shared" si="18"/>
      </c>
    </row>
    <row r="163" spans="1:28" ht="76.5">
      <c r="A163" s="76">
        <v>16952600023</v>
      </c>
      <c r="B163" s="76">
        <v>162</v>
      </c>
      <c r="C163" s="90" t="s">
        <v>1014</v>
      </c>
      <c r="D163" s="90" t="s">
        <v>1015</v>
      </c>
      <c r="E163" s="76" t="s">
        <v>72</v>
      </c>
      <c r="F163" s="76">
        <v>117</v>
      </c>
      <c r="G163" s="76" t="s">
        <v>789</v>
      </c>
      <c r="H163" s="76">
        <v>9</v>
      </c>
      <c r="I163" s="76"/>
      <c r="J163" s="76" t="s">
        <v>801</v>
      </c>
      <c r="K163" s="91" t="s">
        <v>1223</v>
      </c>
      <c r="L163" s="42" t="s">
        <v>1224</v>
      </c>
      <c r="P163" s="76" t="s">
        <v>795</v>
      </c>
      <c r="Q163" s="76" t="s">
        <v>18</v>
      </c>
      <c r="T163" s="43">
        <f t="shared" si="16"/>
      </c>
      <c r="U163" s="43">
        <f t="shared" si="17"/>
        <v>0</v>
      </c>
      <c r="V163" s="43">
        <f t="shared" si="19"/>
      </c>
      <c r="W163" s="43" t="str">
        <f t="shared" si="20"/>
        <v>Unassigned</v>
      </c>
      <c r="X163" s="15">
        <f t="shared" si="21"/>
      </c>
      <c r="Y163" s="15">
        <f t="shared" si="22"/>
      </c>
      <c r="Z163" s="15">
        <f t="shared" si="23"/>
      </c>
      <c r="AB163" s="15">
        <f t="shared" si="18"/>
      </c>
    </row>
    <row r="164" spans="1:28" ht="25.5">
      <c r="A164" s="76">
        <v>16974300023</v>
      </c>
      <c r="B164" s="76">
        <v>163</v>
      </c>
      <c r="C164" s="90" t="s">
        <v>232</v>
      </c>
      <c r="D164" s="90" t="s">
        <v>233</v>
      </c>
      <c r="E164" s="76" t="s">
        <v>27</v>
      </c>
      <c r="F164" s="76">
        <v>117</v>
      </c>
      <c r="G164" s="76" t="s">
        <v>1225</v>
      </c>
      <c r="H164" s="76">
        <v>28</v>
      </c>
      <c r="I164" s="76"/>
      <c r="J164" s="76" t="s">
        <v>817</v>
      </c>
      <c r="K164" s="91" t="s">
        <v>1226</v>
      </c>
      <c r="L164" s="42" t="s">
        <v>1227</v>
      </c>
      <c r="M164" s="82" t="s">
        <v>1246</v>
      </c>
      <c r="P164" s="76" t="s">
        <v>27</v>
      </c>
      <c r="Q164" s="76" t="s">
        <v>95</v>
      </c>
      <c r="T164" s="43" t="str">
        <f t="shared" si="16"/>
        <v>Accepted</v>
      </c>
      <c r="U164" s="43">
        <f t="shared" si="17"/>
      </c>
      <c r="V164" s="43">
        <f t="shared" si="19"/>
      </c>
      <c r="W164" s="43">
        <f t="shared" si="20"/>
      </c>
      <c r="X164" s="15">
        <f t="shared" si="21"/>
      </c>
      <c r="Y164" s="15">
        <f t="shared" si="22"/>
      </c>
      <c r="Z164" s="15">
        <f t="shared" si="23"/>
      </c>
      <c r="AB164" s="15">
        <f t="shared" si="18"/>
      </c>
    </row>
    <row r="165" spans="1:28" ht="51">
      <c r="A165" s="76">
        <v>16952700023</v>
      </c>
      <c r="B165" s="76">
        <v>164</v>
      </c>
      <c r="C165" s="90" t="s">
        <v>1014</v>
      </c>
      <c r="D165" s="90" t="s">
        <v>1015</v>
      </c>
      <c r="E165" s="76" t="s">
        <v>72</v>
      </c>
      <c r="F165" s="76">
        <v>117</v>
      </c>
      <c r="G165" s="76" t="s">
        <v>1228</v>
      </c>
      <c r="H165" s="76">
        <v>45</v>
      </c>
      <c r="I165" s="76"/>
      <c r="J165" s="76" t="s">
        <v>801</v>
      </c>
      <c r="K165" s="91" t="s">
        <v>1229</v>
      </c>
      <c r="L165" s="42" t="s">
        <v>1194</v>
      </c>
      <c r="P165" s="76" t="s">
        <v>795</v>
      </c>
      <c r="Q165" s="76" t="s">
        <v>18</v>
      </c>
      <c r="T165" s="43">
        <f t="shared" si="16"/>
      </c>
      <c r="U165" s="43">
        <f t="shared" si="17"/>
        <v>0</v>
      </c>
      <c r="V165" s="43">
        <f t="shared" si="19"/>
      </c>
      <c r="W165" s="43" t="str">
        <f t="shared" si="20"/>
        <v>Unassigned</v>
      </c>
      <c r="X165" s="15">
        <f t="shared" si="21"/>
      </c>
      <c r="Y165" s="15">
        <f t="shared" si="22"/>
      </c>
      <c r="Z165" s="15">
        <f t="shared" si="23"/>
      </c>
      <c r="AB165" s="15">
        <f t="shared" si="18"/>
      </c>
    </row>
    <row r="166" spans="1:28" ht="12.75">
      <c r="A166" s="76">
        <v>16968800023</v>
      </c>
      <c r="B166" s="76">
        <v>165</v>
      </c>
      <c r="C166" s="90" t="s">
        <v>125</v>
      </c>
      <c r="D166" s="90" t="s">
        <v>126</v>
      </c>
      <c r="E166" s="76" t="s">
        <v>27</v>
      </c>
      <c r="F166" s="76">
        <v>118</v>
      </c>
      <c r="G166" s="76" t="s">
        <v>1230</v>
      </c>
      <c r="H166" s="76">
        <v>9</v>
      </c>
      <c r="I166" s="76"/>
      <c r="J166" s="17" t="s">
        <v>817</v>
      </c>
      <c r="K166" s="91" t="s">
        <v>1231</v>
      </c>
      <c r="L166" s="42" t="s">
        <v>1232</v>
      </c>
      <c r="M166" s="82" t="s">
        <v>1246</v>
      </c>
      <c r="P166" s="76" t="s">
        <v>27</v>
      </c>
      <c r="Q166" s="76" t="s">
        <v>95</v>
      </c>
      <c r="T166" s="43" t="str">
        <f t="shared" si="16"/>
        <v>Accepted</v>
      </c>
      <c r="U166" s="43">
        <f t="shared" si="17"/>
      </c>
      <c r="V166" s="43">
        <f t="shared" si="19"/>
      </c>
      <c r="W166" s="43">
        <f t="shared" si="20"/>
      </c>
      <c r="X166" s="15">
        <f t="shared" si="21"/>
      </c>
      <c r="Y166" s="15">
        <f t="shared" si="22"/>
      </c>
      <c r="Z166" s="15">
        <f t="shared" si="23"/>
      </c>
      <c r="AB166" s="15">
        <f t="shared" si="18"/>
      </c>
    </row>
    <row r="167" spans="1:28" ht="95.25" customHeight="1">
      <c r="A167" s="76">
        <v>16952800023</v>
      </c>
      <c r="B167" s="76">
        <v>166</v>
      </c>
      <c r="C167" s="90" t="s">
        <v>1014</v>
      </c>
      <c r="D167" s="90" t="s">
        <v>1015</v>
      </c>
      <c r="E167" s="76" t="s">
        <v>72</v>
      </c>
      <c r="F167" s="76">
        <v>118</v>
      </c>
      <c r="G167" s="76" t="s">
        <v>1230</v>
      </c>
      <c r="H167" s="76">
        <v>9</v>
      </c>
      <c r="I167" s="76"/>
      <c r="J167" s="76" t="s">
        <v>1241</v>
      </c>
      <c r="K167" s="91" t="s">
        <v>1233</v>
      </c>
      <c r="L167" s="42" t="s">
        <v>1234</v>
      </c>
      <c r="M167" s="82" t="s">
        <v>1247</v>
      </c>
      <c r="N167" s="42" t="s">
        <v>1253</v>
      </c>
      <c r="P167" s="76" t="s">
        <v>795</v>
      </c>
      <c r="Q167" s="76" t="s">
        <v>18</v>
      </c>
      <c r="T167" s="43">
        <f t="shared" si="16"/>
      </c>
      <c r="U167" s="43" t="str">
        <f t="shared" si="17"/>
        <v>Rejected</v>
      </c>
      <c r="V167" s="43" t="str">
        <f t="shared" si="19"/>
        <v>Unassigned</v>
      </c>
      <c r="W167" s="43">
        <f t="shared" si="20"/>
      </c>
      <c r="X167" s="15">
        <f t="shared" si="21"/>
      </c>
      <c r="Y167" s="15">
        <f t="shared" si="22"/>
      </c>
      <c r="Z167" s="15">
        <f t="shared" si="23"/>
      </c>
      <c r="AB167" s="15">
        <f t="shared" si="18"/>
      </c>
    </row>
    <row r="168" spans="16:28" ht="12.75">
      <c r="P168" s="76"/>
      <c r="T168" s="43">
        <f t="shared" si="16"/>
      </c>
      <c r="U168" s="43">
        <f t="shared" si="17"/>
      </c>
      <c r="V168" s="43">
        <f aca="true" t="shared" si="24" ref="V168:V194">IF(OR(U168="A",U168="AP",U168="R",U168="Z"),P168,"")</f>
      </c>
      <c r="W168" s="43">
        <f t="shared" si="20"/>
      </c>
      <c r="X168" s="15">
        <f t="shared" si="21"/>
      </c>
      <c r="Y168" s="15">
        <f t="shared" si="22"/>
      </c>
      <c r="Z168" s="15">
        <f t="shared" si="23"/>
      </c>
      <c r="AB168" s="15">
        <f t="shared" si="18"/>
      </c>
    </row>
    <row r="169" spans="16:28" ht="12.75">
      <c r="P169" s="76"/>
      <c r="T169" s="43">
        <f t="shared" si="16"/>
      </c>
      <c r="U169" s="43">
        <f t="shared" si="17"/>
      </c>
      <c r="V169" s="43">
        <f t="shared" si="24"/>
      </c>
      <c r="W169" s="43">
        <f t="shared" si="20"/>
      </c>
      <c r="X169" s="15">
        <f t="shared" si="21"/>
      </c>
      <c r="Y169" s="15">
        <f t="shared" si="22"/>
      </c>
      <c r="Z169" s="15">
        <f t="shared" si="23"/>
      </c>
      <c r="AB169" s="15">
        <f t="shared" si="18"/>
      </c>
    </row>
    <row r="170" spans="10:28" ht="12.75">
      <c r="J170" s="76"/>
      <c r="P170" s="76"/>
      <c r="T170" s="43">
        <f t="shared" si="16"/>
      </c>
      <c r="U170" s="43">
        <f t="shared" si="17"/>
      </c>
      <c r="V170" s="43">
        <f t="shared" si="24"/>
      </c>
      <c r="W170" s="43">
        <f t="shared" si="20"/>
      </c>
      <c r="X170" s="15">
        <f t="shared" si="21"/>
      </c>
      <c r="Y170" s="15">
        <f t="shared" si="22"/>
      </c>
      <c r="Z170" s="15">
        <f t="shared" si="23"/>
      </c>
      <c r="AB170" s="15">
        <f t="shared" si="18"/>
      </c>
    </row>
    <row r="171" spans="16:28" ht="12.75">
      <c r="P171" s="76"/>
      <c r="T171" s="43">
        <f t="shared" si="16"/>
      </c>
      <c r="U171" s="43">
        <f t="shared" si="17"/>
      </c>
      <c r="V171" s="43">
        <f t="shared" si="24"/>
      </c>
      <c r="W171" s="43">
        <f t="shared" si="20"/>
      </c>
      <c r="X171" s="15">
        <f t="shared" si="21"/>
      </c>
      <c r="Y171" s="15">
        <f t="shared" si="22"/>
      </c>
      <c r="Z171" s="15">
        <f t="shared" si="23"/>
      </c>
      <c r="AB171" s="15">
        <f t="shared" si="18"/>
      </c>
    </row>
    <row r="172" spans="10:28" ht="12.75">
      <c r="J172" s="76"/>
      <c r="P172" s="76"/>
      <c r="T172" s="43">
        <f t="shared" si="16"/>
      </c>
      <c r="U172" s="43">
        <f t="shared" si="17"/>
      </c>
      <c r="V172" s="43">
        <f t="shared" si="24"/>
      </c>
      <c r="W172" s="43">
        <f t="shared" si="20"/>
      </c>
      <c r="X172" s="15">
        <f t="shared" si="21"/>
      </c>
      <c r="Y172" s="15">
        <f t="shared" si="22"/>
      </c>
      <c r="Z172" s="15">
        <f t="shared" si="23"/>
      </c>
      <c r="AB172" s="15">
        <f t="shared" si="18"/>
      </c>
    </row>
    <row r="173" spans="10:28" ht="12.75">
      <c r="J173" s="76"/>
      <c r="P173" s="76"/>
      <c r="T173" s="43">
        <f t="shared" si="16"/>
      </c>
      <c r="U173" s="43">
        <f t="shared" si="17"/>
      </c>
      <c r="V173" s="43">
        <f t="shared" si="24"/>
      </c>
      <c r="W173" s="43">
        <f t="shared" si="20"/>
      </c>
      <c r="X173" s="15">
        <f t="shared" si="21"/>
      </c>
      <c r="Y173" s="15">
        <f t="shared" si="22"/>
      </c>
      <c r="Z173" s="15">
        <f t="shared" si="23"/>
      </c>
      <c r="AB173" s="15">
        <f t="shared" si="18"/>
      </c>
    </row>
    <row r="174" spans="16:28" ht="12.75">
      <c r="P174" s="76"/>
      <c r="T174" s="43">
        <f t="shared" si="16"/>
      </c>
      <c r="U174" s="43">
        <f t="shared" si="17"/>
      </c>
      <c r="V174" s="43">
        <f t="shared" si="24"/>
      </c>
      <c r="W174" s="43">
        <f t="shared" si="20"/>
      </c>
      <c r="X174" s="15">
        <f t="shared" si="21"/>
      </c>
      <c r="Y174" s="15">
        <f t="shared" si="22"/>
      </c>
      <c r="Z174" s="15">
        <f t="shared" si="23"/>
      </c>
      <c r="AB174" s="15">
        <f t="shared" si="18"/>
      </c>
    </row>
    <row r="175" spans="10:28" ht="12.75">
      <c r="J175" s="76"/>
      <c r="P175" s="76"/>
      <c r="T175" s="43">
        <f t="shared" si="16"/>
      </c>
      <c r="U175" s="43">
        <f t="shared" si="17"/>
      </c>
      <c r="V175" s="43">
        <f t="shared" si="24"/>
      </c>
      <c r="W175" s="43">
        <f t="shared" si="20"/>
      </c>
      <c r="X175" s="15">
        <f t="shared" si="21"/>
      </c>
      <c r="Y175" s="15">
        <f t="shared" si="22"/>
      </c>
      <c r="Z175" s="15">
        <f t="shared" si="23"/>
      </c>
      <c r="AB175" s="15">
        <f t="shared" si="18"/>
      </c>
    </row>
    <row r="176" spans="16:28" ht="12.75">
      <c r="P176" s="76"/>
      <c r="T176" s="43">
        <f t="shared" si="16"/>
      </c>
      <c r="U176" s="43">
        <f t="shared" si="17"/>
      </c>
      <c r="V176" s="43">
        <f t="shared" si="24"/>
      </c>
      <c r="W176" s="43">
        <f t="shared" si="20"/>
      </c>
      <c r="X176" s="15">
        <f t="shared" si="21"/>
      </c>
      <c r="Y176" s="15">
        <f t="shared" si="22"/>
      </c>
      <c r="Z176" s="15">
        <f t="shared" si="23"/>
      </c>
      <c r="AB176" s="15">
        <f t="shared" si="18"/>
      </c>
    </row>
    <row r="177" spans="10:28" ht="12.75">
      <c r="J177" s="76"/>
      <c r="P177" s="76"/>
      <c r="T177" s="43">
        <f t="shared" si="16"/>
      </c>
      <c r="U177" s="43">
        <f t="shared" si="17"/>
      </c>
      <c r="V177" s="43">
        <f t="shared" si="24"/>
      </c>
      <c r="W177" s="43">
        <f t="shared" si="20"/>
      </c>
      <c r="X177" s="15">
        <f t="shared" si="21"/>
      </c>
      <c r="Y177" s="15">
        <f t="shared" si="22"/>
      </c>
      <c r="Z177" s="15">
        <f t="shared" si="23"/>
      </c>
      <c r="AB177" s="15">
        <f t="shared" si="18"/>
      </c>
    </row>
    <row r="178" spans="10:28" ht="12.75">
      <c r="J178" s="76"/>
      <c r="P178" s="76"/>
      <c r="T178" s="43">
        <f t="shared" si="16"/>
      </c>
      <c r="U178" s="43">
        <f t="shared" si="17"/>
      </c>
      <c r="V178" s="43">
        <f t="shared" si="24"/>
      </c>
      <c r="W178" s="43">
        <f t="shared" si="20"/>
      </c>
      <c r="X178" s="15">
        <f t="shared" si="21"/>
      </c>
      <c r="Y178" s="15">
        <f t="shared" si="22"/>
      </c>
      <c r="Z178" s="15">
        <f t="shared" si="23"/>
      </c>
      <c r="AB178" s="15">
        <f t="shared" si="18"/>
      </c>
    </row>
    <row r="179" spans="10:28" ht="12.75">
      <c r="J179" s="76"/>
      <c r="P179" s="76"/>
      <c r="T179" s="43">
        <f t="shared" si="16"/>
      </c>
      <c r="U179" s="43">
        <f t="shared" si="17"/>
      </c>
      <c r="V179" s="43">
        <f t="shared" si="24"/>
      </c>
      <c r="W179" s="43">
        <f t="shared" si="20"/>
      </c>
      <c r="X179" s="15">
        <f t="shared" si="21"/>
      </c>
      <c r="Y179" s="15">
        <f t="shared" si="22"/>
      </c>
      <c r="Z179" s="15">
        <f t="shared" si="23"/>
      </c>
      <c r="AB179" s="15">
        <f t="shared" si="18"/>
      </c>
    </row>
    <row r="180" spans="10:28" ht="12.75">
      <c r="J180" s="76"/>
      <c r="P180" s="76"/>
      <c r="T180" s="43">
        <f t="shared" si="16"/>
      </c>
      <c r="U180" s="43">
        <f t="shared" si="17"/>
      </c>
      <c r="V180" s="43">
        <f t="shared" si="24"/>
      </c>
      <c r="W180" s="43">
        <f t="shared" si="20"/>
      </c>
      <c r="X180" s="15">
        <f t="shared" si="21"/>
      </c>
      <c r="Y180" s="15">
        <f t="shared" si="22"/>
      </c>
      <c r="Z180" s="15">
        <f t="shared" si="23"/>
      </c>
      <c r="AB180" s="15">
        <f t="shared" si="18"/>
      </c>
    </row>
    <row r="181" spans="10:28" ht="12.75">
      <c r="J181" s="76"/>
      <c r="P181" s="76"/>
      <c r="T181" s="43">
        <f t="shared" si="16"/>
      </c>
      <c r="U181" s="43">
        <f t="shared" si="17"/>
      </c>
      <c r="V181" s="43">
        <f t="shared" si="24"/>
      </c>
      <c r="W181" s="43">
        <f t="shared" si="20"/>
      </c>
      <c r="X181" s="15">
        <f t="shared" si="21"/>
      </c>
      <c r="Y181" s="15">
        <f t="shared" si="22"/>
      </c>
      <c r="Z181" s="15">
        <f t="shared" si="23"/>
      </c>
      <c r="AB181" s="15">
        <f t="shared" si="18"/>
      </c>
    </row>
    <row r="182" spans="10:28" ht="12.75">
      <c r="J182" s="76"/>
      <c r="P182" s="76"/>
      <c r="T182" s="43">
        <f t="shared" si="16"/>
      </c>
      <c r="U182" s="43">
        <f t="shared" si="17"/>
      </c>
      <c r="V182" s="43">
        <f t="shared" si="24"/>
      </c>
      <c r="W182" s="43">
        <f t="shared" si="20"/>
      </c>
      <c r="X182" s="15">
        <f t="shared" si="21"/>
      </c>
      <c r="Y182" s="15">
        <f t="shared" si="22"/>
      </c>
      <c r="Z182" s="15">
        <f t="shared" si="23"/>
      </c>
      <c r="AB182" s="15">
        <f t="shared" si="18"/>
      </c>
    </row>
    <row r="183" spans="10:28" ht="12.75">
      <c r="J183" s="76"/>
      <c r="P183" s="76"/>
      <c r="T183" s="43">
        <f t="shared" si="16"/>
      </c>
      <c r="U183" s="43">
        <f t="shared" si="17"/>
      </c>
      <c r="V183" s="43">
        <f t="shared" si="24"/>
      </c>
      <c r="W183" s="43">
        <f t="shared" si="20"/>
      </c>
      <c r="X183" s="15">
        <f t="shared" si="21"/>
      </c>
      <c r="Y183" s="15">
        <f t="shared" si="22"/>
      </c>
      <c r="Z183" s="15">
        <f t="shared" si="23"/>
      </c>
      <c r="AB183" s="15">
        <f t="shared" si="18"/>
      </c>
    </row>
    <row r="184" spans="16:28" ht="12.75">
      <c r="P184" s="76"/>
      <c r="T184" s="43">
        <f t="shared" si="16"/>
      </c>
      <c r="U184" s="43">
        <f t="shared" si="17"/>
      </c>
      <c r="V184" s="43">
        <f t="shared" si="24"/>
      </c>
      <c r="W184" s="43">
        <f t="shared" si="20"/>
      </c>
      <c r="X184" s="15">
        <f t="shared" si="21"/>
      </c>
      <c r="Y184" s="15">
        <f t="shared" si="22"/>
      </c>
      <c r="Z184" s="15">
        <f t="shared" si="23"/>
      </c>
      <c r="AB184" s="15">
        <f t="shared" si="18"/>
      </c>
    </row>
    <row r="185" spans="10:28" ht="12.75">
      <c r="J185" s="76"/>
      <c r="P185" s="76"/>
      <c r="T185" s="43">
        <f t="shared" si="16"/>
      </c>
      <c r="U185" s="43">
        <f t="shared" si="17"/>
      </c>
      <c r="V185" s="43">
        <f t="shared" si="24"/>
      </c>
      <c r="W185" s="43">
        <f t="shared" si="20"/>
      </c>
      <c r="X185" s="15">
        <f t="shared" si="21"/>
      </c>
      <c r="Y185" s="15">
        <f t="shared" si="22"/>
      </c>
      <c r="Z185" s="15">
        <f t="shared" si="23"/>
      </c>
      <c r="AB185" s="15">
        <f t="shared" si="18"/>
      </c>
    </row>
    <row r="186" spans="10:28" ht="12.75">
      <c r="J186" s="76"/>
      <c r="P186" s="76"/>
      <c r="T186" s="43">
        <f t="shared" si="16"/>
      </c>
      <c r="U186" s="43">
        <f t="shared" si="17"/>
      </c>
      <c r="V186" s="43">
        <f t="shared" si="24"/>
      </c>
      <c r="W186" s="43">
        <f t="shared" si="20"/>
      </c>
      <c r="X186" s="15">
        <f t="shared" si="21"/>
      </c>
      <c r="Y186" s="15">
        <f t="shared" si="22"/>
      </c>
      <c r="Z186" s="15">
        <f t="shared" si="23"/>
      </c>
      <c r="AB186" s="15">
        <f t="shared" si="18"/>
      </c>
    </row>
    <row r="187" spans="10:28" ht="12.75">
      <c r="J187" s="76"/>
      <c r="P187" s="76"/>
      <c r="T187" s="43">
        <f t="shared" si="16"/>
      </c>
      <c r="U187" s="43">
        <f t="shared" si="17"/>
      </c>
      <c r="V187" s="43">
        <f t="shared" si="24"/>
      </c>
      <c r="W187" s="43">
        <f t="shared" si="20"/>
      </c>
      <c r="X187" s="15">
        <f t="shared" si="21"/>
      </c>
      <c r="Y187" s="15">
        <f t="shared" si="22"/>
      </c>
      <c r="Z187" s="15">
        <f t="shared" si="23"/>
      </c>
      <c r="AB187" s="15">
        <f t="shared" si="18"/>
      </c>
    </row>
    <row r="188" spans="10:28" ht="12.75">
      <c r="J188" s="76"/>
      <c r="P188" s="76"/>
      <c r="T188" s="43">
        <f t="shared" si="16"/>
      </c>
      <c r="U188" s="43">
        <f t="shared" si="17"/>
      </c>
      <c r="V188" s="43">
        <f t="shared" si="24"/>
      </c>
      <c r="W188" s="43">
        <f t="shared" si="20"/>
      </c>
      <c r="X188" s="15">
        <f t="shared" si="21"/>
      </c>
      <c r="Y188" s="15">
        <f t="shared" si="22"/>
      </c>
      <c r="Z188" s="15">
        <f t="shared" si="23"/>
      </c>
      <c r="AB188" s="15">
        <f t="shared" si="18"/>
      </c>
    </row>
    <row r="189" spans="10:28" ht="12.75">
      <c r="J189" s="76"/>
      <c r="P189" s="76"/>
      <c r="T189" s="43">
        <f t="shared" si="16"/>
      </c>
      <c r="U189" s="43">
        <f t="shared" si="17"/>
      </c>
      <c r="V189" s="43">
        <f t="shared" si="24"/>
      </c>
      <c r="W189" s="43">
        <f t="shared" si="20"/>
      </c>
      <c r="X189" s="15">
        <f t="shared" si="21"/>
      </c>
      <c r="Y189" s="15">
        <f t="shared" si="22"/>
      </c>
      <c r="Z189" s="15">
        <f t="shared" si="23"/>
      </c>
      <c r="AB189" s="15">
        <f t="shared" si="18"/>
      </c>
    </row>
    <row r="190" spans="10:28" ht="12.75">
      <c r="J190" s="76"/>
      <c r="P190" s="76"/>
      <c r="T190" s="43">
        <f t="shared" si="16"/>
      </c>
      <c r="U190" s="43">
        <f t="shared" si="17"/>
      </c>
      <c r="V190" s="43">
        <f t="shared" si="24"/>
      </c>
      <c r="W190" s="43">
        <f t="shared" si="20"/>
      </c>
      <c r="X190" s="15">
        <f t="shared" si="21"/>
      </c>
      <c r="Y190" s="15">
        <f t="shared" si="22"/>
      </c>
      <c r="Z190" s="15">
        <f t="shared" si="23"/>
      </c>
      <c r="AB190" s="15">
        <f t="shared" si="18"/>
      </c>
    </row>
    <row r="191" spans="10:28" ht="12.75">
      <c r="J191" s="76"/>
      <c r="P191" s="76"/>
      <c r="T191" s="43">
        <f t="shared" si="16"/>
      </c>
      <c r="U191" s="43">
        <f t="shared" si="17"/>
      </c>
      <c r="V191" s="43">
        <f t="shared" si="24"/>
      </c>
      <c r="W191" s="43">
        <f t="shared" si="20"/>
      </c>
      <c r="X191" s="15">
        <f t="shared" si="21"/>
      </c>
      <c r="Y191" s="15">
        <f t="shared" si="22"/>
      </c>
      <c r="Z191" s="15">
        <f t="shared" si="23"/>
      </c>
      <c r="AB191" s="15">
        <f t="shared" si="18"/>
      </c>
    </row>
    <row r="192" spans="10:28" ht="12.75">
      <c r="J192" s="76"/>
      <c r="P192" s="76"/>
      <c r="T192" s="43">
        <f t="shared" si="16"/>
      </c>
      <c r="U192" s="43">
        <f t="shared" si="17"/>
      </c>
      <c r="V192" s="43">
        <f t="shared" si="24"/>
      </c>
      <c r="W192" s="43">
        <f t="shared" si="20"/>
      </c>
      <c r="X192" s="15">
        <f t="shared" si="21"/>
      </c>
      <c r="Y192" s="15">
        <f t="shared" si="22"/>
      </c>
      <c r="Z192" s="15">
        <f t="shared" si="23"/>
      </c>
      <c r="AB192" s="15">
        <f t="shared" si="18"/>
      </c>
    </row>
    <row r="193" spans="10:28" ht="12.75">
      <c r="J193" s="76"/>
      <c r="P193" s="76"/>
      <c r="T193" s="43">
        <f t="shared" si="16"/>
      </c>
      <c r="U193" s="43">
        <f t="shared" si="17"/>
      </c>
      <c r="V193" s="43">
        <f t="shared" si="24"/>
      </c>
      <c r="W193" s="43">
        <f t="shared" si="20"/>
      </c>
      <c r="X193" s="15">
        <f t="shared" si="21"/>
      </c>
      <c r="Y193" s="15">
        <f t="shared" si="22"/>
      </c>
      <c r="Z193" s="15">
        <f t="shared" si="23"/>
      </c>
      <c r="AB193" s="15">
        <f t="shared" si="18"/>
      </c>
    </row>
    <row r="194" spans="10:28" ht="12.75">
      <c r="J194" s="17"/>
      <c r="P194" s="76"/>
      <c r="T194" s="43">
        <f aca="true" t="shared" si="25" ref="T194:T257">IF(E194="Editorial",M194,"")</f>
      </c>
      <c r="U194" s="43">
        <f aca="true" t="shared" si="26" ref="U194:U257">IF(OR(E194="Technical",E194="General"),M194,"")</f>
      </c>
      <c r="V194" s="43">
        <f t="shared" si="24"/>
      </c>
      <c r="W194" s="43">
        <f t="shared" si="20"/>
      </c>
      <c r="X194" s="15">
        <f t="shared" si="21"/>
      </c>
      <c r="Y194" s="15">
        <f t="shared" si="22"/>
      </c>
      <c r="Z194" s="15">
        <f t="shared" si="23"/>
      </c>
      <c r="AB194" s="15">
        <f aca="true" t="shared" si="27" ref="AB194:AB257">IF(OR(U194="rdy2vote",U194="wip"),J194,"")</f>
      </c>
    </row>
    <row r="195" spans="10:28" ht="12.75">
      <c r="J195" s="76"/>
      <c r="P195" s="76"/>
      <c r="T195" s="43">
        <f t="shared" si="25"/>
      </c>
      <c r="U195" s="43">
        <f t="shared" si="26"/>
      </c>
      <c r="V195" s="43">
        <f aca="true" t="shared" si="28" ref="V195:V258">IF(OR(U195="A",U195="AP",U195="R",U195="Z"),P195,"")</f>
      </c>
      <c r="W195" s="43">
        <f aca="true" t="shared" si="29" ref="W195:W258">IF(U195=0,P195,"")</f>
      </c>
      <c r="X195" s="15">
        <f aca="true" t="shared" si="30" ref="X195:X258">IF(U195="wip",P195,"")</f>
      </c>
      <c r="Y195" s="15">
        <f aca="true" t="shared" si="31" ref="Y195:Y258">IF(U195="rdy2vote",P195,"")</f>
      </c>
      <c r="Z195" s="15">
        <f aca="true" t="shared" si="32" ref="Z195:Z258">IF(U195="oos",P195,"")</f>
      </c>
      <c r="AB195" s="15">
        <f t="shared" si="27"/>
      </c>
    </row>
    <row r="196" spans="16:28" ht="12.75">
      <c r="P196" s="76"/>
      <c r="T196" s="43">
        <f t="shared" si="25"/>
      </c>
      <c r="U196" s="43">
        <f t="shared" si="26"/>
      </c>
      <c r="V196" s="43">
        <f t="shared" si="28"/>
      </c>
      <c r="W196" s="43">
        <f t="shared" si="29"/>
      </c>
      <c r="X196" s="15">
        <f t="shared" si="30"/>
      </c>
      <c r="Y196" s="15">
        <f t="shared" si="31"/>
      </c>
      <c r="Z196" s="15">
        <f t="shared" si="32"/>
      </c>
      <c r="AB196" s="15">
        <f t="shared" si="27"/>
      </c>
    </row>
    <row r="197" spans="10:28" ht="12.75">
      <c r="J197" s="76"/>
      <c r="P197" s="76"/>
      <c r="T197" s="43">
        <f t="shared" si="25"/>
      </c>
      <c r="U197" s="43">
        <f t="shared" si="26"/>
      </c>
      <c r="V197" s="43">
        <f t="shared" si="28"/>
      </c>
      <c r="W197" s="43">
        <f t="shared" si="29"/>
      </c>
      <c r="X197" s="15">
        <f t="shared" si="30"/>
      </c>
      <c r="Y197" s="15">
        <f t="shared" si="31"/>
      </c>
      <c r="Z197" s="15">
        <f t="shared" si="32"/>
      </c>
      <c r="AB197" s="15">
        <f t="shared" si="27"/>
      </c>
    </row>
    <row r="198" spans="16:28" ht="12.75">
      <c r="P198" s="76"/>
      <c r="T198" s="43">
        <f t="shared" si="25"/>
      </c>
      <c r="U198" s="43">
        <f t="shared" si="26"/>
      </c>
      <c r="V198" s="43">
        <f t="shared" si="28"/>
      </c>
      <c r="W198" s="43">
        <f t="shared" si="29"/>
      </c>
      <c r="X198" s="15">
        <f t="shared" si="30"/>
      </c>
      <c r="Y198" s="15">
        <f t="shared" si="31"/>
      </c>
      <c r="Z198" s="15">
        <f t="shared" si="32"/>
      </c>
      <c r="AB198" s="15">
        <f t="shared" si="27"/>
      </c>
    </row>
    <row r="199" spans="10:28" ht="12.75">
      <c r="J199" s="17"/>
      <c r="P199" s="76"/>
      <c r="T199" s="43">
        <f t="shared" si="25"/>
      </c>
      <c r="U199" s="43">
        <f t="shared" si="26"/>
      </c>
      <c r="V199" s="43">
        <f t="shared" si="28"/>
      </c>
      <c r="W199" s="43">
        <f t="shared" si="29"/>
      </c>
      <c r="X199" s="15">
        <f t="shared" si="30"/>
      </c>
      <c r="Y199" s="15">
        <f t="shared" si="31"/>
      </c>
      <c r="Z199" s="15">
        <f t="shared" si="32"/>
      </c>
      <c r="AB199" s="15">
        <f t="shared" si="27"/>
      </c>
    </row>
    <row r="200" spans="10:28" ht="12.75">
      <c r="J200" s="17"/>
      <c r="P200" s="76"/>
      <c r="T200" s="43">
        <f t="shared" si="25"/>
      </c>
      <c r="U200" s="43">
        <f t="shared" si="26"/>
      </c>
      <c r="V200" s="43">
        <f t="shared" si="28"/>
      </c>
      <c r="W200" s="43">
        <f t="shared" si="29"/>
      </c>
      <c r="X200" s="15">
        <f t="shared" si="30"/>
      </c>
      <c r="Y200" s="15">
        <f t="shared" si="31"/>
      </c>
      <c r="Z200" s="15">
        <f t="shared" si="32"/>
      </c>
      <c r="AB200" s="15">
        <f t="shared" si="27"/>
      </c>
    </row>
    <row r="201" spans="10:28" ht="12.75">
      <c r="J201" s="17"/>
      <c r="P201" s="76"/>
      <c r="T201" s="43">
        <f t="shared" si="25"/>
      </c>
      <c r="U201" s="43">
        <f t="shared" si="26"/>
      </c>
      <c r="V201" s="43">
        <f t="shared" si="28"/>
      </c>
      <c r="W201" s="43">
        <f t="shared" si="29"/>
      </c>
      <c r="X201" s="15">
        <f t="shared" si="30"/>
      </c>
      <c r="Y201" s="15">
        <f t="shared" si="31"/>
      </c>
      <c r="Z201" s="15">
        <f t="shared" si="32"/>
      </c>
      <c r="AB201" s="15">
        <f t="shared" si="27"/>
      </c>
    </row>
    <row r="202" spans="10:28" ht="12.75">
      <c r="J202" s="76"/>
      <c r="M202" s="86"/>
      <c r="P202" s="76"/>
      <c r="T202" s="43">
        <f t="shared" si="25"/>
      </c>
      <c r="U202" s="43">
        <f t="shared" si="26"/>
      </c>
      <c r="V202" s="43">
        <f t="shared" si="28"/>
      </c>
      <c r="W202" s="43">
        <f t="shared" si="29"/>
      </c>
      <c r="X202" s="15">
        <f t="shared" si="30"/>
      </c>
      <c r="Y202" s="15">
        <f t="shared" si="31"/>
      </c>
      <c r="Z202" s="15">
        <f t="shared" si="32"/>
      </c>
      <c r="AB202" s="15">
        <f t="shared" si="27"/>
      </c>
    </row>
    <row r="203" spans="16:28" ht="12.75">
      <c r="P203" s="76"/>
      <c r="T203" s="43">
        <f t="shared" si="25"/>
      </c>
      <c r="U203" s="43">
        <f t="shared" si="26"/>
      </c>
      <c r="V203" s="43">
        <f t="shared" si="28"/>
      </c>
      <c r="W203" s="43">
        <f t="shared" si="29"/>
      </c>
      <c r="X203" s="15">
        <f t="shared" si="30"/>
      </c>
      <c r="Y203" s="15">
        <f t="shared" si="31"/>
      </c>
      <c r="Z203" s="15">
        <f t="shared" si="32"/>
      </c>
      <c r="AB203" s="15">
        <f t="shared" si="27"/>
      </c>
    </row>
    <row r="204" spans="10:28" ht="12.75">
      <c r="J204" s="76"/>
      <c r="P204" s="76"/>
      <c r="T204" s="43">
        <f t="shared" si="25"/>
      </c>
      <c r="U204" s="43">
        <f t="shared" si="26"/>
      </c>
      <c r="V204" s="43">
        <f t="shared" si="28"/>
      </c>
      <c r="W204" s="43">
        <f t="shared" si="29"/>
      </c>
      <c r="X204" s="15">
        <f t="shared" si="30"/>
      </c>
      <c r="Y204" s="15">
        <f t="shared" si="31"/>
      </c>
      <c r="Z204" s="15">
        <f t="shared" si="32"/>
      </c>
      <c r="AB204" s="15">
        <f t="shared" si="27"/>
      </c>
    </row>
    <row r="205" spans="10:28" ht="12.75">
      <c r="J205" s="76"/>
      <c r="P205" s="76"/>
      <c r="T205" s="43">
        <f t="shared" si="25"/>
      </c>
      <c r="U205" s="43">
        <f t="shared" si="26"/>
      </c>
      <c r="V205" s="43">
        <f t="shared" si="28"/>
      </c>
      <c r="W205" s="43">
        <f t="shared" si="29"/>
      </c>
      <c r="X205" s="15">
        <f t="shared" si="30"/>
      </c>
      <c r="Y205" s="15">
        <f t="shared" si="31"/>
      </c>
      <c r="Z205" s="15">
        <f t="shared" si="32"/>
      </c>
      <c r="AB205" s="15">
        <f t="shared" si="27"/>
      </c>
    </row>
    <row r="206" spans="10:28" ht="12.75">
      <c r="J206" s="76"/>
      <c r="P206" s="76"/>
      <c r="T206" s="43">
        <f t="shared" si="25"/>
      </c>
      <c r="U206" s="43">
        <f t="shared" si="26"/>
      </c>
      <c r="V206" s="43">
        <f t="shared" si="28"/>
      </c>
      <c r="W206" s="43">
        <f t="shared" si="29"/>
      </c>
      <c r="X206" s="15">
        <f t="shared" si="30"/>
      </c>
      <c r="Y206" s="15">
        <f t="shared" si="31"/>
      </c>
      <c r="Z206" s="15">
        <f t="shared" si="32"/>
      </c>
      <c r="AB206" s="15">
        <f t="shared" si="27"/>
      </c>
    </row>
    <row r="207" spans="10:28" ht="12.75">
      <c r="J207" s="76"/>
      <c r="P207" s="76"/>
      <c r="T207" s="43">
        <f t="shared" si="25"/>
      </c>
      <c r="U207" s="43">
        <f t="shared" si="26"/>
      </c>
      <c r="V207" s="43">
        <f t="shared" si="28"/>
      </c>
      <c r="W207" s="43">
        <f t="shared" si="29"/>
      </c>
      <c r="X207" s="15">
        <f t="shared" si="30"/>
      </c>
      <c r="Y207" s="15">
        <f t="shared" si="31"/>
      </c>
      <c r="Z207" s="15">
        <f t="shared" si="32"/>
      </c>
      <c r="AB207" s="15">
        <f t="shared" si="27"/>
      </c>
    </row>
    <row r="208" spans="10:28" ht="12.75">
      <c r="J208" s="76"/>
      <c r="P208" s="76"/>
      <c r="T208" s="43">
        <f t="shared" si="25"/>
      </c>
      <c r="U208" s="43">
        <f t="shared" si="26"/>
      </c>
      <c r="V208" s="43">
        <f t="shared" si="28"/>
      </c>
      <c r="W208" s="43">
        <f t="shared" si="29"/>
      </c>
      <c r="X208" s="15">
        <f t="shared" si="30"/>
      </c>
      <c r="Y208" s="15">
        <f t="shared" si="31"/>
      </c>
      <c r="Z208" s="15">
        <f t="shared" si="32"/>
      </c>
      <c r="AB208" s="15">
        <f t="shared" si="27"/>
      </c>
    </row>
    <row r="209" spans="10:28" ht="12.75">
      <c r="J209" s="76"/>
      <c r="P209" s="76"/>
      <c r="T209" s="43">
        <f t="shared" si="25"/>
      </c>
      <c r="U209" s="43">
        <f t="shared" si="26"/>
      </c>
      <c r="V209" s="43">
        <f t="shared" si="28"/>
      </c>
      <c r="W209" s="43">
        <f t="shared" si="29"/>
      </c>
      <c r="X209" s="15">
        <f t="shared" si="30"/>
      </c>
      <c r="Y209" s="15">
        <f t="shared" si="31"/>
      </c>
      <c r="Z209" s="15">
        <f t="shared" si="32"/>
      </c>
      <c r="AB209" s="15">
        <f t="shared" si="27"/>
      </c>
    </row>
    <row r="210" spans="10:28" ht="12.75">
      <c r="J210" s="76"/>
      <c r="P210" s="76"/>
      <c r="T210" s="43">
        <f t="shared" si="25"/>
      </c>
      <c r="U210" s="43">
        <f t="shared" si="26"/>
      </c>
      <c r="V210" s="43">
        <f t="shared" si="28"/>
      </c>
      <c r="W210" s="43">
        <f t="shared" si="29"/>
      </c>
      <c r="X210" s="15">
        <f t="shared" si="30"/>
      </c>
      <c r="Y210" s="15">
        <f t="shared" si="31"/>
      </c>
      <c r="Z210" s="15">
        <f t="shared" si="32"/>
      </c>
      <c r="AB210" s="15">
        <f t="shared" si="27"/>
      </c>
    </row>
    <row r="211" spans="10:28" ht="12.75">
      <c r="J211" s="76"/>
      <c r="P211" s="76"/>
      <c r="T211" s="43">
        <f t="shared" si="25"/>
      </c>
      <c r="U211" s="43">
        <f t="shared" si="26"/>
      </c>
      <c r="V211" s="43">
        <f t="shared" si="28"/>
      </c>
      <c r="W211" s="43">
        <f t="shared" si="29"/>
      </c>
      <c r="X211" s="15">
        <f t="shared" si="30"/>
      </c>
      <c r="Y211" s="15">
        <f t="shared" si="31"/>
      </c>
      <c r="Z211" s="15">
        <f t="shared" si="32"/>
      </c>
      <c r="AB211" s="15">
        <f t="shared" si="27"/>
      </c>
    </row>
    <row r="212" spans="10:28" ht="12.75">
      <c r="J212" s="17"/>
      <c r="P212" s="76"/>
      <c r="T212" s="43">
        <f t="shared" si="25"/>
      </c>
      <c r="U212" s="43">
        <f t="shared" si="26"/>
      </c>
      <c r="V212" s="43">
        <f t="shared" si="28"/>
      </c>
      <c r="W212" s="43">
        <f t="shared" si="29"/>
      </c>
      <c r="X212" s="15">
        <f t="shared" si="30"/>
      </c>
      <c r="Y212" s="15">
        <f t="shared" si="31"/>
      </c>
      <c r="Z212" s="15">
        <f t="shared" si="32"/>
      </c>
      <c r="AB212" s="15">
        <f t="shared" si="27"/>
      </c>
    </row>
    <row r="213" spans="10:28" ht="12.75">
      <c r="J213" s="76"/>
      <c r="P213" s="76"/>
      <c r="T213" s="43">
        <f t="shared" si="25"/>
      </c>
      <c r="U213" s="43">
        <f t="shared" si="26"/>
      </c>
      <c r="V213" s="43">
        <f t="shared" si="28"/>
      </c>
      <c r="W213" s="43">
        <f t="shared" si="29"/>
      </c>
      <c r="X213" s="15">
        <f t="shared" si="30"/>
      </c>
      <c r="Y213" s="15">
        <f t="shared" si="31"/>
      </c>
      <c r="Z213" s="15">
        <f t="shared" si="32"/>
      </c>
      <c r="AB213" s="15">
        <f t="shared" si="27"/>
      </c>
    </row>
    <row r="214" spans="10:28" ht="12.75">
      <c r="J214" s="76"/>
      <c r="P214" s="76"/>
      <c r="T214" s="43">
        <f t="shared" si="25"/>
      </c>
      <c r="U214" s="43">
        <f t="shared" si="26"/>
      </c>
      <c r="V214" s="43">
        <f t="shared" si="28"/>
      </c>
      <c r="W214" s="43">
        <f t="shared" si="29"/>
      </c>
      <c r="X214" s="15">
        <f t="shared" si="30"/>
      </c>
      <c r="Y214" s="15">
        <f t="shared" si="31"/>
      </c>
      <c r="Z214" s="15">
        <f t="shared" si="32"/>
      </c>
      <c r="AB214" s="15">
        <f t="shared" si="27"/>
      </c>
    </row>
    <row r="215" spans="10:28" ht="12.75">
      <c r="J215" s="76"/>
      <c r="P215" s="76"/>
      <c r="T215" s="43">
        <f t="shared" si="25"/>
      </c>
      <c r="U215" s="43">
        <f t="shared" si="26"/>
      </c>
      <c r="V215" s="43">
        <f t="shared" si="28"/>
      </c>
      <c r="W215" s="43">
        <f t="shared" si="29"/>
      </c>
      <c r="X215" s="15">
        <f t="shared" si="30"/>
      </c>
      <c r="Y215" s="15">
        <f t="shared" si="31"/>
      </c>
      <c r="Z215" s="15">
        <f t="shared" si="32"/>
      </c>
      <c r="AB215" s="15">
        <f t="shared" si="27"/>
      </c>
    </row>
    <row r="216" spans="10:28" ht="12.75">
      <c r="J216" s="76"/>
      <c r="P216" s="76"/>
      <c r="T216" s="43">
        <f t="shared" si="25"/>
      </c>
      <c r="U216" s="43">
        <f t="shared" si="26"/>
      </c>
      <c r="V216" s="43">
        <f t="shared" si="28"/>
      </c>
      <c r="W216" s="43">
        <f t="shared" si="29"/>
      </c>
      <c r="X216" s="15">
        <f t="shared" si="30"/>
      </c>
      <c r="Y216" s="15">
        <f t="shared" si="31"/>
      </c>
      <c r="Z216" s="15">
        <f t="shared" si="32"/>
      </c>
      <c r="AB216" s="15">
        <f t="shared" si="27"/>
      </c>
    </row>
    <row r="217" spans="10:28" ht="12.75">
      <c r="J217" s="76"/>
      <c r="P217" s="76"/>
      <c r="T217" s="43">
        <f t="shared" si="25"/>
      </c>
      <c r="U217" s="43">
        <f t="shared" si="26"/>
      </c>
      <c r="V217" s="43">
        <f t="shared" si="28"/>
      </c>
      <c r="W217" s="43">
        <f t="shared" si="29"/>
      </c>
      <c r="X217" s="15">
        <f t="shared" si="30"/>
      </c>
      <c r="Y217" s="15">
        <f t="shared" si="31"/>
      </c>
      <c r="Z217" s="15">
        <f t="shared" si="32"/>
      </c>
      <c r="AB217" s="15">
        <f t="shared" si="27"/>
      </c>
    </row>
    <row r="218" spans="10:28" ht="12.75">
      <c r="J218" s="76"/>
      <c r="P218" s="76"/>
      <c r="T218" s="43">
        <f t="shared" si="25"/>
      </c>
      <c r="U218" s="43">
        <f t="shared" si="26"/>
      </c>
      <c r="V218" s="43">
        <f t="shared" si="28"/>
      </c>
      <c r="W218" s="43">
        <f t="shared" si="29"/>
      </c>
      <c r="X218" s="15">
        <f t="shared" si="30"/>
      </c>
      <c r="Y218" s="15">
        <f t="shared" si="31"/>
      </c>
      <c r="Z218" s="15">
        <f t="shared" si="32"/>
      </c>
      <c r="AB218" s="15">
        <f t="shared" si="27"/>
      </c>
    </row>
    <row r="219" spans="10:28" ht="12.75">
      <c r="J219" s="76"/>
      <c r="P219" s="76"/>
      <c r="T219" s="43">
        <f t="shared" si="25"/>
      </c>
      <c r="U219" s="43">
        <f t="shared" si="26"/>
      </c>
      <c r="V219" s="43">
        <f t="shared" si="28"/>
      </c>
      <c r="W219" s="43">
        <f t="shared" si="29"/>
      </c>
      <c r="X219" s="15">
        <f t="shared" si="30"/>
      </c>
      <c r="Y219" s="15">
        <f t="shared" si="31"/>
      </c>
      <c r="Z219" s="15">
        <f t="shared" si="32"/>
      </c>
      <c r="AB219" s="15">
        <f t="shared" si="27"/>
      </c>
    </row>
    <row r="220" spans="10:28" ht="12.75">
      <c r="J220" s="76"/>
      <c r="P220" s="76"/>
      <c r="T220" s="43">
        <f t="shared" si="25"/>
      </c>
      <c r="U220" s="43">
        <f t="shared" si="26"/>
      </c>
      <c r="V220" s="43">
        <f t="shared" si="28"/>
      </c>
      <c r="W220" s="43">
        <f t="shared" si="29"/>
      </c>
      <c r="X220" s="15">
        <f t="shared" si="30"/>
      </c>
      <c r="Y220" s="15">
        <f t="shared" si="31"/>
      </c>
      <c r="Z220" s="15">
        <f t="shared" si="32"/>
      </c>
      <c r="AB220" s="15">
        <f t="shared" si="27"/>
      </c>
    </row>
    <row r="221" spans="10:28" ht="12.75">
      <c r="J221" s="76"/>
      <c r="P221" s="76"/>
      <c r="T221" s="43">
        <f t="shared" si="25"/>
      </c>
      <c r="U221" s="43">
        <f t="shared" si="26"/>
      </c>
      <c r="V221" s="43">
        <f t="shared" si="28"/>
      </c>
      <c r="W221" s="43">
        <f t="shared" si="29"/>
      </c>
      <c r="X221" s="15">
        <f t="shared" si="30"/>
      </c>
      <c r="Y221" s="15">
        <f t="shared" si="31"/>
      </c>
      <c r="Z221" s="15">
        <f t="shared" si="32"/>
      </c>
      <c r="AB221" s="15">
        <f t="shared" si="27"/>
      </c>
    </row>
    <row r="222" spans="10:28" ht="12.75">
      <c r="J222" s="17"/>
      <c r="P222" s="76"/>
      <c r="T222" s="43">
        <f t="shared" si="25"/>
      </c>
      <c r="U222" s="43">
        <f t="shared" si="26"/>
      </c>
      <c r="V222" s="43">
        <f t="shared" si="28"/>
      </c>
      <c r="W222" s="43">
        <f t="shared" si="29"/>
      </c>
      <c r="X222" s="15">
        <f t="shared" si="30"/>
      </c>
      <c r="Y222" s="15">
        <f t="shared" si="31"/>
      </c>
      <c r="Z222" s="15">
        <f t="shared" si="32"/>
      </c>
      <c r="AB222" s="15">
        <f t="shared" si="27"/>
      </c>
    </row>
    <row r="223" spans="10:28" ht="12.75">
      <c r="J223" s="76"/>
      <c r="P223" s="76"/>
      <c r="T223" s="43">
        <f t="shared" si="25"/>
      </c>
      <c r="U223" s="43">
        <f t="shared" si="26"/>
      </c>
      <c r="V223" s="43">
        <f t="shared" si="28"/>
      </c>
      <c r="W223" s="43">
        <f t="shared" si="29"/>
      </c>
      <c r="X223" s="15">
        <f t="shared" si="30"/>
      </c>
      <c r="Y223" s="15">
        <f t="shared" si="31"/>
      </c>
      <c r="Z223" s="15">
        <f t="shared" si="32"/>
      </c>
      <c r="AB223" s="15">
        <f t="shared" si="27"/>
      </c>
    </row>
    <row r="224" spans="10:28" ht="12.75">
      <c r="J224" s="76"/>
      <c r="P224" s="76"/>
      <c r="T224" s="43">
        <f t="shared" si="25"/>
      </c>
      <c r="U224" s="43">
        <f t="shared" si="26"/>
      </c>
      <c r="V224" s="43">
        <f t="shared" si="28"/>
      </c>
      <c r="W224" s="43">
        <f t="shared" si="29"/>
      </c>
      <c r="X224" s="15">
        <f t="shared" si="30"/>
      </c>
      <c r="Y224" s="15">
        <f t="shared" si="31"/>
      </c>
      <c r="Z224" s="15">
        <f t="shared" si="32"/>
      </c>
      <c r="AB224" s="15">
        <f t="shared" si="27"/>
      </c>
    </row>
    <row r="225" spans="10:28" ht="12.75">
      <c r="J225" s="76"/>
      <c r="P225" s="76"/>
      <c r="T225" s="43">
        <f t="shared" si="25"/>
      </c>
      <c r="U225" s="43">
        <f t="shared" si="26"/>
      </c>
      <c r="V225" s="43">
        <f t="shared" si="28"/>
      </c>
      <c r="W225" s="43">
        <f t="shared" si="29"/>
      </c>
      <c r="X225" s="15">
        <f t="shared" si="30"/>
      </c>
      <c r="Y225" s="15">
        <f t="shared" si="31"/>
      </c>
      <c r="Z225" s="15">
        <f t="shared" si="32"/>
      </c>
      <c r="AB225" s="15">
        <f t="shared" si="27"/>
      </c>
    </row>
    <row r="226" spans="10:28" ht="12.75">
      <c r="J226" s="17"/>
      <c r="P226" s="76"/>
      <c r="T226" s="43">
        <f t="shared" si="25"/>
      </c>
      <c r="U226" s="43">
        <f t="shared" si="26"/>
      </c>
      <c r="V226" s="43">
        <f t="shared" si="28"/>
      </c>
      <c r="W226" s="43">
        <f t="shared" si="29"/>
      </c>
      <c r="X226" s="15">
        <f t="shared" si="30"/>
      </c>
      <c r="Y226" s="15">
        <f t="shared" si="31"/>
      </c>
      <c r="Z226" s="15">
        <f t="shared" si="32"/>
      </c>
      <c r="AB226" s="15">
        <f t="shared" si="27"/>
      </c>
    </row>
    <row r="227" spans="10:28" ht="12.75">
      <c r="J227" s="17"/>
      <c r="P227" s="76"/>
      <c r="T227" s="43">
        <f t="shared" si="25"/>
      </c>
      <c r="U227" s="43">
        <f t="shared" si="26"/>
      </c>
      <c r="V227" s="43">
        <f t="shared" si="28"/>
      </c>
      <c r="W227" s="43">
        <f t="shared" si="29"/>
      </c>
      <c r="X227" s="15">
        <f t="shared" si="30"/>
      </c>
      <c r="Y227" s="15">
        <f t="shared" si="31"/>
      </c>
      <c r="Z227" s="15">
        <f t="shared" si="32"/>
      </c>
      <c r="AB227" s="15">
        <f t="shared" si="27"/>
      </c>
    </row>
    <row r="228" spans="10:28" ht="12.75">
      <c r="J228" s="17"/>
      <c r="P228" s="76"/>
      <c r="T228" s="43">
        <f t="shared" si="25"/>
      </c>
      <c r="U228" s="43">
        <f t="shared" si="26"/>
      </c>
      <c r="V228" s="43">
        <f t="shared" si="28"/>
      </c>
      <c r="W228" s="43">
        <f t="shared" si="29"/>
      </c>
      <c r="X228" s="15">
        <f t="shared" si="30"/>
      </c>
      <c r="Y228" s="15">
        <f t="shared" si="31"/>
      </c>
      <c r="Z228" s="15">
        <f t="shared" si="32"/>
      </c>
      <c r="AB228" s="15">
        <f t="shared" si="27"/>
      </c>
    </row>
    <row r="229" spans="16:28" ht="12.75">
      <c r="P229" s="76"/>
      <c r="T229" s="43">
        <f t="shared" si="25"/>
      </c>
      <c r="U229" s="43">
        <f t="shared" si="26"/>
      </c>
      <c r="V229" s="43">
        <f t="shared" si="28"/>
      </c>
      <c r="W229" s="43">
        <f t="shared" si="29"/>
      </c>
      <c r="X229" s="15">
        <f t="shared" si="30"/>
      </c>
      <c r="Y229" s="15">
        <f t="shared" si="31"/>
      </c>
      <c r="Z229" s="15">
        <f t="shared" si="32"/>
      </c>
      <c r="AB229" s="15">
        <f t="shared" si="27"/>
      </c>
    </row>
    <row r="230" spans="10:28" ht="12.75">
      <c r="J230" s="76"/>
      <c r="P230" s="76"/>
      <c r="T230" s="43">
        <f t="shared" si="25"/>
      </c>
      <c r="U230" s="43">
        <f t="shared" si="26"/>
      </c>
      <c r="V230" s="43">
        <f t="shared" si="28"/>
      </c>
      <c r="W230" s="43">
        <f t="shared" si="29"/>
      </c>
      <c r="X230" s="15">
        <f t="shared" si="30"/>
      </c>
      <c r="Y230" s="15">
        <f t="shared" si="31"/>
      </c>
      <c r="Z230" s="15">
        <f t="shared" si="32"/>
      </c>
      <c r="AB230" s="15">
        <f t="shared" si="27"/>
      </c>
    </row>
    <row r="231" spans="10:28" ht="12.75">
      <c r="J231" s="76"/>
      <c r="P231" s="76"/>
      <c r="T231" s="43">
        <f t="shared" si="25"/>
      </c>
      <c r="U231" s="43">
        <f t="shared" si="26"/>
      </c>
      <c r="V231" s="43">
        <f t="shared" si="28"/>
      </c>
      <c r="W231" s="43">
        <f t="shared" si="29"/>
      </c>
      <c r="X231" s="15">
        <f t="shared" si="30"/>
      </c>
      <c r="Y231" s="15">
        <f t="shared" si="31"/>
      </c>
      <c r="Z231" s="15">
        <f t="shared" si="32"/>
      </c>
      <c r="AB231" s="15">
        <f t="shared" si="27"/>
      </c>
    </row>
    <row r="232" spans="16:28" ht="12.75">
      <c r="P232" s="76"/>
      <c r="T232" s="43">
        <f t="shared" si="25"/>
      </c>
      <c r="U232" s="43">
        <f t="shared" si="26"/>
      </c>
      <c r="V232" s="43">
        <f t="shared" si="28"/>
      </c>
      <c r="W232" s="43">
        <f t="shared" si="29"/>
      </c>
      <c r="X232" s="15">
        <f t="shared" si="30"/>
      </c>
      <c r="Y232" s="15">
        <f t="shared" si="31"/>
      </c>
      <c r="Z232" s="15">
        <f t="shared" si="32"/>
      </c>
      <c r="AB232" s="15">
        <f t="shared" si="27"/>
      </c>
    </row>
    <row r="233" spans="16:28" ht="12.75">
      <c r="P233" s="76"/>
      <c r="T233" s="43">
        <f t="shared" si="25"/>
      </c>
      <c r="U233" s="43">
        <f t="shared" si="26"/>
      </c>
      <c r="V233" s="43">
        <f t="shared" si="28"/>
      </c>
      <c r="W233" s="43">
        <f t="shared" si="29"/>
      </c>
      <c r="X233" s="15">
        <f t="shared" si="30"/>
      </c>
      <c r="Y233" s="15">
        <f t="shared" si="31"/>
      </c>
      <c r="Z233" s="15">
        <f t="shared" si="32"/>
      </c>
      <c r="AB233" s="15">
        <f t="shared" si="27"/>
      </c>
    </row>
    <row r="234" spans="16:28" ht="12.75">
      <c r="P234" s="76"/>
      <c r="T234" s="43">
        <f t="shared" si="25"/>
      </c>
      <c r="U234" s="43">
        <f t="shared" si="26"/>
      </c>
      <c r="V234" s="43">
        <f t="shared" si="28"/>
      </c>
      <c r="W234" s="43">
        <f t="shared" si="29"/>
      </c>
      <c r="X234" s="15">
        <f t="shared" si="30"/>
      </c>
      <c r="Y234" s="15">
        <f t="shared" si="31"/>
      </c>
      <c r="Z234" s="15">
        <f t="shared" si="32"/>
      </c>
      <c r="AB234" s="15">
        <f t="shared" si="27"/>
      </c>
    </row>
    <row r="235" spans="10:28" ht="12.75">
      <c r="J235" s="76"/>
      <c r="P235" s="76"/>
      <c r="T235" s="43">
        <f t="shared" si="25"/>
      </c>
      <c r="U235" s="43">
        <f t="shared" si="26"/>
      </c>
      <c r="V235" s="43">
        <f t="shared" si="28"/>
      </c>
      <c r="W235" s="43">
        <f t="shared" si="29"/>
      </c>
      <c r="X235" s="15">
        <f t="shared" si="30"/>
      </c>
      <c r="Y235" s="15">
        <f t="shared" si="31"/>
      </c>
      <c r="Z235" s="15">
        <f t="shared" si="32"/>
      </c>
      <c r="AB235" s="15">
        <f t="shared" si="27"/>
      </c>
    </row>
    <row r="236" spans="16:28" ht="12.75">
      <c r="P236" s="76"/>
      <c r="T236" s="43">
        <f t="shared" si="25"/>
      </c>
      <c r="U236" s="43">
        <f t="shared" si="26"/>
      </c>
      <c r="V236" s="43">
        <f t="shared" si="28"/>
      </c>
      <c r="W236" s="43">
        <f t="shared" si="29"/>
      </c>
      <c r="X236" s="15">
        <f t="shared" si="30"/>
      </c>
      <c r="Y236" s="15">
        <f t="shared" si="31"/>
      </c>
      <c r="Z236" s="15">
        <f t="shared" si="32"/>
      </c>
      <c r="AB236" s="15">
        <f t="shared" si="27"/>
      </c>
    </row>
    <row r="237" spans="16:28" ht="12.75">
      <c r="P237" s="76"/>
      <c r="T237" s="43">
        <f t="shared" si="25"/>
      </c>
      <c r="U237" s="43">
        <f t="shared" si="26"/>
      </c>
      <c r="V237" s="43">
        <f t="shared" si="28"/>
      </c>
      <c r="W237" s="43">
        <f t="shared" si="29"/>
      </c>
      <c r="X237" s="15">
        <f t="shared" si="30"/>
      </c>
      <c r="Y237" s="15">
        <f t="shared" si="31"/>
      </c>
      <c r="Z237" s="15">
        <f t="shared" si="32"/>
      </c>
      <c r="AB237" s="15">
        <f t="shared" si="27"/>
      </c>
    </row>
    <row r="238" spans="16:28" ht="12.75">
      <c r="P238" s="76"/>
      <c r="T238" s="43">
        <f t="shared" si="25"/>
      </c>
      <c r="U238" s="43">
        <f t="shared" si="26"/>
      </c>
      <c r="V238" s="43">
        <f t="shared" si="28"/>
      </c>
      <c r="W238" s="43">
        <f t="shared" si="29"/>
      </c>
      <c r="X238" s="15">
        <f t="shared" si="30"/>
      </c>
      <c r="Y238" s="15">
        <f t="shared" si="31"/>
      </c>
      <c r="Z238" s="15">
        <f t="shared" si="32"/>
      </c>
      <c r="AB238" s="15">
        <f t="shared" si="27"/>
      </c>
    </row>
    <row r="239" spans="16:28" ht="12.75">
      <c r="P239" s="76"/>
      <c r="T239" s="43">
        <f t="shared" si="25"/>
      </c>
      <c r="U239" s="43">
        <f t="shared" si="26"/>
      </c>
      <c r="V239" s="43">
        <f t="shared" si="28"/>
      </c>
      <c r="W239" s="43">
        <f t="shared" si="29"/>
      </c>
      <c r="X239" s="15">
        <f t="shared" si="30"/>
      </c>
      <c r="Y239" s="15">
        <f t="shared" si="31"/>
      </c>
      <c r="Z239" s="15">
        <f t="shared" si="32"/>
      </c>
      <c r="AB239" s="15">
        <f t="shared" si="27"/>
      </c>
    </row>
    <row r="240" spans="16:28" ht="12.75">
      <c r="P240" s="76"/>
      <c r="T240" s="43">
        <f t="shared" si="25"/>
      </c>
      <c r="U240" s="43">
        <f t="shared" si="26"/>
      </c>
      <c r="V240" s="43">
        <f t="shared" si="28"/>
      </c>
      <c r="W240" s="43">
        <f t="shared" si="29"/>
      </c>
      <c r="X240" s="15">
        <f t="shared" si="30"/>
      </c>
      <c r="Y240" s="15">
        <f t="shared" si="31"/>
      </c>
      <c r="Z240" s="15">
        <f t="shared" si="32"/>
      </c>
      <c r="AB240" s="15">
        <f t="shared" si="27"/>
      </c>
    </row>
    <row r="241" spans="16:28" ht="12.75">
      <c r="P241" s="76"/>
      <c r="T241" s="43">
        <f t="shared" si="25"/>
      </c>
      <c r="U241" s="43">
        <f t="shared" si="26"/>
      </c>
      <c r="V241" s="43">
        <f t="shared" si="28"/>
      </c>
      <c r="W241" s="43">
        <f t="shared" si="29"/>
      </c>
      <c r="X241" s="15">
        <f t="shared" si="30"/>
      </c>
      <c r="Y241" s="15">
        <f t="shared" si="31"/>
      </c>
      <c r="Z241" s="15">
        <f t="shared" si="32"/>
      </c>
      <c r="AB241" s="15">
        <f t="shared" si="27"/>
      </c>
    </row>
    <row r="242" spans="10:28" ht="12.75">
      <c r="J242" s="76"/>
      <c r="P242" s="76"/>
      <c r="T242" s="43">
        <f t="shared" si="25"/>
      </c>
      <c r="U242" s="43">
        <f t="shared" si="26"/>
      </c>
      <c r="V242" s="43">
        <f t="shared" si="28"/>
      </c>
      <c r="W242" s="43">
        <f t="shared" si="29"/>
      </c>
      <c r="X242" s="15">
        <f t="shared" si="30"/>
      </c>
      <c r="Y242" s="15">
        <f t="shared" si="31"/>
      </c>
      <c r="Z242" s="15">
        <f t="shared" si="32"/>
      </c>
      <c r="AB242" s="15">
        <f t="shared" si="27"/>
      </c>
    </row>
    <row r="243" spans="16:28" ht="12.75">
      <c r="P243" s="76"/>
      <c r="T243" s="43">
        <f t="shared" si="25"/>
      </c>
      <c r="U243" s="43">
        <f t="shared" si="26"/>
      </c>
      <c r="V243" s="43">
        <f t="shared" si="28"/>
      </c>
      <c r="W243" s="43">
        <f t="shared" si="29"/>
      </c>
      <c r="X243" s="15">
        <f t="shared" si="30"/>
      </c>
      <c r="Y243" s="15">
        <f t="shared" si="31"/>
      </c>
      <c r="Z243" s="15">
        <f t="shared" si="32"/>
      </c>
      <c r="AB243" s="15">
        <f t="shared" si="27"/>
      </c>
    </row>
    <row r="244" spans="10:28" ht="12.75">
      <c r="J244" s="76"/>
      <c r="P244" s="76"/>
      <c r="T244" s="43">
        <f t="shared" si="25"/>
      </c>
      <c r="U244" s="43">
        <f t="shared" si="26"/>
      </c>
      <c r="V244" s="43">
        <f t="shared" si="28"/>
      </c>
      <c r="W244" s="43">
        <f t="shared" si="29"/>
      </c>
      <c r="X244" s="15">
        <f t="shared" si="30"/>
      </c>
      <c r="Y244" s="15">
        <f t="shared" si="31"/>
      </c>
      <c r="Z244" s="15">
        <f t="shared" si="32"/>
      </c>
      <c r="AB244" s="15">
        <f t="shared" si="27"/>
      </c>
    </row>
    <row r="245" spans="10:28" ht="12.75">
      <c r="J245" s="76"/>
      <c r="P245" s="76"/>
      <c r="T245" s="43">
        <f t="shared" si="25"/>
      </c>
      <c r="U245" s="43">
        <f t="shared" si="26"/>
      </c>
      <c r="V245" s="43">
        <f t="shared" si="28"/>
      </c>
      <c r="W245" s="43">
        <f t="shared" si="29"/>
      </c>
      <c r="X245" s="15">
        <f t="shared" si="30"/>
      </c>
      <c r="Y245" s="15">
        <f t="shared" si="31"/>
      </c>
      <c r="Z245" s="15">
        <f t="shared" si="32"/>
      </c>
      <c r="AB245" s="15">
        <f t="shared" si="27"/>
      </c>
    </row>
    <row r="246" spans="10:28" ht="12.75">
      <c r="J246" s="76"/>
      <c r="P246" s="76"/>
      <c r="T246" s="43">
        <f t="shared" si="25"/>
      </c>
      <c r="U246" s="43">
        <f t="shared" si="26"/>
      </c>
      <c r="V246" s="43">
        <f t="shared" si="28"/>
      </c>
      <c r="W246" s="43">
        <f t="shared" si="29"/>
      </c>
      <c r="X246" s="15">
        <f t="shared" si="30"/>
      </c>
      <c r="Y246" s="15">
        <f t="shared" si="31"/>
      </c>
      <c r="Z246" s="15">
        <f t="shared" si="32"/>
      </c>
      <c r="AB246" s="15">
        <f t="shared" si="27"/>
      </c>
    </row>
    <row r="247" spans="10:28" ht="12.75">
      <c r="J247" s="76"/>
      <c r="P247" s="76"/>
      <c r="T247" s="43">
        <f t="shared" si="25"/>
      </c>
      <c r="U247" s="43">
        <f t="shared" si="26"/>
      </c>
      <c r="V247" s="43">
        <f t="shared" si="28"/>
      </c>
      <c r="W247" s="43">
        <f t="shared" si="29"/>
      </c>
      <c r="X247" s="15">
        <f t="shared" si="30"/>
      </c>
      <c r="Y247" s="15">
        <f t="shared" si="31"/>
      </c>
      <c r="Z247" s="15">
        <f t="shared" si="32"/>
      </c>
      <c r="AB247" s="15">
        <f t="shared" si="27"/>
      </c>
    </row>
    <row r="248" spans="10:28" ht="12.75">
      <c r="J248" s="76"/>
      <c r="P248" s="76"/>
      <c r="T248" s="43">
        <f t="shared" si="25"/>
      </c>
      <c r="U248" s="43">
        <f t="shared" si="26"/>
      </c>
      <c r="V248" s="43">
        <f t="shared" si="28"/>
      </c>
      <c r="W248" s="43">
        <f t="shared" si="29"/>
      </c>
      <c r="X248" s="15">
        <f t="shared" si="30"/>
      </c>
      <c r="Y248" s="15">
        <f t="shared" si="31"/>
      </c>
      <c r="Z248" s="15">
        <f t="shared" si="32"/>
      </c>
      <c r="AB248" s="15">
        <f t="shared" si="27"/>
      </c>
    </row>
    <row r="249" spans="10:28" ht="12.75">
      <c r="J249" s="76"/>
      <c r="P249" s="76"/>
      <c r="T249" s="43">
        <f t="shared" si="25"/>
      </c>
      <c r="U249" s="43">
        <f t="shared" si="26"/>
      </c>
      <c r="V249" s="43">
        <f t="shared" si="28"/>
      </c>
      <c r="W249" s="43">
        <f t="shared" si="29"/>
      </c>
      <c r="X249" s="15">
        <f t="shared" si="30"/>
      </c>
      <c r="Y249" s="15">
        <f t="shared" si="31"/>
      </c>
      <c r="Z249" s="15">
        <f t="shared" si="32"/>
      </c>
      <c r="AB249" s="15">
        <f t="shared" si="27"/>
      </c>
    </row>
    <row r="250" spans="10:28" ht="12.75">
      <c r="J250" s="76"/>
      <c r="P250" s="76"/>
      <c r="T250" s="43">
        <f t="shared" si="25"/>
      </c>
      <c r="U250" s="43">
        <f t="shared" si="26"/>
      </c>
      <c r="V250" s="43">
        <f t="shared" si="28"/>
      </c>
      <c r="W250" s="43">
        <f t="shared" si="29"/>
      </c>
      <c r="X250" s="15">
        <f t="shared" si="30"/>
      </c>
      <c r="Y250" s="15">
        <f t="shared" si="31"/>
      </c>
      <c r="Z250" s="15">
        <f t="shared" si="32"/>
      </c>
      <c r="AB250" s="15">
        <f t="shared" si="27"/>
      </c>
    </row>
    <row r="251" spans="10:28" ht="12.75">
      <c r="J251" s="76"/>
      <c r="P251" s="76"/>
      <c r="T251" s="43">
        <f t="shared" si="25"/>
      </c>
      <c r="U251" s="43">
        <f t="shared" si="26"/>
      </c>
      <c r="V251" s="43">
        <f t="shared" si="28"/>
      </c>
      <c r="W251" s="43">
        <f t="shared" si="29"/>
      </c>
      <c r="X251" s="15">
        <f t="shared" si="30"/>
      </c>
      <c r="Y251" s="15">
        <f t="shared" si="31"/>
      </c>
      <c r="Z251" s="15">
        <f t="shared" si="32"/>
      </c>
      <c r="AB251" s="15">
        <f t="shared" si="27"/>
      </c>
    </row>
    <row r="252" spans="10:28" ht="12.75">
      <c r="J252" s="76"/>
      <c r="P252" s="76"/>
      <c r="T252" s="43">
        <f t="shared" si="25"/>
      </c>
      <c r="U252" s="43">
        <f t="shared" si="26"/>
      </c>
      <c r="V252" s="43">
        <f t="shared" si="28"/>
      </c>
      <c r="W252" s="43">
        <f t="shared" si="29"/>
      </c>
      <c r="X252" s="15">
        <f t="shared" si="30"/>
      </c>
      <c r="Y252" s="15">
        <f t="shared" si="31"/>
      </c>
      <c r="Z252" s="15">
        <f t="shared" si="32"/>
      </c>
      <c r="AB252" s="15">
        <f t="shared" si="27"/>
      </c>
    </row>
    <row r="253" spans="16:28" ht="12.75">
      <c r="P253" s="76"/>
      <c r="T253" s="43">
        <f t="shared" si="25"/>
      </c>
      <c r="U253" s="43">
        <f t="shared" si="26"/>
      </c>
      <c r="V253" s="43">
        <f t="shared" si="28"/>
      </c>
      <c r="W253" s="43">
        <f t="shared" si="29"/>
      </c>
      <c r="X253" s="15">
        <f t="shared" si="30"/>
      </c>
      <c r="Y253" s="15">
        <f t="shared" si="31"/>
      </c>
      <c r="Z253" s="15">
        <f t="shared" si="32"/>
      </c>
      <c r="AB253" s="15">
        <f t="shared" si="27"/>
      </c>
    </row>
    <row r="254" spans="10:28" ht="12.75">
      <c r="J254" s="76"/>
      <c r="P254" s="76"/>
      <c r="T254" s="43">
        <f t="shared" si="25"/>
      </c>
      <c r="U254" s="43">
        <f t="shared" si="26"/>
      </c>
      <c r="V254" s="43">
        <f t="shared" si="28"/>
      </c>
      <c r="W254" s="43">
        <f t="shared" si="29"/>
      </c>
      <c r="X254" s="15">
        <f t="shared" si="30"/>
      </c>
      <c r="Y254" s="15">
        <f t="shared" si="31"/>
      </c>
      <c r="Z254" s="15">
        <f t="shared" si="32"/>
      </c>
      <c r="AB254" s="15">
        <f t="shared" si="27"/>
      </c>
    </row>
    <row r="255" spans="10:28" ht="12.75">
      <c r="J255" s="76"/>
      <c r="P255" s="76"/>
      <c r="T255" s="43">
        <f t="shared" si="25"/>
      </c>
      <c r="U255" s="43">
        <f t="shared" si="26"/>
      </c>
      <c r="V255" s="43">
        <f t="shared" si="28"/>
      </c>
      <c r="W255" s="43">
        <f t="shared" si="29"/>
      </c>
      <c r="X255" s="15">
        <f t="shared" si="30"/>
      </c>
      <c r="Y255" s="15">
        <f t="shared" si="31"/>
      </c>
      <c r="Z255" s="15">
        <f t="shared" si="32"/>
      </c>
      <c r="AB255" s="15">
        <f t="shared" si="27"/>
      </c>
    </row>
    <row r="256" spans="10:28" ht="12.75">
      <c r="J256" s="76"/>
      <c r="P256" s="76"/>
      <c r="T256" s="43">
        <f t="shared" si="25"/>
      </c>
      <c r="U256" s="43">
        <f t="shared" si="26"/>
      </c>
      <c r="V256" s="43">
        <f t="shared" si="28"/>
      </c>
      <c r="W256" s="43">
        <f t="shared" si="29"/>
      </c>
      <c r="X256" s="15">
        <f t="shared" si="30"/>
      </c>
      <c r="Y256" s="15">
        <f t="shared" si="31"/>
      </c>
      <c r="Z256" s="15">
        <f t="shared" si="32"/>
      </c>
      <c r="AB256" s="15">
        <f t="shared" si="27"/>
      </c>
    </row>
    <row r="257" spans="10:28" ht="12.75">
      <c r="J257" s="76"/>
      <c r="P257" s="76"/>
      <c r="T257" s="43">
        <f t="shared" si="25"/>
      </c>
      <c r="U257" s="43">
        <f t="shared" si="26"/>
      </c>
      <c r="V257" s="43">
        <f t="shared" si="28"/>
      </c>
      <c r="W257" s="43">
        <f t="shared" si="29"/>
      </c>
      <c r="X257" s="15">
        <f t="shared" si="30"/>
      </c>
      <c r="Y257" s="15">
        <f t="shared" si="31"/>
      </c>
      <c r="Z257" s="15">
        <f t="shared" si="32"/>
      </c>
      <c r="AB257" s="15">
        <f t="shared" si="27"/>
      </c>
    </row>
    <row r="258" spans="16:28" ht="12.75">
      <c r="P258" s="76"/>
      <c r="T258" s="43">
        <f aca="true" t="shared" si="33" ref="T258:T321">IF(E258="Editorial",M258,"")</f>
      </c>
      <c r="U258" s="43">
        <f aca="true" t="shared" si="34" ref="U258:U321">IF(OR(E258="Technical",E258="General"),M258,"")</f>
      </c>
      <c r="V258" s="43">
        <f t="shared" si="28"/>
      </c>
      <c r="W258" s="43">
        <f t="shared" si="29"/>
      </c>
      <c r="X258" s="15">
        <f t="shared" si="30"/>
      </c>
      <c r="Y258" s="15">
        <f t="shared" si="31"/>
      </c>
      <c r="Z258" s="15">
        <f t="shared" si="32"/>
      </c>
      <c r="AB258" s="15">
        <f aca="true" t="shared" si="35" ref="AB258:AB321">IF(OR(U258="rdy2vote",U258="wip"),J258,"")</f>
      </c>
    </row>
    <row r="259" spans="10:28" ht="12.75">
      <c r="J259" s="76"/>
      <c r="P259" s="76"/>
      <c r="T259" s="43">
        <f t="shared" si="33"/>
      </c>
      <c r="U259" s="43">
        <f t="shared" si="34"/>
      </c>
      <c r="V259" s="43">
        <f aca="true" t="shared" si="36" ref="V259:V322">IF(OR(U259="A",U259="AP",U259="R",U259="Z"),P259,"")</f>
      </c>
      <c r="W259" s="43">
        <f aca="true" t="shared" si="37" ref="W259:W322">IF(U259=0,P259,"")</f>
      </c>
      <c r="X259" s="15">
        <f aca="true" t="shared" si="38" ref="X259:X322">IF(U259="wip",P259,"")</f>
      </c>
      <c r="Y259" s="15">
        <f aca="true" t="shared" si="39" ref="Y259:Y322">IF(U259="rdy2vote",P259,"")</f>
      </c>
      <c r="Z259" s="15">
        <f aca="true" t="shared" si="40" ref="Z259:Z322">IF(U259="oos",P259,"")</f>
      </c>
      <c r="AB259" s="15">
        <f t="shared" si="35"/>
      </c>
    </row>
    <row r="260" spans="10:28" ht="12.75">
      <c r="J260" s="76"/>
      <c r="P260" s="76"/>
      <c r="T260" s="43">
        <f t="shared" si="33"/>
      </c>
      <c r="U260" s="43">
        <f t="shared" si="34"/>
      </c>
      <c r="V260" s="43">
        <f t="shared" si="36"/>
      </c>
      <c r="W260" s="43">
        <f t="shared" si="37"/>
      </c>
      <c r="X260" s="15">
        <f t="shared" si="38"/>
      </c>
      <c r="Y260" s="15">
        <f t="shared" si="39"/>
      </c>
      <c r="Z260" s="15">
        <f t="shared" si="40"/>
      </c>
      <c r="AB260" s="15">
        <f t="shared" si="35"/>
      </c>
    </row>
    <row r="261" spans="10:28" ht="12.75">
      <c r="J261" s="76"/>
      <c r="P261" s="76"/>
      <c r="T261" s="43">
        <f t="shared" si="33"/>
      </c>
      <c r="U261" s="43">
        <f t="shared" si="34"/>
      </c>
      <c r="V261" s="43">
        <f t="shared" si="36"/>
      </c>
      <c r="W261" s="43">
        <f t="shared" si="37"/>
      </c>
      <c r="X261" s="15">
        <f t="shared" si="38"/>
      </c>
      <c r="Y261" s="15">
        <f t="shared" si="39"/>
      </c>
      <c r="Z261" s="15">
        <f t="shared" si="40"/>
      </c>
      <c r="AB261" s="15">
        <f t="shared" si="35"/>
      </c>
    </row>
    <row r="262" spans="16:28" ht="12.75">
      <c r="P262" s="76"/>
      <c r="T262" s="43">
        <f t="shared" si="33"/>
      </c>
      <c r="U262" s="43">
        <f t="shared" si="34"/>
      </c>
      <c r="V262" s="43">
        <f t="shared" si="36"/>
      </c>
      <c r="W262" s="43">
        <f t="shared" si="37"/>
      </c>
      <c r="X262" s="15">
        <f t="shared" si="38"/>
      </c>
      <c r="Y262" s="15">
        <f t="shared" si="39"/>
      </c>
      <c r="Z262" s="15">
        <f t="shared" si="40"/>
      </c>
      <c r="AB262" s="15">
        <f t="shared" si="35"/>
      </c>
    </row>
    <row r="263" spans="10:28" ht="12.75">
      <c r="J263" s="76"/>
      <c r="P263" s="76"/>
      <c r="T263" s="43">
        <f t="shared" si="33"/>
      </c>
      <c r="U263" s="43">
        <f t="shared" si="34"/>
      </c>
      <c r="V263" s="43">
        <f t="shared" si="36"/>
      </c>
      <c r="W263" s="43">
        <f t="shared" si="37"/>
      </c>
      <c r="X263" s="15">
        <f t="shared" si="38"/>
      </c>
      <c r="Y263" s="15">
        <f t="shared" si="39"/>
      </c>
      <c r="Z263" s="15">
        <f t="shared" si="40"/>
      </c>
      <c r="AB263" s="15">
        <f t="shared" si="35"/>
      </c>
    </row>
    <row r="264" spans="10:28" ht="12.75">
      <c r="J264" s="76"/>
      <c r="P264" s="76"/>
      <c r="T264" s="43">
        <f t="shared" si="33"/>
      </c>
      <c r="U264" s="43">
        <f t="shared" si="34"/>
      </c>
      <c r="V264" s="43">
        <f t="shared" si="36"/>
      </c>
      <c r="W264" s="43">
        <f t="shared" si="37"/>
      </c>
      <c r="X264" s="15">
        <f t="shared" si="38"/>
      </c>
      <c r="Y264" s="15">
        <f t="shared" si="39"/>
      </c>
      <c r="Z264" s="15">
        <f t="shared" si="40"/>
      </c>
      <c r="AB264" s="15">
        <f t="shared" si="35"/>
      </c>
    </row>
    <row r="265" spans="16:28" ht="12.75">
      <c r="P265" s="76"/>
      <c r="T265" s="43">
        <f t="shared" si="33"/>
      </c>
      <c r="U265" s="43">
        <f t="shared" si="34"/>
      </c>
      <c r="V265" s="43">
        <f t="shared" si="36"/>
      </c>
      <c r="W265" s="43">
        <f t="shared" si="37"/>
      </c>
      <c r="X265" s="15">
        <f t="shared" si="38"/>
      </c>
      <c r="Y265" s="15">
        <f t="shared" si="39"/>
      </c>
      <c r="Z265" s="15">
        <f t="shared" si="40"/>
      </c>
      <c r="AB265" s="15">
        <f t="shared" si="35"/>
      </c>
    </row>
    <row r="266" spans="10:28" ht="12.75">
      <c r="J266" s="76"/>
      <c r="P266" s="76"/>
      <c r="T266" s="43">
        <f t="shared" si="33"/>
      </c>
      <c r="U266" s="43">
        <f t="shared" si="34"/>
      </c>
      <c r="V266" s="43">
        <f t="shared" si="36"/>
      </c>
      <c r="W266" s="43">
        <f t="shared" si="37"/>
      </c>
      <c r="X266" s="15">
        <f t="shared" si="38"/>
      </c>
      <c r="Y266" s="15">
        <f t="shared" si="39"/>
      </c>
      <c r="Z266" s="15">
        <f t="shared" si="40"/>
      </c>
      <c r="AB266" s="15">
        <f t="shared" si="35"/>
      </c>
    </row>
    <row r="267" spans="16:28" ht="12.75">
      <c r="P267" s="76"/>
      <c r="T267" s="43">
        <f t="shared" si="33"/>
      </c>
      <c r="U267" s="43">
        <f t="shared" si="34"/>
      </c>
      <c r="V267" s="43">
        <f t="shared" si="36"/>
      </c>
      <c r="W267" s="43">
        <f t="shared" si="37"/>
      </c>
      <c r="X267" s="15">
        <f t="shared" si="38"/>
      </c>
      <c r="Y267" s="15">
        <f t="shared" si="39"/>
      </c>
      <c r="Z267" s="15">
        <f t="shared" si="40"/>
      </c>
      <c r="AB267" s="15">
        <f t="shared" si="35"/>
      </c>
    </row>
    <row r="268" spans="10:28" ht="12.75">
      <c r="J268" s="76"/>
      <c r="P268" s="76"/>
      <c r="T268" s="43">
        <f t="shared" si="33"/>
      </c>
      <c r="U268" s="43">
        <f t="shared" si="34"/>
      </c>
      <c r="V268" s="43">
        <f t="shared" si="36"/>
      </c>
      <c r="W268" s="43">
        <f t="shared" si="37"/>
      </c>
      <c r="X268" s="15">
        <f t="shared" si="38"/>
      </c>
      <c r="Y268" s="15">
        <f t="shared" si="39"/>
      </c>
      <c r="Z268" s="15">
        <f t="shared" si="40"/>
      </c>
      <c r="AB268" s="15">
        <f t="shared" si="35"/>
      </c>
    </row>
    <row r="269" spans="10:28" ht="12.75">
      <c r="J269" s="76"/>
      <c r="P269" s="76"/>
      <c r="T269" s="43">
        <f t="shared" si="33"/>
      </c>
      <c r="U269" s="43">
        <f t="shared" si="34"/>
      </c>
      <c r="V269" s="43">
        <f t="shared" si="36"/>
      </c>
      <c r="W269" s="43">
        <f t="shared" si="37"/>
      </c>
      <c r="X269" s="15">
        <f t="shared" si="38"/>
      </c>
      <c r="Y269" s="15">
        <f t="shared" si="39"/>
      </c>
      <c r="Z269" s="15">
        <f t="shared" si="40"/>
      </c>
      <c r="AB269" s="15">
        <f t="shared" si="35"/>
      </c>
    </row>
    <row r="270" spans="10:28" ht="12.75">
      <c r="J270" s="76"/>
      <c r="P270" s="76"/>
      <c r="T270" s="43">
        <f t="shared" si="33"/>
      </c>
      <c r="U270" s="43">
        <f t="shared" si="34"/>
      </c>
      <c r="V270" s="43">
        <f t="shared" si="36"/>
      </c>
      <c r="W270" s="43">
        <f t="shared" si="37"/>
      </c>
      <c r="X270" s="15">
        <f t="shared" si="38"/>
      </c>
      <c r="Y270" s="15">
        <f t="shared" si="39"/>
      </c>
      <c r="Z270" s="15">
        <f t="shared" si="40"/>
      </c>
      <c r="AB270" s="15">
        <f t="shared" si="35"/>
      </c>
    </row>
    <row r="271" spans="10:28" ht="12.75">
      <c r="J271" s="76"/>
      <c r="P271" s="76"/>
      <c r="T271" s="43">
        <f t="shared" si="33"/>
      </c>
      <c r="U271" s="43">
        <f t="shared" si="34"/>
      </c>
      <c r="V271" s="43">
        <f t="shared" si="36"/>
      </c>
      <c r="W271" s="43">
        <f t="shared" si="37"/>
      </c>
      <c r="X271" s="15">
        <f t="shared" si="38"/>
      </c>
      <c r="Y271" s="15">
        <f t="shared" si="39"/>
      </c>
      <c r="Z271" s="15">
        <f t="shared" si="40"/>
      </c>
      <c r="AB271" s="15">
        <f t="shared" si="35"/>
      </c>
    </row>
    <row r="272" spans="10:28" ht="12.75">
      <c r="J272" s="76"/>
      <c r="P272" s="76"/>
      <c r="T272" s="43">
        <f t="shared" si="33"/>
      </c>
      <c r="U272" s="43">
        <f t="shared" si="34"/>
      </c>
      <c r="V272" s="43">
        <f t="shared" si="36"/>
      </c>
      <c r="W272" s="43">
        <f t="shared" si="37"/>
      </c>
      <c r="X272" s="15">
        <f t="shared" si="38"/>
      </c>
      <c r="Y272" s="15">
        <f t="shared" si="39"/>
      </c>
      <c r="Z272" s="15">
        <f t="shared" si="40"/>
      </c>
      <c r="AB272" s="15">
        <f t="shared" si="35"/>
      </c>
    </row>
    <row r="273" spans="16:28" ht="12.75">
      <c r="P273" s="76"/>
      <c r="T273" s="43">
        <f t="shared" si="33"/>
      </c>
      <c r="U273" s="43">
        <f t="shared" si="34"/>
      </c>
      <c r="V273" s="43">
        <f t="shared" si="36"/>
      </c>
      <c r="W273" s="43">
        <f t="shared" si="37"/>
      </c>
      <c r="X273" s="15">
        <f t="shared" si="38"/>
      </c>
      <c r="Y273" s="15">
        <f t="shared" si="39"/>
      </c>
      <c r="Z273" s="15">
        <f t="shared" si="40"/>
      </c>
      <c r="AB273" s="15">
        <f t="shared" si="35"/>
      </c>
    </row>
    <row r="274" spans="10:28" ht="12.75">
      <c r="J274" s="76"/>
      <c r="P274" s="76"/>
      <c r="T274" s="43">
        <f t="shared" si="33"/>
      </c>
      <c r="U274" s="43">
        <f t="shared" si="34"/>
      </c>
      <c r="V274" s="43">
        <f t="shared" si="36"/>
      </c>
      <c r="W274" s="43">
        <f t="shared" si="37"/>
      </c>
      <c r="X274" s="15">
        <f t="shared" si="38"/>
      </c>
      <c r="Y274" s="15">
        <f t="shared" si="39"/>
      </c>
      <c r="Z274" s="15">
        <f t="shared" si="40"/>
      </c>
      <c r="AB274" s="15">
        <f t="shared" si="35"/>
      </c>
    </row>
    <row r="275" spans="10:28" ht="12.75">
      <c r="J275" s="76"/>
      <c r="P275" s="76"/>
      <c r="T275" s="43">
        <f t="shared" si="33"/>
      </c>
      <c r="U275" s="43">
        <f t="shared" si="34"/>
      </c>
      <c r="V275" s="43">
        <f t="shared" si="36"/>
      </c>
      <c r="W275" s="43">
        <f t="shared" si="37"/>
      </c>
      <c r="X275" s="15">
        <f t="shared" si="38"/>
      </c>
      <c r="Y275" s="15">
        <f t="shared" si="39"/>
      </c>
      <c r="Z275" s="15">
        <f t="shared" si="40"/>
      </c>
      <c r="AB275" s="15">
        <f t="shared" si="35"/>
      </c>
    </row>
    <row r="276" spans="10:28" ht="12.75">
      <c r="J276" s="76"/>
      <c r="P276" s="76"/>
      <c r="T276" s="43">
        <f t="shared" si="33"/>
      </c>
      <c r="U276" s="43">
        <f t="shared" si="34"/>
      </c>
      <c r="V276" s="43">
        <f t="shared" si="36"/>
      </c>
      <c r="W276" s="43">
        <f t="shared" si="37"/>
      </c>
      <c r="X276" s="15">
        <f t="shared" si="38"/>
      </c>
      <c r="Y276" s="15">
        <f t="shared" si="39"/>
      </c>
      <c r="Z276" s="15">
        <f t="shared" si="40"/>
      </c>
      <c r="AB276" s="15">
        <f t="shared" si="35"/>
      </c>
    </row>
    <row r="277" spans="10:28" ht="12.75">
      <c r="J277" s="76"/>
      <c r="P277" s="76"/>
      <c r="T277" s="43">
        <f t="shared" si="33"/>
      </c>
      <c r="U277" s="43">
        <f t="shared" si="34"/>
      </c>
      <c r="V277" s="43">
        <f t="shared" si="36"/>
      </c>
      <c r="W277" s="43">
        <f t="shared" si="37"/>
      </c>
      <c r="X277" s="15">
        <f t="shared" si="38"/>
      </c>
      <c r="Y277" s="15">
        <f t="shared" si="39"/>
      </c>
      <c r="Z277" s="15">
        <f t="shared" si="40"/>
      </c>
      <c r="AB277" s="15">
        <f t="shared" si="35"/>
      </c>
    </row>
    <row r="278" spans="16:28" ht="12.75">
      <c r="P278" s="76"/>
      <c r="T278" s="43">
        <f t="shared" si="33"/>
      </c>
      <c r="U278" s="43">
        <f t="shared" si="34"/>
      </c>
      <c r="V278" s="43">
        <f t="shared" si="36"/>
      </c>
      <c r="W278" s="43">
        <f t="shared" si="37"/>
      </c>
      <c r="X278" s="15">
        <f t="shared" si="38"/>
      </c>
      <c r="Y278" s="15">
        <f t="shared" si="39"/>
      </c>
      <c r="Z278" s="15">
        <f t="shared" si="40"/>
      </c>
      <c r="AB278" s="15">
        <f t="shared" si="35"/>
      </c>
    </row>
    <row r="279" spans="10:28" ht="12.75">
      <c r="J279" s="76"/>
      <c r="P279" s="76"/>
      <c r="T279" s="43">
        <f t="shared" si="33"/>
      </c>
      <c r="U279" s="43">
        <f t="shared" si="34"/>
      </c>
      <c r="V279" s="43">
        <f t="shared" si="36"/>
      </c>
      <c r="W279" s="43">
        <f t="shared" si="37"/>
      </c>
      <c r="X279" s="15">
        <f t="shared" si="38"/>
      </c>
      <c r="Y279" s="15">
        <f t="shared" si="39"/>
      </c>
      <c r="Z279" s="15">
        <f t="shared" si="40"/>
      </c>
      <c r="AB279" s="15">
        <f t="shared" si="35"/>
      </c>
    </row>
    <row r="280" spans="10:28" ht="12.75">
      <c r="J280" s="76"/>
      <c r="P280" s="76"/>
      <c r="T280" s="43">
        <f t="shared" si="33"/>
      </c>
      <c r="U280" s="43">
        <f t="shared" si="34"/>
      </c>
      <c r="V280" s="43">
        <f t="shared" si="36"/>
      </c>
      <c r="W280" s="43">
        <f t="shared" si="37"/>
      </c>
      <c r="X280" s="15">
        <f t="shared" si="38"/>
      </c>
      <c r="Y280" s="15">
        <f t="shared" si="39"/>
      </c>
      <c r="Z280" s="15">
        <f t="shared" si="40"/>
      </c>
      <c r="AB280" s="15">
        <f t="shared" si="35"/>
      </c>
    </row>
    <row r="281" spans="10:28" ht="12.75">
      <c r="J281" s="76"/>
      <c r="P281" s="76"/>
      <c r="T281" s="43">
        <f t="shared" si="33"/>
      </c>
      <c r="U281" s="43">
        <f t="shared" si="34"/>
      </c>
      <c r="V281" s="43">
        <f t="shared" si="36"/>
      </c>
      <c r="W281" s="43">
        <f t="shared" si="37"/>
      </c>
      <c r="X281" s="15">
        <f t="shared" si="38"/>
      </c>
      <c r="Y281" s="15">
        <f t="shared" si="39"/>
      </c>
      <c r="Z281" s="15">
        <f t="shared" si="40"/>
      </c>
      <c r="AB281" s="15">
        <f t="shared" si="35"/>
      </c>
    </row>
    <row r="282" spans="16:28" ht="12.75">
      <c r="P282" s="76"/>
      <c r="T282" s="43">
        <f t="shared" si="33"/>
      </c>
      <c r="U282" s="43">
        <f t="shared" si="34"/>
      </c>
      <c r="V282" s="43">
        <f t="shared" si="36"/>
      </c>
      <c r="W282" s="43">
        <f t="shared" si="37"/>
      </c>
      <c r="X282" s="15">
        <f t="shared" si="38"/>
      </c>
      <c r="Y282" s="15">
        <f t="shared" si="39"/>
      </c>
      <c r="Z282" s="15">
        <f t="shared" si="40"/>
      </c>
      <c r="AB282" s="15">
        <f t="shared" si="35"/>
      </c>
    </row>
    <row r="283" spans="10:28" ht="12.75">
      <c r="J283" s="76"/>
      <c r="P283" s="76"/>
      <c r="T283" s="43">
        <f t="shared" si="33"/>
      </c>
      <c r="U283" s="43">
        <f t="shared" si="34"/>
      </c>
      <c r="V283" s="43">
        <f t="shared" si="36"/>
      </c>
      <c r="W283" s="43">
        <f t="shared" si="37"/>
      </c>
      <c r="X283" s="15">
        <f t="shared" si="38"/>
      </c>
      <c r="Y283" s="15">
        <f t="shared" si="39"/>
      </c>
      <c r="Z283" s="15">
        <f t="shared" si="40"/>
      </c>
      <c r="AB283" s="15">
        <f t="shared" si="35"/>
      </c>
    </row>
    <row r="284" spans="10:28" ht="12.75">
      <c r="J284" s="76"/>
      <c r="P284" s="76"/>
      <c r="T284" s="43">
        <f t="shared" si="33"/>
      </c>
      <c r="U284" s="43">
        <f t="shared" si="34"/>
      </c>
      <c r="V284" s="43">
        <f t="shared" si="36"/>
      </c>
      <c r="W284" s="43">
        <f t="shared" si="37"/>
      </c>
      <c r="X284" s="15">
        <f t="shared" si="38"/>
      </c>
      <c r="Y284" s="15">
        <f t="shared" si="39"/>
      </c>
      <c r="Z284" s="15">
        <f t="shared" si="40"/>
      </c>
      <c r="AB284" s="15">
        <f t="shared" si="35"/>
      </c>
    </row>
    <row r="285" spans="16:28" ht="12.75">
      <c r="P285" s="76"/>
      <c r="T285" s="43">
        <f t="shared" si="33"/>
      </c>
      <c r="U285" s="43">
        <f t="shared" si="34"/>
      </c>
      <c r="V285" s="43">
        <f t="shared" si="36"/>
      </c>
      <c r="W285" s="43">
        <f t="shared" si="37"/>
      </c>
      <c r="X285" s="15">
        <f t="shared" si="38"/>
      </c>
      <c r="Y285" s="15">
        <f t="shared" si="39"/>
      </c>
      <c r="Z285" s="15">
        <f t="shared" si="40"/>
      </c>
      <c r="AB285" s="15">
        <f t="shared" si="35"/>
      </c>
    </row>
    <row r="286" spans="10:28" ht="12.75">
      <c r="J286" s="76"/>
      <c r="P286" s="76"/>
      <c r="T286" s="43">
        <f t="shared" si="33"/>
      </c>
      <c r="U286" s="43">
        <f t="shared" si="34"/>
      </c>
      <c r="V286" s="43">
        <f t="shared" si="36"/>
      </c>
      <c r="W286" s="43">
        <f t="shared" si="37"/>
      </c>
      <c r="X286" s="15">
        <f t="shared" si="38"/>
      </c>
      <c r="Y286" s="15">
        <f t="shared" si="39"/>
      </c>
      <c r="Z286" s="15">
        <f t="shared" si="40"/>
      </c>
      <c r="AB286" s="15">
        <f t="shared" si="35"/>
      </c>
    </row>
    <row r="287" spans="16:28" ht="12.75">
      <c r="P287" s="76"/>
      <c r="T287" s="43">
        <f t="shared" si="33"/>
      </c>
      <c r="U287" s="43">
        <f t="shared" si="34"/>
      </c>
      <c r="V287" s="43">
        <f t="shared" si="36"/>
      </c>
      <c r="W287" s="43">
        <f t="shared" si="37"/>
      </c>
      <c r="X287" s="15">
        <f t="shared" si="38"/>
      </c>
      <c r="Y287" s="15">
        <f t="shared" si="39"/>
      </c>
      <c r="Z287" s="15">
        <f t="shared" si="40"/>
      </c>
      <c r="AB287" s="15">
        <f t="shared" si="35"/>
      </c>
    </row>
    <row r="288" spans="10:28" ht="12.75">
      <c r="J288" s="76"/>
      <c r="P288" s="76"/>
      <c r="T288" s="43">
        <f t="shared" si="33"/>
      </c>
      <c r="U288" s="43">
        <f t="shared" si="34"/>
      </c>
      <c r="V288" s="43">
        <f t="shared" si="36"/>
      </c>
      <c r="W288" s="43">
        <f t="shared" si="37"/>
      </c>
      <c r="X288" s="15">
        <f t="shared" si="38"/>
      </c>
      <c r="Y288" s="15">
        <f t="shared" si="39"/>
      </c>
      <c r="Z288" s="15">
        <f t="shared" si="40"/>
      </c>
      <c r="AB288" s="15">
        <f t="shared" si="35"/>
      </c>
    </row>
    <row r="289" spans="16:28" ht="12.75">
      <c r="P289" s="76"/>
      <c r="T289" s="43">
        <f t="shared" si="33"/>
      </c>
      <c r="U289" s="43">
        <f t="shared" si="34"/>
      </c>
      <c r="V289" s="43">
        <f t="shared" si="36"/>
      </c>
      <c r="W289" s="43">
        <f t="shared" si="37"/>
      </c>
      <c r="X289" s="15">
        <f t="shared" si="38"/>
      </c>
      <c r="Y289" s="15">
        <f t="shared" si="39"/>
      </c>
      <c r="Z289" s="15">
        <f t="shared" si="40"/>
      </c>
      <c r="AB289" s="15">
        <f t="shared" si="35"/>
      </c>
    </row>
    <row r="290" spans="10:28" ht="12.75">
      <c r="J290" s="76"/>
      <c r="P290" s="76"/>
      <c r="T290" s="43">
        <f t="shared" si="33"/>
      </c>
      <c r="U290" s="43">
        <f t="shared" si="34"/>
      </c>
      <c r="V290" s="43">
        <f t="shared" si="36"/>
      </c>
      <c r="W290" s="43">
        <f t="shared" si="37"/>
      </c>
      <c r="X290" s="15">
        <f t="shared" si="38"/>
      </c>
      <c r="Y290" s="15">
        <f t="shared" si="39"/>
      </c>
      <c r="Z290" s="15">
        <f t="shared" si="40"/>
      </c>
      <c r="AB290" s="15">
        <f t="shared" si="35"/>
      </c>
    </row>
    <row r="291" spans="10:28" ht="12.75">
      <c r="J291" s="76"/>
      <c r="P291" s="76"/>
      <c r="T291" s="43">
        <f t="shared" si="33"/>
      </c>
      <c r="U291" s="43">
        <f t="shared" si="34"/>
      </c>
      <c r="V291" s="43">
        <f t="shared" si="36"/>
      </c>
      <c r="W291" s="43">
        <f t="shared" si="37"/>
      </c>
      <c r="X291" s="15">
        <f t="shared" si="38"/>
      </c>
      <c r="Y291" s="15">
        <f t="shared" si="39"/>
      </c>
      <c r="Z291" s="15">
        <f t="shared" si="40"/>
      </c>
      <c r="AB291" s="15">
        <f t="shared" si="35"/>
      </c>
    </row>
    <row r="292" spans="10:28" ht="12.75">
      <c r="J292" s="76"/>
      <c r="P292" s="76"/>
      <c r="T292" s="43">
        <f t="shared" si="33"/>
      </c>
      <c r="U292" s="43">
        <f t="shared" si="34"/>
      </c>
      <c r="V292" s="43">
        <f t="shared" si="36"/>
      </c>
      <c r="W292" s="43">
        <f t="shared" si="37"/>
      </c>
      <c r="X292" s="15">
        <f t="shared" si="38"/>
      </c>
      <c r="Y292" s="15">
        <f t="shared" si="39"/>
      </c>
      <c r="Z292" s="15">
        <f t="shared" si="40"/>
      </c>
      <c r="AB292" s="15">
        <f t="shared" si="35"/>
      </c>
    </row>
    <row r="293" spans="10:28" ht="12.75">
      <c r="J293" s="76"/>
      <c r="P293" s="76"/>
      <c r="T293" s="43">
        <f t="shared" si="33"/>
      </c>
      <c r="U293" s="43">
        <f t="shared" si="34"/>
      </c>
      <c r="V293" s="43">
        <f t="shared" si="36"/>
      </c>
      <c r="W293" s="43">
        <f t="shared" si="37"/>
      </c>
      <c r="X293" s="15">
        <f t="shared" si="38"/>
      </c>
      <c r="Y293" s="15">
        <f t="shared" si="39"/>
      </c>
      <c r="Z293" s="15">
        <f t="shared" si="40"/>
      </c>
      <c r="AB293" s="15">
        <f t="shared" si="35"/>
      </c>
    </row>
    <row r="294" spans="10:28" ht="12.75">
      <c r="J294" s="76"/>
      <c r="P294" s="76"/>
      <c r="T294" s="43">
        <f t="shared" si="33"/>
      </c>
      <c r="U294" s="43">
        <f t="shared" si="34"/>
      </c>
      <c r="V294" s="43">
        <f t="shared" si="36"/>
      </c>
      <c r="W294" s="43">
        <f t="shared" si="37"/>
      </c>
      <c r="X294" s="15">
        <f t="shared" si="38"/>
      </c>
      <c r="Y294" s="15">
        <f t="shared" si="39"/>
      </c>
      <c r="Z294" s="15">
        <f t="shared" si="40"/>
      </c>
      <c r="AB294" s="15">
        <f t="shared" si="35"/>
      </c>
    </row>
    <row r="295" spans="10:28" ht="12.75">
      <c r="J295" s="76"/>
      <c r="P295" s="76"/>
      <c r="T295" s="43">
        <f t="shared" si="33"/>
      </c>
      <c r="U295" s="43">
        <f t="shared" si="34"/>
      </c>
      <c r="V295" s="43">
        <f t="shared" si="36"/>
      </c>
      <c r="W295" s="43">
        <f t="shared" si="37"/>
      </c>
      <c r="X295" s="15">
        <f t="shared" si="38"/>
      </c>
      <c r="Y295" s="15">
        <f t="shared" si="39"/>
      </c>
      <c r="Z295" s="15">
        <f t="shared" si="40"/>
      </c>
      <c r="AB295" s="15">
        <f t="shared" si="35"/>
      </c>
    </row>
    <row r="296" spans="10:28" ht="12.75">
      <c r="J296" s="76"/>
      <c r="P296" s="76"/>
      <c r="T296" s="43">
        <f t="shared" si="33"/>
      </c>
      <c r="U296" s="43">
        <f t="shared" si="34"/>
      </c>
      <c r="V296" s="43">
        <f t="shared" si="36"/>
      </c>
      <c r="W296" s="43">
        <f t="shared" si="37"/>
      </c>
      <c r="X296" s="15">
        <f t="shared" si="38"/>
      </c>
      <c r="Y296" s="15">
        <f t="shared" si="39"/>
      </c>
      <c r="Z296" s="15">
        <f t="shared" si="40"/>
      </c>
      <c r="AB296" s="15">
        <f t="shared" si="35"/>
      </c>
    </row>
    <row r="297" spans="10:28" ht="12.75">
      <c r="J297" s="76"/>
      <c r="P297" s="76"/>
      <c r="T297" s="43">
        <f t="shared" si="33"/>
      </c>
      <c r="U297" s="43">
        <f t="shared" si="34"/>
      </c>
      <c r="V297" s="43">
        <f t="shared" si="36"/>
      </c>
      <c r="W297" s="43">
        <f t="shared" si="37"/>
      </c>
      <c r="X297" s="15">
        <f t="shared" si="38"/>
      </c>
      <c r="Y297" s="15">
        <f t="shared" si="39"/>
      </c>
      <c r="Z297" s="15">
        <f t="shared" si="40"/>
      </c>
      <c r="AB297" s="15">
        <f t="shared" si="35"/>
      </c>
    </row>
    <row r="298" spans="16:28" ht="12.75">
      <c r="P298" s="76"/>
      <c r="T298" s="43">
        <f t="shared" si="33"/>
      </c>
      <c r="U298" s="43">
        <f t="shared" si="34"/>
      </c>
      <c r="V298" s="43">
        <f t="shared" si="36"/>
      </c>
      <c r="W298" s="43">
        <f t="shared" si="37"/>
      </c>
      <c r="X298" s="15">
        <f t="shared" si="38"/>
      </c>
      <c r="Y298" s="15">
        <f t="shared" si="39"/>
      </c>
      <c r="Z298" s="15">
        <f t="shared" si="40"/>
      </c>
      <c r="AB298" s="15">
        <f t="shared" si="35"/>
      </c>
    </row>
    <row r="299" spans="16:28" ht="12.75">
      <c r="P299" s="76"/>
      <c r="T299" s="43">
        <f t="shared" si="33"/>
      </c>
      <c r="U299" s="43">
        <f t="shared" si="34"/>
      </c>
      <c r="V299" s="43">
        <f t="shared" si="36"/>
      </c>
      <c r="W299" s="43">
        <f t="shared" si="37"/>
      </c>
      <c r="X299" s="15">
        <f t="shared" si="38"/>
      </c>
      <c r="Y299" s="15">
        <f t="shared" si="39"/>
      </c>
      <c r="Z299" s="15">
        <f t="shared" si="40"/>
      </c>
      <c r="AB299" s="15">
        <f t="shared" si="35"/>
      </c>
    </row>
    <row r="300" spans="16:28" ht="12.75">
      <c r="P300" s="76"/>
      <c r="T300" s="43">
        <f t="shared" si="33"/>
      </c>
      <c r="U300" s="43">
        <f t="shared" si="34"/>
      </c>
      <c r="V300" s="43">
        <f t="shared" si="36"/>
      </c>
      <c r="W300" s="43">
        <f t="shared" si="37"/>
      </c>
      <c r="X300" s="15">
        <f t="shared" si="38"/>
      </c>
      <c r="Y300" s="15">
        <f t="shared" si="39"/>
      </c>
      <c r="Z300" s="15">
        <f t="shared" si="40"/>
      </c>
      <c r="AB300" s="15">
        <f t="shared" si="35"/>
      </c>
    </row>
    <row r="301" spans="16:28" ht="12.75">
      <c r="P301" s="76"/>
      <c r="T301" s="43">
        <f t="shared" si="33"/>
      </c>
      <c r="U301" s="43">
        <f t="shared" si="34"/>
      </c>
      <c r="V301" s="43">
        <f t="shared" si="36"/>
      </c>
      <c r="W301" s="43">
        <f t="shared" si="37"/>
      </c>
      <c r="X301" s="15">
        <f t="shared" si="38"/>
      </c>
      <c r="Y301" s="15">
        <f t="shared" si="39"/>
      </c>
      <c r="Z301" s="15">
        <f t="shared" si="40"/>
      </c>
      <c r="AB301" s="15">
        <f t="shared" si="35"/>
      </c>
    </row>
    <row r="302" spans="16:28" ht="12.75">
      <c r="P302" s="76"/>
      <c r="T302" s="43">
        <f t="shared" si="33"/>
      </c>
      <c r="U302" s="43">
        <f t="shared" si="34"/>
      </c>
      <c r="V302" s="43">
        <f t="shared" si="36"/>
      </c>
      <c r="W302" s="43">
        <f t="shared" si="37"/>
      </c>
      <c r="X302" s="15">
        <f t="shared" si="38"/>
      </c>
      <c r="Y302" s="15">
        <f t="shared" si="39"/>
      </c>
      <c r="Z302" s="15">
        <f t="shared" si="40"/>
      </c>
      <c r="AB302" s="15">
        <f t="shared" si="35"/>
      </c>
    </row>
    <row r="303" spans="10:28" ht="12.75">
      <c r="J303" s="76"/>
      <c r="P303" s="76"/>
      <c r="T303" s="43">
        <f t="shared" si="33"/>
      </c>
      <c r="U303" s="43">
        <f t="shared" si="34"/>
      </c>
      <c r="V303" s="43">
        <f t="shared" si="36"/>
      </c>
      <c r="W303" s="43">
        <f t="shared" si="37"/>
      </c>
      <c r="X303" s="15">
        <f t="shared" si="38"/>
      </c>
      <c r="Y303" s="15">
        <f t="shared" si="39"/>
      </c>
      <c r="Z303" s="15">
        <f t="shared" si="40"/>
      </c>
      <c r="AB303" s="15">
        <f t="shared" si="35"/>
      </c>
    </row>
    <row r="304" spans="16:28" ht="12.75">
      <c r="P304" s="76"/>
      <c r="T304" s="43">
        <f t="shared" si="33"/>
      </c>
      <c r="U304" s="43">
        <f t="shared" si="34"/>
      </c>
      <c r="V304" s="43">
        <f t="shared" si="36"/>
      </c>
      <c r="W304" s="43">
        <f t="shared" si="37"/>
      </c>
      <c r="X304" s="15">
        <f t="shared" si="38"/>
      </c>
      <c r="Y304" s="15">
        <f t="shared" si="39"/>
      </c>
      <c r="Z304" s="15">
        <f t="shared" si="40"/>
      </c>
      <c r="AB304" s="15">
        <f t="shared" si="35"/>
      </c>
    </row>
    <row r="305" spans="10:28" ht="12.75">
      <c r="J305" s="76"/>
      <c r="P305" s="76"/>
      <c r="T305" s="43">
        <f t="shared" si="33"/>
      </c>
      <c r="U305" s="43">
        <f t="shared" si="34"/>
      </c>
      <c r="V305" s="43">
        <f t="shared" si="36"/>
      </c>
      <c r="W305" s="43">
        <f t="shared" si="37"/>
      </c>
      <c r="X305" s="15">
        <f t="shared" si="38"/>
      </c>
      <c r="Y305" s="15">
        <f t="shared" si="39"/>
      </c>
      <c r="Z305" s="15">
        <f t="shared" si="40"/>
      </c>
      <c r="AB305" s="15">
        <f t="shared" si="35"/>
      </c>
    </row>
    <row r="306" spans="10:28" ht="12.75">
      <c r="J306" s="76"/>
      <c r="P306" s="76"/>
      <c r="T306" s="43">
        <f t="shared" si="33"/>
      </c>
      <c r="U306" s="43">
        <f t="shared" si="34"/>
      </c>
      <c r="V306" s="43">
        <f t="shared" si="36"/>
      </c>
      <c r="W306" s="43">
        <f t="shared" si="37"/>
      </c>
      <c r="X306" s="15">
        <f t="shared" si="38"/>
      </c>
      <c r="Y306" s="15">
        <f t="shared" si="39"/>
      </c>
      <c r="Z306" s="15">
        <f t="shared" si="40"/>
      </c>
      <c r="AB306" s="15">
        <f t="shared" si="35"/>
      </c>
    </row>
    <row r="307" spans="10:28" ht="12.75">
      <c r="J307" s="76"/>
      <c r="P307" s="76"/>
      <c r="T307" s="43">
        <f t="shared" si="33"/>
      </c>
      <c r="U307" s="43">
        <f t="shared" si="34"/>
      </c>
      <c r="V307" s="43">
        <f t="shared" si="36"/>
      </c>
      <c r="W307" s="43">
        <f t="shared" si="37"/>
      </c>
      <c r="X307" s="15">
        <f t="shared" si="38"/>
      </c>
      <c r="Y307" s="15">
        <f t="shared" si="39"/>
      </c>
      <c r="Z307" s="15">
        <f t="shared" si="40"/>
      </c>
      <c r="AB307" s="15">
        <f t="shared" si="35"/>
      </c>
    </row>
    <row r="308" spans="16:28" ht="12.75">
      <c r="P308" s="76"/>
      <c r="T308" s="43">
        <f t="shared" si="33"/>
      </c>
      <c r="U308" s="43">
        <f t="shared" si="34"/>
      </c>
      <c r="V308" s="43">
        <f t="shared" si="36"/>
      </c>
      <c r="W308" s="43">
        <f t="shared" si="37"/>
      </c>
      <c r="X308" s="15">
        <f t="shared" si="38"/>
      </c>
      <c r="Y308" s="15">
        <f t="shared" si="39"/>
      </c>
      <c r="Z308" s="15">
        <f t="shared" si="40"/>
      </c>
      <c r="AB308" s="15">
        <f t="shared" si="35"/>
      </c>
    </row>
    <row r="309" spans="10:28" ht="12.75">
      <c r="J309" s="76"/>
      <c r="P309" s="76"/>
      <c r="T309" s="43">
        <f t="shared" si="33"/>
      </c>
      <c r="U309" s="43">
        <f t="shared" si="34"/>
      </c>
      <c r="V309" s="43">
        <f t="shared" si="36"/>
      </c>
      <c r="W309" s="43">
        <f t="shared" si="37"/>
      </c>
      <c r="X309" s="15">
        <f t="shared" si="38"/>
      </c>
      <c r="Y309" s="15">
        <f t="shared" si="39"/>
      </c>
      <c r="Z309" s="15">
        <f t="shared" si="40"/>
      </c>
      <c r="AB309" s="15">
        <f t="shared" si="35"/>
      </c>
    </row>
    <row r="310" spans="10:28" ht="12.75">
      <c r="J310" s="76"/>
      <c r="P310" s="76"/>
      <c r="T310" s="43">
        <f t="shared" si="33"/>
      </c>
      <c r="U310" s="43">
        <f t="shared" si="34"/>
      </c>
      <c r="V310" s="43">
        <f t="shared" si="36"/>
      </c>
      <c r="W310" s="43">
        <f t="shared" si="37"/>
      </c>
      <c r="X310" s="15">
        <f t="shared" si="38"/>
      </c>
      <c r="Y310" s="15">
        <f t="shared" si="39"/>
      </c>
      <c r="Z310" s="15">
        <f t="shared" si="40"/>
      </c>
      <c r="AB310" s="15">
        <f t="shared" si="35"/>
      </c>
    </row>
    <row r="311" spans="10:28" ht="12.75">
      <c r="J311" s="76"/>
      <c r="P311" s="76"/>
      <c r="T311" s="43">
        <f t="shared" si="33"/>
      </c>
      <c r="U311" s="43">
        <f t="shared" si="34"/>
      </c>
      <c r="V311" s="43">
        <f t="shared" si="36"/>
      </c>
      <c r="W311" s="43">
        <f t="shared" si="37"/>
      </c>
      <c r="X311" s="15">
        <f t="shared" si="38"/>
      </c>
      <c r="Y311" s="15">
        <f t="shared" si="39"/>
      </c>
      <c r="Z311" s="15">
        <f t="shared" si="40"/>
      </c>
      <c r="AB311" s="15">
        <f t="shared" si="35"/>
      </c>
    </row>
    <row r="312" spans="10:28" ht="12.75">
      <c r="J312" s="76"/>
      <c r="P312" s="76"/>
      <c r="T312" s="43">
        <f t="shared" si="33"/>
      </c>
      <c r="U312" s="43">
        <f t="shared" si="34"/>
      </c>
      <c r="V312" s="43">
        <f t="shared" si="36"/>
      </c>
      <c r="W312" s="43">
        <f t="shared" si="37"/>
      </c>
      <c r="X312" s="15">
        <f t="shared" si="38"/>
      </c>
      <c r="Y312" s="15">
        <f t="shared" si="39"/>
      </c>
      <c r="Z312" s="15">
        <f t="shared" si="40"/>
      </c>
      <c r="AB312" s="15">
        <f t="shared" si="35"/>
      </c>
    </row>
    <row r="313" spans="10:28" ht="12.75">
      <c r="J313" s="76"/>
      <c r="P313" s="76"/>
      <c r="T313" s="43">
        <f t="shared" si="33"/>
      </c>
      <c r="U313" s="43">
        <f t="shared" si="34"/>
      </c>
      <c r="V313" s="43">
        <f t="shared" si="36"/>
      </c>
      <c r="W313" s="43">
        <f t="shared" si="37"/>
      </c>
      <c r="X313" s="15">
        <f t="shared" si="38"/>
      </c>
      <c r="Y313" s="15">
        <f t="shared" si="39"/>
      </c>
      <c r="Z313" s="15">
        <f t="shared" si="40"/>
      </c>
      <c r="AB313" s="15">
        <f t="shared" si="35"/>
      </c>
    </row>
    <row r="314" spans="16:28" ht="12.75">
      <c r="P314" s="76"/>
      <c r="T314" s="43">
        <f t="shared" si="33"/>
      </c>
      <c r="U314" s="43">
        <f t="shared" si="34"/>
      </c>
      <c r="V314" s="43">
        <f t="shared" si="36"/>
      </c>
      <c r="W314" s="43">
        <f t="shared" si="37"/>
      </c>
      <c r="X314" s="15">
        <f t="shared" si="38"/>
      </c>
      <c r="Y314" s="15">
        <f t="shared" si="39"/>
      </c>
      <c r="Z314" s="15">
        <f t="shared" si="40"/>
      </c>
      <c r="AB314" s="15">
        <f t="shared" si="35"/>
      </c>
    </row>
    <row r="315" spans="10:28" ht="12.75">
      <c r="J315" s="76"/>
      <c r="P315" s="76"/>
      <c r="T315" s="43">
        <f t="shared" si="33"/>
      </c>
      <c r="U315" s="43">
        <f t="shared" si="34"/>
      </c>
      <c r="V315" s="43">
        <f t="shared" si="36"/>
      </c>
      <c r="W315" s="43">
        <f t="shared" si="37"/>
      </c>
      <c r="X315" s="15">
        <f t="shared" si="38"/>
      </c>
      <c r="Y315" s="15">
        <f t="shared" si="39"/>
      </c>
      <c r="Z315" s="15">
        <f t="shared" si="40"/>
      </c>
      <c r="AB315" s="15">
        <f t="shared" si="35"/>
      </c>
    </row>
    <row r="316" spans="10:28" ht="12.75">
      <c r="J316" s="76"/>
      <c r="P316" s="76"/>
      <c r="T316" s="43">
        <f t="shared" si="33"/>
      </c>
      <c r="U316" s="43">
        <f t="shared" si="34"/>
      </c>
      <c r="V316" s="43">
        <f t="shared" si="36"/>
      </c>
      <c r="W316" s="43">
        <f t="shared" si="37"/>
      </c>
      <c r="X316" s="15">
        <f t="shared" si="38"/>
      </c>
      <c r="Y316" s="15">
        <f t="shared" si="39"/>
      </c>
      <c r="Z316" s="15">
        <f t="shared" si="40"/>
      </c>
      <c r="AB316" s="15">
        <f t="shared" si="35"/>
      </c>
    </row>
    <row r="317" spans="10:28" ht="12.75">
      <c r="J317" s="76"/>
      <c r="P317" s="76"/>
      <c r="T317" s="43">
        <f t="shared" si="33"/>
      </c>
      <c r="U317" s="43">
        <f t="shared" si="34"/>
      </c>
      <c r="V317" s="43">
        <f t="shared" si="36"/>
      </c>
      <c r="W317" s="43">
        <f t="shared" si="37"/>
      </c>
      <c r="X317" s="15">
        <f t="shared" si="38"/>
      </c>
      <c r="Y317" s="15">
        <f t="shared" si="39"/>
      </c>
      <c r="Z317" s="15">
        <f t="shared" si="40"/>
      </c>
      <c r="AB317" s="15">
        <f t="shared" si="35"/>
      </c>
    </row>
    <row r="318" spans="16:28" ht="12.75">
      <c r="P318" s="76"/>
      <c r="T318" s="43">
        <f t="shared" si="33"/>
      </c>
      <c r="U318" s="43">
        <f t="shared" si="34"/>
      </c>
      <c r="V318" s="43">
        <f t="shared" si="36"/>
      </c>
      <c r="W318" s="43">
        <f t="shared" si="37"/>
      </c>
      <c r="X318" s="15">
        <f t="shared" si="38"/>
      </c>
      <c r="Y318" s="15">
        <f t="shared" si="39"/>
      </c>
      <c r="Z318" s="15">
        <f t="shared" si="40"/>
      </c>
      <c r="AB318" s="15">
        <f t="shared" si="35"/>
      </c>
    </row>
    <row r="319" spans="16:28" ht="12.75">
      <c r="P319" s="76"/>
      <c r="T319" s="43">
        <f t="shared" si="33"/>
      </c>
      <c r="U319" s="43">
        <f t="shared" si="34"/>
      </c>
      <c r="V319" s="43">
        <f t="shared" si="36"/>
      </c>
      <c r="W319" s="43">
        <f t="shared" si="37"/>
      </c>
      <c r="X319" s="15">
        <f t="shared" si="38"/>
      </c>
      <c r="Y319" s="15">
        <f t="shared" si="39"/>
      </c>
      <c r="Z319" s="15">
        <f t="shared" si="40"/>
      </c>
      <c r="AB319" s="15">
        <f t="shared" si="35"/>
      </c>
    </row>
    <row r="320" spans="10:28" ht="12.75">
      <c r="J320" s="76"/>
      <c r="P320" s="76"/>
      <c r="T320" s="43">
        <f t="shared" si="33"/>
      </c>
      <c r="U320" s="43">
        <f t="shared" si="34"/>
      </c>
      <c r="V320" s="43">
        <f t="shared" si="36"/>
      </c>
      <c r="W320" s="43">
        <f t="shared" si="37"/>
      </c>
      <c r="X320" s="15">
        <f t="shared" si="38"/>
      </c>
      <c r="Y320" s="15">
        <f t="shared" si="39"/>
      </c>
      <c r="Z320" s="15">
        <f t="shared" si="40"/>
      </c>
      <c r="AB320" s="15">
        <f t="shared" si="35"/>
      </c>
    </row>
    <row r="321" spans="10:28" ht="12.75">
      <c r="J321" s="76"/>
      <c r="P321" s="76"/>
      <c r="T321" s="43">
        <f t="shared" si="33"/>
      </c>
      <c r="U321" s="43">
        <f t="shared" si="34"/>
      </c>
      <c r="V321" s="43">
        <f t="shared" si="36"/>
      </c>
      <c r="W321" s="43">
        <f t="shared" si="37"/>
      </c>
      <c r="X321" s="15">
        <f t="shared" si="38"/>
      </c>
      <c r="Y321" s="15">
        <f t="shared" si="39"/>
      </c>
      <c r="Z321" s="15">
        <f t="shared" si="40"/>
      </c>
      <c r="AB321" s="15">
        <f t="shared" si="35"/>
      </c>
    </row>
    <row r="322" spans="16:28" ht="12.75">
      <c r="P322" s="76"/>
      <c r="T322" s="43">
        <f aca="true" t="shared" si="41" ref="T322:T389">IF(E322="Editorial",M322,"")</f>
      </c>
      <c r="U322" s="43">
        <f aca="true" t="shared" si="42" ref="U322:U389">IF(OR(E322="Technical",E322="General"),M322,"")</f>
      </c>
      <c r="V322" s="43">
        <f t="shared" si="36"/>
      </c>
      <c r="W322" s="43">
        <f t="shared" si="37"/>
      </c>
      <c r="X322" s="15">
        <f t="shared" si="38"/>
      </c>
      <c r="Y322" s="15">
        <f t="shared" si="39"/>
      </c>
      <c r="Z322" s="15">
        <f t="shared" si="40"/>
      </c>
      <c r="AB322" s="15">
        <f aca="true" t="shared" si="43" ref="AB322:AB389">IF(OR(U322="rdy2vote",U322="wip"),J322,"")</f>
      </c>
    </row>
    <row r="323" spans="10:28" ht="12.75">
      <c r="J323" s="76"/>
      <c r="P323" s="76"/>
      <c r="T323" s="43">
        <f t="shared" si="41"/>
      </c>
      <c r="U323" s="43">
        <f t="shared" si="42"/>
      </c>
      <c r="V323" s="43">
        <f aca="true" t="shared" si="44" ref="V323:V386">IF(OR(U323="A",U323="AP",U323="R",U323="Z"),P323,"")</f>
      </c>
      <c r="W323" s="43">
        <f aca="true" t="shared" si="45" ref="W323:W386">IF(U323=0,P323,"")</f>
      </c>
      <c r="X323" s="15">
        <f aca="true" t="shared" si="46" ref="X323:X386">IF(U323="wip",P323,"")</f>
      </c>
      <c r="Y323" s="15">
        <f aca="true" t="shared" si="47" ref="Y323:Y386">IF(U323="rdy2vote",P323,"")</f>
      </c>
      <c r="Z323" s="15">
        <f aca="true" t="shared" si="48" ref="Z323:Z386">IF(U323="oos",P323,"")</f>
      </c>
      <c r="AB323" s="15">
        <f t="shared" si="43"/>
      </c>
    </row>
    <row r="324" spans="10:28" ht="12.75">
      <c r="J324" s="76"/>
      <c r="P324" s="76"/>
      <c r="T324" s="43">
        <f t="shared" si="41"/>
      </c>
      <c r="U324" s="43">
        <f t="shared" si="42"/>
      </c>
      <c r="V324" s="43">
        <f t="shared" si="44"/>
      </c>
      <c r="W324" s="43">
        <f t="shared" si="45"/>
      </c>
      <c r="X324" s="15">
        <f t="shared" si="46"/>
      </c>
      <c r="Y324" s="15">
        <f t="shared" si="47"/>
      </c>
      <c r="Z324" s="15">
        <f t="shared" si="48"/>
      </c>
      <c r="AB324" s="15">
        <f t="shared" si="43"/>
      </c>
    </row>
    <row r="325" spans="10:28" ht="12.75">
      <c r="J325" s="76"/>
      <c r="P325" s="76"/>
      <c r="T325" s="43">
        <f t="shared" si="41"/>
      </c>
      <c r="U325" s="43">
        <f t="shared" si="42"/>
      </c>
      <c r="V325" s="43">
        <f t="shared" si="44"/>
      </c>
      <c r="W325" s="43">
        <f t="shared" si="45"/>
      </c>
      <c r="X325" s="15">
        <f t="shared" si="46"/>
      </c>
      <c r="Y325" s="15">
        <f t="shared" si="47"/>
      </c>
      <c r="Z325" s="15">
        <f t="shared" si="48"/>
      </c>
      <c r="AB325" s="15">
        <f t="shared" si="43"/>
      </c>
    </row>
    <row r="326" spans="10:28" ht="12.75">
      <c r="J326" s="76"/>
      <c r="P326" s="76"/>
      <c r="T326" s="43">
        <f t="shared" si="41"/>
      </c>
      <c r="U326" s="43">
        <f t="shared" si="42"/>
      </c>
      <c r="V326" s="43">
        <f t="shared" si="44"/>
      </c>
      <c r="W326" s="43">
        <f t="shared" si="45"/>
      </c>
      <c r="X326" s="15">
        <f t="shared" si="46"/>
      </c>
      <c r="Y326" s="15">
        <f t="shared" si="47"/>
      </c>
      <c r="Z326" s="15">
        <f t="shared" si="48"/>
      </c>
      <c r="AB326" s="15">
        <f t="shared" si="43"/>
      </c>
    </row>
    <row r="327" spans="10:28" ht="12.75">
      <c r="J327" s="76"/>
      <c r="P327" s="76"/>
      <c r="T327" s="43">
        <f t="shared" si="41"/>
      </c>
      <c r="U327" s="43">
        <f t="shared" si="42"/>
      </c>
      <c r="V327" s="43">
        <f t="shared" si="44"/>
      </c>
      <c r="W327" s="43">
        <f t="shared" si="45"/>
      </c>
      <c r="X327" s="15">
        <f t="shared" si="46"/>
      </c>
      <c r="Y327" s="15">
        <f t="shared" si="47"/>
      </c>
      <c r="Z327" s="15">
        <f t="shared" si="48"/>
      </c>
      <c r="AB327" s="15">
        <f t="shared" si="43"/>
      </c>
    </row>
    <row r="328" spans="16:28" ht="12.75">
      <c r="P328" s="76"/>
      <c r="T328" s="43">
        <f t="shared" si="41"/>
      </c>
      <c r="U328" s="43">
        <f t="shared" si="42"/>
      </c>
      <c r="V328" s="43">
        <f t="shared" si="44"/>
      </c>
      <c r="W328" s="43">
        <f t="shared" si="45"/>
      </c>
      <c r="X328" s="15">
        <f t="shared" si="46"/>
      </c>
      <c r="Y328" s="15">
        <f t="shared" si="47"/>
      </c>
      <c r="Z328" s="15">
        <f t="shared" si="48"/>
      </c>
      <c r="AB328" s="15">
        <f t="shared" si="43"/>
      </c>
    </row>
    <row r="329" spans="10:28" ht="12.75">
      <c r="J329" s="76"/>
      <c r="P329" s="76"/>
      <c r="T329" s="43">
        <f t="shared" si="41"/>
      </c>
      <c r="U329" s="43">
        <f t="shared" si="42"/>
      </c>
      <c r="V329" s="43">
        <f t="shared" si="44"/>
      </c>
      <c r="W329" s="43">
        <f t="shared" si="45"/>
      </c>
      <c r="X329" s="15">
        <f t="shared" si="46"/>
      </c>
      <c r="Y329" s="15">
        <f t="shared" si="47"/>
      </c>
      <c r="Z329" s="15">
        <f t="shared" si="48"/>
      </c>
      <c r="AB329" s="15">
        <f t="shared" si="43"/>
      </c>
    </row>
    <row r="330" spans="10:28" ht="12.75">
      <c r="J330" s="76"/>
      <c r="P330" s="76"/>
      <c r="T330" s="43">
        <f t="shared" si="41"/>
      </c>
      <c r="U330" s="43">
        <f t="shared" si="42"/>
      </c>
      <c r="V330" s="43">
        <f t="shared" si="44"/>
      </c>
      <c r="W330" s="43">
        <f t="shared" si="45"/>
      </c>
      <c r="X330" s="15">
        <f t="shared" si="46"/>
      </c>
      <c r="Y330" s="15">
        <f t="shared" si="47"/>
      </c>
      <c r="Z330" s="15">
        <f t="shared" si="48"/>
      </c>
      <c r="AB330" s="15">
        <f t="shared" si="43"/>
      </c>
    </row>
    <row r="331" spans="10:28" ht="12.75">
      <c r="J331" s="76"/>
      <c r="P331" s="76"/>
      <c r="T331" s="43">
        <f t="shared" si="41"/>
      </c>
      <c r="U331" s="43">
        <f t="shared" si="42"/>
      </c>
      <c r="V331" s="43">
        <f t="shared" si="44"/>
      </c>
      <c r="W331" s="43">
        <f t="shared" si="45"/>
      </c>
      <c r="X331" s="15">
        <f t="shared" si="46"/>
      </c>
      <c r="Y331" s="15">
        <f t="shared" si="47"/>
      </c>
      <c r="Z331" s="15">
        <f t="shared" si="48"/>
      </c>
      <c r="AB331" s="15">
        <f t="shared" si="43"/>
      </c>
    </row>
    <row r="332" spans="16:28" ht="12.75">
      <c r="P332" s="76"/>
      <c r="T332" s="43">
        <f t="shared" si="41"/>
      </c>
      <c r="U332" s="43">
        <f t="shared" si="42"/>
      </c>
      <c r="V332" s="43">
        <f t="shared" si="44"/>
      </c>
      <c r="W332" s="43">
        <f t="shared" si="45"/>
      </c>
      <c r="X332" s="15">
        <f t="shared" si="46"/>
      </c>
      <c r="Y332" s="15">
        <f t="shared" si="47"/>
      </c>
      <c r="Z332" s="15">
        <f t="shared" si="48"/>
      </c>
      <c r="AB332" s="15">
        <f t="shared" si="43"/>
      </c>
    </row>
    <row r="333" spans="16:28" ht="12.75">
      <c r="P333" s="76"/>
      <c r="T333" s="43">
        <f t="shared" si="41"/>
      </c>
      <c r="U333" s="43">
        <f t="shared" si="42"/>
      </c>
      <c r="V333" s="43">
        <f t="shared" si="44"/>
      </c>
      <c r="W333" s="43">
        <f t="shared" si="45"/>
      </c>
      <c r="X333" s="15">
        <f t="shared" si="46"/>
      </c>
      <c r="Y333" s="15">
        <f t="shared" si="47"/>
      </c>
      <c r="Z333" s="15">
        <f t="shared" si="48"/>
      </c>
      <c r="AB333" s="15">
        <f t="shared" si="43"/>
      </c>
    </row>
    <row r="334" spans="16:28" ht="12.75">
      <c r="P334" s="76"/>
      <c r="T334" s="43">
        <f t="shared" si="41"/>
      </c>
      <c r="U334" s="43">
        <f t="shared" si="42"/>
      </c>
      <c r="V334" s="43">
        <f t="shared" si="44"/>
      </c>
      <c r="W334" s="43">
        <f t="shared" si="45"/>
      </c>
      <c r="X334" s="15">
        <f t="shared" si="46"/>
      </c>
      <c r="Y334" s="15">
        <f t="shared" si="47"/>
      </c>
      <c r="Z334" s="15">
        <f t="shared" si="48"/>
      </c>
      <c r="AB334" s="15">
        <f t="shared" si="43"/>
      </c>
    </row>
    <row r="335" spans="10:28" ht="12.75">
      <c r="J335" s="76"/>
      <c r="P335" s="76"/>
      <c r="T335" s="43">
        <f t="shared" si="41"/>
      </c>
      <c r="U335" s="43">
        <f t="shared" si="42"/>
      </c>
      <c r="V335" s="43">
        <f t="shared" si="44"/>
      </c>
      <c r="W335" s="43">
        <f t="shared" si="45"/>
      </c>
      <c r="X335" s="15">
        <f t="shared" si="46"/>
      </c>
      <c r="Y335" s="15">
        <f t="shared" si="47"/>
      </c>
      <c r="Z335" s="15">
        <f t="shared" si="48"/>
      </c>
      <c r="AB335" s="15">
        <f t="shared" si="43"/>
      </c>
    </row>
    <row r="336" spans="10:28" ht="12.75">
      <c r="J336" s="76"/>
      <c r="P336" s="76"/>
      <c r="T336" s="43">
        <f t="shared" si="41"/>
      </c>
      <c r="U336" s="43">
        <f t="shared" si="42"/>
      </c>
      <c r="V336" s="43">
        <f t="shared" si="44"/>
      </c>
      <c r="W336" s="43">
        <f t="shared" si="45"/>
      </c>
      <c r="X336" s="15">
        <f t="shared" si="46"/>
      </c>
      <c r="Y336" s="15">
        <f t="shared" si="47"/>
      </c>
      <c r="Z336" s="15">
        <f t="shared" si="48"/>
      </c>
      <c r="AB336" s="15">
        <f t="shared" si="43"/>
      </c>
    </row>
    <row r="337" spans="10:28" ht="12.75">
      <c r="J337" s="76"/>
      <c r="P337" s="76"/>
      <c r="T337" s="43">
        <f t="shared" si="41"/>
      </c>
      <c r="U337" s="43">
        <f t="shared" si="42"/>
      </c>
      <c r="V337" s="43">
        <f t="shared" si="44"/>
      </c>
      <c r="W337" s="43">
        <f t="shared" si="45"/>
      </c>
      <c r="X337" s="15">
        <f t="shared" si="46"/>
      </c>
      <c r="Y337" s="15">
        <f t="shared" si="47"/>
      </c>
      <c r="Z337" s="15">
        <f t="shared" si="48"/>
      </c>
      <c r="AB337" s="15">
        <f t="shared" si="43"/>
      </c>
    </row>
    <row r="338" spans="10:28" ht="12.75">
      <c r="J338" s="76"/>
      <c r="P338" s="76"/>
      <c r="T338" s="43">
        <f t="shared" si="41"/>
      </c>
      <c r="U338" s="43">
        <f t="shared" si="42"/>
      </c>
      <c r="V338" s="43">
        <f t="shared" si="44"/>
      </c>
      <c r="W338" s="43">
        <f t="shared" si="45"/>
      </c>
      <c r="X338" s="15">
        <f t="shared" si="46"/>
      </c>
      <c r="Y338" s="15">
        <f t="shared" si="47"/>
      </c>
      <c r="Z338" s="15">
        <f t="shared" si="48"/>
      </c>
      <c r="AB338" s="15">
        <f t="shared" si="43"/>
      </c>
    </row>
    <row r="339" spans="16:28" ht="12.75">
      <c r="P339" s="76"/>
      <c r="T339" s="43">
        <f t="shared" si="41"/>
      </c>
      <c r="U339" s="43">
        <f t="shared" si="42"/>
      </c>
      <c r="V339" s="43">
        <f t="shared" si="44"/>
      </c>
      <c r="W339" s="43">
        <f t="shared" si="45"/>
      </c>
      <c r="X339" s="15">
        <f t="shared" si="46"/>
      </c>
      <c r="Y339" s="15">
        <f t="shared" si="47"/>
      </c>
      <c r="Z339" s="15">
        <f t="shared" si="48"/>
      </c>
      <c r="AB339" s="15">
        <f t="shared" si="43"/>
      </c>
    </row>
    <row r="340" spans="10:28" ht="12.75">
      <c r="J340" s="76"/>
      <c r="P340" s="76"/>
      <c r="T340" s="43">
        <f t="shared" si="41"/>
      </c>
      <c r="U340" s="43">
        <f t="shared" si="42"/>
      </c>
      <c r="V340" s="43">
        <f t="shared" si="44"/>
      </c>
      <c r="W340" s="43">
        <f t="shared" si="45"/>
      </c>
      <c r="X340" s="15">
        <f t="shared" si="46"/>
      </c>
      <c r="Y340" s="15">
        <f t="shared" si="47"/>
      </c>
      <c r="Z340" s="15">
        <f t="shared" si="48"/>
      </c>
      <c r="AB340" s="15">
        <f t="shared" si="43"/>
      </c>
    </row>
    <row r="341" spans="10:28" ht="12.75">
      <c r="J341" s="76"/>
      <c r="P341" s="76"/>
      <c r="T341" s="43">
        <f t="shared" si="41"/>
      </c>
      <c r="U341" s="43">
        <f t="shared" si="42"/>
      </c>
      <c r="V341" s="43">
        <f t="shared" si="44"/>
      </c>
      <c r="W341" s="43">
        <f t="shared" si="45"/>
      </c>
      <c r="X341" s="15">
        <f t="shared" si="46"/>
      </c>
      <c r="Y341" s="15">
        <f t="shared" si="47"/>
      </c>
      <c r="Z341" s="15">
        <f t="shared" si="48"/>
      </c>
      <c r="AB341" s="15">
        <f t="shared" si="43"/>
      </c>
    </row>
    <row r="342" spans="10:28" ht="12.75">
      <c r="J342" s="76"/>
      <c r="P342" s="76"/>
      <c r="T342" s="43">
        <f t="shared" si="41"/>
      </c>
      <c r="U342" s="43">
        <f t="shared" si="42"/>
      </c>
      <c r="V342" s="43">
        <f t="shared" si="44"/>
      </c>
      <c r="W342" s="43">
        <f t="shared" si="45"/>
      </c>
      <c r="X342" s="15">
        <f t="shared" si="46"/>
      </c>
      <c r="Y342" s="15">
        <f t="shared" si="47"/>
      </c>
      <c r="Z342" s="15">
        <f t="shared" si="48"/>
      </c>
      <c r="AB342" s="15">
        <f t="shared" si="43"/>
      </c>
    </row>
    <row r="343" spans="10:28" ht="12.75">
      <c r="J343" s="76"/>
      <c r="P343" s="76"/>
      <c r="T343" s="43">
        <f t="shared" si="41"/>
      </c>
      <c r="U343" s="43">
        <f t="shared" si="42"/>
      </c>
      <c r="V343" s="43">
        <f t="shared" si="44"/>
      </c>
      <c r="W343" s="43">
        <f t="shared" si="45"/>
      </c>
      <c r="X343" s="15">
        <f t="shared" si="46"/>
      </c>
      <c r="Y343" s="15">
        <f t="shared" si="47"/>
      </c>
      <c r="Z343" s="15">
        <f t="shared" si="48"/>
      </c>
      <c r="AB343" s="15">
        <f t="shared" si="43"/>
      </c>
    </row>
    <row r="344" spans="10:28" ht="12.75">
      <c r="J344" s="76"/>
      <c r="P344" s="76"/>
      <c r="T344" s="43">
        <f t="shared" si="41"/>
      </c>
      <c r="U344" s="43">
        <f t="shared" si="42"/>
      </c>
      <c r="V344" s="43">
        <f t="shared" si="44"/>
      </c>
      <c r="W344" s="43">
        <f t="shared" si="45"/>
      </c>
      <c r="X344" s="15">
        <f t="shared" si="46"/>
      </c>
      <c r="Y344" s="15">
        <f t="shared" si="47"/>
      </c>
      <c r="Z344" s="15">
        <f t="shared" si="48"/>
      </c>
      <c r="AB344" s="15">
        <f t="shared" si="43"/>
      </c>
    </row>
    <row r="345" spans="10:28" ht="12.75">
      <c r="J345" s="76"/>
      <c r="P345" s="76"/>
      <c r="T345" s="43">
        <f t="shared" si="41"/>
      </c>
      <c r="U345" s="43">
        <f t="shared" si="42"/>
      </c>
      <c r="V345" s="43">
        <f t="shared" si="44"/>
      </c>
      <c r="W345" s="43">
        <f t="shared" si="45"/>
      </c>
      <c r="X345" s="15">
        <f t="shared" si="46"/>
      </c>
      <c r="Y345" s="15">
        <f t="shared" si="47"/>
      </c>
      <c r="Z345" s="15">
        <f t="shared" si="48"/>
      </c>
      <c r="AB345" s="15">
        <f t="shared" si="43"/>
      </c>
    </row>
    <row r="346" spans="10:28" ht="12.75">
      <c r="J346" s="76"/>
      <c r="P346" s="76"/>
      <c r="T346" s="43">
        <f t="shared" si="41"/>
      </c>
      <c r="U346" s="43">
        <f t="shared" si="42"/>
      </c>
      <c r="V346" s="43">
        <f t="shared" si="44"/>
      </c>
      <c r="W346" s="43">
        <f t="shared" si="45"/>
      </c>
      <c r="X346" s="15">
        <f t="shared" si="46"/>
      </c>
      <c r="Y346" s="15">
        <f t="shared" si="47"/>
      </c>
      <c r="Z346" s="15">
        <f t="shared" si="48"/>
      </c>
      <c r="AB346" s="15">
        <f t="shared" si="43"/>
      </c>
    </row>
    <row r="347" spans="16:28" ht="12.75">
      <c r="P347" s="76"/>
      <c r="T347" s="43">
        <f t="shared" si="41"/>
      </c>
      <c r="U347" s="43">
        <f t="shared" si="42"/>
      </c>
      <c r="V347" s="43">
        <f t="shared" si="44"/>
      </c>
      <c r="W347" s="43">
        <f t="shared" si="45"/>
      </c>
      <c r="X347" s="15">
        <f t="shared" si="46"/>
      </c>
      <c r="Y347" s="15">
        <f t="shared" si="47"/>
      </c>
      <c r="Z347" s="15">
        <f t="shared" si="48"/>
      </c>
      <c r="AB347" s="15">
        <f t="shared" si="43"/>
      </c>
    </row>
    <row r="348" spans="16:28" ht="12.75">
      <c r="P348" s="76"/>
      <c r="T348" s="43">
        <f t="shared" si="41"/>
      </c>
      <c r="U348" s="43">
        <f t="shared" si="42"/>
      </c>
      <c r="V348" s="43">
        <f t="shared" si="44"/>
      </c>
      <c r="W348" s="43">
        <f t="shared" si="45"/>
      </c>
      <c r="X348" s="15">
        <f t="shared" si="46"/>
      </c>
      <c r="Y348" s="15">
        <f t="shared" si="47"/>
      </c>
      <c r="Z348" s="15">
        <f t="shared" si="48"/>
      </c>
      <c r="AB348" s="15">
        <f t="shared" si="43"/>
      </c>
    </row>
    <row r="349" spans="16:28" ht="12.75">
      <c r="P349" s="76"/>
      <c r="T349" s="43">
        <f t="shared" si="41"/>
      </c>
      <c r="U349" s="43">
        <f t="shared" si="42"/>
      </c>
      <c r="V349" s="43">
        <f t="shared" si="44"/>
      </c>
      <c r="W349" s="43">
        <f t="shared" si="45"/>
      </c>
      <c r="X349" s="15">
        <f t="shared" si="46"/>
      </c>
      <c r="Y349" s="15">
        <f t="shared" si="47"/>
      </c>
      <c r="Z349" s="15">
        <f t="shared" si="48"/>
      </c>
      <c r="AB349" s="15">
        <f t="shared" si="43"/>
      </c>
    </row>
    <row r="350" spans="16:28" ht="12.75">
      <c r="P350" s="76"/>
      <c r="T350" s="43">
        <f t="shared" si="41"/>
      </c>
      <c r="U350" s="43">
        <f t="shared" si="42"/>
      </c>
      <c r="V350" s="43">
        <f t="shared" si="44"/>
      </c>
      <c r="W350" s="43">
        <f t="shared" si="45"/>
      </c>
      <c r="X350" s="15">
        <f t="shared" si="46"/>
      </c>
      <c r="Y350" s="15">
        <f t="shared" si="47"/>
      </c>
      <c r="Z350" s="15">
        <f t="shared" si="48"/>
      </c>
      <c r="AB350" s="15">
        <f t="shared" si="43"/>
      </c>
    </row>
    <row r="351" spans="10:28" ht="12.75">
      <c r="J351" s="76"/>
      <c r="P351" s="76"/>
      <c r="T351" s="43">
        <f t="shared" si="41"/>
      </c>
      <c r="U351" s="43">
        <f t="shared" si="42"/>
      </c>
      <c r="V351" s="43">
        <f t="shared" si="44"/>
      </c>
      <c r="W351" s="43">
        <f t="shared" si="45"/>
      </c>
      <c r="X351" s="15">
        <f t="shared" si="46"/>
      </c>
      <c r="Y351" s="15">
        <f t="shared" si="47"/>
      </c>
      <c r="Z351" s="15">
        <f t="shared" si="48"/>
      </c>
      <c r="AB351" s="15">
        <f t="shared" si="43"/>
      </c>
    </row>
    <row r="352" spans="10:28" ht="12.75">
      <c r="J352" s="76"/>
      <c r="P352" s="76"/>
      <c r="T352" s="43">
        <f t="shared" si="41"/>
      </c>
      <c r="U352" s="43">
        <f t="shared" si="42"/>
      </c>
      <c r="V352" s="43">
        <f t="shared" si="44"/>
      </c>
      <c r="W352" s="43">
        <f t="shared" si="45"/>
      </c>
      <c r="X352" s="15">
        <f t="shared" si="46"/>
      </c>
      <c r="Y352" s="15">
        <f t="shared" si="47"/>
      </c>
      <c r="Z352" s="15">
        <f t="shared" si="48"/>
      </c>
      <c r="AB352" s="15">
        <f t="shared" si="43"/>
      </c>
    </row>
    <row r="353" spans="10:28" ht="12.75">
      <c r="J353" s="76"/>
      <c r="P353" s="76"/>
      <c r="T353" s="43">
        <f t="shared" si="41"/>
      </c>
      <c r="U353" s="43">
        <f t="shared" si="42"/>
      </c>
      <c r="V353" s="43">
        <f t="shared" si="44"/>
      </c>
      <c r="W353" s="43">
        <f t="shared" si="45"/>
      </c>
      <c r="X353" s="15">
        <f t="shared" si="46"/>
      </c>
      <c r="Y353" s="15">
        <f t="shared" si="47"/>
      </c>
      <c r="Z353" s="15">
        <f t="shared" si="48"/>
      </c>
      <c r="AB353" s="15">
        <f t="shared" si="43"/>
      </c>
    </row>
    <row r="354" spans="10:28" ht="12.75">
      <c r="J354" s="76"/>
      <c r="P354" s="76"/>
      <c r="T354" s="43">
        <f t="shared" si="41"/>
      </c>
      <c r="U354" s="43">
        <f t="shared" si="42"/>
      </c>
      <c r="V354" s="43">
        <f t="shared" si="44"/>
      </c>
      <c r="W354" s="43">
        <f t="shared" si="45"/>
      </c>
      <c r="X354" s="15">
        <f t="shared" si="46"/>
      </c>
      <c r="Y354" s="15">
        <f t="shared" si="47"/>
      </c>
      <c r="Z354" s="15">
        <f t="shared" si="48"/>
      </c>
      <c r="AB354" s="15">
        <f t="shared" si="43"/>
      </c>
    </row>
    <row r="355" spans="10:28" ht="12.75">
      <c r="J355" s="76"/>
      <c r="P355" s="76"/>
      <c r="T355" s="43">
        <f t="shared" si="41"/>
      </c>
      <c r="U355" s="43">
        <f t="shared" si="42"/>
      </c>
      <c r="V355" s="43">
        <f t="shared" si="44"/>
      </c>
      <c r="W355" s="43">
        <f t="shared" si="45"/>
      </c>
      <c r="X355" s="15">
        <f t="shared" si="46"/>
      </c>
      <c r="Y355" s="15">
        <f t="shared" si="47"/>
      </c>
      <c r="Z355" s="15">
        <f t="shared" si="48"/>
      </c>
      <c r="AB355" s="15">
        <f t="shared" si="43"/>
      </c>
    </row>
    <row r="356" spans="10:28" ht="12.75">
      <c r="J356" s="76"/>
      <c r="P356" s="76"/>
      <c r="T356" s="43">
        <f t="shared" si="41"/>
      </c>
      <c r="U356" s="43">
        <f t="shared" si="42"/>
      </c>
      <c r="V356" s="43">
        <f t="shared" si="44"/>
      </c>
      <c r="W356" s="43">
        <f t="shared" si="45"/>
      </c>
      <c r="X356" s="15">
        <f t="shared" si="46"/>
      </c>
      <c r="Y356" s="15">
        <f t="shared" si="47"/>
      </c>
      <c r="Z356" s="15">
        <f t="shared" si="48"/>
      </c>
      <c r="AB356" s="15">
        <f t="shared" si="43"/>
      </c>
    </row>
    <row r="357" spans="16:28" ht="12.75">
      <c r="P357" s="76"/>
      <c r="T357" s="43">
        <f t="shared" si="41"/>
      </c>
      <c r="U357" s="43">
        <f t="shared" si="42"/>
      </c>
      <c r="V357" s="43">
        <f t="shared" si="44"/>
      </c>
      <c r="W357" s="43">
        <f t="shared" si="45"/>
      </c>
      <c r="X357" s="15">
        <f t="shared" si="46"/>
      </c>
      <c r="Y357" s="15">
        <f t="shared" si="47"/>
      </c>
      <c r="Z357" s="15">
        <f t="shared" si="48"/>
      </c>
      <c r="AB357" s="15">
        <f t="shared" si="43"/>
      </c>
    </row>
    <row r="358" spans="16:28" ht="12.75">
      <c r="P358" s="76"/>
      <c r="T358" s="43">
        <f t="shared" si="41"/>
      </c>
      <c r="U358" s="43">
        <f t="shared" si="42"/>
      </c>
      <c r="V358" s="43">
        <f t="shared" si="44"/>
      </c>
      <c r="W358" s="43">
        <f t="shared" si="45"/>
      </c>
      <c r="X358" s="15">
        <f t="shared" si="46"/>
      </c>
      <c r="Y358" s="15">
        <f t="shared" si="47"/>
      </c>
      <c r="Z358" s="15">
        <f t="shared" si="48"/>
      </c>
      <c r="AB358" s="15">
        <f t="shared" si="43"/>
      </c>
    </row>
    <row r="359" spans="10:28" ht="12.75">
      <c r="J359" s="76"/>
      <c r="P359" s="76"/>
      <c r="T359" s="43">
        <f t="shared" si="41"/>
      </c>
      <c r="U359" s="43">
        <f t="shared" si="42"/>
      </c>
      <c r="V359" s="43">
        <f t="shared" si="44"/>
      </c>
      <c r="W359" s="43">
        <f t="shared" si="45"/>
      </c>
      <c r="X359" s="15">
        <f t="shared" si="46"/>
      </c>
      <c r="Y359" s="15">
        <f t="shared" si="47"/>
      </c>
      <c r="Z359" s="15">
        <f t="shared" si="48"/>
      </c>
      <c r="AB359" s="15">
        <f t="shared" si="43"/>
      </c>
    </row>
    <row r="360" spans="10:28" ht="12.75">
      <c r="J360" s="76"/>
      <c r="P360" s="76"/>
      <c r="T360" s="43">
        <f t="shared" si="41"/>
      </c>
      <c r="U360" s="43">
        <f t="shared" si="42"/>
      </c>
      <c r="V360" s="43">
        <f t="shared" si="44"/>
      </c>
      <c r="W360" s="43">
        <f t="shared" si="45"/>
      </c>
      <c r="X360" s="15">
        <f t="shared" si="46"/>
      </c>
      <c r="Y360" s="15">
        <f t="shared" si="47"/>
      </c>
      <c r="Z360" s="15">
        <f t="shared" si="48"/>
      </c>
      <c r="AB360" s="15">
        <f t="shared" si="43"/>
      </c>
    </row>
    <row r="361" spans="10:28" ht="12.75">
      <c r="J361" s="76"/>
      <c r="P361" s="76"/>
      <c r="T361" s="43">
        <f t="shared" si="41"/>
      </c>
      <c r="U361" s="43">
        <f t="shared" si="42"/>
      </c>
      <c r="V361" s="43">
        <f t="shared" si="44"/>
      </c>
      <c r="W361" s="43">
        <f t="shared" si="45"/>
      </c>
      <c r="X361" s="15">
        <f t="shared" si="46"/>
      </c>
      <c r="Y361" s="15">
        <f t="shared" si="47"/>
      </c>
      <c r="Z361" s="15">
        <f t="shared" si="48"/>
      </c>
      <c r="AB361" s="15">
        <f t="shared" si="43"/>
      </c>
    </row>
    <row r="362" spans="16:28" ht="12.75">
      <c r="P362" s="76"/>
      <c r="T362" s="43">
        <f t="shared" si="41"/>
      </c>
      <c r="U362" s="43">
        <f t="shared" si="42"/>
      </c>
      <c r="V362" s="43">
        <f t="shared" si="44"/>
      </c>
      <c r="W362" s="43">
        <f t="shared" si="45"/>
      </c>
      <c r="X362" s="15">
        <f t="shared" si="46"/>
      </c>
      <c r="Y362" s="15">
        <f t="shared" si="47"/>
      </c>
      <c r="Z362" s="15">
        <f t="shared" si="48"/>
      </c>
      <c r="AB362" s="15">
        <f t="shared" si="43"/>
      </c>
    </row>
    <row r="363" spans="10:28" ht="12.75">
      <c r="J363" s="76"/>
      <c r="P363" s="76"/>
      <c r="T363" s="43">
        <f t="shared" si="41"/>
      </c>
      <c r="U363" s="43">
        <f t="shared" si="42"/>
      </c>
      <c r="V363" s="43">
        <f t="shared" si="44"/>
      </c>
      <c r="W363" s="43">
        <f t="shared" si="45"/>
      </c>
      <c r="X363" s="15">
        <f t="shared" si="46"/>
      </c>
      <c r="Y363" s="15">
        <f t="shared" si="47"/>
      </c>
      <c r="Z363" s="15">
        <f t="shared" si="48"/>
      </c>
      <c r="AB363" s="15">
        <f t="shared" si="43"/>
      </c>
    </row>
    <row r="364" spans="10:28" ht="12.75">
      <c r="J364" s="76"/>
      <c r="P364" s="76"/>
      <c r="T364" s="43">
        <f t="shared" si="41"/>
      </c>
      <c r="U364" s="43">
        <f t="shared" si="42"/>
      </c>
      <c r="V364" s="43">
        <f t="shared" si="44"/>
      </c>
      <c r="W364" s="43">
        <f t="shared" si="45"/>
      </c>
      <c r="X364" s="15">
        <f t="shared" si="46"/>
      </c>
      <c r="Y364" s="15">
        <f t="shared" si="47"/>
      </c>
      <c r="Z364" s="15">
        <f t="shared" si="48"/>
      </c>
      <c r="AB364" s="15">
        <f t="shared" si="43"/>
      </c>
    </row>
    <row r="365" spans="10:28" ht="12.75">
      <c r="J365" s="76"/>
      <c r="P365" s="76"/>
      <c r="T365" s="43">
        <f t="shared" si="41"/>
      </c>
      <c r="U365" s="43">
        <f t="shared" si="42"/>
      </c>
      <c r="V365" s="43">
        <f t="shared" si="44"/>
      </c>
      <c r="W365" s="43">
        <f t="shared" si="45"/>
      </c>
      <c r="X365" s="15">
        <f t="shared" si="46"/>
      </c>
      <c r="Y365" s="15">
        <f t="shared" si="47"/>
      </c>
      <c r="Z365" s="15">
        <f t="shared" si="48"/>
      </c>
      <c r="AB365" s="15">
        <f t="shared" si="43"/>
      </c>
    </row>
    <row r="366" spans="10:28" ht="12.75">
      <c r="J366" s="76"/>
      <c r="P366" s="76"/>
      <c r="T366" s="43">
        <f t="shared" si="41"/>
      </c>
      <c r="U366" s="43">
        <f t="shared" si="42"/>
      </c>
      <c r="V366" s="43">
        <f t="shared" si="44"/>
      </c>
      <c r="W366" s="43">
        <f t="shared" si="45"/>
      </c>
      <c r="X366" s="15">
        <f t="shared" si="46"/>
      </c>
      <c r="Y366" s="15">
        <f t="shared" si="47"/>
      </c>
      <c r="Z366" s="15">
        <f t="shared" si="48"/>
      </c>
      <c r="AB366" s="15">
        <f t="shared" si="43"/>
      </c>
    </row>
    <row r="367" spans="10:28" ht="12.75">
      <c r="J367" s="76"/>
      <c r="P367" s="76"/>
      <c r="T367" s="43">
        <f t="shared" si="41"/>
      </c>
      <c r="U367" s="43">
        <f t="shared" si="42"/>
      </c>
      <c r="V367" s="43">
        <f t="shared" si="44"/>
      </c>
      <c r="W367" s="43">
        <f t="shared" si="45"/>
      </c>
      <c r="X367" s="15">
        <f t="shared" si="46"/>
      </c>
      <c r="Y367" s="15">
        <f t="shared" si="47"/>
      </c>
      <c r="Z367" s="15">
        <f t="shared" si="48"/>
      </c>
      <c r="AB367" s="15">
        <f t="shared" si="43"/>
      </c>
    </row>
    <row r="368" spans="10:28" ht="12.75">
      <c r="J368" s="76"/>
      <c r="P368" s="76"/>
      <c r="T368" s="43">
        <f t="shared" si="41"/>
      </c>
      <c r="U368" s="43">
        <f t="shared" si="42"/>
      </c>
      <c r="V368" s="43">
        <f t="shared" si="44"/>
      </c>
      <c r="W368" s="43">
        <f t="shared" si="45"/>
      </c>
      <c r="X368" s="15">
        <f t="shared" si="46"/>
      </c>
      <c r="Y368" s="15">
        <f t="shared" si="47"/>
      </c>
      <c r="Z368" s="15">
        <f t="shared" si="48"/>
      </c>
      <c r="AB368" s="15">
        <f t="shared" si="43"/>
      </c>
    </row>
    <row r="369" spans="10:28" ht="12.75">
      <c r="J369" s="76"/>
      <c r="P369" s="76"/>
      <c r="T369" s="43">
        <f t="shared" si="41"/>
      </c>
      <c r="U369" s="43">
        <f t="shared" si="42"/>
      </c>
      <c r="V369" s="43">
        <f t="shared" si="44"/>
      </c>
      <c r="W369" s="43">
        <f t="shared" si="45"/>
      </c>
      <c r="X369" s="15">
        <f t="shared" si="46"/>
      </c>
      <c r="Y369" s="15">
        <f t="shared" si="47"/>
      </c>
      <c r="Z369" s="15">
        <f t="shared" si="48"/>
      </c>
      <c r="AB369" s="15">
        <f t="shared" si="43"/>
      </c>
    </row>
    <row r="370" spans="10:28" ht="12.75">
      <c r="J370" s="76"/>
      <c r="P370" s="76"/>
      <c r="T370" s="43">
        <f t="shared" si="41"/>
      </c>
      <c r="U370" s="43">
        <f t="shared" si="42"/>
      </c>
      <c r="V370" s="43">
        <f t="shared" si="44"/>
      </c>
      <c r="W370" s="43">
        <f t="shared" si="45"/>
      </c>
      <c r="X370" s="15">
        <f t="shared" si="46"/>
      </c>
      <c r="Y370" s="15">
        <f t="shared" si="47"/>
      </c>
      <c r="Z370" s="15">
        <f t="shared" si="48"/>
      </c>
      <c r="AB370" s="15">
        <f t="shared" si="43"/>
      </c>
    </row>
    <row r="371" spans="10:28" ht="12.75">
      <c r="J371" s="76"/>
      <c r="P371" s="76"/>
      <c r="T371" s="43">
        <f t="shared" si="41"/>
      </c>
      <c r="U371" s="43">
        <f t="shared" si="42"/>
      </c>
      <c r="V371" s="43">
        <f t="shared" si="44"/>
      </c>
      <c r="W371" s="43">
        <f t="shared" si="45"/>
      </c>
      <c r="X371" s="15">
        <f t="shared" si="46"/>
      </c>
      <c r="Y371" s="15">
        <f t="shared" si="47"/>
      </c>
      <c r="Z371" s="15">
        <f t="shared" si="48"/>
      </c>
      <c r="AB371" s="15">
        <f t="shared" si="43"/>
      </c>
    </row>
    <row r="372" spans="10:28" ht="12.75">
      <c r="J372" s="76"/>
      <c r="P372" s="76"/>
      <c r="T372" s="43">
        <f t="shared" si="41"/>
      </c>
      <c r="U372" s="43">
        <f t="shared" si="42"/>
      </c>
      <c r="V372" s="43">
        <f t="shared" si="44"/>
      </c>
      <c r="W372" s="43">
        <f t="shared" si="45"/>
      </c>
      <c r="X372" s="15">
        <f t="shared" si="46"/>
      </c>
      <c r="Y372" s="15">
        <f t="shared" si="47"/>
      </c>
      <c r="Z372" s="15">
        <f t="shared" si="48"/>
      </c>
      <c r="AB372" s="15">
        <f t="shared" si="43"/>
      </c>
    </row>
    <row r="373" spans="10:28" ht="12.75">
      <c r="J373" s="76"/>
      <c r="P373" s="76"/>
      <c r="T373" s="43">
        <f t="shared" si="41"/>
      </c>
      <c r="U373" s="43">
        <f t="shared" si="42"/>
      </c>
      <c r="V373" s="43">
        <f t="shared" si="44"/>
      </c>
      <c r="W373" s="43">
        <f t="shared" si="45"/>
      </c>
      <c r="X373" s="15">
        <f t="shared" si="46"/>
      </c>
      <c r="Y373" s="15">
        <f t="shared" si="47"/>
      </c>
      <c r="Z373" s="15">
        <f t="shared" si="48"/>
      </c>
      <c r="AB373" s="15">
        <f t="shared" si="43"/>
      </c>
    </row>
    <row r="374" spans="10:28" ht="12.75">
      <c r="J374" s="76"/>
      <c r="P374" s="76"/>
      <c r="T374" s="43">
        <f t="shared" si="41"/>
      </c>
      <c r="U374" s="43">
        <f t="shared" si="42"/>
      </c>
      <c r="V374" s="43">
        <f t="shared" si="44"/>
      </c>
      <c r="W374" s="43">
        <f t="shared" si="45"/>
      </c>
      <c r="X374" s="15">
        <f t="shared" si="46"/>
      </c>
      <c r="Y374" s="15">
        <f t="shared" si="47"/>
      </c>
      <c r="Z374" s="15">
        <f t="shared" si="48"/>
      </c>
      <c r="AB374" s="15">
        <f t="shared" si="43"/>
      </c>
    </row>
    <row r="375" spans="10:28" ht="12.75">
      <c r="J375" s="76"/>
      <c r="P375" s="76"/>
      <c r="T375" s="43">
        <f t="shared" si="41"/>
      </c>
      <c r="U375" s="43">
        <f t="shared" si="42"/>
      </c>
      <c r="V375" s="43">
        <f t="shared" si="44"/>
      </c>
      <c r="W375" s="43">
        <f t="shared" si="45"/>
      </c>
      <c r="X375" s="15">
        <f t="shared" si="46"/>
      </c>
      <c r="Y375" s="15">
        <f t="shared" si="47"/>
      </c>
      <c r="Z375" s="15">
        <f t="shared" si="48"/>
      </c>
      <c r="AB375" s="15">
        <f t="shared" si="43"/>
      </c>
    </row>
    <row r="376" spans="10:28" ht="12.75">
      <c r="J376" s="76"/>
      <c r="P376" s="76"/>
      <c r="T376" s="43">
        <f t="shared" si="41"/>
      </c>
      <c r="U376" s="43">
        <f t="shared" si="42"/>
      </c>
      <c r="V376" s="43">
        <f t="shared" si="44"/>
      </c>
      <c r="W376" s="43">
        <f t="shared" si="45"/>
      </c>
      <c r="X376" s="15">
        <f t="shared" si="46"/>
      </c>
      <c r="Y376" s="15">
        <f t="shared" si="47"/>
      </c>
      <c r="Z376" s="15">
        <f t="shared" si="48"/>
      </c>
      <c r="AB376" s="15">
        <f t="shared" si="43"/>
      </c>
    </row>
    <row r="377" spans="10:28" ht="12.75">
      <c r="J377" s="76"/>
      <c r="P377" s="76"/>
      <c r="T377" s="43">
        <f t="shared" si="41"/>
      </c>
      <c r="U377" s="43">
        <f t="shared" si="42"/>
      </c>
      <c r="V377" s="43">
        <f t="shared" si="44"/>
      </c>
      <c r="W377" s="43">
        <f t="shared" si="45"/>
      </c>
      <c r="X377" s="15">
        <f t="shared" si="46"/>
      </c>
      <c r="Y377" s="15">
        <f t="shared" si="47"/>
      </c>
      <c r="Z377" s="15">
        <f t="shared" si="48"/>
      </c>
      <c r="AB377" s="15">
        <f t="shared" si="43"/>
      </c>
    </row>
    <row r="378" spans="10:28" ht="12.75">
      <c r="J378" s="76"/>
      <c r="P378" s="76"/>
      <c r="T378" s="43">
        <f t="shared" si="41"/>
      </c>
      <c r="U378" s="43">
        <f t="shared" si="42"/>
      </c>
      <c r="V378" s="43">
        <f t="shared" si="44"/>
      </c>
      <c r="W378" s="43">
        <f t="shared" si="45"/>
      </c>
      <c r="X378" s="15">
        <f t="shared" si="46"/>
      </c>
      <c r="Y378" s="15">
        <f t="shared" si="47"/>
      </c>
      <c r="Z378" s="15">
        <f t="shared" si="48"/>
      </c>
      <c r="AB378" s="15">
        <f t="shared" si="43"/>
      </c>
    </row>
    <row r="379" spans="10:28" ht="12.75">
      <c r="J379" s="76"/>
      <c r="P379" s="76"/>
      <c r="T379" s="43">
        <f t="shared" si="41"/>
      </c>
      <c r="U379" s="43">
        <f t="shared" si="42"/>
      </c>
      <c r="V379" s="43">
        <f t="shared" si="44"/>
      </c>
      <c r="W379" s="43">
        <f t="shared" si="45"/>
      </c>
      <c r="X379" s="15">
        <f t="shared" si="46"/>
      </c>
      <c r="Y379" s="15">
        <f t="shared" si="47"/>
      </c>
      <c r="Z379" s="15">
        <f t="shared" si="48"/>
      </c>
      <c r="AB379" s="15">
        <f t="shared" si="43"/>
      </c>
    </row>
    <row r="380" spans="10:28" ht="12.75">
      <c r="J380" s="76"/>
      <c r="P380" s="76"/>
      <c r="T380" s="43">
        <f t="shared" si="41"/>
      </c>
      <c r="U380" s="43">
        <f t="shared" si="42"/>
      </c>
      <c r="V380" s="43">
        <f t="shared" si="44"/>
      </c>
      <c r="W380" s="43">
        <f t="shared" si="45"/>
      </c>
      <c r="X380" s="15">
        <f t="shared" si="46"/>
      </c>
      <c r="Y380" s="15">
        <f t="shared" si="47"/>
      </c>
      <c r="Z380" s="15">
        <f t="shared" si="48"/>
      </c>
      <c r="AB380" s="15">
        <f t="shared" si="43"/>
      </c>
    </row>
    <row r="381" spans="10:28" ht="12.75">
      <c r="J381" s="76"/>
      <c r="P381" s="76"/>
      <c r="T381" s="43">
        <f t="shared" si="41"/>
      </c>
      <c r="U381" s="43">
        <f t="shared" si="42"/>
      </c>
      <c r="V381" s="43">
        <f t="shared" si="44"/>
      </c>
      <c r="W381" s="43">
        <f t="shared" si="45"/>
      </c>
      <c r="X381" s="15">
        <f t="shared" si="46"/>
      </c>
      <c r="Y381" s="15">
        <f t="shared" si="47"/>
      </c>
      <c r="Z381" s="15">
        <f t="shared" si="48"/>
      </c>
      <c r="AB381" s="15">
        <f t="shared" si="43"/>
      </c>
    </row>
    <row r="382" spans="10:28" ht="12.75">
      <c r="J382" s="76"/>
      <c r="P382" s="76"/>
      <c r="T382" s="43">
        <f t="shared" si="41"/>
      </c>
      <c r="U382" s="43">
        <f t="shared" si="42"/>
      </c>
      <c r="V382" s="43">
        <f t="shared" si="44"/>
      </c>
      <c r="W382" s="43">
        <f t="shared" si="45"/>
      </c>
      <c r="X382" s="15">
        <f t="shared" si="46"/>
      </c>
      <c r="Y382" s="15">
        <f t="shared" si="47"/>
      </c>
      <c r="Z382" s="15">
        <f t="shared" si="48"/>
      </c>
      <c r="AB382" s="15">
        <f t="shared" si="43"/>
      </c>
    </row>
    <row r="383" spans="10:28" ht="12.75">
      <c r="J383" s="76"/>
      <c r="P383" s="76"/>
      <c r="T383" s="43">
        <f t="shared" si="41"/>
      </c>
      <c r="U383" s="43">
        <f t="shared" si="42"/>
      </c>
      <c r="V383" s="43">
        <f t="shared" si="44"/>
      </c>
      <c r="W383" s="43">
        <f t="shared" si="45"/>
      </c>
      <c r="X383" s="15">
        <f t="shared" si="46"/>
      </c>
      <c r="Y383" s="15">
        <f t="shared" si="47"/>
      </c>
      <c r="Z383" s="15">
        <f t="shared" si="48"/>
      </c>
      <c r="AB383" s="15">
        <f t="shared" si="43"/>
      </c>
    </row>
    <row r="384" spans="10:28" ht="12.75">
      <c r="J384" s="76"/>
      <c r="P384" s="76"/>
      <c r="T384" s="43">
        <f t="shared" si="41"/>
      </c>
      <c r="U384" s="43">
        <f t="shared" si="42"/>
      </c>
      <c r="V384" s="43">
        <f t="shared" si="44"/>
      </c>
      <c r="W384" s="43">
        <f t="shared" si="45"/>
      </c>
      <c r="X384" s="15">
        <f t="shared" si="46"/>
      </c>
      <c r="Y384" s="15">
        <f t="shared" si="47"/>
      </c>
      <c r="Z384" s="15">
        <f t="shared" si="48"/>
      </c>
      <c r="AB384" s="15">
        <f t="shared" si="43"/>
      </c>
    </row>
    <row r="385" spans="10:28" ht="12.75">
      <c r="J385" s="76"/>
      <c r="P385" s="76"/>
      <c r="T385" s="43">
        <f t="shared" si="41"/>
      </c>
      <c r="U385" s="43">
        <f t="shared" si="42"/>
      </c>
      <c r="V385" s="43">
        <f t="shared" si="44"/>
      </c>
      <c r="W385" s="43">
        <f t="shared" si="45"/>
      </c>
      <c r="X385" s="15">
        <f t="shared" si="46"/>
      </c>
      <c r="Y385" s="15">
        <f t="shared" si="47"/>
      </c>
      <c r="Z385" s="15">
        <f t="shared" si="48"/>
      </c>
      <c r="AB385" s="15">
        <f t="shared" si="43"/>
      </c>
    </row>
    <row r="386" spans="10:28" ht="12.75">
      <c r="J386" s="76"/>
      <c r="P386" s="76"/>
      <c r="T386" s="43">
        <f t="shared" si="41"/>
      </c>
      <c r="U386" s="43">
        <f t="shared" si="42"/>
      </c>
      <c r="V386" s="43">
        <f t="shared" si="44"/>
      </c>
      <c r="W386" s="43">
        <f t="shared" si="45"/>
      </c>
      <c r="X386" s="15">
        <f t="shared" si="46"/>
      </c>
      <c r="Y386" s="15">
        <f t="shared" si="47"/>
      </c>
      <c r="Z386" s="15">
        <f t="shared" si="48"/>
      </c>
      <c r="AB386" s="15">
        <f t="shared" si="43"/>
      </c>
    </row>
    <row r="387" spans="16:28" ht="12.75">
      <c r="P387" s="76"/>
      <c r="T387" s="43">
        <f t="shared" si="41"/>
      </c>
      <c r="U387" s="43">
        <f t="shared" si="42"/>
      </c>
      <c r="V387" s="43">
        <f>IF(OR(U387="A",U387="AP",U387="R",U387="Z"),P387,"")</f>
      </c>
      <c r="W387" s="43">
        <f>IF(U387=0,P387,"")</f>
      </c>
      <c r="X387" s="15">
        <f>IF(U387="wip",P387,"")</f>
      </c>
      <c r="Y387" s="15">
        <f>IF(U387="rdy2vote",P387,"")</f>
      </c>
      <c r="Z387" s="15">
        <f>IF(U387="oos",P387,"")</f>
      </c>
      <c r="AB387" s="15">
        <f t="shared" si="43"/>
      </c>
    </row>
    <row r="388" spans="10:28" ht="12.75">
      <c r="J388" s="76"/>
      <c r="P388" s="76"/>
      <c r="T388" s="43">
        <f t="shared" si="41"/>
      </c>
      <c r="U388" s="43">
        <f t="shared" si="42"/>
      </c>
      <c r="V388" s="43">
        <f>IF(OR(U388="A",U388="AP",U388="R",U388="Z"),P388,"")</f>
      </c>
      <c r="W388" s="43">
        <f>IF(U388=0,P388,"")</f>
      </c>
      <c r="X388" s="15">
        <f>IF(U388="wip",P388,"")</f>
      </c>
      <c r="Y388" s="15">
        <f>IF(U388="rdy2vote",P388,"")</f>
      </c>
      <c r="Z388" s="15">
        <f>IF(U388="oos",P388,"")</f>
      </c>
      <c r="AB388" s="15">
        <f t="shared" si="43"/>
      </c>
    </row>
    <row r="389" spans="16:28" ht="12.75">
      <c r="P389" s="76"/>
      <c r="T389" s="43">
        <f t="shared" si="41"/>
      </c>
      <c r="U389" s="43">
        <f t="shared" si="42"/>
      </c>
      <c r="V389" s="43">
        <f>IF(OR(U389="A",U389="AP",U389="R",U389="Z"),P389,"")</f>
      </c>
      <c r="W389" s="43">
        <f>IF(U389=0,P389,"")</f>
      </c>
      <c r="X389" s="15">
        <f>IF(U389="wip",P389,"")</f>
      </c>
      <c r="Y389" s="15">
        <f>IF(U389="rdy2vote",P389,"")</f>
      </c>
      <c r="Z389" s="15">
        <f>IF(U389="oos",P389,"")</f>
      </c>
      <c r="AB389" s="15">
        <f t="shared" si="43"/>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6" t="str">
        <f>IF(D3=COUNTA('SBR1 d4 Comments'!B2:'SBR1 d4 Comments'!B400),"Computed Tally is Correct","Computed Tally is Incorrect")</f>
        <v>Computed Tally is Correct</v>
      </c>
      <c r="F3" s="97"/>
      <c r="G3" s="97"/>
      <c r="J3" s="26" t="s">
        <v>174</v>
      </c>
      <c r="K3" s="27">
        <f>IF((COUNTIF('SBR1 d4 Comments'!C$1:C$389,J3))=0,"",COUNTIF('SBR1 d4 Comments'!C$1:C$389,J3))</f>
        <v>3</v>
      </c>
      <c r="M3" s="23"/>
    </row>
    <row r="4" spans="1:13" ht="12.75" customHeight="1">
      <c r="A4" s="49" t="s">
        <v>61</v>
      </c>
      <c r="B4" s="50">
        <f>COUNTIF('SBR1 d4 Comments'!U$2:U$200,"rdy2vote")</f>
        <v>0</v>
      </c>
      <c r="C4" s="50">
        <f>COUNTIF('SBR1 d4 Comments'!T$2:T$200,"rdy2vote")</f>
        <v>0</v>
      </c>
      <c r="D4" s="50">
        <f aca="true" t="shared" si="0" ref="D4:D12">B4+C4</f>
        <v>0</v>
      </c>
      <c r="J4" s="26" t="s">
        <v>125</v>
      </c>
      <c r="K4" s="27">
        <f>IF((COUNTIF('SBR1 d4 Comments'!C$1:C$389,J4))=0,"",COUNTIF('SBR1 d4 Comments'!C$1:C$389,J4))</f>
        <v>37</v>
      </c>
      <c r="M4" s="23"/>
    </row>
    <row r="5" spans="1:13" ht="12.75" customHeight="1">
      <c r="A5" s="24" t="s">
        <v>46</v>
      </c>
      <c r="B5" s="25">
        <f>COUNTIF('SBR1 d4 Comments'!U$2:U$200,"wip")</f>
        <v>0</v>
      </c>
      <c r="C5" s="25">
        <f>COUNTIF('SBR1 d4 Comments'!T$2:T$200,"wip")</f>
        <v>0</v>
      </c>
      <c r="D5" s="25">
        <f t="shared" si="0"/>
        <v>0</v>
      </c>
      <c r="J5" s="26" t="s">
        <v>1014</v>
      </c>
      <c r="K5" s="27">
        <f>IF((COUNTIF('SBR1 d4 Comments'!C$1:C$389,J5))=0,"",COUNTIF('SBR1 d4 Comments'!C$1:C$389,J5))</f>
        <v>23</v>
      </c>
      <c r="M5" s="23"/>
    </row>
    <row r="6" spans="1:13" ht="12.75" customHeight="1">
      <c r="A6" s="24" t="s">
        <v>69</v>
      </c>
      <c r="B6" s="73">
        <f>COUNTIF('SBR1 d4 Comments'!U$2:U$200,"0")</f>
        <v>65</v>
      </c>
      <c r="C6" s="25">
        <f>COUNTIF('SBR1 d4 Comments'!T$2:T$200,"0")</f>
        <v>0</v>
      </c>
      <c r="D6" s="25">
        <f t="shared" si="0"/>
        <v>65</v>
      </c>
      <c r="J6" s="26" t="s">
        <v>232</v>
      </c>
      <c r="K6" s="27">
        <f>IF((COUNTIF('SBR1 d4 Comments'!C$1:C$389,J6))=0,"",COUNTIF('SBR1 d4 Comments'!C$1:C$389,J6))</f>
        <v>57</v>
      </c>
      <c r="M6" s="23"/>
    </row>
    <row r="7" spans="1:11" ht="12.75" customHeight="1">
      <c r="A7" s="28" t="s">
        <v>48</v>
      </c>
      <c r="B7" s="29">
        <f>COUNTIF('SBR1 d4 Comments'!U$2:U$200,"Accepted")</f>
        <v>10</v>
      </c>
      <c r="C7" s="29">
        <f>COUNTIF('SBR1 d4 Comments'!T$2:T$200,"Accepted")</f>
        <v>62</v>
      </c>
      <c r="D7" s="29">
        <f t="shared" si="0"/>
        <v>72</v>
      </c>
      <c r="J7" s="26" t="s">
        <v>245</v>
      </c>
      <c r="K7" s="27">
        <f>IF((COUNTIF('SBR1 d4 Comments'!C$1:C$389,J7))=0,"",COUNTIF('SBR1 d4 Comments'!C$1:C$389,J7))</f>
        <v>11</v>
      </c>
    </row>
    <row r="8" spans="1:11" ht="12.75" customHeight="1">
      <c r="A8" s="28" t="s">
        <v>49</v>
      </c>
      <c r="B8" s="29">
        <f>COUNTIF('SBR1 d4 Comments'!U$2:U$200,"Rejected")</f>
        <v>5</v>
      </c>
      <c r="C8" s="29">
        <f>COUNTIF('SBR1 d4 Comments'!T$2:T$200,"Rejected")</f>
        <v>4</v>
      </c>
      <c r="D8" s="29">
        <f t="shared" si="0"/>
        <v>9</v>
      </c>
      <c r="J8" s="26" t="s">
        <v>101</v>
      </c>
      <c r="K8" s="27">
        <f>IF((COUNTIF('SBR1 d4 Comments'!C$1:C$389,J8))=0,"",COUNTIF('SBR1 d4 Comments'!C$1:C$389,J8))</f>
        <v>34</v>
      </c>
    </row>
    <row r="9" spans="1:11" ht="12.75" customHeight="1">
      <c r="A9" s="28" t="s">
        <v>51</v>
      </c>
      <c r="B9" s="29">
        <f>COUNTIF('SBR1 d4 Comments'!U$2:U$200,"Revised")</f>
        <v>4</v>
      </c>
      <c r="C9" s="29">
        <f>COUNTIF('SBR1 d4 Comments'!T$2:T$200,"Revised")</f>
        <v>16</v>
      </c>
      <c r="D9" s="29">
        <f t="shared" si="0"/>
        <v>20</v>
      </c>
      <c r="J9" s="26" t="s">
        <v>89</v>
      </c>
      <c r="K9" s="27">
        <f>IF((COUNTIF('SBR1 d4 Comments'!C$1:C$389,J9))=0,"",COUNTIF('SBR1 d4 Comments'!C$1:C$389,J9))</f>
        <v>1</v>
      </c>
    </row>
    <row r="10" spans="1:13" ht="12.75" customHeight="1">
      <c r="A10" s="63" t="s">
        <v>50</v>
      </c>
      <c r="B10" s="64">
        <f>COUNTIF('SBR1 d4 Comments'!U$2:U$200,"Z")</f>
        <v>0</v>
      </c>
      <c r="C10" s="64">
        <f>COUNTIF('SBR1 d4 Comments'!T$2:T$200,"Z")</f>
        <v>0</v>
      </c>
      <c r="D10" s="64">
        <f t="shared" si="0"/>
        <v>0</v>
      </c>
      <c r="J10" s="26"/>
      <c r="K10" s="27">
        <f>IF((COUNTIF('SBR1 d4 Comments'!C$1:C$389,J10))=0,"",COUNTIF('SBR1 d4 Comments'!C$1:C$389,J10))</f>
      </c>
      <c r="M10" s="16"/>
    </row>
    <row r="11" spans="1:11" ht="12.75" customHeight="1">
      <c r="A11" s="28" t="s">
        <v>47</v>
      </c>
      <c r="B11" s="29">
        <f>COUNTIF('SBR1 d4 Comments'!U$2:U$200,"oos")</f>
        <v>0</v>
      </c>
      <c r="C11" s="29">
        <f>COUNTIF('SBR1 d4 Comments'!T$2:T$200,"oos")</f>
        <v>0</v>
      </c>
      <c r="D11" s="29">
        <f t="shared" si="0"/>
        <v>0</v>
      </c>
      <c r="J11" s="26"/>
      <c r="K11" s="27">
        <f>IF((COUNTIF('SBR1 d4 Comments'!C$1:C$389,J11))=0,"",COUNTIF('SBR1 d4 Comments'!C$1:C$389,J11))</f>
      </c>
    </row>
    <row r="12" spans="1:13" ht="12.75" customHeight="1">
      <c r="A12" s="47" t="s">
        <v>64</v>
      </c>
      <c r="B12" s="48">
        <f>COUNTIF('SBR1 d4 Comments'!U$2:U$200,"unrsvbl")</f>
        <v>0</v>
      </c>
      <c r="C12" s="48">
        <f>COUNTIF('SBR1 d4 Comments'!T$2:T$200,"unrsvbl")</f>
        <v>0</v>
      </c>
      <c r="D12" s="48">
        <f t="shared" si="0"/>
        <v>0</v>
      </c>
      <c r="J12" s="26"/>
      <c r="K12" s="27">
        <f>IF((COUNTIF('SBR1 d4 Comments'!C$1:C$389,J12))=0,"",COUNTIF('SBR1 d4 Comments'!C$1:C$389,J12))</f>
      </c>
      <c r="M12" s="30"/>
    </row>
    <row r="13" spans="1:13" ht="12.75" customHeight="1">
      <c r="A13" s="46" t="s">
        <v>53</v>
      </c>
      <c r="B13" s="31">
        <f>SUM(B7:B12)</f>
        <v>19</v>
      </c>
      <c r="C13" s="31">
        <f>SUM(C7:C12)</f>
        <v>82</v>
      </c>
      <c r="D13" s="31">
        <f>SUM(D7:D12)</f>
        <v>101</v>
      </c>
      <c r="J13" s="26"/>
      <c r="K13" s="27">
        <f>IF((COUNTIF('SBR1 d4 Comments'!C$1:C$389,J13))=0,"",COUNTIF('SBR1 d4 Comments'!C$1:C$389,J13))</f>
      </c>
      <c r="M13" s="32"/>
    </row>
    <row r="14" spans="1:11" ht="12.75" customHeight="1">
      <c r="A14" s="46" t="s">
        <v>54</v>
      </c>
      <c r="B14" s="33">
        <f>B13/B3</f>
        <v>0.2261904761904762</v>
      </c>
      <c r="C14" s="33">
        <f>SUM(C11:C13)/C3</f>
        <v>1</v>
      </c>
      <c r="D14" s="33">
        <f>SUM(D11:D13)/D3</f>
        <v>0.608433734939759</v>
      </c>
      <c r="J14" s="26"/>
      <c r="K14" s="27">
        <f>IF((COUNTIF('SBR1 d4 Comments'!C$1:C$389,J14))=0,"",COUNTIF('SBR1 d4 Comments'!C$1:C$389,J14))</f>
      </c>
    </row>
    <row r="15" spans="1:11" ht="12.75" customHeight="1">
      <c r="A15" s="46" t="s">
        <v>65</v>
      </c>
      <c r="B15" s="74">
        <f>SUM(B4:B6)</f>
        <v>65</v>
      </c>
      <c r="C15" s="74">
        <f>SUM(C4:C6)</f>
        <v>0</v>
      </c>
      <c r="D15" s="74">
        <f>SUM(D4:D6)</f>
        <v>65</v>
      </c>
      <c r="J15" s="26"/>
      <c r="K15" s="27">
        <f>IF((COUNTIF('SBR1 d4 Comments'!C$1:C$389,J15))=0,"",COUNTIF('SBR1 d4 Comments'!C$1:C$389,J15))</f>
      </c>
    </row>
    <row r="16" spans="1:11" ht="12.75" customHeight="1">
      <c r="A16" s="46" t="s">
        <v>66</v>
      </c>
      <c r="B16" s="72">
        <f>B15/B3</f>
        <v>0.7738095238095238</v>
      </c>
      <c r="C16" s="72">
        <f>C15/C3</f>
        <v>0</v>
      </c>
      <c r="D16" s="72">
        <f>D15/D3</f>
        <v>0.39156626506024095</v>
      </c>
      <c r="E16" s="34"/>
      <c r="F16" s="35"/>
      <c r="G16" s="35"/>
      <c r="J16" s="26"/>
      <c r="K16" s="27">
        <f>IF((COUNTIF('SBR1 d4 Comments'!C$1:C$389,J16))=0,"",COUNTIF('SBR1 d4 Comments'!C$1:C$389,J16))</f>
      </c>
    </row>
    <row r="17" spans="10:11" ht="12.75" customHeight="1">
      <c r="J17" s="26"/>
      <c r="K17" s="27">
        <f>IF((COUNTIF('SBR1 d4 Comments'!C$1:C$389,J17))=0,"",COUNTIF('SBR1 d4 Comments'!C$1:C$389,J17))</f>
      </c>
    </row>
    <row r="18" spans="10:11" ht="12.75" customHeight="1">
      <c r="J18" s="26"/>
      <c r="K18" s="27">
        <f>IF((COUNTIF('SBR1 d4 Comments'!C$1:C$389,J18))=0,"",COUNTIF('SBR1 d4 Comments'!C$1:C$389,J18))</f>
      </c>
    </row>
    <row r="19" spans="1:13" ht="12.75" customHeight="1">
      <c r="A19" s="53" t="s">
        <v>797</v>
      </c>
      <c r="B19" s="54" t="s">
        <v>32</v>
      </c>
      <c r="C19" s="54" t="s">
        <v>71</v>
      </c>
      <c r="D19" s="54" t="s">
        <v>45</v>
      </c>
      <c r="E19" s="54" t="s">
        <v>60</v>
      </c>
      <c r="F19" s="55" t="s">
        <v>44</v>
      </c>
      <c r="G19" s="54" t="s">
        <v>70</v>
      </c>
      <c r="H19" s="57" t="s">
        <v>52</v>
      </c>
      <c r="J19" s="26"/>
      <c r="K19" s="27">
        <f>IF((COUNTIF('SBR1 d4 Comments'!C$1:C$389,J19))=0,"",COUNTIF('SBR1 d4 Comments'!C$1:C$389,J19))</f>
      </c>
      <c r="M19" s="23"/>
    </row>
    <row r="20" spans="1:12" ht="12.75" customHeight="1">
      <c r="A20" s="44" t="s">
        <v>795</v>
      </c>
      <c r="B20" s="37">
        <f>COUNTIF('SBR1 d4 Comments'!P$2:P$200,$A20)</f>
        <v>84</v>
      </c>
      <c r="C20" s="37">
        <f>COUNTIF('SBR1 d4 Comments'!V$2:V$200,$A20)</f>
        <v>19</v>
      </c>
      <c r="D20" s="37">
        <f>COUNTIF('SBR1 d4 Comments'!Z$2:Z$200,$A20)</f>
        <v>0</v>
      </c>
      <c r="E20" s="37">
        <f>COUNTIF('SBR1 d4 Comments'!Y$2:Y$200,$A20)</f>
        <v>0</v>
      </c>
      <c r="F20">
        <f>COUNTIF('SBR1 d4 Comments'!X$2:X$200,$A20)</f>
        <v>0</v>
      </c>
      <c r="G20" s="37">
        <f>COUNTIF('SBR1 d4 Comments'!W$2:W$200,$A20)</f>
        <v>65</v>
      </c>
      <c r="H20" s="34" t="str">
        <f>IF(SUM(C20:G20)=B20,"OK",CONCATENATE("Diff. = ",ABS(SUM(C20:G20)-B20)))</f>
        <v>OK</v>
      </c>
      <c r="J20" s="26"/>
      <c r="K20" s="27">
        <f>IF((COUNTIF('SBR1 d4 Comments'!C$1:C$389,J20))=0,"",COUNTIF('SBR1 d4 Comments'!C$1:C$389,J20))</f>
      </c>
      <c r="L20" s="26"/>
    </row>
    <row r="21" spans="1:12" ht="12.75" customHeight="1">
      <c r="A21" s="44" t="s">
        <v>82</v>
      </c>
      <c r="B21" s="37">
        <f>COUNTIF('SBR1 d4 Comments'!P$2:P$200,$A21)</f>
        <v>0</v>
      </c>
      <c r="C21" s="37">
        <f>COUNTIF('SBR1 d4 Comments'!V$2:V$200,$A21)</f>
        <v>0</v>
      </c>
      <c r="D21" s="37">
        <f>COUNTIF('SBR1 d4 Comments'!Z$2:Z$200,$A21)</f>
        <v>0</v>
      </c>
      <c r="E21" s="37">
        <f>COUNTIF('SBR1 d4 Comments'!Y$2:Y$200,$A21)</f>
        <v>0</v>
      </c>
      <c r="F21">
        <f>COUNTIF('SBR1 d4 Comments'!X$2:X$200,$A21)</f>
        <v>0</v>
      </c>
      <c r="G21" s="37">
        <f>COUNTIF('SBR1 d4 Comments'!W$2:W$200,$A21)</f>
        <v>0</v>
      </c>
      <c r="H21" s="34" t="str">
        <f aca="true" t="shared" si="1" ref="H21:H36">IF(SUM(C21:G21)=B21,"OK",CONCATENATE("Diff. = ",ABS(SUM(C21:G21)-B21)))</f>
        <v>OK</v>
      </c>
      <c r="J21" s="26"/>
      <c r="K21" s="27">
        <f>IF((COUNTIF('SBR1 d4 Comments'!C$1:C$389,J21))=0,"",COUNTIF('SBR1 d4 Comments'!C$1:C$389,J21))</f>
      </c>
      <c r="L21" s="26"/>
    </row>
    <row r="22" spans="1:12" ht="12.75" customHeight="1">
      <c r="A22" s="44" t="s">
        <v>810</v>
      </c>
      <c r="B22" s="37">
        <f>COUNTIF('SBR1 d4 Comments'!P$2:P$200,$A22)</f>
        <v>0</v>
      </c>
      <c r="C22" s="37">
        <f>COUNTIF('SBR1 d4 Comments'!V$2:V$200,$A22)</f>
        <v>0</v>
      </c>
      <c r="D22" s="37">
        <f>COUNTIF('SBR1 d4 Comments'!Z$2:Z$200,$A22)</f>
        <v>0</v>
      </c>
      <c r="E22" s="37">
        <f>COUNTIF('SBR1 d4 Comments'!Y$2:Y$200,$A22)</f>
        <v>0</v>
      </c>
      <c r="F22">
        <f>COUNTIF('SBR1 d4 Comments'!X$2:X$200,$A22)</f>
        <v>0</v>
      </c>
      <c r="G22" s="37">
        <f>COUNTIF('SBR1 d4 Comments'!W$2:W$200,$A22)</f>
        <v>0</v>
      </c>
      <c r="H22" s="34" t="str">
        <f t="shared" si="1"/>
        <v>OK</v>
      </c>
      <c r="J22" s="26"/>
      <c r="K22" s="27">
        <f>IF((COUNTIF('SBR1 d4 Comments'!C$1:C$389,J22))=0,"",COUNTIF('SBR1 d4 Comments'!C$1:C$389,J22))</f>
      </c>
      <c r="L22" s="26"/>
    </row>
    <row r="23" spans="1:13" ht="12.75" customHeight="1">
      <c r="A23" s="44" t="s">
        <v>816</v>
      </c>
      <c r="B23" s="37">
        <f>COUNTIF('SBR1 d4 Comments'!P$2:P$200,$A23)</f>
        <v>0</v>
      </c>
      <c r="C23" s="37">
        <f>COUNTIF('SBR1 d4 Comments'!V$2:V$200,$A23)</f>
        <v>0</v>
      </c>
      <c r="D23" s="37">
        <f>COUNTIF('SBR1 d4 Comments'!Z$2:Z$200,$A23)</f>
        <v>0</v>
      </c>
      <c r="E23" s="37">
        <f>COUNTIF('SBR1 d4 Comments'!Y$2:Y$200,$A23)</f>
        <v>0</v>
      </c>
      <c r="F23">
        <f>COUNTIF('SBR1 d4 Comments'!X$2:X$200,$A23)</f>
        <v>0</v>
      </c>
      <c r="G23" s="37">
        <f>COUNTIF('SBR1 d4 Comments'!W$2:W$200,$A23)</f>
        <v>0</v>
      </c>
      <c r="H23" s="34" t="str">
        <f t="shared" si="1"/>
        <v>OK</v>
      </c>
      <c r="J23" s="26"/>
      <c r="K23" s="27">
        <f>IF((COUNTIF('SBR1 d4 Comments'!C$1:C$389,J23))=0,"",COUNTIF('SBR1 d4 Comments'!C$1:C$389,J23))</f>
      </c>
      <c r="L23" s="26"/>
      <c r="M23" s="28"/>
    </row>
    <row r="24" spans="1:12" ht="12.75" customHeight="1">
      <c r="A24" s="44" t="s">
        <v>819</v>
      </c>
      <c r="B24" s="37">
        <f>COUNTIF('SBR1 d4 Comments'!P$2:P$200,$A24)</f>
        <v>0</v>
      </c>
      <c r="C24" s="37">
        <f>COUNTIF('SBR1 d4 Comments'!V$2:V$200,$A24)</f>
        <v>0</v>
      </c>
      <c r="D24" s="37">
        <f>COUNTIF('SBR1 d4 Comments'!Z$2:Z$200,$A24)</f>
        <v>0</v>
      </c>
      <c r="E24" s="37">
        <f>COUNTIF('SBR1 d4 Comments'!Y$2:Y$200,$A24)</f>
        <v>0</v>
      </c>
      <c r="F24">
        <f>COUNTIF('SBR1 d4 Comments'!X$2:X$200,$A24)</f>
        <v>0</v>
      </c>
      <c r="G24" s="37">
        <f>COUNTIF('SBR1 d4 Comments'!W$2:W$200,$A24)</f>
        <v>0</v>
      </c>
      <c r="H24" s="34" t="str">
        <f t="shared" si="1"/>
        <v>OK</v>
      </c>
      <c r="J24" s="26"/>
      <c r="K24" s="27">
        <f>IF((COUNTIF('SBR1 d4 Comments'!C$1:C$389,J24))=0,"",COUNTIF('SBR1 d4 Comments'!C$1:C$389,J24))</f>
      </c>
      <c r="L24" s="26"/>
    </row>
    <row r="25" spans="1:12" ht="12.75" customHeight="1">
      <c r="A25" s="44" t="s">
        <v>805</v>
      </c>
      <c r="B25" s="37">
        <f>COUNTIF('SBR1 d4 Comments'!P$2:P$200,$A25)</f>
        <v>0</v>
      </c>
      <c r="C25" s="37">
        <f>COUNTIF('SBR1 d4 Comments'!V$2:V$200,$A25)</f>
        <v>0</v>
      </c>
      <c r="D25" s="37">
        <f>COUNTIF('SBR1 d4 Comments'!Z$2:Z$200,$A25)</f>
        <v>0</v>
      </c>
      <c r="E25" s="37">
        <f>COUNTIF('SBR1 d4 Comments'!Y$2:Y$200,$A25)</f>
        <v>0</v>
      </c>
      <c r="F25">
        <f>COUNTIF('SBR1 d4 Comments'!X$2:X$200,$A25)</f>
        <v>0</v>
      </c>
      <c r="G25" s="37">
        <f>COUNTIF('SBR1 d4 Comments'!W$2:W$200,$A25)</f>
        <v>0</v>
      </c>
      <c r="H25" s="34" t="str">
        <f t="shared" si="1"/>
        <v>OK</v>
      </c>
      <c r="J25" s="26"/>
      <c r="K25" s="27">
        <f>IF((COUNTIF('SBR1 d4 Comments'!C$1:C$389,J25))=0,"",COUNTIF('SBR1 d4 Comments'!C$1:C$389,J25))</f>
      </c>
      <c r="L25" s="26"/>
    </row>
    <row r="26" spans="1:12" ht="12.75" customHeight="1">
      <c r="A26" s="44" t="s">
        <v>808</v>
      </c>
      <c r="B26" s="37">
        <f>COUNTIF('SBR1 d4 Comments'!P$2:P$200,$A26)</f>
        <v>0</v>
      </c>
      <c r="C26" s="37">
        <f>COUNTIF('SBR1 d4 Comments'!V$2:V$200,$A26)</f>
        <v>0</v>
      </c>
      <c r="D26" s="37">
        <f>COUNTIF('SBR1 d4 Comments'!Z$2:Z$200,$A26)</f>
        <v>0</v>
      </c>
      <c r="E26" s="37">
        <f>COUNTIF('SBR1 d4 Comments'!Y$2:Y$200,$A26)</f>
        <v>0</v>
      </c>
      <c r="F26">
        <f>COUNTIF('SBR1 d4 Comments'!X$2:X$200,$A26)</f>
        <v>0</v>
      </c>
      <c r="G26" s="37">
        <f>COUNTIF('SBR1 d4 Comments'!W$2:W$200,$A26)</f>
        <v>0</v>
      </c>
      <c r="H26" s="34" t="str">
        <f t="shared" si="1"/>
        <v>OK</v>
      </c>
      <c r="J26" s="26"/>
      <c r="K26" s="27">
        <f>IF((COUNTIF('SBR1 d4 Comments'!C$1:C$389,J26))=0,"",COUNTIF('SBR1 d4 Comments'!C$1:C$389,J26))</f>
      </c>
      <c r="L26" s="26"/>
    </row>
    <row r="27" spans="1:12" ht="12.75" customHeight="1">
      <c r="A27" s="44" t="s">
        <v>813</v>
      </c>
      <c r="B27" s="37">
        <f>COUNTIF('SBR1 d4 Comments'!P$2:P$200,$A27)</f>
        <v>0</v>
      </c>
      <c r="C27" s="37">
        <f>COUNTIF('SBR1 d4 Comments'!V$2:V$200,$A27)</f>
        <v>0</v>
      </c>
      <c r="D27" s="37">
        <f>COUNTIF('SBR1 d4 Comments'!Z$2:Z$200,$A27)</f>
        <v>0</v>
      </c>
      <c r="E27" s="37">
        <f>COUNTIF('SBR1 d4 Comments'!Y$2:Y$200,$A27)</f>
        <v>0</v>
      </c>
      <c r="F27">
        <f>COUNTIF('SBR1 d4 Comments'!X$2:X$200,$A27)</f>
        <v>0</v>
      </c>
      <c r="G27" s="37">
        <f>COUNTIF('SBR1 d4 Comments'!W$2:W$200,$A27)</f>
        <v>0</v>
      </c>
      <c r="H27" s="34" t="str">
        <f t="shared" si="1"/>
        <v>OK</v>
      </c>
      <c r="J27" s="61"/>
      <c r="K27" s="62">
        <f>IF((COUNTIF('SBR1 d4 Comments'!C$1:C$389,J27))=0,"",COUNTIF('SBR1 d4 Comments'!C$1:C$389,J27))</f>
      </c>
      <c r="L27" s="26"/>
    </row>
    <row r="28" spans="1:12" ht="12.75" customHeight="1">
      <c r="A28" s="44" t="s">
        <v>820</v>
      </c>
      <c r="B28" s="37">
        <f>COUNTIF('SBR1 d4 Comments'!P$2:P$200,$A28)</f>
        <v>0</v>
      </c>
      <c r="C28" s="37">
        <f>COUNTIF('SBR1 d4 Comments'!V$2:V$200,$A28)</f>
        <v>0</v>
      </c>
      <c r="D28" s="37">
        <f>COUNTIF('SBR1 d4 Comments'!Z$2:Z$200,$A28)</f>
        <v>0</v>
      </c>
      <c r="E28" s="37">
        <f>COUNTIF('SBR1 d4 Comments'!Y$2:Y$200,$A28)</f>
        <v>0</v>
      </c>
      <c r="F28">
        <f>COUNTIF('SBR1 d4 Comments'!X$2:X$200,$A28)</f>
        <v>0</v>
      </c>
      <c r="G28" s="37">
        <f>COUNTIF('SBR1 d4 Comments'!W$2:W$200,$A28)</f>
        <v>0</v>
      </c>
      <c r="H28" s="34" t="str">
        <f t="shared" si="1"/>
        <v>OK</v>
      </c>
      <c r="J28">
        <f>COUNTA(J3:J27)</f>
        <v>7</v>
      </c>
      <c r="K28" s="36">
        <f>SUM(K3:K27)</f>
        <v>166</v>
      </c>
      <c r="L28" s="26"/>
    </row>
    <row r="29" spans="1:12" ht="12.75" customHeight="1">
      <c r="A29" s="44" t="s">
        <v>811</v>
      </c>
      <c r="B29" s="37">
        <f>COUNTIF('SBR1 d4 Comments'!P$2:P$200,$A29)</f>
        <v>0</v>
      </c>
      <c r="C29" s="37">
        <f>COUNTIF('SBR1 d4 Comments'!V$2:V$200,$A29)</f>
        <v>0</v>
      </c>
      <c r="D29" s="37">
        <f>COUNTIF('SBR1 d4 Comments'!Z$2:Z$200,$A29)</f>
        <v>0</v>
      </c>
      <c r="E29" s="37">
        <f>COUNTIF('SBR1 d4 Comments'!Y$2:Y$200,$A29)</f>
        <v>0</v>
      </c>
      <c r="F29">
        <f>COUNTIF('SBR1 d4 Comments'!X$2:X$200,$A29)</f>
        <v>0</v>
      </c>
      <c r="G29" s="37">
        <f>COUNTIF('SBR1 d4 Comments'!W$2:W$200,$A29)</f>
        <v>0</v>
      </c>
      <c r="H29" s="34" t="str">
        <f t="shared" si="1"/>
        <v>OK</v>
      </c>
      <c r="J29" s="98" t="str">
        <f>IF(K28=COUNTA('SBR1 d4 Comments'!B2:'SBR1 d4 Comments'!B400),"Computed Tally is Correct","Computed Tally is Incorrect")</f>
        <v>Computed Tally is Correct</v>
      </c>
      <c r="K29" s="98"/>
      <c r="L29" s="26"/>
    </row>
    <row r="30" spans="1:8" ht="12.75" customHeight="1">
      <c r="A30" s="16" t="s">
        <v>809</v>
      </c>
      <c r="B30" s="37">
        <f>COUNTIF('SBR1 d4 Comments'!P$2:P$200,$A30)</f>
        <v>0</v>
      </c>
      <c r="C30" s="37">
        <f>COUNTIF('SBR1 d4 Comments'!V$2:V$200,$A30)</f>
        <v>0</v>
      </c>
      <c r="D30" s="37">
        <f>COUNTIF('SBR1 d4 Comments'!Z$2:Z$200,$A30)</f>
        <v>0</v>
      </c>
      <c r="E30" s="37">
        <f>COUNTIF('SBR1 d4 Comments'!Y$2:Y$200,$A30)</f>
        <v>0</v>
      </c>
      <c r="F30">
        <f>COUNTIF('SBR1 d4 Comments'!X$2:X$200,$A30)</f>
        <v>0</v>
      </c>
      <c r="G30" s="37">
        <f>COUNTIF('SBR1 d4 Comments'!W$2:W$200,$A30)</f>
        <v>0</v>
      </c>
      <c r="H30" s="34" t="str">
        <f t="shared" si="1"/>
        <v>OK</v>
      </c>
    </row>
    <row r="31" spans="1:8" ht="12.75" customHeight="1">
      <c r="A31" s="44" t="s">
        <v>815</v>
      </c>
      <c r="B31" s="37">
        <f>COUNTIF('SBR1 d4 Comments'!P$2:P$200,$A31)</f>
        <v>0</v>
      </c>
      <c r="C31" s="37">
        <f>COUNTIF('SBR1 d4 Comments'!V$2:V$200,$A31)</f>
        <v>0</v>
      </c>
      <c r="D31" s="37">
        <f>COUNTIF('SBR1 d4 Comments'!Z$2:Z$200,$A31)</f>
        <v>0</v>
      </c>
      <c r="E31" s="37">
        <f>COUNTIF('SBR1 d4 Comments'!Y$2:Y$200,$A31)</f>
        <v>0</v>
      </c>
      <c r="F31">
        <f>COUNTIF('SBR1 d4 Comments'!X$2:X$200,$A31)</f>
        <v>0</v>
      </c>
      <c r="G31" s="37">
        <f>COUNTIF('SBR1 d4 Comments'!W$2:W$200,$A31)</f>
        <v>0</v>
      </c>
      <c r="H31" s="34" t="str">
        <f t="shared" si="1"/>
        <v>OK</v>
      </c>
    </row>
    <row r="32" spans="1:8" ht="12.75" customHeight="1">
      <c r="A32" s="44" t="s">
        <v>814</v>
      </c>
      <c r="B32" s="37">
        <f>COUNTIF('SBR1 d4 Comments'!P$2:P$200,$A32)</f>
        <v>0</v>
      </c>
      <c r="C32" s="37">
        <f>COUNTIF('SBR1 d4 Comments'!V$2:V$200,$A32)</f>
        <v>0</v>
      </c>
      <c r="D32" s="37">
        <f>COUNTIF('SBR1 d4 Comments'!Z$2:Z$200,$A32)</f>
        <v>0</v>
      </c>
      <c r="E32" s="37">
        <f>COUNTIF('SBR1 d4 Comments'!Y$2:Y$200,$A32)</f>
        <v>0</v>
      </c>
      <c r="F32">
        <f>COUNTIF('SBR1 d4 Comments'!X$2:X$200,$A32)</f>
        <v>0</v>
      </c>
      <c r="G32" s="37">
        <f>COUNTIF('SBR1 d4 Comments'!W$2:W$200,$A32)</f>
        <v>0</v>
      </c>
      <c r="H32" s="34" t="str">
        <f t="shared" si="1"/>
        <v>OK</v>
      </c>
    </row>
    <row r="33" spans="1:12" ht="12.75" customHeight="1">
      <c r="A33" s="44" t="s">
        <v>812</v>
      </c>
      <c r="B33" s="37">
        <f>COUNTIF('SBR1 d4 Comments'!P$2:P$200,$A33)</f>
        <v>0</v>
      </c>
      <c r="C33" s="37">
        <f>COUNTIF('SBR1 d4 Comments'!V$2:V$200,$A33)</f>
        <v>0</v>
      </c>
      <c r="D33" s="37">
        <f>COUNTIF('SBR1 d4 Comments'!Z$2:Z$200,$A33)</f>
        <v>0</v>
      </c>
      <c r="E33" s="37">
        <f>COUNTIF('SBR1 d4 Comments'!Y$2:Y$200,$A33)</f>
        <v>0</v>
      </c>
      <c r="F33">
        <f>COUNTIF('SBR1 d4 Comments'!X$2:X$200,$A33)</f>
        <v>0</v>
      </c>
      <c r="G33" s="37">
        <f>COUNTIF('SBR1 d4 Comments'!W$2:W$200,$A33)</f>
        <v>0</v>
      </c>
      <c r="H33" s="34" t="str">
        <f t="shared" si="1"/>
        <v>OK</v>
      </c>
      <c r="L33" s="26"/>
    </row>
    <row r="34" spans="1:12" ht="12.75" customHeight="1">
      <c r="A34" s="44" t="s">
        <v>807</v>
      </c>
      <c r="B34" s="37">
        <f>COUNTIF('SBR1 d4 Comments'!P$2:P$200,$A34)</f>
        <v>0</v>
      </c>
      <c r="C34" s="37">
        <f>COUNTIF('SBR1 d4 Comments'!V$2:V$200,$A34)</f>
        <v>0</v>
      </c>
      <c r="D34" s="37">
        <f>COUNTIF('SBR1 d4 Comments'!Z$2:Z$200,$A34)</f>
        <v>0</v>
      </c>
      <c r="E34" s="37">
        <f>COUNTIF('SBR1 d4 Comments'!Y$2:Y$200,$A34)</f>
        <v>0</v>
      </c>
      <c r="F34">
        <f>COUNTIF('SBR1 d4 Comments'!X$2:X$200,$A34)</f>
        <v>0</v>
      </c>
      <c r="G34" s="37">
        <f>COUNTIF('SBR1 d4 Comments'!W$2:W$200,$A34)</f>
        <v>0</v>
      </c>
      <c r="H34" s="34" t="str">
        <f t="shared" si="1"/>
        <v>OK</v>
      </c>
      <c r="L34" s="26"/>
    </row>
    <row r="35" spans="1:8" ht="12.75" customHeight="1">
      <c r="A35" s="44" t="s">
        <v>806</v>
      </c>
      <c r="B35" s="37">
        <f>COUNTIF('SBR1 d4 Comments'!P$2:P$200,$A35)</f>
        <v>0</v>
      </c>
      <c r="C35" s="37">
        <f>COUNTIF('SBR1 d4 Comments'!V$2:V$200,$A35)</f>
        <v>0</v>
      </c>
      <c r="D35" s="37">
        <f>COUNTIF('SBR1 d4 Comments'!Z$2:Z$200,$A35)</f>
        <v>0</v>
      </c>
      <c r="E35" s="37">
        <f>COUNTIF('SBR1 d4 Comments'!Y$2:Y$200,$A35)</f>
        <v>0</v>
      </c>
      <c r="F35">
        <f>COUNTIF('SBR1 d4 Comments'!X$2:X$200,$A35)</f>
        <v>0</v>
      </c>
      <c r="G35" s="37">
        <f>COUNTIF('SBR1 d4 Comments'!W$2:W$200,$A35)</f>
        <v>0</v>
      </c>
      <c r="H35" s="34" t="str">
        <f t="shared" si="1"/>
        <v>OK</v>
      </c>
    </row>
    <row r="36" spans="1:12" ht="12.75" customHeight="1">
      <c r="A36" s="80" t="s">
        <v>804</v>
      </c>
      <c r="B36" s="52">
        <f>COUNTIF('SBR1 d4 Comments'!P$2:P$200,$A36)</f>
        <v>0</v>
      </c>
      <c r="C36" s="52">
        <f>COUNTIF('SBR1 d4 Comments'!V$2:V$200,$A36)</f>
        <v>0</v>
      </c>
      <c r="D36" s="52">
        <f>COUNTIF('SBR1 d4 Comments'!Z$2:Z$200,$A36)</f>
        <v>0</v>
      </c>
      <c r="E36" s="52">
        <f>COUNTIF('SBR1 d4 Comments'!Y$2:Y$200,$A36)</f>
        <v>0</v>
      </c>
      <c r="F36" s="47">
        <f>COUNTIF('SBR1 d4 Comments'!X$2:X$200,$A36)</f>
        <v>0</v>
      </c>
      <c r="G36" s="52">
        <f>COUNTIF('SBR1 d4 Comments'!W$2:W$200,$A36)</f>
        <v>0</v>
      </c>
      <c r="H36" s="54" t="str">
        <f t="shared" si="1"/>
        <v>OK</v>
      </c>
      <c r="L36" s="26"/>
    </row>
    <row r="37" spans="1:12" ht="12.75" customHeight="1">
      <c r="A37" s="65" t="s">
        <v>798</v>
      </c>
      <c r="B37" s="39">
        <f>SUM(B$20:B36)</f>
        <v>84</v>
      </c>
      <c r="C37" s="39">
        <f>SUM(C$20:C36)</f>
        <v>19</v>
      </c>
      <c r="D37" s="39">
        <f>SUM(D$20:D36)</f>
        <v>0</v>
      </c>
      <c r="E37" s="39">
        <f>SUM(E$20:E36)</f>
        <v>0</v>
      </c>
      <c r="F37" s="39">
        <f>SUM(F$20:F36)</f>
        <v>0</v>
      </c>
      <c r="G37" s="39">
        <f>SUM(G$20:G36)</f>
        <v>65</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Comments'!J$2:J$200,A42))=0,0,COUNTIF('SBR1 d4 Comments'!J$2:J$200,A42))</f>
        <v>81</v>
      </c>
      <c r="C42" s="16"/>
      <c r="D42" s="16"/>
      <c r="E42" s="37"/>
      <c r="F42" s="37"/>
      <c r="G42" s="37"/>
      <c r="H42" s="37"/>
      <c r="I42" s="21"/>
      <c r="L42" s="26"/>
    </row>
    <row r="43" spans="1:13" ht="12.75" customHeight="1">
      <c r="A43" s="38" t="s">
        <v>800</v>
      </c>
      <c r="B43" s="29">
        <f>IF((COUNTIF('SBR1 d4 Comments'!J$2:J$200,A43))=0,0,COUNTIF('SBR1 d4 Comments'!J$2:J$200,A43))</f>
        <v>3</v>
      </c>
      <c r="C43" s="15"/>
      <c r="D43" s="16"/>
      <c r="E43" s="37"/>
      <c r="F43" s="37"/>
      <c r="G43" s="37"/>
      <c r="H43" s="37"/>
      <c r="I43" s="21"/>
      <c r="L43" s="26"/>
      <c r="M43" s="28"/>
    </row>
    <row r="44" spans="1:13" ht="12.75" customHeight="1">
      <c r="A44" s="38" t="s">
        <v>1238</v>
      </c>
      <c r="B44" s="29">
        <f>IF((COUNTIF('SBR1 d4 Comments'!J$2:J$200,A44))=0,0,COUNTIF('SBR1 d4 Comments'!J$2:J$200,A44))</f>
        <v>0</v>
      </c>
      <c r="C44" s="16"/>
      <c r="D44" s="16"/>
      <c r="E44" s="37"/>
      <c r="F44" s="37"/>
      <c r="G44" s="37"/>
      <c r="H44" s="37"/>
      <c r="I44" s="21"/>
      <c r="L44" s="26"/>
      <c r="M44" s="28"/>
    </row>
    <row r="45" spans="1:13" ht="12.75" customHeight="1">
      <c r="A45" s="38" t="s">
        <v>1237</v>
      </c>
      <c r="B45" s="29">
        <f>IF((COUNTIF('SBR1 d4 Comments'!J$2:J$200,A45))=0,0,COUNTIF('SBR1 d4 Comments'!J$2:J$200,A45))</f>
        <v>0</v>
      </c>
      <c r="C45" s="15"/>
      <c r="D45" s="16"/>
      <c r="E45" s="37"/>
      <c r="F45" s="37"/>
      <c r="G45" s="37"/>
      <c r="H45" s="37"/>
      <c r="I45" s="21"/>
      <c r="L45" s="26"/>
      <c r="M45" s="28"/>
    </row>
    <row r="46" spans="1:13" ht="12.75" customHeight="1">
      <c r="A46" s="38" t="s">
        <v>824</v>
      </c>
      <c r="B46" s="29">
        <f>IF((COUNTIF('SBR1 d4 Comments'!J$2:J$200,A46))=0,0,COUNTIF('SBR1 d4 Comments'!J$2:J$200,A46))</f>
        <v>2</v>
      </c>
      <c r="C46" s="16"/>
      <c r="D46" s="16"/>
      <c r="E46" s="37"/>
      <c r="F46" s="37"/>
      <c r="G46" s="37"/>
      <c r="H46" s="37"/>
      <c r="I46" s="21"/>
      <c r="L46" s="26"/>
      <c r="M46" s="28"/>
    </row>
    <row r="47" spans="1:13" ht="12.75" customHeight="1">
      <c r="A47" s="38" t="s">
        <v>1239</v>
      </c>
      <c r="B47" s="29">
        <f>IF((COUNTIF('SBR1 d4 Comments'!J$2:J$200,A47))=0,0,COUNTIF('SBR1 d4 Comments'!J$2:J$200,A47))</f>
        <v>42</v>
      </c>
      <c r="C47" s="15"/>
      <c r="D47" s="16"/>
      <c r="E47" s="37"/>
      <c r="F47" s="37"/>
      <c r="G47" s="37"/>
      <c r="H47" s="37"/>
      <c r="I47" s="21"/>
      <c r="M47" s="28"/>
    </row>
    <row r="48" spans="1:13" ht="12.75" customHeight="1">
      <c r="A48" s="38" t="s">
        <v>801</v>
      </c>
      <c r="B48" s="29">
        <f>IF((COUNTIF('SBR1 d4 Comments'!J$2:J$200,A48))=0,0,COUNTIF('SBR1 d4 Comments'!J$2:J$200,A48))</f>
        <v>14</v>
      </c>
      <c r="C48" s="15"/>
      <c r="D48" s="16"/>
      <c r="E48" s="37"/>
      <c r="F48" s="37"/>
      <c r="G48" s="37"/>
      <c r="H48" s="37"/>
      <c r="I48" s="21"/>
      <c r="M48" s="28"/>
    </row>
    <row r="49" spans="1:13" ht="12.75" customHeight="1">
      <c r="A49" s="38" t="s">
        <v>1241</v>
      </c>
      <c r="B49" s="29">
        <f>IF((COUNTIF('SBR1 d4 Comments'!J$2:J$200,A49))=0,0,COUNTIF('SBR1 d4 Comments'!J$2:J$200,A49))</f>
        <v>4</v>
      </c>
      <c r="C49" s="16"/>
      <c r="D49" s="16"/>
      <c r="E49" s="37"/>
      <c r="F49" s="37"/>
      <c r="G49" s="37"/>
      <c r="H49" s="37"/>
      <c r="I49" s="21"/>
      <c r="K49" s="29"/>
      <c r="M49" s="28"/>
    </row>
    <row r="50" spans="1:13" ht="12.75" customHeight="1">
      <c r="A50" s="38" t="s">
        <v>1240</v>
      </c>
      <c r="B50" s="29">
        <f>IF((COUNTIF('SBR1 d4 Comments'!J$2:J$200,A50))=0,0,COUNTIF('SBR1 d4 Comments'!J$2:J$200,A50))</f>
        <v>4</v>
      </c>
      <c r="C50" s="15"/>
      <c r="D50" s="15"/>
      <c r="E50" s="37"/>
      <c r="F50" s="37"/>
      <c r="G50" s="37"/>
      <c r="H50" s="37"/>
      <c r="I50" s="21"/>
      <c r="K50" s="29"/>
      <c r="M50" s="28"/>
    </row>
    <row r="51" spans="1:13" ht="12.75" customHeight="1">
      <c r="A51" s="38" t="s">
        <v>1242</v>
      </c>
      <c r="B51" s="29">
        <f>IF((COUNTIF('SBR1 d4 Comments'!J$2:J$200,A51))=0,0,COUNTIF('SBR1 d4 Comments'!J$2:J$200,A51))</f>
        <v>1</v>
      </c>
      <c r="D51" s="16"/>
      <c r="E51" s="37"/>
      <c r="F51" s="37"/>
      <c r="G51" s="37"/>
      <c r="H51" s="37"/>
      <c r="I51" s="21"/>
      <c r="K51" s="29"/>
      <c r="M51" s="28"/>
    </row>
    <row r="52" spans="1:13" ht="12.75" customHeight="1">
      <c r="A52" s="38" t="s">
        <v>826</v>
      </c>
      <c r="B52" s="29">
        <f>IF((COUNTIF('SBR1 d4 Comments'!J$2:J$200,A52))=0,0,COUNTIF('SBR1 d4 Comments'!J$2:J$200,A52))</f>
        <v>3</v>
      </c>
      <c r="C52" s="16"/>
      <c r="D52" s="16"/>
      <c r="E52" s="37"/>
      <c r="F52" s="37"/>
      <c r="G52" s="37"/>
      <c r="H52" s="37"/>
      <c r="I52" s="21"/>
      <c r="K52" s="29"/>
      <c r="M52" s="28"/>
    </row>
    <row r="53" spans="1:13" ht="12.75" customHeight="1">
      <c r="A53" s="38" t="s">
        <v>1243</v>
      </c>
      <c r="B53" s="29">
        <f>IF((COUNTIF('SBR1 d4 Comments'!J$2:J$200,A53))=0,0,COUNTIF('SBR1 d4 Comments'!J$2:J$200,A53))</f>
        <v>1</v>
      </c>
      <c r="C53" s="15"/>
      <c r="D53" s="15"/>
      <c r="E53" s="37"/>
      <c r="F53" s="37"/>
      <c r="G53" s="37"/>
      <c r="H53" s="37"/>
      <c r="I53" s="21"/>
      <c r="K53" s="29"/>
      <c r="M53" s="28"/>
    </row>
    <row r="54" spans="1:13" ht="12.75" customHeight="1">
      <c r="A54" s="38" t="s">
        <v>802</v>
      </c>
      <c r="B54" s="29">
        <f>IF((COUNTIF('SBR1 d4 Comments'!J$2:J$200,A54))=0,0,COUNTIF('SBR1 d4 Comments'!J$2:J$200,A54))</f>
        <v>11</v>
      </c>
      <c r="D54" s="16"/>
      <c r="E54" s="37"/>
      <c r="F54" s="37"/>
      <c r="G54" s="37"/>
      <c r="H54" s="37"/>
      <c r="I54" s="21"/>
      <c r="K54" s="29"/>
      <c r="M54" s="28"/>
    </row>
    <row r="55" spans="1:13" ht="12.75" customHeight="1">
      <c r="A55" s="71"/>
      <c r="B55" s="48">
        <f>IF((COUNTIF('SBR1 d4 Comments'!J$2:J$200,A55))=0,0,COUNTIF('SBR1 d4 Comments'!J$2:J$200,A55))</f>
        <v>0</v>
      </c>
      <c r="M55" s="16"/>
    </row>
    <row r="56" spans="1:13" ht="12.75" customHeight="1">
      <c r="A56" s="46" t="s">
        <v>822</v>
      </c>
      <c r="B56" s="31">
        <f>SUM(B42:B55)</f>
        <v>166</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6" t="str">
        <f>IF(D3=COUNTA('SB d3 Comments'!B2:'SB d3 Comments'!B400),"Computed Tally is Correct","Computed Tally is Incorrect")</f>
        <v>Computed Tally is Correct</v>
      </c>
      <c r="F3" s="97"/>
      <c r="G3" s="97"/>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8" t="str">
        <f>IF(K28=COUNTA('SB d3 Comments'!B2:'SB d3 Comments'!B400),"Computed Tally is Correct","Computed Tally is Incorrect")</f>
        <v>Computed Tally is Correct</v>
      </c>
      <c r="K29" s="98"/>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2013-11-07T22:38:17Z</dcterms:modified>
  <cp:category/>
  <cp:version/>
  <cp:contentType/>
  <cp:contentStatus/>
</cp:coreProperties>
</file>