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ate1904="1" showInkAnnotation="0" autoCompressPictures="0"/>
  <bookViews>
    <workbookView xWindow="240" yWindow="60" windowWidth="19440" windowHeight="12240" tabRatio="500" activeTab="1"/>
  </bookViews>
  <sheets>
    <sheet name="Cover" sheetId="3" r:id="rId1"/>
    <sheet name="Comments" sheetId="1" r:id="rId2"/>
    <sheet name="Summary" sheetId="2" r:id="rId3"/>
    <sheet name="CID76" sheetId="4" r:id="rId4"/>
    <sheet name="Notes" sheetId="5" r:id="rId5"/>
    <sheet name="Charts" sheetId="6" r:id="rId6"/>
  </sheets>
  <definedNames>
    <definedName name="_xlnm._FilterDatabase" localSheetId="1" hidden="1">Comments!$A$1:$T$263</definedName>
    <definedName name="_GoBack" localSheetId="3">'CID76'!$B$8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T113" i="1"/>
  <c r="T114"/>
  <c r="T115"/>
  <c r="T117"/>
  <c r="B15" i="2"/>
  <c r="H15"/>
  <c r="I15"/>
  <c r="J15"/>
  <c r="S2" i="1"/>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H18" i="2"/>
  <c r="H20"/>
  <c r="H22"/>
  <c r="H24"/>
  <c r="H26"/>
  <c r="H28"/>
  <c r="H30"/>
  <c r="H32"/>
  <c r="H34"/>
  <c r="H36"/>
  <c r="H38"/>
  <c r="I17"/>
  <c r="I19"/>
  <c r="I21"/>
  <c r="I23"/>
  <c r="I25"/>
  <c r="I27"/>
  <c r="I29"/>
  <c r="I31"/>
  <c r="I33"/>
  <c r="I35"/>
  <c r="I37"/>
  <c r="I39"/>
  <c r="J18"/>
  <c r="J20"/>
  <c r="J22"/>
  <c r="J24"/>
  <c r="J26"/>
  <c r="J28"/>
  <c r="J30"/>
  <c r="J32"/>
  <c r="J34"/>
  <c r="J36"/>
  <c r="J38"/>
  <c r="K17"/>
  <c r="K19"/>
  <c r="K21"/>
  <c r="K23"/>
  <c r="K25"/>
  <c r="K27"/>
  <c r="K29"/>
  <c r="K31"/>
  <c r="K33"/>
  <c r="K35"/>
  <c r="K37"/>
  <c r="K39"/>
  <c r="T5" i="1"/>
  <c r="T4"/>
  <c r="T3"/>
  <c r="T2"/>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6"/>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D15" i="2"/>
  <c r="C15"/>
  <c r="R2" i="1"/>
  <c r="R250"/>
  <c r="B6" i="2"/>
  <c r="R3" i="1"/>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1"/>
  <c r="R252"/>
  <c r="R253"/>
  <c r="R254"/>
  <c r="R255"/>
  <c r="R256"/>
  <c r="R257"/>
  <c r="R258"/>
  <c r="R259"/>
  <c r="R260"/>
  <c r="R261"/>
  <c r="R262"/>
  <c r="R263"/>
  <c r="B2" i="2"/>
  <c r="E2"/>
  <c r="E3"/>
  <c r="E5"/>
  <c r="B5"/>
  <c r="H5"/>
  <c r="E4"/>
  <c r="H17"/>
  <c r="B8"/>
  <c r="K38"/>
  <c r="I38"/>
  <c r="L38"/>
  <c r="K36"/>
  <c r="K34"/>
  <c r="K32"/>
  <c r="K30"/>
  <c r="K28"/>
  <c r="K26"/>
  <c r="K24"/>
  <c r="K22"/>
  <c r="K20"/>
  <c r="K18"/>
  <c r="J39"/>
  <c r="J37"/>
  <c r="J35"/>
  <c r="J33"/>
  <c r="J31"/>
  <c r="J29"/>
  <c r="H29"/>
  <c r="L29"/>
  <c r="J27"/>
  <c r="J25"/>
  <c r="J23"/>
  <c r="J21"/>
  <c r="J19"/>
  <c r="J17"/>
  <c r="J41"/>
  <c r="I36"/>
  <c r="L36"/>
  <c r="I34"/>
  <c r="I32"/>
  <c r="I30"/>
  <c r="I28"/>
  <c r="L28"/>
  <c r="I26"/>
  <c r="L26"/>
  <c r="I24"/>
  <c r="I22"/>
  <c r="I20"/>
  <c r="I18"/>
  <c r="L18"/>
  <c r="H39"/>
  <c r="H37"/>
  <c r="H35"/>
  <c r="L35"/>
  <c r="H33"/>
  <c r="L33"/>
  <c r="H31"/>
  <c r="H27"/>
  <c r="L27"/>
  <c r="H25"/>
  <c r="L25"/>
  <c r="H23"/>
  <c r="H21"/>
  <c r="H19"/>
  <c r="L19"/>
  <c r="B7"/>
  <c r="E6"/>
  <c r="C17"/>
  <c r="H6"/>
  <c r="B3"/>
  <c r="H3"/>
  <c r="B4"/>
  <c r="E8"/>
  <c r="H8"/>
  <c r="E7"/>
  <c r="L21"/>
  <c r="L32"/>
  <c r="L24"/>
  <c r="L20"/>
  <c r="E56"/>
  <c r="E54"/>
  <c r="E52"/>
  <c r="E50"/>
  <c r="E48"/>
  <c r="E46"/>
  <c r="E44"/>
  <c r="E42"/>
  <c r="E40"/>
  <c r="E38"/>
  <c r="E36"/>
  <c r="E34"/>
  <c r="E32"/>
  <c r="E30"/>
  <c r="E28"/>
  <c r="E26"/>
  <c r="E24"/>
  <c r="E22"/>
  <c r="E20"/>
  <c r="E18"/>
  <c r="D56"/>
  <c r="D54"/>
  <c r="D52"/>
  <c r="D50"/>
  <c r="D48"/>
  <c r="D46"/>
  <c r="D44"/>
  <c r="D42"/>
  <c r="D40"/>
  <c r="D38"/>
  <c r="D36"/>
  <c r="D34"/>
  <c r="D32"/>
  <c r="D30"/>
  <c r="D28"/>
  <c r="D26"/>
  <c r="D24"/>
  <c r="D22"/>
  <c r="D20"/>
  <c r="D18"/>
  <c r="C56"/>
  <c r="C54"/>
  <c r="C52"/>
  <c r="C50"/>
  <c r="C48"/>
  <c r="C46"/>
  <c r="C44"/>
  <c r="C42"/>
  <c r="C40"/>
  <c r="C38"/>
  <c r="C36"/>
  <c r="C34"/>
  <c r="C32"/>
  <c r="C30"/>
  <c r="C28"/>
  <c r="C26"/>
  <c r="C24"/>
  <c r="C22"/>
  <c r="C20"/>
  <c r="C18"/>
  <c r="L31"/>
  <c r="L23"/>
  <c r="B57"/>
  <c r="B59"/>
  <c r="E55"/>
  <c r="E53"/>
  <c r="E51"/>
  <c r="E49"/>
  <c r="E47"/>
  <c r="E45"/>
  <c r="E43"/>
  <c r="E41"/>
  <c r="E39"/>
  <c r="E37"/>
  <c r="E35"/>
  <c r="E33"/>
  <c r="E31"/>
  <c r="E29"/>
  <c r="E27"/>
  <c r="E25"/>
  <c r="E23"/>
  <c r="E21"/>
  <c r="E19"/>
  <c r="E17"/>
  <c r="E59"/>
  <c r="D55"/>
  <c r="D53"/>
  <c r="D51"/>
  <c r="D49"/>
  <c r="D47"/>
  <c r="D45"/>
  <c r="D43"/>
  <c r="D41"/>
  <c r="D39"/>
  <c r="D37"/>
  <c r="D35"/>
  <c r="D33"/>
  <c r="D31"/>
  <c r="D29"/>
  <c r="D27"/>
  <c r="D25"/>
  <c r="D23"/>
  <c r="D21"/>
  <c r="D19"/>
  <c r="D17"/>
  <c r="C55"/>
  <c r="C53"/>
  <c r="C51"/>
  <c r="C49"/>
  <c r="C47"/>
  <c r="C45"/>
  <c r="C43"/>
  <c r="C41"/>
  <c r="C39"/>
  <c r="C37"/>
  <c r="C35"/>
  <c r="C33"/>
  <c r="C31"/>
  <c r="C29"/>
  <c r="C27"/>
  <c r="C25"/>
  <c r="C23"/>
  <c r="C21"/>
  <c r="C19"/>
  <c r="K41"/>
  <c r="L34"/>
  <c r="H2"/>
  <c r="H7"/>
  <c r="L39"/>
  <c r="D59"/>
  <c r="L17"/>
  <c r="B10"/>
  <c r="B11"/>
  <c r="H41"/>
  <c r="I41"/>
  <c r="L22"/>
  <c r="L30"/>
  <c r="L37"/>
  <c r="L41"/>
  <c r="H4"/>
  <c r="H10"/>
  <c r="H11"/>
  <c r="C59"/>
  <c r="E10"/>
  <c r="E11"/>
</calcChain>
</file>

<file path=xl/sharedStrings.xml><?xml version="1.0" encoding="utf-8"?>
<sst xmlns="http://schemas.openxmlformats.org/spreadsheetml/2006/main" count="2521" uniqueCount="769">
  <si>
    <t>Comment #</t>
  </si>
  <si>
    <t>Name</t>
  </si>
  <si>
    <t>Category</t>
  </si>
  <si>
    <t>Page</t>
  </si>
  <si>
    <t>Subclause</t>
  </si>
  <si>
    <t>Line</t>
  </si>
  <si>
    <t>Comment</t>
  </si>
  <si>
    <t>File</t>
  </si>
  <si>
    <t>Must Be Satisfied</t>
  </si>
  <si>
    <t>Proposed Change</t>
  </si>
  <si>
    <t>Resolution Status</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</si>
  <si>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</si>
  <si>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</si>
  <si>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</si>
  <si>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</si>
  <si>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</si>
  <si>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</si>
  <si>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</si>
  <si>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</si>
  <si>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</si>
  <si>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</si>
  <si>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</si>
  <si>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</si>
  <si>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</si>
  <si>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</si>
  <si>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</si>
  <si>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</si>
  <si>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</si>
  <si>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</si>
  <si>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</si>
  <si>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</si>
  <si>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</si>
  <si>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</si>
  <si>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</si>
  <si>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</si>
  <si>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</si>
  <si>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</si>
  <si>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</si>
  <si>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</si>
  <si>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</si>
  <si>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</si>
  <si>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</si>
  <si>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</si>
  <si>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</si>
  <si>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</si>
  <si>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</si>
  <si>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</si>
  <si>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</si>
  <si>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</si>
  <si>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</si>
  <si>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</si>
  <si>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</si>
  <si>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</si>
  <si>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</si>
  <si>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</si>
  <si>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</si>
  <si>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</si>
  <si>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</si>
  <si>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</si>
  <si>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</si>
  <si>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</si>
  <si>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</si>
  <si>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</si>
  <si>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</si>
  <si>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</si>
  <si>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</si>
  <si>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</si>
  <si>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</si>
  <si>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</si>
  <si>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</si>
  <si>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</si>
  <si>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</si>
  <si>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</si>
  <si>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</si>
  <si>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</si>
  <si>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</si>
  <si>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</si>
  <si>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</si>
  <si>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</si>
  <si>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</si>
  <si>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</si>
  <si>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</si>
  <si>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</si>
  <si>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</si>
  <si>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</si>
  <si>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</si>
  <si>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</si>
  <si>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</si>
  <si>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</si>
  <si>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</si>
  <si>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</si>
  <si>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</si>
  <si>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</si>
  <si>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</si>
  <si>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</si>
  <si>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</si>
  <si>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</si>
  <si>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</si>
  <si>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</si>
  <si>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</si>
  <si>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</si>
  <si>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</si>
  <si>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</si>
  <si>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</si>
  <si>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</si>
  <si>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</si>
  <si>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</si>
  <si>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</si>
  <si>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</si>
  <si>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</si>
  <si>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</si>
  <si>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</si>
  <si>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</si>
  <si>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</si>
  <si>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</si>
  <si>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</si>
  <si>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</si>
  <si>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</si>
  <si>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</si>
  <si>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</si>
  <si>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</si>
  <si>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</si>
  <si>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</si>
  <si>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</si>
  <si>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</si>
  <si>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</si>
  <si>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</si>
  <si>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</si>
  <si>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</si>
  <si>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</si>
  <si>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</si>
  <si>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</si>
  <si>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</si>
  <si>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</si>
  <si>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</si>
  <si>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</si>
  <si>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</si>
  <si>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</si>
  <si>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</si>
  <si>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</si>
  <si>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</si>
  <si>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</si>
  <si>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</si>
  <si>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</si>
  <si>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</si>
  <si>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</si>
  <si>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</si>
  <si>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</si>
  <si>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</si>
  <si>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</si>
  <si>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</si>
  <si>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</si>
  <si>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</si>
  <si>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</si>
  <si>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</si>
  <si>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</si>
  <si>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</si>
  <si>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</si>
  <si>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</si>
  <si>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</si>
  <si>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</si>
  <si>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</si>
  <si>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</si>
  <si>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</si>
  <si>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</si>
  <si>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</si>
  <si>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</si>
  <si>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</si>
  <si>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</si>
  <si>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</si>
  <si>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</si>
  <si>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</si>
  <si>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</si>
  <si>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</si>
  <si>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</si>
  <si>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</si>
  <si>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</si>
  <si>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</si>
  <si>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</si>
  <si>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</si>
  <si>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</si>
  <si>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</si>
  <si>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</si>
  <si>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</si>
  <si>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</si>
  <si>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</si>
  <si>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</si>
  <si>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</si>
  <si>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</si>
  <si>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</si>
  <si>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</si>
  <si>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</si>
  <si>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</si>
  <si>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</si>
  <si>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</si>
  <si>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</si>
  <si>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</si>
  <si>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</si>
  <si>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</si>
  <si>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</si>
  <si>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</si>
  <si>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</si>
  <si>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</si>
  <si>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</si>
  <si>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</si>
  <si>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</si>
  <si>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</si>
  <si>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</si>
  <si>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</si>
  <si>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</si>
  <si>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</si>
  <si>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</si>
  <si>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</si>
  <si>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</si>
  <si>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</si>
  <si>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</si>
  <si>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</si>
  <si>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</si>
  <si>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</si>
  <si>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</si>
  <si>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</si>
  <si>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</si>
  <si>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</si>
  <si>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</si>
  <si>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</si>
  <si>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</si>
  <si>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</si>
  <si>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</si>
  <si>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</si>
  <si>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</si>
  <si>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</si>
  <si>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</si>
  <si>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</si>
  <si>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</si>
  <si>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</si>
  <si>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</si>
  <si>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</si>
  <si>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</si>
  <si>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</si>
  <si>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</si>
  <si>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</si>
  <si>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</si>
  <si>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</si>
  <si>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</si>
  <si>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</si>
  <si>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</si>
  <si>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</si>
  <si>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</si>
  <si>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</si>
  <si>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</si>
  <si>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</si>
  <si>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</si>
  <si>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</si>
  <si>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</si>
  <si>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</si>
  <si>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</si>
  <si>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</si>
  <si>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</si>
  <si>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</si>
  <si>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</si>
  <si>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</si>
  <si>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</si>
  <si>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</si>
  <si>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</si>
  <si>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</si>
  <si>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</si>
  <si>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</si>
  <si>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</si>
  <si>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</si>
  <si>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</si>
  <si>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</si>
  <si>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</si>
  <si>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</si>
  <si>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</si>
  <si>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</si>
  <si>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</si>
  <si>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</si>
  <si>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</si>
  <si>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</si>
  <si>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</si>
  <si>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</si>
  <si>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</si>
  <si>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</si>
  <si>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</si>
  <si>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</si>
  <si>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</si>
  <si>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</si>
  <si>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</si>
  <si>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</si>
  <si>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</si>
  <si>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</si>
  <si>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</si>
  <si>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</si>
  <si>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</si>
  <si>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</si>
  <si>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</si>
  <si>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</si>
  <si>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</si>
  <si>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</si>
  <si>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</si>
  <si>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</si>
  <si>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</si>
  <si>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</si>
  <si>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</si>
  <si>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</si>
  <si>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</si>
  <si>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</si>
  <si>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</si>
  <si>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</si>
  <si>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</si>
  <si>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</si>
  <si>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</si>
  <si>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</si>
  <si>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</si>
  <si>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</si>
  <si>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</si>
  <si>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</si>
  <si>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</si>
  <si>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</si>
  <si>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</si>
  <si>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</si>
  <si>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</si>
  <si>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</si>
  <si>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</si>
  <si>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</si>
  <si>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</si>
  <si>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</si>
  <si>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</si>
  <si>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</si>
  <si>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</si>
  <si>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</si>
  <si>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</si>
  <si>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</si>
  <si>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</si>
  <si>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</si>
  <si>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</si>
  <si>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</si>
  <si>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</si>
  <si>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</si>
  <si>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</si>
  <si>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</si>
  <si>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</si>
  <si>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</si>
  <si>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</si>
  <si>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</si>
  <si>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</si>
  <si>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</si>
  <si>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</si>
  <si>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</si>
  <si>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</si>
  <si>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</si>
  <si>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</si>
  <si>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</si>
  <si>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</si>
  <si>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</si>
  <si>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</si>
  <si>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</si>
  <si>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</si>
  <si>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</si>
  <si>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</si>
  <si>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</si>
  <si>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</si>
  <si>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</si>
  <si>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</si>
  <si>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</si>
  <si>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</si>
  <si>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</si>
  <si>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</si>
  <si>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</si>
  <si>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</si>
  <si>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</si>
  <si>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</si>
  <si>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</si>
  <si>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</si>
  <si>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</si>
  <si>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</si>
  <si>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</si>
  <si>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</si>
  <si>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</si>
  <si>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</si>
  <si>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</si>
  <si>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</si>
  <si>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</si>
  <si>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</si>
  <si>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</si>
  <si>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</si>
  <si>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</si>
  <si>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</si>
  <si>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</si>
  <si>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</si>
  <si>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</si>
  <si>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</si>
  <si>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</si>
  <si>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</si>
  <si>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</si>
  <si>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</si>
  <si>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</si>
  <si>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</si>
  <si>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</si>
  <si>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</si>
  <si>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</si>
  <si>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</si>
  <si>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</si>
  <si>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</si>
  <si>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</si>
  <si>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</si>
  <si>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</si>
  <si>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</si>
  <si>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</si>
  <si>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</si>
  <si>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</si>
  <si>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</si>
  <si>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</si>
  <si>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</si>
  <si>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</si>
  <si>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</si>
  <si>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</si>
  <si>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</si>
  <si>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</si>
  <si>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</si>
  <si>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</si>
  <si>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</si>
  <si>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</si>
  <si>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</si>
  <si>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</si>
  <si>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</si>
  <si>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</si>
  <si>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</si>
  <si>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</si>
  <si>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</si>
  <si>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</si>
  <si>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</si>
  <si>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</si>
  <si>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</si>
  <si>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</si>
  <si>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</si>
  <si>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</si>
  <si>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</si>
  <si>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</si>
  <si>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</si>
  <si>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</si>
  <si>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</si>
  <si>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</si>
  <si>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</si>
  <si>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</si>
  <si>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</si>
  <si>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</si>
  <si>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</si>
  <si>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</si>
  <si>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</si>
  <si>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</si>
  <si>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</si>
  <si>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</si>
  <si>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</si>
  <si>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</si>
  <si>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</si>
  <si>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</si>
  <si>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</si>
  <si>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</si>
  <si>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</si>
  <si>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</si>
  <si>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</si>
  <si>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</si>
  <si>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</si>
  <si>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</si>
  <si>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</si>
  <si>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</si>
  <si>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</si>
  <si>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</si>
  <si>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</si>
  <si>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</si>
  <si>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</si>
  <si>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</si>
  <si>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</si>
  <si>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</si>
  <si>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</si>
  <si>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</si>
  <si>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</si>
  <si>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</si>
  <si>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</si>
  <si>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</si>
  <si>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</si>
  <si>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</si>
  <si>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</si>
  <si>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</si>
  <si>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</si>
  <si>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</si>
  <si>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</si>
  <si>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</si>
  <si>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</si>
  <si>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</si>
  <si>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</si>
  <si>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</si>
  <si>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</si>
  <si>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</si>
  <si>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</si>
  <si>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</si>
  <si>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</si>
  <si>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</si>
  <si>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</si>
  <si>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</si>
  <si>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</si>
  <si>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</si>
  <si>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</si>
  <si>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</si>
  <si>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</si>
  <si>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</si>
  <si>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</si>
  <si>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</si>
  <si>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</si>
  <si>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</si>
  <si>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</si>
  <si>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</si>
  <si>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</si>
  <si>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</si>
  <si>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</si>
  <si>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</si>
  <si>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</si>
  <si>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</si>
  <si>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</si>
  <si>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</si>
  <si>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</si>
  <si>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</si>
  <si>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</si>
  <si>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</si>
  <si>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</si>
  <si>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</si>
  <si>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</si>
  <si>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</si>
  <si>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</si>
  <si>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</si>
  <si>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</si>
  <si>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</si>
  <si>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</si>
  <si>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</si>
  <si>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</si>
  <si>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</si>
  <si>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</si>
  <si>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</si>
  <si>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</si>
  <si>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</si>
  <si>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</si>
  <si>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</si>
  <si>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</si>
  <si>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</si>
  <si>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</si>
  <si>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</si>
  <si>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</si>
  <si>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</si>
  <si>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</si>
  <si>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</si>
  <si>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</si>
  <si>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</si>
  <si>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</si>
  <si>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</si>
  <si>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</si>
  <si>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</si>
  <si>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</si>
  <si>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</si>
  <si>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</si>
  <si>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</si>
  <si>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</si>
  <si>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</si>
  <si>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</si>
  <si>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</si>
  <si>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</si>
  <si>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</si>
  <si>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</si>
  <si>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</si>
  <si>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</si>
  <si>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</si>
  <si>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</si>
  <si>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</si>
  <si>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</si>
  <si>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</si>
  <si>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</si>
  <si>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</si>
  <si>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</si>
  <si>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</si>
  <si>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</si>
  <si>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</si>
  <si>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</si>
  <si>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</si>
  <si>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</si>
  <si>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</si>
  <si>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</si>
  <si>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</si>
  <si>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</si>
  <si>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</si>
  <si>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</si>
  <si>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</si>
  <si>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</si>
  <si>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</si>
  <si>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</si>
  <si>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</si>
  <si>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</si>
  <si>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</si>
  <si>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</si>
  <si>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</si>
  <si>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</si>
  <si>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</si>
  <si>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</si>
  <si>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</si>
  <si>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</si>
  <si>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</si>
  <si>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</si>
  <si>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</si>
  <si>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</si>
  <si>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</si>
  <si>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</si>
  <si>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</si>
  <si>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</si>
  <si>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</si>
  <si>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</si>
  <si>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</si>
  <si>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</si>
  <si>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</si>
  <si>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</si>
  <si>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</si>
  <si>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</si>
  <si>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</si>
  <si>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</si>
  <si>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</si>
  <si>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</si>
  <si>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</si>
  <si>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</si>
  <si>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</si>
  <si>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</si>
  <si>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</si>
  <si>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</si>
  <si>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</si>
  <si>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</si>
  <si>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</si>
  <si>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</si>
  <si>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</si>
  <si>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</si>
  <si>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</si>
  <si>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</si>
  <si>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</si>
  <si>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</si>
  <si>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</si>
  <si>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</si>
  <si>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</si>
  <si>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</si>
  <si>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</si>
  <si>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</si>
  <si>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</si>
  <si>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</si>
  <si>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</si>
  <si>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</si>
  <si>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</si>
  <si>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</si>
  <si>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</si>
  <si>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</si>
  <si>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</si>
  <si>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t>September 13, 2011</t>
  </si>
  <si>
    <r>
      <rPr>
        <b/>
        <sz val="12"/>
        <color theme="1"/>
        <rFont val="ＭＳ Ｐゴシック"/>
        <family val="2"/>
        <scheme val="minor"/>
      </rPr>
      <t>Accepted</t>
    </r>
    <r>
      <rPr>
        <sz val="12"/>
        <color theme="1"/>
        <rFont val="ＭＳ Ｐゴシック"/>
        <family val="2"/>
        <scheme val="minor"/>
      </rPr>
      <t xml:space="preserve"> --The ballot resolution committee accepts the suggested remedy verbatim.</t>
    </r>
  </si>
  <si>
    <r>
      <rPr>
        <b/>
        <sz val="12"/>
        <color theme="1"/>
        <rFont val="ＭＳ Ｐゴシック"/>
        <family val="2"/>
        <scheme val="minor"/>
      </rPr>
      <t>Revised</t>
    </r>
    <r>
      <rPr>
        <sz val="12"/>
        <color theme="1"/>
        <rFont val="ＭＳ Ｐゴシック"/>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</si>
  <si>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ＭＳ Ｐゴシック"/>
        <family val="2"/>
        <scheme val="minor"/>
      </rPr>
      <t>Rejected</t>
    </r>
    <r>
      <rPr>
        <sz val="12"/>
        <color theme="1"/>
        <rFont val="ＭＳ Ｐゴシック"/>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</si>
  <si>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</si>
  <si>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</si>
  <si>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</si>
  <si>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</si>
  <si>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</si>
  <si>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</si>
  <si>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</si>
  <si>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</si>
  <si>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</si>
  <si>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</si>
  <si>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</si>
  <si>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</si>
  <si>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</si>
  <si>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</si>
  <si>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</si>
  <si>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</si>
  <si>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</si>
  <si>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</si>
  <si>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</si>
  <si>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</si>
  <si>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</si>
  <si>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</si>
  <si>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</si>
  <si>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</si>
  <si>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</si>
  <si>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</si>
  <si>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</si>
  <si>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</si>
  <si>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</si>
  <si>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</si>
  <si>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</si>
  <si>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</si>
  <si>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</si>
  <si>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</si>
  <si>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</si>
  <si>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</si>
  <si>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</si>
  <si>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</si>
  <si>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</si>
  <si>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</si>
  <si>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</si>
  <si>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</si>
  <si>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</si>
  <si>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</si>
  <si>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</si>
  <si>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</si>
  <si>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</si>
  <si>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</si>
  <si>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</si>
  <si>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</si>
  <si>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</si>
  <si>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</si>
  <si>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</si>
  <si>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</si>
  <si>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</si>
  <si>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</si>
  <si>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</si>
  <si>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</si>
  <si>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</si>
  <si>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</si>
  <si>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</si>
  <si>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</si>
  <si>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</si>
  <si>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13 sept 2011</t>
  </si>
  <si>
    <t>It should be indicated that in a nonbeacon-enabled PAN, an intending coordinator shall scan for MPM EB until expiration of (MPMScanDurationNBPAN times aBaseSlotDuration) symbols since this information is given by the application via MLME-SCAN primitive.</t>
    <phoneticPr fontId="22"/>
  </si>
  <si>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phoneticPr fontId="22"/>
  </si>
  <si>
    <t>Revised. It should be noted that the EB parameters defined in P802.15.4e should be used wherever possible. Prefixing MPM is basically conflicting this basis. Recommending no change. Decision by Technical Editors</t>
    <phoneticPr fontId="22"/>
  </si>
  <si>
    <t>Revised. The MPMScanDurationNBPAN (parameter to control scanning duration) and macNBPANEnhancedBeaconOrder (parameter to control EB transmission interval) have the same range, indicating that intending coordinators are able to scan for the maximum interval between two EBs transmitted by the existing coordinator. Specify that the range of field "macNBPANEnhancedBeaconOrder" shall be 0-16383. Add sentence after page 17 line 5 that says "The valid range for this field shall be 0-16383."</t>
    <phoneticPr fontId="22"/>
  </si>
  <si>
    <t>Revised. Change the sentence to say " … within the same POS) may respond by sending an MPM EB to the intending coodinator, even if the existing coordinator is transmitting periodical MPM EBs."</t>
    <phoneticPr fontId="22"/>
  </si>
  <si>
    <t>Revised. Table 4b shows the MPM-related Coexistence Specification IE that can be requested by using the EBR. In Table 4b, while the Coexistence Specification IE is the only IE that can be requested using an EBR, there is no, and should not be restrictions that other IEs cannot be requested. Recommending no change.</t>
    <phoneticPr fontId="22"/>
  </si>
  <si>
    <t>Revised. The ID for this IE is specified in P802.15.4e, thus no redundancy should be done here. The sub-ID for this IE is specified in Table 4a. Recommending no change.</t>
    <phoneticPr fontId="22"/>
  </si>
  <si>
    <t>Revised. Common Signaling Mode: A common PHY mode used between SUN devices implementing the multi-PHY management (MPM) scheme.</t>
    <phoneticPr fontId="22"/>
  </si>
  <si>
    <t>Revised.  Remove the second sentence.</t>
    <phoneticPr fontId="22"/>
  </si>
  <si>
    <t>Rejected. The MPM scheme uses the existing EB defined in P802.15.4e, hence the name MPM EB. To avoid misunderstanding, change all "MPM EB" to "EB".</t>
    <phoneticPr fontId="22"/>
  </si>
  <si>
    <t>Revised. Recommend to use the sentence "The CSM is a common PHY mode specified to facilitate the multi-PHY management (MPM) scheme described in 5.1.9."</t>
    <phoneticPr fontId="22"/>
  </si>
  <si>
    <t>Accepted</t>
    <phoneticPr fontId="22"/>
  </si>
  <si>
    <t>Decision by Technical Editors.</t>
    <phoneticPr fontId="22"/>
  </si>
  <si>
    <t>Rejected. Checked and found no missing article.</t>
    <phoneticPr fontId="22"/>
  </si>
  <si>
    <t>Revised. Change the description of macOffsetTimeSlot in Table 52 to "The offset between the periodic beacon and the following MPM EB expressed in number of superframe time slots."</t>
    <phoneticPr fontId="22"/>
  </si>
  <si>
    <t>Rejected. There is no strong reasons to add restrictions to the relation between BI and EBI. Implementers should be given the flexibility to choose any combination of BI and EBI that suit their system demands.</t>
    <phoneticPr fontId="22"/>
  </si>
  <si>
    <t xml:space="preserve">Revised. Change the sentence to "… the time offset between the starts of two MPM EB is described by the NBPAN order,…" </t>
    <phoneticPr fontId="22"/>
  </si>
  <si>
    <t>Rejected. In cases where the coordinator scans and receives the MPM EB in CSM prior to receiving a periodic beacon in its operating PHY, these fields in the MPM EB are essential to establish timing.</t>
    <phoneticPr fontId="22"/>
  </si>
  <si>
    <t>Accepted. Change sentence to "The Offset Time Slot field shall specify the time offset between the periodic beacon and the following MPM EB."</t>
    <phoneticPr fontId="22"/>
  </si>
  <si>
    <t>Revised. Suggest removing "enhanced". Decision by Technical Editors.</t>
    <phoneticPr fontId="22"/>
  </si>
  <si>
    <t>Rejected. This sentence is necessary to relate the text to Table 4b.</t>
    <phoneticPr fontId="22"/>
  </si>
  <si>
    <t>Revised. Recommending sentence "To enable interference avoidance among multiple SUNs utilizing different PHYs in the same location, all SUN coordinators operating at a duty cycle of more than 1% shall support the MPM procedures."</t>
    <phoneticPr fontId="22"/>
  </si>
  <si>
    <t>Revised. Change to "… (or any other devices within the same POS that are capable of receiving and transmitting an EBR/EB using the CSM) ...".</t>
    <phoneticPr fontId="22"/>
  </si>
  <si>
    <t>Revised. Suggest changing to "… may periodically allocate a fraction of the CAP time to scan for the EBR in CSM."</t>
    <phoneticPr fontId="22"/>
  </si>
  <si>
    <t>Revised. Change the definition of CAP Backoff Offset to "… shall specify…"</t>
    <phoneticPr fontId="22"/>
  </si>
  <si>
    <t>Revised. The IEID is located in P802.15.4e Table 4b with value 0x9. Redundancy if specified again in this draft. Decision by Technical Editors.</t>
    <phoneticPr fontId="22"/>
  </si>
  <si>
    <t>Revised. Change sentence to "The time offset between the start of the periodic beacon transmission and the start of the following MPM EB transmission is described by the MAC PIB attribute macOffsetTimeSlot."</t>
    <phoneticPr fontId="22"/>
  </si>
  <si>
    <t>Thank you.</t>
    <phoneticPr fontId="22"/>
  </si>
  <si>
    <t>Revised. The technical reason of the MPM scheme is clearly written in 4.2c. The SUN devices that are required to support the MPM is also clearly stated in 5.1.9.</t>
    <phoneticPr fontId="22"/>
  </si>
  <si>
    <t>Rejected. PHYs defined in P802.15.4g are to coexist controlled by a unified 802.15.4/4e MAC. The MPM proposes a MAC sublayer coexistence mechanism. The mechanism is needed to facilitate interference avoidance and is well in scope.</t>
    <phoneticPr fontId="22"/>
  </si>
  <si>
    <t xml:space="preserve">Revised. The whole clause is reviewed carefully and terminologies are corrected. Refer to CIDs 82 through 85, 88 through 90 and 199 for respective improvements. </t>
    <phoneticPr fontId="22"/>
  </si>
  <si>
    <t>Revised. The whole clause is reviewed carefully for flaws and inconsistencies. Sentences are restructed. Refer to CIDs 112 through 117, 190, 191 and 220 for respective improvements.</t>
    <phoneticPr fontId="22"/>
  </si>
  <si>
    <t>Revised. Suggest to add the definition. Decision by Technical Editors.</t>
    <phoneticPr fontId="22"/>
  </si>
  <si>
    <t>Revised. First of all, the term 'should' this sentence provides a recommendation rather than a restriction. For example, assuming OFDM option 1 is overlapping with six CSM channels. In MPM operation, it is recommended that the OFDM coordinator scan all the six CSM channels before occupying them. Also, during OFDM operation, it is also recommended that the OFDM coordinator sends out EB in CSM in all the six CSM channels. These recommendations are to further enhance coexistence. Whether or not to follow, or how to follow these recommendations are not restricted in the text.</t>
    <phoneticPr fontId="22"/>
  </si>
  <si>
    <t xml:space="preserve">Revised. The intending coordinator defines the duration of scanning for the EB. The longer it scans for EB, the higher confidence that it could be sure that no other networks is present, in the case that no EB is received. The maximum scan duration is set to 16383. Similarly, the existing coordinator is free to define its own macNBPANEnhancedBeaconOrder. The more frequent it sends MPM EB, the more likely its existence is known by any incoming intending coordinators. The maximum duration is also 16383. Additionally, it may even decide not to send, i.e. 16384. All these settings are kept flexible without stringent restrictions to balance between coexistence and burden to the coordinator. </t>
    <phoneticPr fontId="22"/>
  </si>
  <si>
    <t>Accepted</t>
    <phoneticPr fontId="22"/>
  </si>
  <si>
    <t xml:space="preserve">Revised. Remove prefix "MPM" everywhere. Whether to use "EB" or "enhanced beacon" will be the decision by Technical Editors </t>
    <phoneticPr fontId="22"/>
  </si>
  <si>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phoneticPr fontId="22"/>
  </si>
  <si>
    <t>It is stated that wrongly that if macEnhancedBeaconOrder = 15, no MPM EB will be transmitted.</t>
    <phoneticPr fontId="22"/>
  </si>
  <si>
    <t>Revised. If parameter macEnhancedBeaconOrder = 15, no periodic MPM EB will be transmitted. However, on deand MPM EB may still be transmitted. Change statement to "…, no periodic MPM EB will be transmitted."</t>
    <phoneticPr fontId="22"/>
  </si>
  <si>
    <t>Rejected. The length of 9-octet should be a reasonable length for a generic IE for use of both the beacon-enabled and non-beacon-enabled networks. Defining more complex mechanisms to reduce several octets is on the other hand, not efficient.</t>
    <phoneticPr fontId="22"/>
  </si>
  <si>
    <t>15-11-0622-00-004g-tg4g-resolution-MPM-related-comments</t>
    <phoneticPr fontId="22"/>
  </si>
  <si>
    <t xml:space="preserve">Rejected. There is no evaluated and quantified rationale on why the CSM in 2.4GHz band should be employing other modes than the current one. It would cost the MAC additional complexity to switch between different PHY modes. </t>
    <phoneticPr fontId="22"/>
  </si>
  <si>
    <t>Revised. The analysis and recommendations for coexistence issues are given in the Coexistence Assurance Document 10/668r5. Different types of intereference avoidance and mitigation by employing the MAC and PHY can be found in the document.</t>
    <phoneticPr fontId="22"/>
  </si>
  <si>
    <t>Rejected. Parameters MPMScanDurationBPAN and MPMScanDurationNBPAN are used to differentiate a passive scan from an active scan, hence covering the case of the on-demand MPM EB scanning. Recommending no change.</t>
    <phoneticPr fontId="22"/>
  </si>
  <si>
    <t>Rejected. By setting the appropriate primitive parameters, the scanning mode can be switched between the CSM mode and the operating PHY. Therefore, a new scan type to specify scanning in the CSM is unnecessary. Recommending no change.</t>
    <phoneticPr fontId="22"/>
  </si>
</sst>
</file>

<file path=xl/styles.xml><?xml version="1.0" encoding="utf-8"?>
<styleSheet xmlns="http://schemas.openxmlformats.org/spreadsheetml/2006/main">
  <numFmts count="1">
    <numFmt numFmtId="176" formatCode="dddd&quot;, &quot;mmmm\ dd&quot;, &quot;yyyy"/>
  </numFmts>
  <fonts count="27">
    <font>
      <sz val="12"/>
      <color theme="1"/>
      <name val="ＭＳ Ｐゴシック"/>
      <family val="2"/>
      <scheme val="minor"/>
    </font>
    <font>
      <b/>
      <sz val="12"/>
      <color theme="1"/>
      <name val="ＭＳ Ｐゴシック"/>
      <family val="2"/>
      <scheme val="minor"/>
    </font>
    <font>
      <u/>
      <sz val="12"/>
      <color theme="10"/>
      <name val="ＭＳ Ｐゴシック"/>
      <family val="2"/>
      <scheme val="minor"/>
    </font>
    <font>
      <u/>
      <sz val="12"/>
      <color theme="11"/>
      <name val="ＭＳ Ｐゴシック"/>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rgb="FF000000"/>
      <name val="Times New Roman"/>
      <family val="1"/>
    </font>
    <font>
      <b/>
      <sz val="12"/>
      <color theme="1"/>
      <name val="Times New Roman"/>
      <family val="1"/>
    </font>
    <font>
      <i/>
      <sz val="10.5"/>
      <color theme="1"/>
      <name val="Times New Roman"/>
      <family val="1"/>
    </font>
    <font>
      <b/>
      <sz val="10.5"/>
      <color theme="1"/>
      <name val="Times New Roman"/>
      <family val="1"/>
    </font>
    <font>
      <sz val="10.5"/>
      <color theme="1"/>
      <name val="Times New Roman"/>
      <family val="1"/>
    </font>
    <font>
      <sz val="14"/>
      <color theme="1"/>
      <name val="ＭＳ Ｐゴシック"/>
      <family val="3"/>
      <charset val="128"/>
      <scheme val="minor"/>
    </font>
    <font>
      <b/>
      <sz val="12"/>
      <name val="Arial"/>
      <family val="2"/>
    </font>
    <font>
      <sz val="12"/>
      <name val="Arial"/>
      <family val="2"/>
    </font>
    <font>
      <b/>
      <sz val="10"/>
      <name val="Arial"/>
      <family val="2"/>
    </font>
    <font>
      <b/>
      <sz val="14"/>
      <color theme="1"/>
      <name val="ＭＳ Ｐゴシック"/>
      <family val="3"/>
      <charset val="128"/>
      <scheme val="minor"/>
    </font>
    <font>
      <b/>
      <sz val="12"/>
      <name val="ＭＳ Ｐゴシック"/>
      <family val="3"/>
      <charset val="128"/>
      <scheme val="minor"/>
    </font>
    <font>
      <i/>
      <sz val="12"/>
      <name val="ＭＳ Ｐゴシック"/>
      <family val="3"/>
      <charset val="128"/>
      <scheme val="minor"/>
    </font>
    <font>
      <sz val="12"/>
      <color theme="1"/>
      <name val="Times New Roman"/>
      <family val="1"/>
    </font>
    <font>
      <sz val="6"/>
      <name val="ＭＳ Ｐゴシック"/>
      <family val="3"/>
      <charset val="128"/>
      <scheme val="minor"/>
    </font>
    <font>
      <sz val="12"/>
      <color rgb="FF0070C0"/>
      <name val="ＭＳ Ｐゴシック"/>
      <family val="2"/>
      <scheme val="minor"/>
    </font>
    <font>
      <sz val="12"/>
      <color rgb="FF0070C0"/>
      <name val="Calibri"/>
      <family val="2"/>
    </font>
    <font>
      <b/>
      <sz val="12"/>
      <color rgb="FF0070C0"/>
      <name val="ＭＳ Ｐゴシック"/>
      <family val="3"/>
      <charset val="128"/>
      <scheme val="minor"/>
    </font>
    <font>
      <sz val="12"/>
      <color rgb="FF0070C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07">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top"/>
    </xf>
    <xf numFmtId="0" fontId="8" fillId="0" borderId="2" xfId="0" applyFont="1" applyBorder="1" applyAlignment="1">
      <alignment vertical="top" wrapText="1"/>
    </xf>
    <xf numFmtId="0" fontId="7" fillId="0" borderId="2" xfId="0" applyFont="1" applyBorder="1" applyAlignment="1">
      <alignment vertical="top" wrapText="1"/>
    </xf>
    <xf numFmtId="176" fontId="8" fillId="0" borderId="2" xfId="0" applyNumberFormat="1" applyFont="1" applyBorder="1" applyAlignment="1">
      <alignment horizontal="lef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cellXfs>
  <cellStyles count="3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s>
  <dxfs count="0"/>
  <tableStyles count="0" defaultTableStyle="TableStyleMedium9" defaultPivotStyle="PivotStyleMedium4"/>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style val="18"/>
  <c:chart>
    <c:title>
      <c:tx>
        <c:rich>
          <a:bodyPr/>
          <a:lstStyle/>
          <a:p>
            <a:pPr>
              <a:defRPr lang="en-US"/>
            </a:pPr>
            <a:r>
              <a:rPr lang="en-US"/>
              <a:t>Comments</a:t>
            </a:r>
            <a:r>
              <a:rPr lang="en-US" baseline="0"/>
              <a:t> by group</a:t>
            </a:r>
          </a:p>
        </c:rich>
      </c:tx>
    </c:title>
    <c:view3D>
      <c:perspective val="30"/>
    </c:view3D>
    <c:plotArea>
      <c:layout>
        <c:manualLayout>
          <c:layoutTarget val="inner"/>
          <c:xMode val="edge"/>
          <c:yMode val="edge"/>
          <c:x val="6.3143493139306922E-2"/>
          <c:y val="4.2160737812911894E-2"/>
          <c:w val="0.78049583042626003"/>
          <c:h val="0.75785648335460065"/>
        </c:manualLayout>
      </c:layout>
      <c:bar3DChart>
        <c:barDir val="col"/>
        <c:grouping val="standard"/>
        <c:ser>
          <c:idx val="0"/>
          <c:order val="0"/>
          <c:tx>
            <c:strRef>
              <c:f>Summary!$H$15</c:f>
              <c:strCache>
                <c:ptCount val="1"/>
                <c:pt idx="0">
                  <c:v>Open</c:v>
                </c:pt>
              </c:strCache>
            </c:strRef>
          </c:tx>
          <c:spPr>
            <a:solidFill>
              <a:schemeClr val="accent2">
                <a:lumMod val="40000"/>
                <a:lumOff val="60000"/>
              </a:schemeClr>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11</c:v>
                </c:pt>
                <c:pt idx="2">
                  <c:v>2</c:v>
                </c:pt>
                <c:pt idx="3">
                  <c:v>3</c:v>
                </c:pt>
                <c:pt idx="4">
                  <c:v>1</c:v>
                </c:pt>
                <c:pt idx="5">
                  <c:v>3</c:v>
                </c:pt>
                <c:pt idx="6">
                  <c:v>87</c:v>
                </c:pt>
                <c:pt idx="7">
                  <c:v>4</c:v>
                </c:pt>
                <c:pt idx="8">
                  <c:v>3</c:v>
                </c:pt>
                <c:pt idx="9">
                  <c:v>2</c:v>
                </c:pt>
                <c:pt idx="10">
                  <c:v>20</c:v>
                </c:pt>
                <c:pt idx="11">
                  <c:v>1</c:v>
                </c:pt>
                <c:pt idx="12">
                  <c:v>3</c:v>
                </c:pt>
                <c:pt idx="13">
                  <c:v>13</c:v>
                </c:pt>
                <c:pt idx="14">
                  <c:v>10</c:v>
                </c:pt>
                <c:pt idx="15">
                  <c:v>7</c:v>
                </c:pt>
                <c:pt idx="16">
                  <c:v>26</c:v>
                </c:pt>
                <c:pt idx="17">
                  <c:v>6</c:v>
                </c:pt>
                <c:pt idx="18">
                  <c:v>8</c:v>
                </c:pt>
                <c:pt idx="19">
                  <c:v>14</c:v>
                </c:pt>
                <c:pt idx="20">
                  <c:v>1</c:v>
                </c:pt>
                <c:pt idx="21">
                  <c:v>11</c:v>
                </c:pt>
                <c:pt idx="22">
                  <c:v>24</c:v>
                </c:pt>
                <c:pt idx="23">
                  <c:v>2</c:v>
                </c:pt>
              </c:numCache>
            </c:numRef>
          </c:val>
        </c:ser>
        <c:ser>
          <c:idx val="1"/>
          <c:order val="1"/>
          <c:tx>
            <c:strRef>
              <c:f>Summary!$I$15</c:f>
              <c:strCache>
                <c:ptCount val="1"/>
                <c:pt idx="0">
                  <c:v>WIP</c:v>
                </c:pt>
              </c:strCache>
            </c:strRef>
          </c:tx>
          <c:spPr>
            <a:solidFill>
              <a:srgbClr val="3366FF"/>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2"/>
          <c:order val="2"/>
          <c:tx>
            <c:strRef>
              <c:f>Summary!$J$15</c:f>
              <c:strCache>
                <c:ptCount val="1"/>
                <c:pt idx="0">
                  <c:v>rdy 2 vote</c:v>
                </c:pt>
              </c:strCache>
            </c:strRef>
          </c:tx>
          <c:spPr>
            <a:solidFill>
              <a:srgbClr val="FFFF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3"/>
          <c:order val="3"/>
          <c:tx>
            <c:strRef>
              <c:f>Summary!$K$15</c:f>
              <c:strCache>
                <c:ptCount val="1"/>
                <c:pt idx="0">
                  <c:v>Closed</c:v>
                </c:pt>
              </c:strCache>
            </c:strRef>
          </c:tx>
          <c:spPr>
            <a:solidFill>
              <a:srgbClr val="0080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hape val="box"/>
        <c:axId val="102280192"/>
        <c:axId val="102286080"/>
        <c:axId val="100820288"/>
      </c:bar3DChart>
      <c:catAx>
        <c:axId val="102280192"/>
        <c:scaling>
          <c:orientation val="minMax"/>
        </c:scaling>
        <c:axPos val="b"/>
        <c:majorGridlines/>
        <c:tickLblPos val="nextTo"/>
        <c:txPr>
          <a:bodyPr/>
          <a:lstStyle/>
          <a:p>
            <a:pPr>
              <a:defRPr lang="en-US"/>
            </a:pPr>
            <a:endParaRPr lang="ja-JP"/>
          </a:p>
        </c:txPr>
        <c:crossAx val="102286080"/>
        <c:crosses val="autoZero"/>
        <c:auto val="1"/>
        <c:lblAlgn val="ctr"/>
        <c:lblOffset val="100"/>
      </c:catAx>
      <c:valAx>
        <c:axId val="102286080"/>
        <c:scaling>
          <c:orientation val="minMax"/>
        </c:scaling>
        <c:axPos val="l"/>
        <c:majorGridlines/>
        <c:numFmt formatCode="General" sourceLinked="1"/>
        <c:tickLblPos val="nextTo"/>
        <c:txPr>
          <a:bodyPr/>
          <a:lstStyle/>
          <a:p>
            <a:pPr>
              <a:defRPr lang="en-US"/>
            </a:pPr>
            <a:endParaRPr lang="ja-JP"/>
          </a:p>
        </c:txPr>
        <c:crossAx val="102280192"/>
        <c:crosses val="autoZero"/>
        <c:crossBetween val="between"/>
      </c:valAx>
      <c:serAx>
        <c:axId val="100820288"/>
        <c:scaling>
          <c:orientation val="minMax"/>
        </c:scaling>
        <c:axPos val="b"/>
        <c:tickLblPos val="nextTo"/>
        <c:txPr>
          <a:bodyPr/>
          <a:lstStyle/>
          <a:p>
            <a:pPr>
              <a:defRPr lang="en-US"/>
            </a:pPr>
            <a:endParaRPr lang="ja-JP"/>
          </a:p>
        </c:txPr>
        <c:crossAx val="102286080"/>
        <c:crosses val="autoZero"/>
      </c:serAx>
    </c:plotArea>
    <c:legend>
      <c:legendPos val="r"/>
      <c:txPr>
        <a:bodyPr/>
        <a:lstStyle/>
        <a:p>
          <a:pPr>
            <a:defRPr lang="en-US"/>
          </a:pPr>
          <a:endParaRPr lang="ja-JP"/>
        </a:p>
      </c:txPr>
    </c:legend>
    <c:plotVisOnly val="1"/>
    <c:dispBlanksAs val="gap"/>
  </c:chart>
  <c:printSettings>
    <c:headerFooter/>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ja-JP"/>
  <c:style val="18"/>
  <c:chart>
    <c:title>
      <c:tx>
        <c:rich>
          <a:bodyPr/>
          <a:lstStyle/>
          <a:p>
            <a:pPr>
              <a:defRPr lang="en-US"/>
            </a:pPr>
            <a:r>
              <a:rPr lang="en-US"/>
              <a:t>Comment</a:t>
            </a:r>
            <a:r>
              <a:rPr lang="en-US" baseline="0"/>
              <a:t> </a:t>
            </a:r>
            <a:r>
              <a:rPr lang="en-US"/>
              <a:t>Assignments</a:t>
            </a:r>
          </a:p>
        </c:rich>
      </c:tx>
    </c:title>
    <c:view3D>
      <c:perspective val="30"/>
    </c:view3D>
    <c:plotArea>
      <c:layout>
        <c:manualLayout>
          <c:layoutTarget val="inner"/>
          <c:xMode val="edge"/>
          <c:yMode val="edge"/>
          <c:x val="5.4552962758849834E-2"/>
          <c:y val="0.13617308474738501"/>
          <c:w val="0.80503348155306098"/>
          <c:h val="0.57377624671916005"/>
        </c:manualLayout>
      </c:layout>
      <c:bar3DChart>
        <c:barDir val="col"/>
        <c:grouping val="standard"/>
        <c:ser>
          <c:idx val="0"/>
          <c:order val="0"/>
          <c:tx>
            <c:strRef>
              <c:f>Summary!$B$15</c:f>
              <c:strCache>
                <c:ptCount val="1"/>
                <c:pt idx="0">
                  <c:v>Open</c:v>
                </c:pt>
              </c:strCache>
            </c:strRef>
          </c:tx>
          <c:spPr>
            <a:solidFill>
              <a:schemeClr val="accent2">
                <a:lumMod val="20000"/>
                <a:lumOff val="80000"/>
              </a:schemeClr>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Summary!$B$16:$B$57</c:f>
              <c:numCache>
                <c:formatCode>General</c:formatCode>
                <c:ptCount val="42"/>
                <c:pt idx="41">
                  <c:v>262</c:v>
                </c:pt>
              </c:numCache>
            </c:numRef>
          </c:val>
        </c:ser>
        <c:ser>
          <c:idx val="1"/>
          <c:order val="1"/>
          <c:tx>
            <c:strRef>
              <c:f>Summary!$C$15</c:f>
              <c:strCache>
                <c:ptCount val="1"/>
                <c:pt idx="0">
                  <c:v>WIP</c:v>
                </c:pt>
              </c:strCache>
            </c:strRef>
          </c:tx>
          <c:spPr>
            <a:solidFill>
              <a:srgbClr val="3366FF"/>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Summary!$C$16:$C$57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2"/>
          <c:order val="2"/>
          <c:tx>
            <c:strRef>
              <c:f>Summary!$D$15</c:f>
              <c:strCache>
                <c:ptCount val="1"/>
                <c:pt idx="0">
                  <c:v>rdy 2 vote</c:v>
                </c:pt>
              </c:strCache>
            </c:strRef>
          </c:tx>
          <c:spPr>
            <a:solidFill>
              <a:srgbClr val="FFFF00"/>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Summary!$D$16:$D$57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3"/>
          <c:order val="3"/>
          <c:tx>
            <c:strRef>
              <c:f>Summary!$E$15</c:f>
              <c:strCache>
                <c:ptCount val="1"/>
                <c:pt idx="0">
                  <c:v>Closed</c:v>
                </c:pt>
              </c:strCache>
            </c:strRef>
          </c:tx>
          <c:spPr>
            <a:solidFill>
              <a:srgbClr val="008000"/>
            </a:solidFill>
          </c:spPr>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Summary!$E$16:$E$57</c:f>
              <c:numCache>
                <c:formatCode>General</c:formatCode>
                <c:ptCount val="42"/>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hape val="box"/>
        <c:axId val="101692160"/>
        <c:axId val="101693696"/>
        <c:axId val="101650880"/>
      </c:bar3DChart>
      <c:catAx>
        <c:axId val="101692160"/>
        <c:scaling>
          <c:orientation val="minMax"/>
        </c:scaling>
        <c:axPos val="b"/>
        <c:majorGridlines/>
        <c:tickLblPos val="nextTo"/>
        <c:txPr>
          <a:bodyPr/>
          <a:lstStyle/>
          <a:p>
            <a:pPr>
              <a:defRPr lang="en-US"/>
            </a:pPr>
            <a:endParaRPr lang="ja-JP"/>
          </a:p>
        </c:txPr>
        <c:crossAx val="101693696"/>
        <c:crosses val="autoZero"/>
        <c:auto val="1"/>
        <c:lblAlgn val="ctr"/>
        <c:lblOffset val="100"/>
      </c:catAx>
      <c:valAx>
        <c:axId val="101693696"/>
        <c:scaling>
          <c:orientation val="minMax"/>
        </c:scaling>
        <c:axPos val="l"/>
        <c:majorGridlines/>
        <c:numFmt formatCode="General" sourceLinked="1"/>
        <c:tickLblPos val="nextTo"/>
        <c:txPr>
          <a:bodyPr/>
          <a:lstStyle/>
          <a:p>
            <a:pPr>
              <a:defRPr lang="en-US"/>
            </a:pPr>
            <a:endParaRPr lang="ja-JP"/>
          </a:p>
        </c:txPr>
        <c:crossAx val="101692160"/>
        <c:crosses val="autoZero"/>
        <c:crossBetween val="between"/>
      </c:valAx>
      <c:serAx>
        <c:axId val="101650880"/>
        <c:scaling>
          <c:orientation val="minMax"/>
        </c:scaling>
        <c:axPos val="b"/>
        <c:tickLblPos val="nextTo"/>
        <c:txPr>
          <a:bodyPr/>
          <a:lstStyle/>
          <a:p>
            <a:pPr>
              <a:defRPr lang="en-US"/>
            </a:pPr>
            <a:endParaRPr lang="ja-JP"/>
          </a:p>
        </c:txPr>
        <c:crossAx val="101693696"/>
        <c:crosses val="autoZero"/>
      </c:serAx>
    </c:plotArea>
    <c:legend>
      <c:legendPos val="r"/>
      <c:txPr>
        <a:bodyPr/>
        <a:lstStyle/>
        <a:p>
          <a:pPr>
            <a:defRPr lang="en-US"/>
          </a:pPr>
          <a:endParaRPr lang="ja-JP"/>
        </a:p>
      </c:txPr>
    </c:legend>
    <c:plotVisOnly val="1"/>
    <c:dispBlanksAs val="gap"/>
  </c:chart>
  <c:printSettings>
    <c:headerFooter/>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E25"/>
  <sheetViews>
    <sheetView workbookViewId="0">
      <selection activeCell="E2" sqref="E2"/>
    </sheetView>
  </sheetViews>
  <sheetFormatPr defaultColWidth="11" defaultRowHeight="14.25"/>
  <cols>
    <col min="4" max="4" width="40.875" customWidth="1"/>
    <col min="5" max="5" width="78.375" customWidth="1"/>
  </cols>
  <sheetData>
    <row r="2" spans="2:5" ht="26.25">
      <c r="B2" s="6"/>
      <c r="C2" s="7" t="s">
        <v>597</v>
      </c>
      <c r="D2" s="8"/>
      <c r="E2" s="9" t="s">
        <v>764</v>
      </c>
    </row>
    <row r="3" spans="2:5" ht="15">
      <c r="B3" s="6"/>
      <c r="C3" s="6"/>
      <c r="D3" s="6"/>
      <c r="E3" s="6"/>
    </row>
    <row r="4" spans="2:5" ht="18.75">
      <c r="B4" s="6"/>
      <c r="C4" s="6"/>
      <c r="D4" s="10" t="s">
        <v>582</v>
      </c>
      <c r="E4" s="6"/>
    </row>
    <row r="5" spans="2:5" ht="18.75">
      <c r="B5" s="6"/>
      <c r="C5" s="6"/>
      <c r="D5" s="10" t="s">
        <v>583</v>
      </c>
      <c r="E5" s="6"/>
    </row>
    <row r="6" spans="2:5" ht="18.75">
      <c r="B6" s="6"/>
      <c r="C6" s="10"/>
      <c r="D6" s="6"/>
      <c r="E6" s="6"/>
    </row>
    <row r="7" spans="2:5" ht="23.1" customHeight="1">
      <c r="B7" s="6"/>
      <c r="C7" s="11" t="s">
        <v>584</v>
      </c>
      <c r="D7" s="91" t="s">
        <v>585</v>
      </c>
      <c r="E7" s="91"/>
    </row>
    <row r="8" spans="2:5" ht="26.1" customHeight="1">
      <c r="B8" s="6"/>
      <c r="C8" s="11" t="s">
        <v>586</v>
      </c>
      <c r="D8" s="92" t="s">
        <v>598</v>
      </c>
      <c r="E8" s="92"/>
    </row>
    <row r="9" spans="2:5" ht="31.5">
      <c r="B9" s="6"/>
      <c r="C9" s="11" t="s">
        <v>587</v>
      </c>
      <c r="D9" s="93" t="s">
        <v>655</v>
      </c>
      <c r="E9" s="93"/>
    </row>
    <row r="10" spans="2:5" ht="15.75">
      <c r="B10" s="6"/>
      <c r="C10" s="94" t="s">
        <v>588</v>
      </c>
      <c r="D10" s="12" t="s">
        <v>599</v>
      </c>
      <c r="E10" s="12" t="s">
        <v>601</v>
      </c>
    </row>
    <row r="11" spans="2:5" ht="15.75">
      <c r="B11" s="6"/>
      <c r="C11" s="95"/>
      <c r="D11" s="12" t="s">
        <v>600</v>
      </c>
      <c r="E11" s="12"/>
    </row>
    <row r="12" spans="2:5" ht="15.75">
      <c r="B12" s="6"/>
      <c r="C12" s="95"/>
      <c r="D12" s="12" t="s">
        <v>602</v>
      </c>
      <c r="E12" s="12" t="s">
        <v>603</v>
      </c>
    </row>
    <row r="13" spans="2:5" ht="15.75">
      <c r="B13" s="6"/>
      <c r="C13" s="96"/>
      <c r="D13" s="13"/>
      <c r="E13" s="14"/>
    </row>
    <row r="14" spans="2:5" ht="15.75">
      <c r="B14" s="6"/>
      <c r="C14" s="94" t="s">
        <v>589</v>
      </c>
      <c r="D14" s="15" t="s">
        <v>604</v>
      </c>
      <c r="E14" s="12"/>
    </row>
    <row r="15" spans="2:5" ht="15.75">
      <c r="B15" s="6"/>
      <c r="C15" s="97"/>
      <c r="D15" s="98"/>
      <c r="E15" s="98"/>
    </row>
    <row r="16" spans="2:5" ht="27.95" customHeight="1">
      <c r="B16" s="6"/>
      <c r="C16" s="12" t="s">
        <v>590</v>
      </c>
      <c r="D16" s="91" t="s">
        <v>591</v>
      </c>
      <c r="E16" s="91"/>
    </row>
    <row r="17" spans="2:5" ht="27.95" customHeight="1">
      <c r="B17" s="16"/>
      <c r="C17" s="11" t="s">
        <v>592</v>
      </c>
      <c r="D17" s="91" t="s">
        <v>605</v>
      </c>
      <c r="E17" s="91"/>
    </row>
    <row r="18" spans="2:5" ht="51.95" customHeight="1">
      <c r="B18" s="16"/>
      <c r="C18" s="17" t="s">
        <v>593</v>
      </c>
      <c r="D18" s="91" t="s">
        <v>594</v>
      </c>
      <c r="E18" s="91"/>
    </row>
    <row r="19" spans="2:5" ht="24" customHeight="1">
      <c r="B19" s="16"/>
      <c r="C19" s="13" t="s">
        <v>595</v>
      </c>
      <c r="D19" s="91" t="s">
        <v>596</v>
      </c>
      <c r="E19" s="91"/>
    </row>
    <row r="20" spans="2:5" ht="15">
      <c r="B20" s="6"/>
      <c r="C20" s="6"/>
      <c r="D20" s="6"/>
      <c r="E20" s="6"/>
    </row>
    <row r="21" spans="2:5" ht="15.75">
      <c r="B21" s="6"/>
      <c r="C21" s="49" t="s">
        <v>717</v>
      </c>
      <c r="D21" s="49"/>
      <c r="E21" s="49"/>
    </row>
    <row r="22" spans="2:5" ht="15.75">
      <c r="B22" s="6"/>
      <c r="C22" s="50"/>
      <c r="D22" s="50"/>
      <c r="E22" s="50"/>
    </row>
    <row r="23" spans="2:5" ht="15.75">
      <c r="B23" s="6"/>
      <c r="C23" s="50" t="s">
        <v>718</v>
      </c>
      <c r="D23" s="50" t="s">
        <v>719</v>
      </c>
      <c r="E23" s="50"/>
    </row>
    <row r="24" spans="2:5" ht="15.75">
      <c r="C24" s="50" t="s">
        <v>720</v>
      </c>
      <c r="D24" s="51" t="s">
        <v>721</v>
      </c>
      <c r="E24" s="51" t="s">
        <v>722</v>
      </c>
    </row>
    <row r="25" spans="2:5" ht="15.75">
      <c r="C25" s="52"/>
      <c r="D25" s="52"/>
      <c r="E25" s="52"/>
    </row>
  </sheetData>
  <mergeCells count="10">
    <mergeCell ref="C10:C13"/>
    <mergeCell ref="C14:C15"/>
    <mergeCell ref="D15:E15"/>
    <mergeCell ref="D16:E16"/>
    <mergeCell ref="D17:E17"/>
    <mergeCell ref="D18:E18"/>
    <mergeCell ref="D19:E19"/>
    <mergeCell ref="D7:E7"/>
    <mergeCell ref="D8:E8"/>
    <mergeCell ref="D9:E9"/>
  </mergeCells>
  <phoneticPr fontId="22"/>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filterMode="1"/>
  <dimension ref="A1:XEU263"/>
  <sheetViews>
    <sheetView tabSelected="1" topLeftCell="H1" workbookViewId="0">
      <pane ySplit="1" topLeftCell="A7" activePane="bottomLeft" state="frozen"/>
      <selection pane="bottomLeft" activeCell="L7" sqref="L7"/>
    </sheetView>
  </sheetViews>
  <sheetFormatPr defaultColWidth="10.875" defaultRowHeight="14.25"/>
  <cols>
    <col min="1" max="1" width="10.5" style="4" customWidth="1"/>
    <col min="2" max="2" width="19.5" style="4" bestFit="1" customWidth="1"/>
    <col min="3" max="3" width="11.375" style="4" bestFit="1" customWidth="1"/>
    <col min="4" max="4" width="6.625" style="4" customWidth="1"/>
    <col min="5" max="5" width="12.125" style="4" bestFit="1" customWidth="1"/>
    <col min="6" max="6" width="6.625" style="4" customWidth="1"/>
    <col min="7" max="7" width="36" style="1" customWidth="1"/>
    <col min="8" max="8" width="10.875" style="4"/>
    <col min="9" max="9" width="11" style="4" hidden="1" customWidth="1"/>
    <col min="10" max="10" width="36" style="1" customWidth="1"/>
    <col min="11" max="11" width="10.875" style="4" customWidth="1"/>
    <col min="12" max="12" width="36.875" style="90" customWidth="1"/>
    <col min="13" max="15" width="10.875" style="4" hidden="1" customWidth="1"/>
    <col min="16" max="16" width="10.875" style="42"/>
    <col min="17" max="17" width="15.125" style="46" bestFit="1" customWidth="1"/>
    <col min="18" max="18" width="16.5" style="4" hidden="1" customWidth="1"/>
    <col min="19" max="20" width="14.5" style="4" hidden="1" customWidth="1"/>
    <col min="21" max="16384" width="10.875" style="4"/>
  </cols>
  <sheetData>
    <row r="1" spans="1:20" s="3" customFormat="1" ht="28.5">
      <c r="A1" s="3" t="s">
        <v>0</v>
      </c>
      <c r="B1" s="3" t="s">
        <v>1</v>
      </c>
      <c r="C1" s="3" t="s">
        <v>2</v>
      </c>
      <c r="D1" s="3" t="s">
        <v>3</v>
      </c>
      <c r="E1" s="3" t="s">
        <v>4</v>
      </c>
      <c r="F1" s="3" t="s">
        <v>5</v>
      </c>
      <c r="G1" s="3" t="s">
        <v>6</v>
      </c>
      <c r="H1" s="3" t="s">
        <v>7</v>
      </c>
      <c r="I1" s="3" t="s">
        <v>8</v>
      </c>
      <c r="J1" s="3" t="s">
        <v>9</v>
      </c>
      <c r="K1" s="3" t="s">
        <v>10</v>
      </c>
      <c r="L1" s="88"/>
      <c r="M1" s="3" t="s">
        <v>11</v>
      </c>
      <c r="N1" s="3" t="s">
        <v>12</v>
      </c>
      <c r="O1" s="3" t="s">
        <v>13</v>
      </c>
      <c r="P1" s="41" t="s">
        <v>623</v>
      </c>
      <c r="Q1" s="41" t="s">
        <v>667</v>
      </c>
      <c r="R1" s="3" t="s">
        <v>666</v>
      </c>
      <c r="S1" s="3" t="s">
        <v>708</v>
      </c>
      <c r="T1" s="3" t="s">
        <v>709</v>
      </c>
    </row>
    <row r="2" spans="1:20" ht="28.5" hidden="1">
      <c r="A2" s="4">
        <v>1</v>
      </c>
      <c r="B2" s="4" t="s">
        <v>572</v>
      </c>
      <c r="C2" s="4" t="s">
        <v>125</v>
      </c>
      <c r="D2" s="4">
        <v>43</v>
      </c>
      <c r="E2" s="4">
        <v>9.1999999999999993</v>
      </c>
      <c r="F2" s="4">
        <v>13</v>
      </c>
      <c r="G2" s="1" t="s">
        <v>579</v>
      </c>
      <c r="I2" s="4" t="s">
        <v>17</v>
      </c>
      <c r="J2" s="1" t="s">
        <v>580</v>
      </c>
      <c r="K2" s="4" t="s">
        <v>662</v>
      </c>
      <c r="L2" s="86"/>
      <c r="P2" s="42" t="s">
        <v>624</v>
      </c>
      <c r="Q2" s="46" t="s">
        <v>706</v>
      </c>
      <c r="R2" s="4" t="str">
        <f>CONCATENATE(C2,K2)</f>
        <v>GeneralOpen</v>
      </c>
      <c r="S2" s="4" t="str">
        <f>CONCATENATE(P2,K2)</f>
        <v>Frame SizeOpen</v>
      </c>
      <c r="T2" s="4" t="str">
        <f>CONCATENATE(Q2,K2)</f>
        <v>unassignedOpen</v>
      </c>
    </row>
    <row r="3" spans="1:20" ht="42.75" hidden="1">
      <c r="A3" s="4">
        <v>2</v>
      </c>
      <c r="B3" s="4" t="s">
        <v>572</v>
      </c>
      <c r="C3" s="4" t="s">
        <v>15</v>
      </c>
      <c r="D3" s="4">
        <v>69</v>
      </c>
      <c r="E3" s="4" t="s">
        <v>42</v>
      </c>
      <c r="F3" s="4">
        <v>1</v>
      </c>
      <c r="G3" s="1" t="s">
        <v>577</v>
      </c>
      <c r="I3" s="4" t="s">
        <v>17</v>
      </c>
      <c r="J3" s="1" t="s">
        <v>578</v>
      </c>
      <c r="K3" s="4" t="s">
        <v>662</v>
      </c>
      <c r="L3" s="86"/>
      <c r="P3" s="42" t="s">
        <v>625</v>
      </c>
      <c r="Q3" s="46" t="s">
        <v>706</v>
      </c>
      <c r="R3" s="4" t="str">
        <f t="shared" ref="R3:R66" si="0">CONCATENATE(C3,K3)</f>
        <v>TechnicalOpen</v>
      </c>
      <c r="S3" s="4" t="str">
        <f t="shared" ref="S3:S66" si="1">CONCATENATE(P3,K3)</f>
        <v>Radio SpecOpen</v>
      </c>
      <c r="T3" s="4" t="str">
        <f t="shared" ref="T3:T66" si="2">CONCATENATE(Q3,K3)</f>
        <v>unassignedOpen</v>
      </c>
    </row>
    <row r="4" spans="1:20" ht="71.25" hidden="1">
      <c r="A4" s="4">
        <v>3</v>
      </c>
      <c r="B4" s="4" t="s">
        <v>572</v>
      </c>
      <c r="C4" s="4" t="s">
        <v>15</v>
      </c>
      <c r="D4" s="4">
        <v>70</v>
      </c>
      <c r="E4" s="4" t="s">
        <v>37</v>
      </c>
      <c r="F4" s="4">
        <v>1</v>
      </c>
      <c r="G4" s="1" t="s">
        <v>575</v>
      </c>
      <c r="I4" s="4" t="s">
        <v>17</v>
      </c>
      <c r="J4" s="1" t="s">
        <v>576</v>
      </c>
      <c r="K4" s="4" t="s">
        <v>662</v>
      </c>
      <c r="L4" s="86"/>
      <c r="P4" s="42" t="s">
        <v>625</v>
      </c>
      <c r="Q4" s="46" t="s">
        <v>706</v>
      </c>
      <c r="R4" s="4" t="str">
        <f t="shared" si="0"/>
        <v>TechnicalOpen</v>
      </c>
      <c r="S4" s="4" t="str">
        <f t="shared" si="1"/>
        <v>Radio SpecOpen</v>
      </c>
      <c r="T4" s="4" t="str">
        <f t="shared" si="2"/>
        <v>unassignedOpen</v>
      </c>
    </row>
    <row r="5" spans="1:20" ht="71.25" hidden="1">
      <c r="A5" s="4">
        <v>4</v>
      </c>
      <c r="B5" s="4" t="s">
        <v>572</v>
      </c>
      <c r="C5" s="4" t="s">
        <v>15</v>
      </c>
      <c r="D5" s="4">
        <v>69</v>
      </c>
      <c r="E5" s="4" t="s">
        <v>37</v>
      </c>
      <c r="F5" s="4">
        <v>53</v>
      </c>
      <c r="G5" s="1" t="s">
        <v>573</v>
      </c>
      <c r="I5" s="4" t="s">
        <v>17</v>
      </c>
      <c r="J5" s="1" t="s">
        <v>574</v>
      </c>
      <c r="K5" s="4" t="s">
        <v>662</v>
      </c>
      <c r="L5" s="86"/>
      <c r="P5" s="42" t="s">
        <v>625</v>
      </c>
      <c r="Q5" s="46" t="s">
        <v>706</v>
      </c>
      <c r="R5" s="4" t="str">
        <f t="shared" si="0"/>
        <v>TechnicalOpen</v>
      </c>
      <c r="S5" s="4" t="str">
        <f t="shared" si="1"/>
        <v>Radio SpecOpen</v>
      </c>
      <c r="T5" s="4" t="str">
        <f t="shared" si="2"/>
        <v>unassignedOpen</v>
      </c>
    </row>
    <row r="6" spans="1:20" ht="228" hidden="1">
      <c r="A6" s="4">
        <v>5</v>
      </c>
      <c r="B6" s="4" t="s">
        <v>548</v>
      </c>
      <c r="C6" s="4" t="s">
        <v>15</v>
      </c>
      <c r="D6" s="4">
        <v>19</v>
      </c>
      <c r="F6" s="4">
        <v>1</v>
      </c>
      <c r="G6" s="1" t="s">
        <v>570</v>
      </c>
      <c r="I6" s="4" t="s">
        <v>17</v>
      </c>
      <c r="J6" s="1" t="s">
        <v>571</v>
      </c>
      <c r="K6" s="4" t="s">
        <v>662</v>
      </c>
      <c r="L6" s="86"/>
      <c r="P6" s="42" t="s">
        <v>626</v>
      </c>
      <c r="Q6" s="46" t="s">
        <v>706</v>
      </c>
      <c r="R6" s="4" t="str">
        <f t="shared" si="0"/>
        <v>TechnicalOpen</v>
      </c>
      <c r="S6" s="4" t="str">
        <f t="shared" si="1"/>
        <v>Channel PageOpen</v>
      </c>
      <c r="T6" s="4" t="str">
        <f t="shared" si="2"/>
        <v>unassignedOpen</v>
      </c>
    </row>
    <row r="7" spans="1:20" ht="185.25">
      <c r="A7" s="4">
        <v>6</v>
      </c>
      <c r="B7" s="4" t="s">
        <v>548</v>
      </c>
      <c r="C7" s="4" t="s">
        <v>15</v>
      </c>
      <c r="D7" s="4">
        <v>11</v>
      </c>
      <c r="F7" s="4">
        <v>40</v>
      </c>
      <c r="G7" s="1" t="s">
        <v>724</v>
      </c>
      <c r="I7" s="4" t="s">
        <v>17</v>
      </c>
      <c r="J7" s="1" t="s">
        <v>723</v>
      </c>
      <c r="K7" s="4" t="s">
        <v>662</v>
      </c>
      <c r="L7" s="89" t="s">
        <v>726</v>
      </c>
      <c r="P7" s="42" t="s">
        <v>627</v>
      </c>
      <c r="Q7" s="46" t="s">
        <v>706</v>
      </c>
      <c r="R7" s="4" t="str">
        <f t="shared" si="0"/>
        <v>TechnicalOpen</v>
      </c>
      <c r="S7" s="4" t="str">
        <f t="shared" si="1"/>
        <v>MPMOpen</v>
      </c>
      <c r="T7" s="4" t="str">
        <f t="shared" si="2"/>
        <v>unassignedOpen</v>
      </c>
    </row>
    <row r="8" spans="1:20" ht="228">
      <c r="A8" s="4">
        <v>7</v>
      </c>
      <c r="B8" s="4" t="s">
        <v>548</v>
      </c>
      <c r="C8" s="4" t="s">
        <v>15</v>
      </c>
      <c r="D8" s="4">
        <v>26</v>
      </c>
      <c r="F8" s="4">
        <v>5</v>
      </c>
      <c r="G8" s="1" t="s">
        <v>568</v>
      </c>
      <c r="I8" s="4" t="s">
        <v>17</v>
      </c>
      <c r="J8" s="1" t="s">
        <v>569</v>
      </c>
      <c r="K8" s="4" t="s">
        <v>662</v>
      </c>
      <c r="L8" s="89" t="s">
        <v>768</v>
      </c>
      <c r="P8" s="42" t="s">
        <v>627</v>
      </c>
      <c r="Q8" s="46" t="s">
        <v>706</v>
      </c>
      <c r="R8" s="4" t="str">
        <f t="shared" si="0"/>
        <v>TechnicalOpen</v>
      </c>
      <c r="S8" s="4" t="str">
        <f t="shared" si="1"/>
        <v>MPMOpen</v>
      </c>
      <c r="T8" s="4" t="str">
        <f t="shared" si="2"/>
        <v>unassignedOpen</v>
      </c>
    </row>
    <row r="9" spans="1:20" ht="142.5">
      <c r="A9" s="4">
        <v>8</v>
      </c>
      <c r="B9" s="4" t="s">
        <v>548</v>
      </c>
      <c r="C9" s="4" t="s">
        <v>15</v>
      </c>
      <c r="D9" s="4">
        <v>12</v>
      </c>
      <c r="F9" s="4">
        <v>26</v>
      </c>
      <c r="G9" s="1" t="s">
        <v>566</v>
      </c>
      <c r="I9" s="4" t="s">
        <v>17</v>
      </c>
      <c r="J9" s="1" t="s">
        <v>567</v>
      </c>
      <c r="K9" s="4" t="s">
        <v>662</v>
      </c>
      <c r="L9" s="89" t="s">
        <v>767</v>
      </c>
      <c r="P9" s="42" t="s">
        <v>627</v>
      </c>
      <c r="Q9" s="46" t="s">
        <v>706</v>
      </c>
      <c r="R9" s="4" t="str">
        <f t="shared" si="0"/>
        <v>TechnicalOpen</v>
      </c>
      <c r="S9" s="4" t="str">
        <f t="shared" si="1"/>
        <v>MPMOpen</v>
      </c>
      <c r="T9" s="4" t="str">
        <f t="shared" si="2"/>
        <v>unassignedOpen</v>
      </c>
    </row>
    <row r="10" spans="1:20" ht="128.25">
      <c r="A10" s="4">
        <v>9</v>
      </c>
      <c r="B10" s="4" t="s">
        <v>548</v>
      </c>
      <c r="C10" s="4" t="s">
        <v>15</v>
      </c>
      <c r="D10" s="4">
        <v>12</v>
      </c>
      <c r="F10" s="4">
        <v>26</v>
      </c>
      <c r="G10" s="1" t="s">
        <v>564</v>
      </c>
      <c r="I10" s="4" t="s">
        <v>17</v>
      </c>
      <c r="J10" s="1" t="s">
        <v>565</v>
      </c>
      <c r="K10" s="4" t="s">
        <v>662</v>
      </c>
      <c r="L10" s="89" t="s">
        <v>727</v>
      </c>
      <c r="P10" s="42" t="s">
        <v>627</v>
      </c>
      <c r="Q10" s="46" t="s">
        <v>706</v>
      </c>
      <c r="R10" s="4" t="str">
        <f t="shared" si="0"/>
        <v>TechnicalOpen</v>
      </c>
      <c r="S10" s="4" t="str">
        <f t="shared" si="1"/>
        <v>MPMOpen</v>
      </c>
      <c r="T10" s="4" t="str">
        <f t="shared" si="2"/>
        <v>unassignedOpen</v>
      </c>
    </row>
    <row r="11" spans="1:20" ht="228" hidden="1">
      <c r="A11" s="4">
        <v>10</v>
      </c>
      <c r="B11" s="4" t="s">
        <v>548</v>
      </c>
      <c r="C11" s="4" t="s">
        <v>15</v>
      </c>
      <c r="D11" s="4">
        <v>52</v>
      </c>
      <c r="F11" s="4">
        <v>10</v>
      </c>
      <c r="G11" s="1" t="s">
        <v>562</v>
      </c>
      <c r="I11" s="4" t="s">
        <v>17</v>
      </c>
      <c r="J11" s="1" t="s">
        <v>563</v>
      </c>
      <c r="K11" s="4" t="s">
        <v>662</v>
      </c>
      <c r="L11" s="86"/>
      <c r="P11" s="42" t="s">
        <v>628</v>
      </c>
      <c r="Q11" s="46" t="s">
        <v>706</v>
      </c>
      <c r="R11" s="4" t="str">
        <f t="shared" si="0"/>
        <v>TechnicalOpen</v>
      </c>
      <c r="S11" s="4" t="str">
        <f t="shared" si="1"/>
        <v>FECOpen</v>
      </c>
      <c r="T11" s="4" t="str">
        <f t="shared" si="2"/>
        <v>unassignedOpen</v>
      </c>
    </row>
    <row r="12" spans="1:20" ht="71.25" hidden="1">
      <c r="A12" s="4">
        <v>11</v>
      </c>
      <c r="B12" s="4" t="s">
        <v>548</v>
      </c>
      <c r="C12" s="4" t="s">
        <v>15</v>
      </c>
      <c r="D12" s="4">
        <v>52</v>
      </c>
      <c r="F12" s="4">
        <v>10</v>
      </c>
      <c r="G12" s="1" t="s">
        <v>560</v>
      </c>
      <c r="I12" s="4" t="s">
        <v>17</v>
      </c>
      <c r="J12" s="1" t="s">
        <v>561</v>
      </c>
      <c r="K12" s="4" t="s">
        <v>662</v>
      </c>
      <c r="L12" s="86"/>
      <c r="P12" s="42" t="s">
        <v>629</v>
      </c>
      <c r="Q12" s="46" t="s">
        <v>706</v>
      </c>
      <c r="R12" s="4" t="str">
        <f t="shared" si="0"/>
        <v>TechnicalOpen</v>
      </c>
      <c r="S12" s="4" t="str">
        <f t="shared" si="1"/>
        <v>SFDOpen</v>
      </c>
      <c r="T12" s="4" t="str">
        <f t="shared" si="2"/>
        <v>unassignedOpen</v>
      </c>
    </row>
    <row r="13" spans="1:20" ht="299.25">
      <c r="A13" s="4">
        <v>12</v>
      </c>
      <c r="B13" s="4" t="s">
        <v>548</v>
      </c>
      <c r="C13" s="4" t="s">
        <v>15</v>
      </c>
      <c r="D13" s="4">
        <v>11</v>
      </c>
      <c r="F13" s="4">
        <v>26</v>
      </c>
      <c r="G13" s="1" t="s">
        <v>558</v>
      </c>
      <c r="I13" s="4" t="s">
        <v>17</v>
      </c>
      <c r="J13" s="1" t="s">
        <v>559</v>
      </c>
      <c r="K13" s="4" t="s">
        <v>662</v>
      </c>
      <c r="L13" s="89" t="s">
        <v>728</v>
      </c>
      <c r="P13" s="42" t="s">
        <v>627</v>
      </c>
      <c r="Q13" s="46" t="s">
        <v>706</v>
      </c>
      <c r="R13" s="4" t="str">
        <f t="shared" si="0"/>
        <v>TechnicalOpen</v>
      </c>
      <c r="S13" s="4" t="str">
        <f t="shared" si="1"/>
        <v>MPMOpen</v>
      </c>
      <c r="T13" s="4" t="str">
        <f t="shared" si="2"/>
        <v>unassignedOpen</v>
      </c>
    </row>
    <row r="14" spans="1:20" ht="256.5">
      <c r="A14" s="4">
        <v>13</v>
      </c>
      <c r="B14" s="4" t="s">
        <v>548</v>
      </c>
      <c r="C14" s="4" t="s">
        <v>15</v>
      </c>
      <c r="D14" s="4">
        <v>26</v>
      </c>
      <c r="F14" s="4">
        <v>25</v>
      </c>
      <c r="G14" s="1" t="s">
        <v>556</v>
      </c>
      <c r="I14" s="4" t="s">
        <v>17</v>
      </c>
      <c r="J14" s="1" t="s">
        <v>557</v>
      </c>
      <c r="K14" s="4" t="s">
        <v>662</v>
      </c>
      <c r="L14" s="89" t="s">
        <v>729</v>
      </c>
      <c r="P14" s="42" t="s">
        <v>627</v>
      </c>
      <c r="Q14" s="46" t="s">
        <v>706</v>
      </c>
      <c r="R14" s="4" t="str">
        <f t="shared" si="0"/>
        <v>TechnicalOpen</v>
      </c>
      <c r="S14" s="4" t="str">
        <f t="shared" si="1"/>
        <v>MPMOpen</v>
      </c>
      <c r="T14" s="4" t="str">
        <f t="shared" si="2"/>
        <v>unassignedOpen</v>
      </c>
    </row>
    <row r="15" spans="1:20" ht="128.25">
      <c r="A15" s="4">
        <v>14</v>
      </c>
      <c r="B15" s="4" t="s">
        <v>548</v>
      </c>
      <c r="C15" s="4" t="s">
        <v>114</v>
      </c>
      <c r="D15" s="4">
        <v>26</v>
      </c>
      <c r="F15" s="4">
        <v>26</v>
      </c>
      <c r="G15" s="1" t="s">
        <v>555</v>
      </c>
      <c r="I15" s="4" t="s">
        <v>17</v>
      </c>
      <c r="J15" s="1" t="s">
        <v>553</v>
      </c>
      <c r="K15" s="4" t="s">
        <v>662</v>
      </c>
      <c r="L15" s="89" t="s">
        <v>725</v>
      </c>
      <c r="P15" s="46" t="s">
        <v>114</v>
      </c>
      <c r="Q15" s="46" t="s">
        <v>706</v>
      </c>
      <c r="R15" s="4" t="str">
        <f t="shared" si="0"/>
        <v>EditorialOpen</v>
      </c>
      <c r="S15" s="4" t="str">
        <f t="shared" si="1"/>
        <v>EditorialOpen</v>
      </c>
      <c r="T15" s="4" t="str">
        <f t="shared" si="2"/>
        <v>unassignedOpen</v>
      </c>
    </row>
    <row r="16" spans="1:20" ht="85.5">
      <c r="A16" s="4">
        <v>15</v>
      </c>
      <c r="B16" s="4" t="s">
        <v>548</v>
      </c>
      <c r="C16" s="4" t="s">
        <v>114</v>
      </c>
      <c r="D16" s="4">
        <v>29</v>
      </c>
      <c r="F16" s="4">
        <v>33</v>
      </c>
      <c r="G16" s="1" t="s">
        <v>554</v>
      </c>
      <c r="I16" s="4" t="s">
        <v>17</v>
      </c>
      <c r="J16" s="1" t="s">
        <v>553</v>
      </c>
      <c r="K16" s="4" t="s">
        <v>662</v>
      </c>
      <c r="L16" s="89" t="s">
        <v>725</v>
      </c>
      <c r="P16" s="46" t="s">
        <v>114</v>
      </c>
      <c r="Q16" s="46" t="s">
        <v>706</v>
      </c>
      <c r="R16" s="4" t="str">
        <f t="shared" si="0"/>
        <v>EditorialOpen</v>
      </c>
      <c r="S16" s="4" t="str">
        <f t="shared" si="1"/>
        <v>EditorialOpen</v>
      </c>
      <c r="T16" s="4" t="str">
        <f t="shared" si="2"/>
        <v>unassignedOpen</v>
      </c>
    </row>
    <row r="17" spans="1:20" ht="85.5">
      <c r="A17" s="4">
        <v>16</v>
      </c>
      <c r="B17" s="4" t="s">
        <v>548</v>
      </c>
      <c r="C17" s="4" t="s">
        <v>114</v>
      </c>
      <c r="D17" s="4">
        <v>29</v>
      </c>
      <c r="F17" s="4">
        <v>33</v>
      </c>
      <c r="G17" s="1" t="s">
        <v>552</v>
      </c>
      <c r="I17" s="4" t="s">
        <v>17</v>
      </c>
      <c r="J17" s="1" t="s">
        <v>553</v>
      </c>
      <c r="K17" s="4" t="s">
        <v>662</v>
      </c>
      <c r="L17" s="89" t="s">
        <v>725</v>
      </c>
      <c r="P17" s="46" t="s">
        <v>114</v>
      </c>
      <c r="Q17" s="46" t="s">
        <v>706</v>
      </c>
      <c r="R17" s="4" t="str">
        <f t="shared" si="0"/>
        <v>EditorialOpen</v>
      </c>
      <c r="S17" s="4" t="str">
        <f t="shared" si="1"/>
        <v>EditorialOpen</v>
      </c>
      <c r="T17" s="4" t="str">
        <f t="shared" si="2"/>
        <v>unassignedOpen</v>
      </c>
    </row>
    <row r="18" spans="1:20" ht="85.5">
      <c r="A18" s="4">
        <v>17</v>
      </c>
      <c r="B18" s="4" t="s">
        <v>548</v>
      </c>
      <c r="C18" s="4" t="s">
        <v>114</v>
      </c>
      <c r="D18" s="4">
        <v>29</v>
      </c>
      <c r="F18" s="4">
        <v>33</v>
      </c>
      <c r="G18" s="1" t="s">
        <v>761</v>
      </c>
      <c r="I18" s="4" t="s">
        <v>17</v>
      </c>
      <c r="J18" s="1" t="s">
        <v>551</v>
      </c>
      <c r="K18" s="4" t="s">
        <v>662</v>
      </c>
      <c r="L18" s="89" t="s">
        <v>762</v>
      </c>
      <c r="P18" s="46" t="s">
        <v>627</v>
      </c>
      <c r="Q18" s="46" t="s">
        <v>706</v>
      </c>
      <c r="R18" s="4" t="str">
        <f t="shared" si="0"/>
        <v>EditorialOpen</v>
      </c>
      <c r="S18" s="4" t="str">
        <f t="shared" si="1"/>
        <v>MPMOpen</v>
      </c>
      <c r="T18" s="4" t="str">
        <f t="shared" si="2"/>
        <v>unassignedOpen</v>
      </c>
    </row>
    <row r="19" spans="1:20" ht="256.5" hidden="1">
      <c r="A19" s="4">
        <v>18</v>
      </c>
      <c r="B19" s="4" t="s">
        <v>548</v>
      </c>
      <c r="C19" s="4" t="s">
        <v>15</v>
      </c>
      <c r="D19" s="4">
        <v>17</v>
      </c>
      <c r="F19" s="4">
        <v>52</v>
      </c>
      <c r="G19" s="1" t="s">
        <v>549</v>
      </c>
      <c r="I19" s="4" t="s">
        <v>17</v>
      </c>
      <c r="J19" s="1" t="s">
        <v>550</v>
      </c>
      <c r="K19" s="4" t="s">
        <v>662</v>
      </c>
      <c r="L19" s="87"/>
      <c r="P19" s="42" t="s">
        <v>631</v>
      </c>
      <c r="Q19" s="46" t="s">
        <v>706</v>
      </c>
      <c r="R19" s="4" t="str">
        <f t="shared" si="0"/>
        <v>TechnicalOpen</v>
      </c>
      <c r="S19" s="4" t="str">
        <f t="shared" si="1"/>
        <v>IEOpen</v>
      </c>
      <c r="T19" s="4" t="str">
        <f t="shared" si="2"/>
        <v>unassignedOpen</v>
      </c>
    </row>
    <row r="20" spans="1:20" ht="57">
      <c r="A20" s="4">
        <v>19</v>
      </c>
      <c r="B20" s="4" t="s">
        <v>530</v>
      </c>
      <c r="C20" s="4" t="s">
        <v>114</v>
      </c>
      <c r="D20" s="4">
        <v>5</v>
      </c>
      <c r="E20" s="4">
        <v>3.1</v>
      </c>
      <c r="F20" s="4">
        <v>10</v>
      </c>
      <c r="G20" s="1" t="s">
        <v>546</v>
      </c>
      <c r="I20" s="4" t="s">
        <v>65</v>
      </c>
      <c r="J20" s="1" t="s">
        <v>547</v>
      </c>
      <c r="K20" s="4" t="s">
        <v>662</v>
      </c>
      <c r="L20" s="89" t="s">
        <v>730</v>
      </c>
      <c r="P20" s="46" t="s">
        <v>114</v>
      </c>
      <c r="Q20" s="46" t="s">
        <v>706</v>
      </c>
      <c r="R20" s="4" t="str">
        <f t="shared" si="0"/>
        <v>EditorialOpen</v>
      </c>
      <c r="S20" s="4" t="str">
        <f t="shared" si="1"/>
        <v>EditorialOpen</v>
      </c>
      <c r="T20" s="4" t="str">
        <f t="shared" si="2"/>
        <v>unassignedOpen</v>
      </c>
    </row>
    <row r="21" spans="1:20" ht="156.75">
      <c r="A21" s="4">
        <v>20</v>
      </c>
      <c r="B21" s="4" t="s">
        <v>530</v>
      </c>
      <c r="C21" s="4" t="s">
        <v>114</v>
      </c>
      <c r="D21" s="4">
        <v>5</v>
      </c>
      <c r="E21" s="4">
        <v>3.1</v>
      </c>
      <c r="F21" s="4">
        <v>13</v>
      </c>
      <c r="G21" s="1" t="s">
        <v>544</v>
      </c>
      <c r="I21" s="4" t="s">
        <v>65</v>
      </c>
      <c r="J21" s="1" t="s">
        <v>545</v>
      </c>
      <c r="K21" s="4" t="s">
        <v>662</v>
      </c>
      <c r="L21" s="89" t="s">
        <v>731</v>
      </c>
      <c r="P21" s="46" t="s">
        <v>114</v>
      </c>
      <c r="Q21" s="46" t="s">
        <v>706</v>
      </c>
      <c r="R21" s="4" t="str">
        <f t="shared" si="0"/>
        <v>EditorialOpen</v>
      </c>
      <c r="S21" s="4" t="str">
        <f t="shared" si="1"/>
        <v>EditorialOpen</v>
      </c>
      <c r="T21" s="4" t="str">
        <f t="shared" si="2"/>
        <v>unassignedOpen</v>
      </c>
    </row>
    <row r="22" spans="1:20" ht="28.5">
      <c r="A22" s="4">
        <v>21</v>
      </c>
      <c r="B22" s="4" t="s">
        <v>530</v>
      </c>
      <c r="C22" s="4" t="s">
        <v>125</v>
      </c>
      <c r="D22" s="4">
        <v>5</v>
      </c>
      <c r="E22" s="4">
        <v>3.2</v>
      </c>
      <c r="F22" s="4">
        <v>46</v>
      </c>
      <c r="G22" s="1" t="s">
        <v>542</v>
      </c>
      <c r="I22" s="4" t="s">
        <v>17</v>
      </c>
      <c r="J22" s="1" t="s">
        <v>543</v>
      </c>
      <c r="K22" s="4" t="s">
        <v>662</v>
      </c>
      <c r="L22" s="89" t="s">
        <v>734</v>
      </c>
      <c r="P22" s="42" t="s">
        <v>627</v>
      </c>
      <c r="Q22" s="46" t="s">
        <v>706</v>
      </c>
      <c r="R22" s="4" t="str">
        <f t="shared" si="0"/>
        <v>GeneralOpen</v>
      </c>
      <c r="S22" s="4" t="str">
        <f t="shared" si="1"/>
        <v>MPMOpen</v>
      </c>
      <c r="T22" s="4" t="str">
        <f t="shared" si="2"/>
        <v>unassignedOpen</v>
      </c>
    </row>
    <row r="23" spans="1:20" ht="171" hidden="1">
      <c r="A23" s="4">
        <v>22</v>
      </c>
      <c r="B23" s="4" t="s">
        <v>530</v>
      </c>
      <c r="C23" s="4" t="s">
        <v>125</v>
      </c>
      <c r="D23" s="4">
        <v>14</v>
      </c>
      <c r="E23" s="4" t="s">
        <v>303</v>
      </c>
      <c r="F23" s="4">
        <v>10</v>
      </c>
      <c r="G23" s="1" t="s">
        <v>540</v>
      </c>
      <c r="I23" s="4" t="s">
        <v>65</v>
      </c>
      <c r="J23" s="1" t="s">
        <v>541</v>
      </c>
      <c r="K23" s="4" t="s">
        <v>662</v>
      </c>
      <c r="L23" s="87"/>
      <c r="P23" s="42" t="s">
        <v>630</v>
      </c>
      <c r="Q23" s="46" t="s">
        <v>706</v>
      </c>
      <c r="R23" s="4" t="str">
        <f t="shared" si="0"/>
        <v>GeneralOpen</v>
      </c>
      <c r="S23" s="4" t="str">
        <f t="shared" si="1"/>
        <v>FCSOpen</v>
      </c>
      <c r="T23" s="4" t="str">
        <f t="shared" si="2"/>
        <v>unassignedOpen</v>
      </c>
    </row>
    <row r="24" spans="1:20" ht="171" hidden="1">
      <c r="A24" s="4">
        <v>23</v>
      </c>
      <c r="B24" s="4" t="s">
        <v>530</v>
      </c>
      <c r="C24" s="4" t="s">
        <v>15</v>
      </c>
      <c r="D24" s="4">
        <v>14</v>
      </c>
      <c r="E24" s="4" t="s">
        <v>303</v>
      </c>
      <c r="F24" s="4">
        <v>10</v>
      </c>
      <c r="G24" s="1" t="s">
        <v>538</v>
      </c>
      <c r="I24" s="4" t="s">
        <v>65</v>
      </c>
      <c r="J24" s="1" t="s">
        <v>539</v>
      </c>
      <c r="K24" s="4" t="s">
        <v>662</v>
      </c>
      <c r="L24" s="87"/>
      <c r="P24" s="42" t="s">
        <v>630</v>
      </c>
      <c r="Q24" s="46" t="s">
        <v>706</v>
      </c>
      <c r="R24" s="4" t="str">
        <f t="shared" si="0"/>
        <v>TechnicalOpen</v>
      </c>
      <c r="S24" s="4" t="str">
        <f t="shared" si="1"/>
        <v>FCSOpen</v>
      </c>
      <c r="T24" s="4" t="str">
        <f t="shared" si="2"/>
        <v>unassignedOpen</v>
      </c>
    </row>
    <row r="25" spans="1:20" ht="28.5" hidden="1">
      <c r="A25" s="4">
        <v>24</v>
      </c>
      <c r="B25" s="4" t="s">
        <v>530</v>
      </c>
      <c r="C25" s="4" t="s">
        <v>114</v>
      </c>
      <c r="D25" s="4">
        <v>28</v>
      </c>
      <c r="E25" s="4" t="s">
        <v>535</v>
      </c>
      <c r="F25" s="4">
        <v>5</v>
      </c>
      <c r="G25" s="1" t="s">
        <v>536</v>
      </c>
      <c r="I25" s="4" t="s">
        <v>65</v>
      </c>
      <c r="J25" s="1" t="s">
        <v>537</v>
      </c>
      <c r="K25" s="4" t="s">
        <v>662</v>
      </c>
      <c r="L25" s="87"/>
      <c r="P25" s="46" t="s">
        <v>114</v>
      </c>
      <c r="Q25" s="46" t="s">
        <v>706</v>
      </c>
      <c r="R25" s="4" t="str">
        <f t="shared" si="0"/>
        <v>EditorialOpen</v>
      </c>
      <c r="S25" s="4" t="str">
        <f t="shared" si="1"/>
        <v>EditorialOpen</v>
      </c>
      <c r="T25" s="4" t="str">
        <f t="shared" si="2"/>
        <v>unassignedOpen</v>
      </c>
    </row>
    <row r="26" spans="1:20" ht="85.5">
      <c r="A26" s="4">
        <v>25</v>
      </c>
      <c r="B26" s="4" t="s">
        <v>530</v>
      </c>
      <c r="C26" s="4" t="s">
        <v>114</v>
      </c>
      <c r="D26" s="4">
        <v>41</v>
      </c>
      <c r="E26" s="4" t="s">
        <v>51</v>
      </c>
      <c r="F26" s="4">
        <v>41</v>
      </c>
      <c r="G26" s="1" t="s">
        <v>533</v>
      </c>
      <c r="I26" s="4" t="s">
        <v>65</v>
      </c>
      <c r="J26" s="1" t="s">
        <v>534</v>
      </c>
      <c r="K26" s="4" t="s">
        <v>662</v>
      </c>
      <c r="L26" s="89" t="s">
        <v>733</v>
      </c>
      <c r="P26" s="46" t="s">
        <v>114</v>
      </c>
      <c r="Q26" s="46" t="s">
        <v>706</v>
      </c>
      <c r="R26" s="4" t="str">
        <f t="shared" si="0"/>
        <v>EditorialOpen</v>
      </c>
      <c r="S26" s="4" t="str">
        <f t="shared" si="1"/>
        <v>EditorialOpen</v>
      </c>
      <c r="T26" s="4" t="str">
        <f t="shared" si="2"/>
        <v>unassignedOpen</v>
      </c>
    </row>
    <row r="27" spans="1:20" ht="15.75" hidden="1">
      <c r="A27" s="4">
        <v>26</v>
      </c>
      <c r="B27" s="4" t="s">
        <v>530</v>
      </c>
      <c r="C27" s="4" t="s">
        <v>114</v>
      </c>
      <c r="D27" s="4">
        <v>94</v>
      </c>
      <c r="E27" s="4" t="s">
        <v>264</v>
      </c>
      <c r="F27" s="4">
        <v>36</v>
      </c>
      <c r="G27" s="1" t="s">
        <v>531</v>
      </c>
      <c r="I27" s="4" t="s">
        <v>65</v>
      </c>
      <c r="J27" s="1" t="s">
        <v>532</v>
      </c>
      <c r="K27" s="4" t="s">
        <v>662</v>
      </c>
      <c r="L27" s="87"/>
      <c r="P27" s="46" t="s">
        <v>114</v>
      </c>
      <c r="Q27" s="46" t="s">
        <v>706</v>
      </c>
      <c r="R27" s="4" t="str">
        <f t="shared" si="0"/>
        <v>EditorialOpen</v>
      </c>
      <c r="S27" s="4" t="str">
        <f t="shared" si="1"/>
        <v>EditorialOpen</v>
      </c>
      <c r="T27" s="4" t="str">
        <f t="shared" si="2"/>
        <v>unassignedOpen</v>
      </c>
    </row>
    <row r="28" spans="1:20" ht="85.5" hidden="1">
      <c r="A28" s="4">
        <v>27</v>
      </c>
      <c r="B28" s="4" t="s">
        <v>526</v>
      </c>
      <c r="C28" s="4" t="s">
        <v>15</v>
      </c>
      <c r="D28" s="4">
        <v>13</v>
      </c>
      <c r="E28" s="4" t="s">
        <v>527</v>
      </c>
      <c r="F28" s="4">
        <v>8</v>
      </c>
      <c r="G28" s="1" t="s">
        <v>528</v>
      </c>
      <c r="I28" s="4" t="s">
        <v>65</v>
      </c>
      <c r="J28" s="1" t="s">
        <v>529</v>
      </c>
      <c r="K28" s="4" t="s">
        <v>662</v>
      </c>
      <c r="L28" s="87"/>
      <c r="P28" s="42" t="s">
        <v>630</v>
      </c>
      <c r="Q28" s="46" t="s">
        <v>706</v>
      </c>
      <c r="R28" s="4" t="str">
        <f t="shared" si="0"/>
        <v>TechnicalOpen</v>
      </c>
      <c r="S28" s="4" t="str">
        <f t="shared" si="1"/>
        <v>FCSOpen</v>
      </c>
      <c r="T28" s="4" t="str">
        <f t="shared" si="2"/>
        <v>unassignedOpen</v>
      </c>
    </row>
    <row r="29" spans="1:20" ht="42.75" hidden="1">
      <c r="A29" s="4">
        <v>28</v>
      </c>
      <c r="B29" s="4" t="s">
        <v>521</v>
      </c>
      <c r="C29" s="4" t="s">
        <v>114</v>
      </c>
      <c r="D29" s="4">
        <v>16</v>
      </c>
      <c r="E29" s="4" t="s">
        <v>189</v>
      </c>
      <c r="F29" s="4">
        <v>10</v>
      </c>
      <c r="G29" s="1" t="s">
        <v>524</v>
      </c>
      <c r="I29" s="4" t="s">
        <v>17</v>
      </c>
      <c r="J29" s="1" t="s">
        <v>525</v>
      </c>
      <c r="K29" s="4" t="s">
        <v>662</v>
      </c>
      <c r="L29" s="87"/>
      <c r="P29" s="46" t="s">
        <v>114</v>
      </c>
      <c r="Q29" s="46" t="s">
        <v>706</v>
      </c>
      <c r="R29" s="4" t="str">
        <f t="shared" si="0"/>
        <v>EditorialOpen</v>
      </c>
      <c r="S29" s="4" t="str">
        <f t="shared" si="1"/>
        <v>EditorialOpen</v>
      </c>
      <c r="T29" s="4" t="str">
        <f t="shared" si="2"/>
        <v>unassignedOpen</v>
      </c>
    </row>
    <row r="30" spans="1:20" ht="28.5" hidden="1">
      <c r="A30" s="4">
        <v>29</v>
      </c>
      <c r="B30" s="4" t="s">
        <v>521</v>
      </c>
      <c r="C30" s="4" t="s">
        <v>125</v>
      </c>
      <c r="D30" s="4">
        <v>16</v>
      </c>
      <c r="E30" s="4" t="s">
        <v>351</v>
      </c>
      <c r="F30" s="4">
        <v>27</v>
      </c>
      <c r="G30" s="1" t="s">
        <v>522</v>
      </c>
      <c r="I30" s="4" t="s">
        <v>17</v>
      </c>
      <c r="J30" s="1" t="s">
        <v>523</v>
      </c>
      <c r="K30" s="4" t="s">
        <v>662</v>
      </c>
      <c r="L30" s="87"/>
      <c r="P30" s="42" t="s">
        <v>631</v>
      </c>
      <c r="Q30" s="46" t="s">
        <v>706</v>
      </c>
      <c r="R30" s="4" t="str">
        <f t="shared" si="0"/>
        <v>GeneralOpen</v>
      </c>
      <c r="S30" s="4" t="str">
        <f t="shared" si="1"/>
        <v>IEOpen</v>
      </c>
      <c r="T30" s="4" t="str">
        <f t="shared" si="2"/>
        <v>unassignedOpen</v>
      </c>
    </row>
    <row r="31" spans="1:20" ht="156.75" hidden="1">
      <c r="A31" s="4">
        <v>30</v>
      </c>
      <c r="B31" s="4" t="s">
        <v>479</v>
      </c>
      <c r="C31" s="4" t="s">
        <v>15</v>
      </c>
      <c r="D31" s="4">
        <v>52</v>
      </c>
      <c r="E31" s="4" t="s">
        <v>158</v>
      </c>
      <c r="F31" s="4">
        <v>46</v>
      </c>
      <c r="G31" s="1" t="s">
        <v>513</v>
      </c>
      <c r="I31" s="4" t="s">
        <v>65</v>
      </c>
      <c r="J31" s="1" t="s">
        <v>514</v>
      </c>
      <c r="K31" s="4" t="s">
        <v>662</v>
      </c>
      <c r="L31" s="87"/>
      <c r="P31" s="42" t="s">
        <v>632</v>
      </c>
      <c r="Q31" s="46" t="s">
        <v>706</v>
      </c>
      <c r="R31" s="4" t="str">
        <f t="shared" si="0"/>
        <v>TechnicalOpen</v>
      </c>
      <c r="S31" s="4" t="str">
        <f t="shared" si="1"/>
        <v>Bit OrderOpen</v>
      </c>
      <c r="T31" s="4" t="str">
        <f t="shared" si="2"/>
        <v>unassignedOpen</v>
      </c>
    </row>
    <row r="32" spans="1:20" ht="156.75" hidden="1">
      <c r="A32" s="4">
        <v>31</v>
      </c>
      <c r="B32" s="4" t="s">
        <v>479</v>
      </c>
      <c r="C32" s="4" t="s">
        <v>15</v>
      </c>
      <c r="D32" s="4">
        <v>53</v>
      </c>
      <c r="E32" s="4" t="s">
        <v>155</v>
      </c>
      <c r="F32" s="4">
        <v>31</v>
      </c>
      <c r="G32" s="1" t="s">
        <v>513</v>
      </c>
      <c r="I32" s="4" t="s">
        <v>65</v>
      </c>
      <c r="J32" s="1" t="s">
        <v>514</v>
      </c>
      <c r="K32" s="4" t="s">
        <v>662</v>
      </c>
      <c r="L32" s="87"/>
      <c r="P32" s="42" t="s">
        <v>632</v>
      </c>
      <c r="Q32" s="46" t="s">
        <v>706</v>
      </c>
      <c r="R32" s="4" t="str">
        <f t="shared" si="0"/>
        <v>TechnicalOpen</v>
      </c>
      <c r="S32" s="4" t="str">
        <f t="shared" si="1"/>
        <v>Bit OrderOpen</v>
      </c>
      <c r="T32" s="4" t="str">
        <f t="shared" si="2"/>
        <v>unassignedOpen</v>
      </c>
    </row>
    <row r="33" spans="1:20" ht="42.75" hidden="1">
      <c r="A33" s="4">
        <v>32</v>
      </c>
      <c r="B33" s="4" t="s">
        <v>479</v>
      </c>
      <c r="C33" s="4" t="s">
        <v>15</v>
      </c>
      <c r="D33" s="4">
        <v>53</v>
      </c>
      <c r="E33" s="4" t="s">
        <v>158</v>
      </c>
      <c r="G33" s="1" t="s">
        <v>520</v>
      </c>
      <c r="I33" s="4" t="s">
        <v>17</v>
      </c>
      <c r="K33" s="4" t="s">
        <v>662</v>
      </c>
      <c r="L33" s="87"/>
      <c r="P33" s="42" t="s">
        <v>632</v>
      </c>
      <c r="Q33" s="46" t="s">
        <v>706</v>
      </c>
      <c r="R33" s="4" t="str">
        <f t="shared" si="0"/>
        <v>TechnicalOpen</v>
      </c>
      <c r="S33" s="4" t="str">
        <f t="shared" si="1"/>
        <v>Bit OrderOpen</v>
      </c>
      <c r="T33" s="4" t="str">
        <f t="shared" si="2"/>
        <v>unassignedOpen</v>
      </c>
    </row>
    <row r="34" spans="1:20" ht="85.5" hidden="1">
      <c r="A34" s="4">
        <v>33</v>
      </c>
      <c r="B34" s="4" t="s">
        <v>479</v>
      </c>
      <c r="C34" s="4" t="s">
        <v>15</v>
      </c>
      <c r="D34" s="4">
        <v>58</v>
      </c>
      <c r="G34" s="1" t="s">
        <v>518</v>
      </c>
      <c r="I34" s="4" t="s">
        <v>65</v>
      </c>
      <c r="J34" s="1" t="s">
        <v>519</v>
      </c>
      <c r="K34" s="4" t="s">
        <v>662</v>
      </c>
      <c r="L34" s="87"/>
      <c r="P34" s="42" t="s">
        <v>632</v>
      </c>
      <c r="Q34" s="46" t="s">
        <v>706</v>
      </c>
      <c r="R34" s="4" t="str">
        <f t="shared" si="0"/>
        <v>TechnicalOpen</v>
      </c>
      <c r="S34" s="4" t="str">
        <f t="shared" si="1"/>
        <v>Bit OrderOpen</v>
      </c>
      <c r="T34" s="4" t="str">
        <f t="shared" si="2"/>
        <v>unassignedOpen</v>
      </c>
    </row>
    <row r="35" spans="1:20" ht="57" hidden="1">
      <c r="A35" s="4">
        <v>34</v>
      </c>
      <c r="B35" s="4" t="s">
        <v>479</v>
      </c>
      <c r="C35" s="4" t="s">
        <v>15</v>
      </c>
      <c r="D35" s="4">
        <v>68</v>
      </c>
      <c r="E35" s="4" t="s">
        <v>515</v>
      </c>
      <c r="F35" s="4">
        <v>22</v>
      </c>
      <c r="G35" s="1" t="s">
        <v>516</v>
      </c>
      <c r="I35" s="4" t="s">
        <v>17</v>
      </c>
      <c r="J35" s="1" t="s">
        <v>517</v>
      </c>
      <c r="K35" s="4" t="s">
        <v>662</v>
      </c>
      <c r="L35" s="87"/>
      <c r="P35" s="42" t="s">
        <v>625</v>
      </c>
      <c r="Q35" s="46" t="s">
        <v>706</v>
      </c>
      <c r="R35" s="4" t="str">
        <f t="shared" si="0"/>
        <v>TechnicalOpen</v>
      </c>
      <c r="S35" s="4" t="str">
        <f t="shared" si="1"/>
        <v>Radio SpecOpen</v>
      </c>
      <c r="T35" s="4" t="str">
        <f t="shared" si="2"/>
        <v>unassignedOpen</v>
      </c>
    </row>
    <row r="36" spans="1:20" ht="156.75" hidden="1">
      <c r="A36" s="4">
        <v>35</v>
      </c>
      <c r="B36" s="4" t="s">
        <v>479</v>
      </c>
      <c r="C36" s="4" t="s">
        <v>15</v>
      </c>
      <c r="D36" s="4">
        <v>78</v>
      </c>
      <c r="E36" s="4" t="s">
        <v>459</v>
      </c>
      <c r="F36" s="4">
        <v>15</v>
      </c>
      <c r="G36" s="1" t="s">
        <v>513</v>
      </c>
      <c r="I36" s="4" t="s">
        <v>65</v>
      </c>
      <c r="J36" s="1" t="s">
        <v>514</v>
      </c>
      <c r="K36" s="4" t="s">
        <v>662</v>
      </c>
      <c r="L36" s="87"/>
      <c r="P36" s="42" t="s">
        <v>632</v>
      </c>
      <c r="Q36" s="46" t="s">
        <v>706</v>
      </c>
      <c r="R36" s="4" t="str">
        <f t="shared" si="0"/>
        <v>TechnicalOpen</v>
      </c>
      <c r="S36" s="4" t="str">
        <f t="shared" si="1"/>
        <v>Bit OrderOpen</v>
      </c>
      <c r="T36" s="4" t="str">
        <f t="shared" si="2"/>
        <v>unassignedOpen</v>
      </c>
    </row>
    <row r="37" spans="1:20" ht="156.75" hidden="1">
      <c r="A37" s="4">
        <v>36</v>
      </c>
      <c r="B37" s="4" t="s">
        <v>479</v>
      </c>
      <c r="C37" s="4" t="s">
        <v>15</v>
      </c>
      <c r="D37" s="4">
        <v>93</v>
      </c>
      <c r="E37" s="4" t="s">
        <v>264</v>
      </c>
      <c r="F37" s="4">
        <v>15</v>
      </c>
      <c r="G37" s="1" t="s">
        <v>513</v>
      </c>
      <c r="I37" s="4" t="s">
        <v>65</v>
      </c>
      <c r="J37" s="1" t="s">
        <v>514</v>
      </c>
      <c r="K37" s="4" t="s">
        <v>662</v>
      </c>
      <c r="L37" s="87"/>
      <c r="P37" s="42" t="s">
        <v>632</v>
      </c>
      <c r="Q37" s="46" t="s">
        <v>706</v>
      </c>
      <c r="R37" s="4" t="str">
        <f t="shared" si="0"/>
        <v>TechnicalOpen</v>
      </c>
      <c r="S37" s="4" t="str">
        <f t="shared" si="1"/>
        <v>Bit OrderOpen</v>
      </c>
      <c r="T37" s="4" t="str">
        <f t="shared" si="2"/>
        <v>unassignedOpen</v>
      </c>
    </row>
    <row r="38" spans="1:20" ht="57" hidden="1">
      <c r="A38" s="4">
        <v>37</v>
      </c>
      <c r="B38" s="4" t="s">
        <v>479</v>
      </c>
      <c r="C38" s="4" t="s">
        <v>114</v>
      </c>
      <c r="D38" s="4">
        <v>93</v>
      </c>
      <c r="E38" s="4" t="s">
        <v>142</v>
      </c>
      <c r="F38" s="4">
        <v>23</v>
      </c>
      <c r="G38" s="1" t="s">
        <v>511</v>
      </c>
      <c r="I38" s="4" t="s">
        <v>65</v>
      </c>
      <c r="J38" s="1" t="s">
        <v>512</v>
      </c>
      <c r="K38" s="4" t="s">
        <v>662</v>
      </c>
      <c r="L38" s="87"/>
      <c r="P38" s="46" t="s">
        <v>114</v>
      </c>
      <c r="Q38" s="46" t="s">
        <v>706</v>
      </c>
      <c r="R38" s="4" t="str">
        <f t="shared" si="0"/>
        <v>EditorialOpen</v>
      </c>
      <c r="S38" s="4" t="str">
        <f t="shared" si="1"/>
        <v>EditorialOpen</v>
      </c>
      <c r="T38" s="4" t="str">
        <f t="shared" si="2"/>
        <v>unassignedOpen</v>
      </c>
    </row>
    <row r="39" spans="1:20" ht="28.5" hidden="1">
      <c r="A39" s="4">
        <v>38</v>
      </c>
      <c r="B39" s="4" t="s">
        <v>479</v>
      </c>
      <c r="C39" s="4" t="s">
        <v>15</v>
      </c>
      <c r="D39" s="4">
        <v>52</v>
      </c>
      <c r="E39" s="4" t="s">
        <v>166</v>
      </c>
      <c r="F39" s="4">
        <v>3</v>
      </c>
      <c r="G39" s="1" t="s">
        <v>509</v>
      </c>
      <c r="I39" s="4" t="s">
        <v>65</v>
      </c>
      <c r="J39" s="1" t="s">
        <v>510</v>
      </c>
      <c r="K39" s="4" t="s">
        <v>662</v>
      </c>
      <c r="L39" s="87"/>
      <c r="P39" s="42" t="s">
        <v>632</v>
      </c>
      <c r="Q39" s="46" t="s">
        <v>706</v>
      </c>
      <c r="R39" s="4" t="str">
        <f t="shared" si="0"/>
        <v>TechnicalOpen</v>
      </c>
      <c r="S39" s="4" t="str">
        <f t="shared" si="1"/>
        <v>Bit OrderOpen</v>
      </c>
      <c r="T39" s="4" t="str">
        <f t="shared" si="2"/>
        <v>unassignedOpen</v>
      </c>
    </row>
    <row r="40" spans="1:20" ht="57" hidden="1">
      <c r="A40" s="4">
        <v>39</v>
      </c>
      <c r="B40" s="4" t="s">
        <v>479</v>
      </c>
      <c r="C40" s="4" t="s">
        <v>15</v>
      </c>
      <c r="D40" s="4">
        <v>52</v>
      </c>
      <c r="E40" s="4" t="s">
        <v>166</v>
      </c>
      <c r="F40" s="4">
        <v>5</v>
      </c>
      <c r="G40" s="1" t="s">
        <v>507</v>
      </c>
      <c r="I40" s="4" t="s">
        <v>65</v>
      </c>
      <c r="J40" s="1" t="s">
        <v>508</v>
      </c>
      <c r="K40" s="4" t="s">
        <v>662</v>
      </c>
      <c r="L40" s="87"/>
      <c r="P40" s="42" t="s">
        <v>632</v>
      </c>
      <c r="Q40" s="46" t="s">
        <v>706</v>
      </c>
      <c r="R40" s="4" t="str">
        <f t="shared" si="0"/>
        <v>TechnicalOpen</v>
      </c>
      <c r="S40" s="4" t="str">
        <f t="shared" si="1"/>
        <v>Bit OrderOpen</v>
      </c>
      <c r="T40" s="4" t="str">
        <f t="shared" si="2"/>
        <v>unassignedOpen</v>
      </c>
    </row>
    <row r="41" spans="1:20" ht="71.25" hidden="1">
      <c r="A41" s="4">
        <v>40</v>
      </c>
      <c r="B41" s="4" t="s">
        <v>479</v>
      </c>
      <c r="C41" s="4" t="s">
        <v>15</v>
      </c>
      <c r="D41" s="4">
        <v>53</v>
      </c>
      <c r="E41" s="4" t="s">
        <v>158</v>
      </c>
      <c r="F41" s="4">
        <v>24</v>
      </c>
      <c r="G41" s="1" t="s">
        <v>505</v>
      </c>
      <c r="I41" s="4" t="s">
        <v>65</v>
      </c>
      <c r="J41" s="1" t="s">
        <v>506</v>
      </c>
      <c r="K41" s="4" t="s">
        <v>662</v>
      </c>
      <c r="L41" s="87"/>
      <c r="P41" s="42" t="s">
        <v>624</v>
      </c>
      <c r="Q41" s="46" t="s">
        <v>706</v>
      </c>
      <c r="R41" s="4" t="str">
        <f t="shared" si="0"/>
        <v>TechnicalOpen</v>
      </c>
      <c r="S41" s="4" t="str">
        <f t="shared" si="1"/>
        <v>Frame SizeOpen</v>
      </c>
      <c r="T41" s="4" t="str">
        <f t="shared" si="2"/>
        <v>unassignedOpen</v>
      </c>
    </row>
    <row r="42" spans="1:20" ht="114" hidden="1">
      <c r="A42" s="4">
        <v>41</v>
      </c>
      <c r="B42" s="4" t="s">
        <v>479</v>
      </c>
      <c r="C42" s="4" t="s">
        <v>15</v>
      </c>
      <c r="D42" s="4">
        <v>55</v>
      </c>
      <c r="E42" s="4" t="s">
        <v>155</v>
      </c>
      <c r="F42" s="4">
        <v>1</v>
      </c>
      <c r="G42" s="1" t="s">
        <v>503</v>
      </c>
      <c r="I42" s="4" t="s">
        <v>65</v>
      </c>
      <c r="J42" s="1" t="s">
        <v>504</v>
      </c>
      <c r="K42" s="4" t="s">
        <v>662</v>
      </c>
      <c r="L42" s="87"/>
      <c r="P42" s="42" t="s">
        <v>637</v>
      </c>
      <c r="Q42" s="46" t="s">
        <v>706</v>
      </c>
      <c r="R42" s="4" t="str">
        <f t="shared" si="0"/>
        <v>TechnicalOpen</v>
      </c>
      <c r="S42" s="4" t="str">
        <f t="shared" si="1"/>
        <v>Mode SwitchOpen</v>
      </c>
      <c r="T42" s="4" t="str">
        <f t="shared" si="2"/>
        <v>unassignedOpen</v>
      </c>
    </row>
    <row r="43" spans="1:20" ht="28.5" hidden="1">
      <c r="A43" s="4">
        <v>42</v>
      </c>
      <c r="B43" s="4" t="s">
        <v>479</v>
      </c>
      <c r="C43" s="4" t="s">
        <v>114</v>
      </c>
      <c r="D43" s="4">
        <v>61</v>
      </c>
      <c r="E43" s="4" t="s">
        <v>294</v>
      </c>
      <c r="F43" s="4">
        <v>51</v>
      </c>
      <c r="G43" s="1" t="s">
        <v>501</v>
      </c>
      <c r="I43" s="4" t="s">
        <v>17</v>
      </c>
      <c r="J43" s="1" t="s">
        <v>502</v>
      </c>
      <c r="K43" s="4" t="s">
        <v>662</v>
      </c>
      <c r="L43" s="87"/>
      <c r="P43" s="46" t="s">
        <v>114</v>
      </c>
      <c r="Q43" s="46" t="s">
        <v>706</v>
      </c>
      <c r="R43" s="4" t="str">
        <f t="shared" si="0"/>
        <v>EditorialOpen</v>
      </c>
      <c r="S43" s="4" t="str">
        <f t="shared" si="1"/>
        <v>EditorialOpen</v>
      </c>
      <c r="T43" s="4" t="str">
        <f t="shared" si="2"/>
        <v>unassignedOpen</v>
      </c>
    </row>
    <row r="44" spans="1:20" ht="42.75" hidden="1">
      <c r="A44" s="4">
        <v>43</v>
      </c>
      <c r="B44" s="4" t="s">
        <v>479</v>
      </c>
      <c r="C44" s="4" t="s">
        <v>114</v>
      </c>
      <c r="D44" s="4">
        <v>65</v>
      </c>
      <c r="E44" s="4" t="s">
        <v>498</v>
      </c>
      <c r="F44" s="4">
        <v>23</v>
      </c>
      <c r="G44" s="1" t="s">
        <v>499</v>
      </c>
      <c r="I44" s="4" t="s">
        <v>17</v>
      </c>
      <c r="J44" s="1" t="s">
        <v>500</v>
      </c>
      <c r="K44" s="4" t="s">
        <v>662</v>
      </c>
      <c r="L44" s="87"/>
      <c r="P44" s="46" t="s">
        <v>114</v>
      </c>
      <c r="Q44" s="46" t="s">
        <v>706</v>
      </c>
      <c r="R44" s="4" t="str">
        <f t="shared" si="0"/>
        <v>EditorialOpen</v>
      </c>
      <c r="S44" s="4" t="str">
        <f t="shared" si="1"/>
        <v>EditorialOpen</v>
      </c>
      <c r="T44" s="4" t="str">
        <f t="shared" si="2"/>
        <v>unassignedOpen</v>
      </c>
    </row>
    <row r="45" spans="1:20" ht="71.25" hidden="1">
      <c r="A45" s="4">
        <v>44</v>
      </c>
      <c r="B45" s="4" t="s">
        <v>479</v>
      </c>
      <c r="C45" s="4" t="s">
        <v>15</v>
      </c>
      <c r="D45" s="4">
        <v>68</v>
      </c>
      <c r="E45" s="4" t="s">
        <v>495</v>
      </c>
      <c r="F45" s="4">
        <v>22</v>
      </c>
      <c r="G45" s="1" t="s">
        <v>496</v>
      </c>
      <c r="I45" s="4" t="s">
        <v>65</v>
      </c>
      <c r="J45" s="1" t="s">
        <v>497</v>
      </c>
      <c r="K45" s="4" t="s">
        <v>662</v>
      </c>
      <c r="L45" s="87"/>
      <c r="P45" s="42" t="s">
        <v>625</v>
      </c>
      <c r="Q45" s="46" t="s">
        <v>706</v>
      </c>
      <c r="R45" s="4" t="str">
        <f t="shared" si="0"/>
        <v>TechnicalOpen</v>
      </c>
      <c r="S45" s="4" t="str">
        <f t="shared" si="1"/>
        <v>Radio SpecOpen</v>
      </c>
      <c r="T45" s="4" t="str">
        <f t="shared" si="2"/>
        <v>unassignedOpen</v>
      </c>
    </row>
    <row r="46" spans="1:20" ht="99.75" hidden="1">
      <c r="A46" s="4">
        <v>45</v>
      </c>
      <c r="B46" s="4" t="s">
        <v>479</v>
      </c>
      <c r="C46" s="4" t="s">
        <v>15</v>
      </c>
      <c r="D46" s="4">
        <v>68</v>
      </c>
      <c r="E46" s="4" t="s">
        <v>122</v>
      </c>
      <c r="F46" s="4">
        <v>53</v>
      </c>
      <c r="G46" s="1" t="s">
        <v>493</v>
      </c>
      <c r="I46" s="4" t="s">
        <v>65</v>
      </c>
      <c r="J46" s="1" t="s">
        <v>494</v>
      </c>
      <c r="K46" s="4" t="s">
        <v>662</v>
      </c>
      <c r="L46" s="87"/>
      <c r="P46" s="42" t="s">
        <v>625</v>
      </c>
      <c r="Q46" s="46" t="s">
        <v>706</v>
      </c>
      <c r="R46" s="4" t="str">
        <f t="shared" si="0"/>
        <v>TechnicalOpen</v>
      </c>
      <c r="S46" s="4" t="str">
        <f t="shared" si="1"/>
        <v>Radio SpecOpen</v>
      </c>
      <c r="T46" s="4" t="str">
        <f t="shared" si="2"/>
        <v>unassignedOpen</v>
      </c>
    </row>
    <row r="47" spans="1:20" ht="71.25" hidden="1">
      <c r="A47" s="4">
        <v>46</v>
      </c>
      <c r="B47" s="4" t="s">
        <v>479</v>
      </c>
      <c r="C47" s="4" t="s">
        <v>15</v>
      </c>
      <c r="D47" s="4">
        <v>68</v>
      </c>
      <c r="E47" s="4" t="s">
        <v>122</v>
      </c>
      <c r="F47" s="4">
        <v>53</v>
      </c>
      <c r="G47" s="1" t="s">
        <v>491</v>
      </c>
      <c r="I47" s="4" t="s">
        <v>65</v>
      </c>
      <c r="J47" s="1" t="s">
        <v>492</v>
      </c>
      <c r="K47" s="4" t="s">
        <v>662</v>
      </c>
      <c r="L47" s="87"/>
      <c r="P47" s="42" t="s">
        <v>625</v>
      </c>
      <c r="Q47" s="46" t="s">
        <v>706</v>
      </c>
      <c r="R47" s="4" t="str">
        <f t="shared" si="0"/>
        <v>TechnicalOpen</v>
      </c>
      <c r="S47" s="4" t="str">
        <f t="shared" si="1"/>
        <v>Radio SpecOpen</v>
      </c>
      <c r="T47" s="4" t="str">
        <f t="shared" si="2"/>
        <v>unassignedOpen</v>
      </c>
    </row>
    <row r="48" spans="1:20" ht="57" hidden="1">
      <c r="A48" s="4">
        <v>47</v>
      </c>
      <c r="B48" s="4" t="s">
        <v>479</v>
      </c>
      <c r="C48" s="4" t="s">
        <v>15</v>
      </c>
      <c r="D48" s="4">
        <v>69</v>
      </c>
      <c r="E48" s="4" t="s">
        <v>486</v>
      </c>
      <c r="F48" s="4">
        <v>28</v>
      </c>
      <c r="G48" s="1" t="s">
        <v>489</v>
      </c>
      <c r="I48" s="4" t="s">
        <v>65</v>
      </c>
      <c r="J48" s="1" t="s">
        <v>490</v>
      </c>
      <c r="K48" s="4" t="s">
        <v>662</v>
      </c>
      <c r="L48" s="87"/>
      <c r="P48" s="42" t="s">
        <v>625</v>
      </c>
      <c r="Q48" s="46" t="s">
        <v>706</v>
      </c>
      <c r="R48" s="4" t="str">
        <f t="shared" si="0"/>
        <v>TechnicalOpen</v>
      </c>
      <c r="S48" s="4" t="str">
        <f t="shared" si="1"/>
        <v>Radio SpecOpen</v>
      </c>
      <c r="T48" s="4" t="str">
        <f t="shared" si="2"/>
        <v>unassignedOpen</v>
      </c>
    </row>
    <row r="49" spans="1:16375" ht="28.5" hidden="1">
      <c r="A49" s="4">
        <v>48</v>
      </c>
      <c r="B49" s="4" t="s">
        <v>479</v>
      </c>
      <c r="C49" s="4" t="s">
        <v>114</v>
      </c>
      <c r="D49" s="4">
        <v>69</v>
      </c>
      <c r="E49" s="4" t="s">
        <v>486</v>
      </c>
      <c r="F49" s="4">
        <v>35</v>
      </c>
      <c r="G49" s="1" t="s">
        <v>487</v>
      </c>
      <c r="I49" s="4" t="s">
        <v>65</v>
      </c>
      <c r="J49" s="1" t="s">
        <v>488</v>
      </c>
      <c r="K49" s="4" t="s">
        <v>662</v>
      </c>
      <c r="L49" s="87"/>
      <c r="P49" s="46" t="s">
        <v>114</v>
      </c>
      <c r="Q49" s="46" t="s">
        <v>706</v>
      </c>
      <c r="R49" s="4" t="str">
        <f t="shared" si="0"/>
        <v>EditorialOpen</v>
      </c>
      <c r="S49" s="4" t="str">
        <f t="shared" si="1"/>
        <v>EditorialOpen</v>
      </c>
      <c r="T49" s="4" t="str">
        <f t="shared" si="2"/>
        <v>unassignedOpen</v>
      </c>
    </row>
    <row r="50" spans="1:16375" ht="57" hidden="1">
      <c r="A50" s="4">
        <v>49</v>
      </c>
      <c r="B50" s="4" t="s">
        <v>479</v>
      </c>
      <c r="C50" s="4" t="s">
        <v>15</v>
      </c>
      <c r="D50" s="4">
        <v>69</v>
      </c>
      <c r="E50" s="4" t="s">
        <v>37</v>
      </c>
      <c r="F50" s="4">
        <v>53</v>
      </c>
      <c r="G50" s="1" t="s">
        <v>484</v>
      </c>
      <c r="I50" s="4" t="s">
        <v>65</v>
      </c>
      <c r="J50" s="1" t="s">
        <v>485</v>
      </c>
      <c r="K50" s="4" t="s">
        <v>662</v>
      </c>
      <c r="L50" s="87"/>
      <c r="P50" s="42" t="s">
        <v>625</v>
      </c>
      <c r="Q50" s="46" t="s">
        <v>706</v>
      </c>
      <c r="R50" s="4" t="str">
        <f t="shared" si="0"/>
        <v>TechnicalOpen</v>
      </c>
      <c r="S50" s="4" t="str">
        <f t="shared" si="1"/>
        <v>Radio SpecOpen</v>
      </c>
      <c r="T50" s="4" t="str">
        <f t="shared" si="2"/>
        <v>unassignedOpen</v>
      </c>
    </row>
    <row r="51" spans="1:16375" ht="57" hidden="1">
      <c r="A51" s="4">
        <v>50</v>
      </c>
      <c r="B51" s="4" t="s">
        <v>479</v>
      </c>
      <c r="C51" s="4" t="s">
        <v>114</v>
      </c>
      <c r="D51" s="4">
        <v>94</v>
      </c>
      <c r="E51" s="4" t="s">
        <v>264</v>
      </c>
      <c r="F51" s="4">
        <v>39</v>
      </c>
      <c r="G51" s="1" t="s">
        <v>482</v>
      </c>
      <c r="I51" s="4" t="s">
        <v>65</v>
      </c>
      <c r="J51" s="1" t="s">
        <v>483</v>
      </c>
      <c r="K51" s="4" t="s">
        <v>662</v>
      </c>
      <c r="L51" s="87"/>
      <c r="P51" s="46" t="s">
        <v>114</v>
      </c>
      <c r="Q51" s="46" t="s">
        <v>706</v>
      </c>
      <c r="R51" s="4" t="str">
        <f t="shared" si="0"/>
        <v>EditorialOpen</v>
      </c>
      <c r="S51" s="4" t="str">
        <f t="shared" si="1"/>
        <v>EditorialOpen</v>
      </c>
      <c r="T51" s="4" t="str">
        <f t="shared" si="2"/>
        <v>unassignedOpen</v>
      </c>
    </row>
    <row r="52" spans="1:16375" ht="99.75" hidden="1">
      <c r="A52" s="4">
        <v>51</v>
      </c>
      <c r="B52" s="4" t="s">
        <v>479</v>
      </c>
      <c r="C52" s="4" t="s">
        <v>15</v>
      </c>
      <c r="D52" s="4">
        <v>95</v>
      </c>
      <c r="E52" s="4" t="s">
        <v>264</v>
      </c>
      <c r="F52" s="4">
        <v>3</v>
      </c>
      <c r="G52" s="1" t="s">
        <v>480</v>
      </c>
      <c r="I52" s="4" t="s">
        <v>65</v>
      </c>
      <c r="J52" s="1" t="s">
        <v>481</v>
      </c>
      <c r="K52" s="4" t="s">
        <v>662</v>
      </c>
      <c r="L52" s="87"/>
      <c r="P52" s="42" t="s">
        <v>632</v>
      </c>
      <c r="Q52" s="46" t="s">
        <v>706</v>
      </c>
      <c r="R52" s="4" t="str">
        <f t="shared" si="0"/>
        <v>TechnicalOpen</v>
      </c>
      <c r="S52" s="4" t="str">
        <f t="shared" si="1"/>
        <v>Bit OrderOpen</v>
      </c>
      <c r="T52" s="4" t="str">
        <f t="shared" si="2"/>
        <v>unassignedOpen</v>
      </c>
    </row>
    <row r="53" spans="1:16375" ht="28.5" hidden="1">
      <c r="A53" s="4">
        <v>52</v>
      </c>
      <c r="B53" s="4" t="s">
        <v>476</v>
      </c>
      <c r="C53" s="4" t="s">
        <v>125</v>
      </c>
      <c r="D53" s="4">
        <v>42</v>
      </c>
      <c r="E53" s="4">
        <v>1</v>
      </c>
      <c r="F53" s="4">
        <v>1</v>
      </c>
      <c r="G53" s="1" t="s">
        <v>477</v>
      </c>
      <c r="I53" s="4" t="s">
        <v>17</v>
      </c>
      <c r="J53" s="1" t="s">
        <v>478</v>
      </c>
      <c r="K53" s="4" t="s">
        <v>662</v>
      </c>
      <c r="L53" s="87"/>
      <c r="P53" s="42" t="s">
        <v>633</v>
      </c>
      <c r="Q53" s="46" t="s">
        <v>706</v>
      </c>
      <c r="R53" s="4" t="str">
        <f t="shared" si="0"/>
        <v>GeneralOpen</v>
      </c>
      <c r="S53" s="4" t="str">
        <f t="shared" si="1"/>
        <v>Frequency BandOpen</v>
      </c>
      <c r="T53" s="4" t="str">
        <f t="shared" si="2"/>
        <v>unassignedOpen</v>
      </c>
    </row>
    <row r="54" spans="1:16375" ht="185.25" hidden="1">
      <c r="A54" s="4">
        <v>53</v>
      </c>
      <c r="B54" s="4" t="s">
        <v>473</v>
      </c>
      <c r="C54" s="4" t="s">
        <v>125</v>
      </c>
      <c r="G54" s="1" t="s">
        <v>474</v>
      </c>
      <c r="I54" s="4" t="s">
        <v>65</v>
      </c>
      <c r="J54" s="1" t="s">
        <v>475</v>
      </c>
      <c r="K54" s="4" t="s">
        <v>662</v>
      </c>
      <c r="L54" s="87"/>
      <c r="P54" s="42" t="s">
        <v>645</v>
      </c>
      <c r="Q54" s="46" t="s">
        <v>706</v>
      </c>
      <c r="R54" s="4" t="str">
        <f t="shared" si="0"/>
        <v>GeneralOpen</v>
      </c>
      <c r="S54" s="4" t="str">
        <f t="shared" si="1"/>
        <v>CoexistenceOpen</v>
      </c>
      <c r="T54" s="4" t="str">
        <f t="shared" si="2"/>
        <v>unassignedOpen</v>
      </c>
    </row>
    <row r="55" spans="1:16375" ht="28.5" hidden="1">
      <c r="A55" s="4">
        <v>54</v>
      </c>
      <c r="B55" s="4" t="s">
        <v>469</v>
      </c>
      <c r="C55" s="4" t="s">
        <v>114</v>
      </c>
      <c r="D55" s="4">
        <v>19</v>
      </c>
      <c r="E55" s="4" t="s">
        <v>86</v>
      </c>
      <c r="F55" s="4">
        <v>46</v>
      </c>
      <c r="G55" s="1" t="s">
        <v>472</v>
      </c>
      <c r="I55" s="4" t="s">
        <v>17</v>
      </c>
      <c r="J55" s="1" t="s">
        <v>471</v>
      </c>
      <c r="K55" s="4" t="s">
        <v>662</v>
      </c>
      <c r="L55" s="87"/>
      <c r="P55" s="46" t="s">
        <v>114</v>
      </c>
      <c r="Q55" s="46" t="s">
        <v>706</v>
      </c>
      <c r="R55" s="4" t="str">
        <f t="shared" si="0"/>
        <v>EditorialOpen</v>
      </c>
      <c r="S55" s="4" t="str">
        <f t="shared" si="1"/>
        <v>EditorialOpen</v>
      </c>
      <c r="T55" s="4" t="str">
        <f t="shared" si="2"/>
        <v>unassignedOpen</v>
      </c>
    </row>
    <row r="56" spans="1:16375" ht="28.5" hidden="1">
      <c r="A56" s="4">
        <v>55</v>
      </c>
      <c r="B56" s="4" t="s">
        <v>469</v>
      </c>
      <c r="C56" s="4" t="s">
        <v>114</v>
      </c>
      <c r="D56" s="4">
        <v>57</v>
      </c>
      <c r="E56" s="4" t="s">
        <v>205</v>
      </c>
      <c r="F56" s="4">
        <v>9</v>
      </c>
      <c r="G56" s="1" t="s">
        <v>470</v>
      </c>
      <c r="I56" s="4" t="s">
        <v>17</v>
      </c>
      <c r="J56" s="1" t="s">
        <v>471</v>
      </c>
      <c r="K56" s="4" t="s">
        <v>662</v>
      </c>
      <c r="L56" s="87"/>
      <c r="P56" s="46" t="s">
        <v>114</v>
      </c>
      <c r="Q56" s="46" t="s">
        <v>706</v>
      </c>
      <c r="R56" s="4" t="str">
        <f t="shared" si="0"/>
        <v>EditorialOpen</v>
      </c>
      <c r="S56" s="4" t="str">
        <f t="shared" si="1"/>
        <v>EditorialOpen</v>
      </c>
      <c r="T56" s="4" t="str">
        <f t="shared" si="2"/>
        <v>unassignedOpen</v>
      </c>
    </row>
    <row r="57" spans="1:16375" ht="57" hidden="1">
      <c r="A57" s="4">
        <v>56</v>
      </c>
      <c r="B57" s="4" t="s">
        <v>446</v>
      </c>
      <c r="C57" s="4" t="s">
        <v>114</v>
      </c>
      <c r="D57" s="4">
        <v>13</v>
      </c>
      <c r="E57" s="4">
        <v>5.2</v>
      </c>
      <c r="F57" s="4">
        <v>1</v>
      </c>
      <c r="G57" s="1" t="s">
        <v>467</v>
      </c>
      <c r="I57" s="4" t="s">
        <v>17</v>
      </c>
      <c r="J57" s="1" t="s">
        <v>468</v>
      </c>
      <c r="K57" s="4" t="s">
        <v>662</v>
      </c>
      <c r="L57" s="87"/>
      <c r="P57" s="46" t="s">
        <v>114</v>
      </c>
      <c r="Q57" s="46" t="s">
        <v>706</v>
      </c>
      <c r="R57" s="4" t="str">
        <f t="shared" si="0"/>
        <v>EditorialOpen</v>
      </c>
      <c r="S57" s="4" t="str">
        <f t="shared" si="1"/>
        <v>EditorialOpen</v>
      </c>
      <c r="T57" s="4" t="str">
        <f t="shared" si="2"/>
        <v>unassignedOpen</v>
      </c>
    </row>
    <row r="58" spans="1:16375" s="25" customFormat="1" ht="57" hidden="1">
      <c r="A58" s="4">
        <v>57</v>
      </c>
      <c r="B58" s="4" t="s">
        <v>446</v>
      </c>
      <c r="C58" s="4" t="s">
        <v>15</v>
      </c>
      <c r="D58" s="4">
        <v>94</v>
      </c>
      <c r="E58" s="4" t="s">
        <v>264</v>
      </c>
      <c r="F58" s="4">
        <v>26</v>
      </c>
      <c r="G58" s="1" t="s">
        <v>465</v>
      </c>
      <c r="H58" s="4"/>
      <c r="I58" s="1" t="s">
        <v>17</v>
      </c>
      <c r="J58" s="1" t="s">
        <v>466</v>
      </c>
      <c r="K58" s="4" t="s">
        <v>662</v>
      </c>
      <c r="L58" s="87"/>
      <c r="M58" s="4"/>
      <c r="N58" s="4"/>
      <c r="O58" s="4"/>
      <c r="P58" s="42" t="s">
        <v>638</v>
      </c>
      <c r="Q58" s="46" t="s">
        <v>706</v>
      </c>
      <c r="R58" s="4" t="str">
        <f t="shared" si="0"/>
        <v>TechnicalOpen</v>
      </c>
      <c r="S58" s="4" t="str">
        <f t="shared" si="1"/>
        <v>MR-O-QPSKOpen</v>
      </c>
      <c r="T58" s="4" t="str">
        <f t="shared" si="2"/>
        <v>unassignedOpen</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row>
    <row r="59" spans="1:16375" ht="57" hidden="1">
      <c r="A59" s="4">
        <v>58</v>
      </c>
      <c r="B59" s="4" t="s">
        <v>446</v>
      </c>
      <c r="C59" s="4" t="s">
        <v>114</v>
      </c>
      <c r="D59" s="4">
        <v>60</v>
      </c>
      <c r="E59" s="4" t="s">
        <v>294</v>
      </c>
      <c r="F59" s="4">
        <v>52</v>
      </c>
      <c r="G59" s="1" t="s">
        <v>463</v>
      </c>
      <c r="I59" s="4" t="s">
        <v>17</v>
      </c>
      <c r="J59" s="1" t="s">
        <v>464</v>
      </c>
      <c r="K59" s="4" t="s">
        <v>662</v>
      </c>
      <c r="L59" s="87"/>
      <c r="P59" s="46" t="s">
        <v>114</v>
      </c>
      <c r="Q59" s="46" t="s">
        <v>706</v>
      </c>
      <c r="R59" s="4" t="str">
        <f t="shared" si="0"/>
        <v>EditorialOpen</v>
      </c>
      <c r="S59" s="4" t="str">
        <f t="shared" si="1"/>
        <v>EditorialOpen</v>
      </c>
      <c r="T59" s="4" t="str">
        <f t="shared" si="2"/>
        <v>unassignedOpen</v>
      </c>
    </row>
    <row r="60" spans="1:16375" ht="42.75" hidden="1">
      <c r="A60" s="4">
        <v>59</v>
      </c>
      <c r="B60" s="4" t="s">
        <v>446</v>
      </c>
      <c r="C60" s="4" t="s">
        <v>114</v>
      </c>
      <c r="D60" s="4">
        <v>88</v>
      </c>
      <c r="E60" s="4" t="s">
        <v>460</v>
      </c>
      <c r="F60" s="4">
        <v>49</v>
      </c>
      <c r="G60" s="1" t="s">
        <v>461</v>
      </c>
      <c r="I60" s="4" t="s">
        <v>17</v>
      </c>
      <c r="J60" s="1" t="s">
        <v>462</v>
      </c>
      <c r="K60" s="4" t="s">
        <v>662</v>
      </c>
      <c r="L60" s="87"/>
      <c r="P60" s="46" t="s">
        <v>114</v>
      </c>
      <c r="Q60" s="46" t="s">
        <v>706</v>
      </c>
      <c r="R60" s="4" t="str">
        <f t="shared" si="0"/>
        <v>EditorialOpen</v>
      </c>
      <c r="S60" s="4" t="str">
        <f t="shared" si="1"/>
        <v>EditorialOpen</v>
      </c>
      <c r="T60" s="4" t="str">
        <f t="shared" si="2"/>
        <v>unassignedOpen</v>
      </c>
    </row>
    <row r="61" spans="1:16375" ht="71.25" hidden="1">
      <c r="A61" s="4">
        <v>60</v>
      </c>
      <c r="B61" s="4" t="s">
        <v>446</v>
      </c>
      <c r="C61" s="4" t="s">
        <v>114</v>
      </c>
      <c r="D61" s="4">
        <v>78</v>
      </c>
      <c r="E61" s="4" t="s">
        <v>459</v>
      </c>
      <c r="F61" s="4">
        <v>43</v>
      </c>
      <c r="G61" s="1" t="s">
        <v>456</v>
      </c>
      <c r="I61" s="4" t="s">
        <v>17</v>
      </c>
      <c r="J61" s="1" t="s">
        <v>457</v>
      </c>
      <c r="K61" s="4" t="s">
        <v>662</v>
      </c>
      <c r="L61" s="87"/>
      <c r="P61" s="46" t="s">
        <v>114</v>
      </c>
      <c r="Q61" s="46" t="s">
        <v>706</v>
      </c>
      <c r="R61" s="4" t="str">
        <f t="shared" si="0"/>
        <v>EditorialOpen</v>
      </c>
      <c r="S61" s="4" t="str">
        <f t="shared" si="1"/>
        <v>EditorialOpen</v>
      </c>
      <c r="T61" s="4" t="str">
        <f t="shared" si="2"/>
        <v>unassignedOpen</v>
      </c>
    </row>
    <row r="62" spans="1:16375" ht="71.25" hidden="1">
      <c r="A62" s="4">
        <v>61</v>
      </c>
      <c r="B62" s="4" t="s">
        <v>446</v>
      </c>
      <c r="C62" s="4" t="s">
        <v>114</v>
      </c>
      <c r="D62" s="4">
        <v>53</v>
      </c>
      <c r="E62" s="4" t="s">
        <v>158</v>
      </c>
      <c r="F62" s="4">
        <v>24</v>
      </c>
      <c r="G62" s="1" t="s">
        <v>456</v>
      </c>
      <c r="I62" s="4" t="s">
        <v>17</v>
      </c>
      <c r="J62" s="1" t="s">
        <v>458</v>
      </c>
      <c r="K62" s="4" t="s">
        <v>662</v>
      </c>
      <c r="L62" s="87"/>
      <c r="P62" s="46" t="s">
        <v>114</v>
      </c>
      <c r="Q62" s="46" t="s">
        <v>706</v>
      </c>
      <c r="R62" s="4" t="str">
        <f t="shared" si="0"/>
        <v>EditorialOpen</v>
      </c>
      <c r="S62" s="4" t="str">
        <f t="shared" si="1"/>
        <v>EditorialOpen</v>
      </c>
      <c r="T62" s="4" t="str">
        <f t="shared" si="2"/>
        <v>unassignedOpen</v>
      </c>
    </row>
    <row r="63" spans="1:16375" ht="71.25" hidden="1">
      <c r="A63" s="4">
        <v>62</v>
      </c>
      <c r="B63" s="4" t="s">
        <v>446</v>
      </c>
      <c r="C63" s="4" t="s">
        <v>114</v>
      </c>
      <c r="D63" s="4">
        <v>94</v>
      </c>
      <c r="E63" s="4" t="s">
        <v>264</v>
      </c>
      <c r="F63" s="4">
        <v>24</v>
      </c>
      <c r="G63" s="1" t="s">
        <v>456</v>
      </c>
      <c r="I63" s="4" t="s">
        <v>17</v>
      </c>
      <c r="J63" s="1" t="s">
        <v>457</v>
      </c>
      <c r="K63" s="4" t="s">
        <v>662</v>
      </c>
      <c r="L63" s="87"/>
      <c r="P63" s="46" t="s">
        <v>114</v>
      </c>
      <c r="Q63" s="46" t="s">
        <v>706</v>
      </c>
      <c r="R63" s="4" t="str">
        <f t="shared" si="0"/>
        <v>EditorialOpen</v>
      </c>
      <c r="S63" s="4" t="str">
        <f t="shared" si="1"/>
        <v>EditorialOpen</v>
      </c>
      <c r="T63" s="4" t="str">
        <f t="shared" si="2"/>
        <v>unassignedOpen</v>
      </c>
    </row>
    <row r="64" spans="1:16375" ht="42.75" hidden="1">
      <c r="A64" s="4">
        <v>63</v>
      </c>
      <c r="B64" s="4" t="s">
        <v>446</v>
      </c>
      <c r="C64" s="4" t="s">
        <v>114</v>
      </c>
      <c r="D64" s="4">
        <v>83</v>
      </c>
      <c r="E64" s="4" t="s">
        <v>28</v>
      </c>
      <c r="F64" s="4">
        <v>31</v>
      </c>
      <c r="G64" s="1" t="s">
        <v>454</v>
      </c>
      <c r="I64" s="4" t="s">
        <v>17</v>
      </c>
      <c r="J64" s="1" t="s">
        <v>455</v>
      </c>
      <c r="K64" s="4" t="s">
        <v>662</v>
      </c>
      <c r="L64" s="87"/>
      <c r="P64" s="46" t="s">
        <v>114</v>
      </c>
      <c r="Q64" s="46" t="s">
        <v>706</v>
      </c>
      <c r="R64" s="4" t="str">
        <f t="shared" si="0"/>
        <v>EditorialOpen</v>
      </c>
      <c r="S64" s="4" t="str">
        <f t="shared" si="1"/>
        <v>EditorialOpen</v>
      </c>
      <c r="T64" s="4" t="str">
        <f t="shared" si="2"/>
        <v>unassignedOpen</v>
      </c>
    </row>
    <row r="65" spans="1:20" ht="42.75" hidden="1">
      <c r="A65" s="4">
        <v>64</v>
      </c>
      <c r="B65" s="4" t="s">
        <v>446</v>
      </c>
      <c r="C65" s="4" t="s">
        <v>114</v>
      </c>
      <c r="D65" s="4">
        <v>85</v>
      </c>
      <c r="E65" s="4" t="s">
        <v>447</v>
      </c>
      <c r="F65" s="4">
        <v>33</v>
      </c>
      <c r="G65" s="1" t="s">
        <v>452</v>
      </c>
      <c r="I65" s="4" t="s">
        <v>17</v>
      </c>
      <c r="J65" s="1" t="s">
        <v>453</v>
      </c>
      <c r="K65" s="4" t="s">
        <v>662</v>
      </c>
      <c r="L65" s="87"/>
      <c r="P65" s="46" t="s">
        <v>114</v>
      </c>
      <c r="Q65" s="46" t="s">
        <v>706</v>
      </c>
      <c r="R65" s="4" t="str">
        <f t="shared" si="0"/>
        <v>EditorialOpen</v>
      </c>
      <c r="S65" s="4" t="str">
        <f t="shared" si="1"/>
        <v>EditorialOpen</v>
      </c>
      <c r="T65" s="4" t="str">
        <f t="shared" si="2"/>
        <v>unassignedOpen</v>
      </c>
    </row>
    <row r="66" spans="1:20" ht="28.5" hidden="1">
      <c r="A66" s="4">
        <v>65</v>
      </c>
      <c r="B66" s="4" t="s">
        <v>446</v>
      </c>
      <c r="C66" s="4" t="s">
        <v>114</v>
      </c>
      <c r="D66" s="4">
        <v>86</v>
      </c>
      <c r="E66" s="4" t="s">
        <v>447</v>
      </c>
      <c r="F66" s="4">
        <v>36</v>
      </c>
      <c r="G66" s="1" t="s">
        <v>450</v>
      </c>
      <c r="I66" s="4" t="s">
        <v>17</v>
      </c>
      <c r="J66" s="1" t="s">
        <v>451</v>
      </c>
      <c r="K66" s="4" t="s">
        <v>662</v>
      </c>
      <c r="L66" s="87"/>
      <c r="P66" s="46" t="s">
        <v>114</v>
      </c>
      <c r="Q66" s="46" t="s">
        <v>706</v>
      </c>
      <c r="R66" s="4" t="str">
        <f t="shared" si="0"/>
        <v>EditorialOpen</v>
      </c>
      <c r="S66" s="4" t="str">
        <f t="shared" si="1"/>
        <v>EditorialOpen</v>
      </c>
      <c r="T66" s="4" t="str">
        <f t="shared" si="2"/>
        <v>unassignedOpen</v>
      </c>
    </row>
    <row r="67" spans="1:20" ht="71.25" hidden="1">
      <c r="A67" s="4">
        <v>66</v>
      </c>
      <c r="B67" s="4" t="s">
        <v>446</v>
      </c>
      <c r="C67" s="4" t="s">
        <v>114</v>
      </c>
      <c r="D67" s="4">
        <v>86</v>
      </c>
      <c r="E67" s="4" t="s">
        <v>447</v>
      </c>
      <c r="F67" s="4">
        <v>36</v>
      </c>
      <c r="G67" s="1" t="s">
        <v>448</v>
      </c>
      <c r="I67" s="4" t="s">
        <v>17</v>
      </c>
      <c r="J67" s="1" t="s">
        <v>449</v>
      </c>
      <c r="K67" s="4" t="s">
        <v>662</v>
      </c>
      <c r="L67" s="87"/>
      <c r="P67" s="46" t="s">
        <v>114</v>
      </c>
      <c r="Q67" s="46" t="s">
        <v>706</v>
      </c>
      <c r="R67" s="4" t="str">
        <f t="shared" ref="R67:R130" si="3">CONCATENATE(C67,K67)</f>
        <v>EditorialOpen</v>
      </c>
      <c r="S67" s="4" t="str">
        <f t="shared" ref="S67:S130" si="4">CONCATENATE(P67,K67)</f>
        <v>EditorialOpen</v>
      </c>
      <c r="T67" s="4" t="str">
        <f t="shared" ref="T67:T130" si="5">CONCATENATE(Q67,K67)</f>
        <v>unassignedOpen</v>
      </c>
    </row>
    <row r="68" spans="1:20" ht="42.75" hidden="1">
      <c r="A68" s="4">
        <v>67</v>
      </c>
      <c r="B68" s="4" t="s">
        <v>433</v>
      </c>
      <c r="C68" s="4" t="s">
        <v>15</v>
      </c>
      <c r="D68" s="4">
        <v>32</v>
      </c>
      <c r="E68" s="4" t="s">
        <v>83</v>
      </c>
      <c r="F68" s="4">
        <v>34</v>
      </c>
      <c r="G68" s="1" t="s">
        <v>434</v>
      </c>
      <c r="I68" s="4" t="s">
        <v>17</v>
      </c>
      <c r="J68" s="1" t="s">
        <v>445</v>
      </c>
      <c r="K68" s="4" t="s">
        <v>662</v>
      </c>
      <c r="L68" s="87"/>
      <c r="P68" s="42" t="s">
        <v>633</v>
      </c>
      <c r="Q68" s="46" t="s">
        <v>706</v>
      </c>
      <c r="R68" s="4" t="str">
        <f t="shared" si="3"/>
        <v>TechnicalOpen</v>
      </c>
      <c r="S68" s="4" t="str">
        <f t="shared" si="4"/>
        <v>Frequency BandOpen</v>
      </c>
      <c r="T68" s="4" t="str">
        <f t="shared" si="5"/>
        <v>unassignedOpen</v>
      </c>
    </row>
    <row r="69" spans="1:20" ht="57" hidden="1">
      <c r="A69" s="4">
        <v>68</v>
      </c>
      <c r="B69" s="4" t="s">
        <v>433</v>
      </c>
      <c r="C69" s="4" t="s">
        <v>125</v>
      </c>
      <c r="D69" s="4">
        <v>35</v>
      </c>
      <c r="E69" s="4" t="s">
        <v>334</v>
      </c>
      <c r="F69" s="4">
        <v>32</v>
      </c>
      <c r="G69" s="1" t="s">
        <v>434</v>
      </c>
      <c r="I69" s="4" t="s">
        <v>17</v>
      </c>
      <c r="J69" s="1" t="s">
        <v>438</v>
      </c>
      <c r="K69" s="4" t="s">
        <v>662</v>
      </c>
      <c r="L69" s="87"/>
      <c r="P69" s="42" t="s">
        <v>633</v>
      </c>
      <c r="Q69" s="46" t="s">
        <v>706</v>
      </c>
      <c r="R69" s="4" t="str">
        <f t="shared" si="3"/>
        <v>GeneralOpen</v>
      </c>
      <c r="S69" s="4" t="str">
        <f t="shared" si="4"/>
        <v>Frequency BandOpen</v>
      </c>
      <c r="T69" s="4" t="str">
        <f t="shared" si="5"/>
        <v>unassignedOpen</v>
      </c>
    </row>
    <row r="70" spans="1:20" ht="57" hidden="1">
      <c r="A70" s="4">
        <v>69</v>
      </c>
      <c r="B70" s="4" t="s">
        <v>433</v>
      </c>
      <c r="C70" s="4" t="s">
        <v>125</v>
      </c>
      <c r="D70" s="4">
        <v>38</v>
      </c>
      <c r="E70" s="4" t="s">
        <v>185</v>
      </c>
      <c r="F70" s="4">
        <v>19</v>
      </c>
      <c r="G70" s="1" t="s">
        <v>434</v>
      </c>
      <c r="I70" s="4" t="s">
        <v>17</v>
      </c>
      <c r="J70" s="1" t="s">
        <v>437</v>
      </c>
      <c r="K70" s="4" t="s">
        <v>662</v>
      </c>
      <c r="L70" s="87"/>
      <c r="P70" s="42" t="s">
        <v>633</v>
      </c>
      <c r="Q70" s="46" t="s">
        <v>706</v>
      </c>
      <c r="R70" s="4" t="str">
        <f t="shared" si="3"/>
        <v>GeneralOpen</v>
      </c>
      <c r="S70" s="4" t="str">
        <f t="shared" si="4"/>
        <v>Frequency BandOpen</v>
      </c>
      <c r="T70" s="4" t="str">
        <f t="shared" si="5"/>
        <v>unassignedOpen</v>
      </c>
    </row>
    <row r="71" spans="1:20" ht="156.75" hidden="1">
      <c r="A71" s="4">
        <v>70</v>
      </c>
      <c r="B71" s="4" t="s">
        <v>433</v>
      </c>
      <c r="C71" s="4" t="s">
        <v>125</v>
      </c>
      <c r="D71" s="4">
        <v>42</v>
      </c>
      <c r="E71" s="4" t="s">
        <v>298</v>
      </c>
      <c r="F71" s="4">
        <v>31</v>
      </c>
      <c r="G71" s="1" t="s">
        <v>434</v>
      </c>
      <c r="I71" s="4" t="s">
        <v>17</v>
      </c>
      <c r="J71" s="1" t="s">
        <v>436</v>
      </c>
      <c r="K71" s="4" t="s">
        <v>662</v>
      </c>
      <c r="L71" s="87"/>
      <c r="P71" s="42" t="s">
        <v>633</v>
      </c>
      <c r="Q71" s="46" t="s">
        <v>706</v>
      </c>
      <c r="R71" s="4" t="str">
        <f t="shared" si="3"/>
        <v>GeneralOpen</v>
      </c>
      <c r="S71" s="4" t="str">
        <f t="shared" si="4"/>
        <v>Frequency BandOpen</v>
      </c>
      <c r="T71" s="4" t="str">
        <f t="shared" si="5"/>
        <v>unassignedOpen</v>
      </c>
    </row>
    <row r="72" spans="1:20" ht="85.5" hidden="1">
      <c r="A72" s="4">
        <v>71</v>
      </c>
      <c r="B72" s="4" t="s">
        <v>433</v>
      </c>
      <c r="C72" s="4" t="s">
        <v>15</v>
      </c>
      <c r="D72" s="4">
        <v>44</v>
      </c>
      <c r="E72" s="4">
        <v>93</v>
      </c>
      <c r="F72" s="4">
        <v>26</v>
      </c>
      <c r="G72" s="1" t="s">
        <v>434</v>
      </c>
      <c r="I72" s="4" t="s">
        <v>17</v>
      </c>
      <c r="J72" s="1" t="s">
        <v>435</v>
      </c>
      <c r="K72" s="4" t="s">
        <v>662</v>
      </c>
      <c r="L72" s="87"/>
      <c r="P72" s="42" t="s">
        <v>633</v>
      </c>
      <c r="Q72" s="46" t="s">
        <v>706</v>
      </c>
      <c r="R72" s="4" t="str">
        <f t="shared" si="3"/>
        <v>TechnicalOpen</v>
      </c>
      <c r="S72" s="4" t="str">
        <f t="shared" si="4"/>
        <v>Frequency BandOpen</v>
      </c>
      <c r="T72" s="4" t="str">
        <f t="shared" si="5"/>
        <v>unassignedOpen</v>
      </c>
    </row>
    <row r="73" spans="1:20" ht="114" hidden="1">
      <c r="A73" s="4">
        <v>72</v>
      </c>
      <c r="B73" s="4" t="s">
        <v>433</v>
      </c>
      <c r="C73" s="4" t="s">
        <v>15</v>
      </c>
      <c r="D73" s="4">
        <v>44</v>
      </c>
      <c r="E73" s="4">
        <v>9.3000000000000007</v>
      </c>
      <c r="F73" s="4">
        <v>28</v>
      </c>
      <c r="G73" s="1" t="s">
        <v>434</v>
      </c>
      <c r="I73" s="4" t="s">
        <v>17</v>
      </c>
      <c r="J73" s="1" t="s">
        <v>444</v>
      </c>
      <c r="K73" s="4" t="s">
        <v>662</v>
      </c>
      <c r="L73" s="87"/>
      <c r="P73" s="42" t="s">
        <v>633</v>
      </c>
      <c r="Q73" s="46" t="s">
        <v>706</v>
      </c>
      <c r="R73" s="4" t="str">
        <f t="shared" si="3"/>
        <v>TechnicalOpen</v>
      </c>
      <c r="S73" s="4" t="str">
        <f t="shared" si="4"/>
        <v>Frequency BandOpen</v>
      </c>
      <c r="T73" s="4" t="str">
        <f t="shared" si="5"/>
        <v>unassignedOpen</v>
      </c>
    </row>
    <row r="74" spans="1:20" ht="42.75" hidden="1">
      <c r="A74" s="4">
        <v>73</v>
      </c>
      <c r="B74" s="4" t="s">
        <v>433</v>
      </c>
      <c r="C74" s="4" t="s">
        <v>15</v>
      </c>
      <c r="D74" s="4">
        <v>55</v>
      </c>
      <c r="E74" s="4" t="s">
        <v>205</v>
      </c>
      <c r="F74" s="4">
        <v>13</v>
      </c>
      <c r="G74" s="1" t="s">
        <v>434</v>
      </c>
      <c r="I74" s="4" t="s">
        <v>17</v>
      </c>
      <c r="J74" s="1" t="s">
        <v>443</v>
      </c>
      <c r="K74" s="4" t="s">
        <v>662</v>
      </c>
      <c r="L74" s="87"/>
      <c r="P74" s="42" t="s">
        <v>633</v>
      </c>
      <c r="Q74" s="46" t="s">
        <v>706</v>
      </c>
      <c r="R74" s="4" t="str">
        <f t="shared" si="3"/>
        <v>TechnicalOpen</v>
      </c>
      <c r="S74" s="4" t="str">
        <f t="shared" si="4"/>
        <v>Frequency BandOpen</v>
      </c>
      <c r="T74" s="4" t="str">
        <f t="shared" si="5"/>
        <v>unassignedOpen</v>
      </c>
    </row>
    <row r="75" spans="1:20" ht="128.25" hidden="1">
      <c r="A75" s="4">
        <v>74</v>
      </c>
      <c r="B75" s="4" t="s">
        <v>433</v>
      </c>
      <c r="C75" s="4" t="s">
        <v>15</v>
      </c>
      <c r="D75" s="4">
        <v>56</v>
      </c>
      <c r="E75" s="4" t="s">
        <v>205</v>
      </c>
      <c r="F75" s="4">
        <v>40</v>
      </c>
      <c r="G75" s="1" t="s">
        <v>434</v>
      </c>
      <c r="I75" s="4" t="s">
        <v>17</v>
      </c>
      <c r="J75" s="1" t="s">
        <v>442</v>
      </c>
      <c r="K75" s="4" t="s">
        <v>662</v>
      </c>
      <c r="L75" s="87"/>
      <c r="P75" s="42" t="s">
        <v>633</v>
      </c>
      <c r="Q75" s="46" t="s">
        <v>706</v>
      </c>
      <c r="R75" s="4" t="str">
        <f t="shared" si="3"/>
        <v>TechnicalOpen</v>
      </c>
      <c r="S75" s="4" t="str">
        <f t="shared" si="4"/>
        <v>Frequency BandOpen</v>
      </c>
      <c r="T75" s="4" t="str">
        <f t="shared" si="5"/>
        <v>unassignedOpen</v>
      </c>
    </row>
    <row r="76" spans="1:20" ht="57" hidden="1">
      <c r="A76" s="4">
        <v>75</v>
      </c>
      <c r="B76" s="4" t="s">
        <v>433</v>
      </c>
      <c r="C76" s="4" t="s">
        <v>15</v>
      </c>
      <c r="D76" s="4">
        <v>57</v>
      </c>
      <c r="E76" s="4" t="s">
        <v>205</v>
      </c>
      <c r="F76" s="4">
        <v>6</v>
      </c>
      <c r="G76" s="1" t="s">
        <v>434</v>
      </c>
      <c r="I76" s="4" t="s">
        <v>17</v>
      </c>
      <c r="J76" s="1" t="s">
        <v>441</v>
      </c>
      <c r="K76" s="4" t="s">
        <v>662</v>
      </c>
      <c r="L76" s="87"/>
      <c r="P76" s="42" t="s">
        <v>633</v>
      </c>
      <c r="Q76" s="46" t="s">
        <v>706</v>
      </c>
      <c r="R76" s="4" t="str">
        <f t="shared" si="3"/>
        <v>TechnicalOpen</v>
      </c>
      <c r="S76" s="4" t="str">
        <f t="shared" si="4"/>
        <v>Frequency BandOpen</v>
      </c>
      <c r="T76" s="4" t="str">
        <f t="shared" si="5"/>
        <v>unassignedOpen</v>
      </c>
    </row>
    <row r="77" spans="1:20" ht="42.75" hidden="1">
      <c r="A77" s="4">
        <v>76</v>
      </c>
      <c r="B77" s="4" t="s">
        <v>433</v>
      </c>
      <c r="C77" s="4" t="s">
        <v>15</v>
      </c>
      <c r="D77" s="4">
        <v>125</v>
      </c>
      <c r="E77" s="4" t="s">
        <v>107</v>
      </c>
      <c r="F77" s="4">
        <v>17</v>
      </c>
      <c r="G77" s="1" t="s">
        <v>434</v>
      </c>
      <c r="H77" s="37" t="s">
        <v>439</v>
      </c>
      <c r="I77" s="4" t="s">
        <v>17</v>
      </c>
      <c r="J77" s="1" t="s">
        <v>440</v>
      </c>
      <c r="K77" s="4" t="s">
        <v>662</v>
      </c>
      <c r="L77" s="87"/>
      <c r="P77" s="42" t="s">
        <v>633</v>
      </c>
      <c r="Q77" s="46" t="s">
        <v>706</v>
      </c>
      <c r="R77" s="4" t="str">
        <f t="shared" si="3"/>
        <v>TechnicalOpen</v>
      </c>
      <c r="S77" s="4" t="str">
        <f t="shared" si="4"/>
        <v>Frequency BandOpen</v>
      </c>
      <c r="T77" s="4" t="str">
        <f t="shared" si="5"/>
        <v>unassignedOpen</v>
      </c>
    </row>
    <row r="78" spans="1:20" ht="57" hidden="1">
      <c r="A78" s="4">
        <v>77</v>
      </c>
      <c r="B78" s="4" t="s">
        <v>433</v>
      </c>
      <c r="C78" s="4" t="s">
        <v>15</v>
      </c>
      <c r="D78" s="4">
        <v>35</v>
      </c>
      <c r="E78" s="4" t="s">
        <v>334</v>
      </c>
      <c r="F78" s="4">
        <v>32</v>
      </c>
      <c r="G78" s="1" t="s">
        <v>434</v>
      </c>
      <c r="I78" s="4" t="s">
        <v>17</v>
      </c>
      <c r="J78" s="1" t="s">
        <v>438</v>
      </c>
      <c r="K78" s="4" t="s">
        <v>662</v>
      </c>
      <c r="L78" s="87"/>
      <c r="P78" s="42" t="s">
        <v>633</v>
      </c>
      <c r="Q78" s="46" t="s">
        <v>706</v>
      </c>
      <c r="R78" s="4" t="str">
        <f t="shared" si="3"/>
        <v>TechnicalOpen</v>
      </c>
      <c r="S78" s="4" t="str">
        <f t="shared" si="4"/>
        <v>Frequency BandOpen</v>
      </c>
      <c r="T78" s="4" t="str">
        <f t="shared" si="5"/>
        <v>unassignedOpen</v>
      </c>
    </row>
    <row r="79" spans="1:20" ht="57" hidden="1">
      <c r="A79" s="4">
        <v>78</v>
      </c>
      <c r="B79" s="4" t="s">
        <v>433</v>
      </c>
      <c r="C79" s="4" t="s">
        <v>15</v>
      </c>
      <c r="D79" s="4">
        <v>38</v>
      </c>
      <c r="E79" s="4" t="s">
        <v>185</v>
      </c>
      <c r="F79" s="4">
        <v>19</v>
      </c>
      <c r="G79" s="1" t="s">
        <v>434</v>
      </c>
      <c r="I79" s="4" t="s">
        <v>17</v>
      </c>
      <c r="J79" s="1" t="s">
        <v>437</v>
      </c>
      <c r="K79" s="4" t="s">
        <v>662</v>
      </c>
      <c r="L79" s="87"/>
      <c r="P79" s="42" t="s">
        <v>633</v>
      </c>
      <c r="Q79" s="46" t="s">
        <v>706</v>
      </c>
      <c r="R79" s="4" t="str">
        <f t="shared" si="3"/>
        <v>TechnicalOpen</v>
      </c>
      <c r="S79" s="4" t="str">
        <f t="shared" si="4"/>
        <v>Frequency BandOpen</v>
      </c>
      <c r="T79" s="4" t="str">
        <f t="shared" si="5"/>
        <v>unassignedOpen</v>
      </c>
    </row>
    <row r="80" spans="1:20" ht="156.75" hidden="1">
      <c r="A80" s="4">
        <v>79</v>
      </c>
      <c r="B80" s="4" t="s">
        <v>433</v>
      </c>
      <c r="C80" s="4" t="s">
        <v>15</v>
      </c>
      <c r="D80" s="4">
        <v>42</v>
      </c>
      <c r="E80" s="4" t="s">
        <v>298</v>
      </c>
      <c r="F80" s="4">
        <v>31</v>
      </c>
      <c r="G80" s="1" t="s">
        <v>434</v>
      </c>
      <c r="I80" s="4" t="s">
        <v>17</v>
      </c>
      <c r="J80" s="1" t="s">
        <v>436</v>
      </c>
      <c r="K80" s="4" t="s">
        <v>662</v>
      </c>
      <c r="L80" s="87"/>
      <c r="P80" s="42" t="s">
        <v>633</v>
      </c>
      <c r="Q80" s="46" t="s">
        <v>706</v>
      </c>
      <c r="R80" s="4" t="str">
        <f t="shared" si="3"/>
        <v>TechnicalOpen</v>
      </c>
      <c r="S80" s="4" t="str">
        <f t="shared" si="4"/>
        <v>Frequency BandOpen</v>
      </c>
      <c r="T80" s="4" t="str">
        <f t="shared" si="5"/>
        <v>unassignedOpen</v>
      </c>
    </row>
    <row r="81" spans="1:20" ht="85.5" hidden="1">
      <c r="A81" s="4">
        <v>80</v>
      </c>
      <c r="B81" s="4" t="s">
        <v>433</v>
      </c>
      <c r="C81" s="4" t="s">
        <v>15</v>
      </c>
      <c r="D81" s="4">
        <v>44</v>
      </c>
      <c r="E81" s="4">
        <v>9.3000000000000007</v>
      </c>
      <c r="F81" s="4">
        <v>26</v>
      </c>
      <c r="G81" s="1" t="s">
        <v>434</v>
      </c>
      <c r="I81" s="4" t="s">
        <v>17</v>
      </c>
      <c r="J81" s="1" t="s">
        <v>435</v>
      </c>
      <c r="K81" s="4" t="s">
        <v>662</v>
      </c>
      <c r="L81" s="87"/>
      <c r="P81" s="42" t="s">
        <v>633</v>
      </c>
      <c r="Q81" s="46" t="s">
        <v>706</v>
      </c>
      <c r="R81" s="4" t="str">
        <f t="shared" si="3"/>
        <v>TechnicalOpen</v>
      </c>
      <c r="S81" s="4" t="str">
        <f t="shared" si="4"/>
        <v>Frequency BandOpen</v>
      </c>
      <c r="T81" s="4" t="str">
        <f t="shared" si="5"/>
        <v>unassignedOpen</v>
      </c>
    </row>
    <row r="82" spans="1:20" ht="28.5" hidden="1">
      <c r="A82" s="4">
        <v>81</v>
      </c>
      <c r="B82" s="4" t="s">
        <v>188</v>
      </c>
      <c r="C82" s="4" t="s">
        <v>114</v>
      </c>
      <c r="D82" s="4">
        <v>110</v>
      </c>
      <c r="E82" s="4" t="s">
        <v>430</v>
      </c>
      <c r="F82" s="4">
        <v>7</v>
      </c>
      <c r="G82" s="1" t="s">
        <v>431</v>
      </c>
      <c r="I82" s="4" t="s">
        <v>17</v>
      </c>
      <c r="J82" s="1" t="s">
        <v>432</v>
      </c>
      <c r="K82" s="4" t="s">
        <v>662</v>
      </c>
      <c r="L82" s="87"/>
      <c r="P82" s="46" t="s">
        <v>114</v>
      </c>
      <c r="Q82" s="46" t="s">
        <v>706</v>
      </c>
      <c r="R82" s="4" t="str">
        <f t="shared" si="3"/>
        <v>EditorialOpen</v>
      </c>
      <c r="S82" s="4" t="str">
        <f t="shared" si="4"/>
        <v>EditorialOpen</v>
      </c>
      <c r="T82" s="4" t="str">
        <f t="shared" si="5"/>
        <v>unassignedOpen</v>
      </c>
    </row>
    <row r="83" spans="1:20" ht="71.25">
      <c r="A83" s="4">
        <v>82</v>
      </c>
      <c r="B83" s="4" t="s">
        <v>188</v>
      </c>
      <c r="C83" s="4" t="s">
        <v>15</v>
      </c>
      <c r="D83" s="4">
        <v>9</v>
      </c>
      <c r="E83" s="4" t="s">
        <v>179</v>
      </c>
      <c r="F83" s="4">
        <v>21</v>
      </c>
      <c r="G83" s="1" t="s">
        <v>428</v>
      </c>
      <c r="I83" s="4" t="s">
        <v>65</v>
      </c>
      <c r="J83" s="1" t="s">
        <v>429</v>
      </c>
      <c r="K83" s="4" t="s">
        <v>662</v>
      </c>
      <c r="L83" s="89" t="s">
        <v>732</v>
      </c>
      <c r="P83" s="42" t="s">
        <v>627</v>
      </c>
      <c r="Q83" s="46" t="s">
        <v>706</v>
      </c>
      <c r="R83" s="4" t="str">
        <f t="shared" si="3"/>
        <v>TechnicalOpen</v>
      </c>
      <c r="S83" s="4" t="str">
        <f t="shared" si="4"/>
        <v>MPMOpen</v>
      </c>
      <c r="T83" s="4" t="str">
        <f t="shared" si="5"/>
        <v>unassignedOpen</v>
      </c>
    </row>
    <row r="84" spans="1:20" ht="42.75">
      <c r="A84" s="4">
        <v>83</v>
      </c>
      <c r="B84" s="4" t="s">
        <v>188</v>
      </c>
      <c r="C84" s="4" t="s">
        <v>114</v>
      </c>
      <c r="D84" s="4">
        <v>9</v>
      </c>
      <c r="E84" s="4" t="s">
        <v>179</v>
      </c>
      <c r="F84" s="4">
        <v>22</v>
      </c>
      <c r="G84" s="1" t="s">
        <v>426</v>
      </c>
      <c r="I84" s="4" t="s">
        <v>17</v>
      </c>
      <c r="J84" s="1" t="s">
        <v>427</v>
      </c>
      <c r="K84" s="4" t="s">
        <v>662</v>
      </c>
      <c r="L84" s="89" t="s">
        <v>735</v>
      </c>
      <c r="P84" s="46" t="s">
        <v>114</v>
      </c>
      <c r="Q84" s="46" t="s">
        <v>706</v>
      </c>
      <c r="R84" s="4" t="str">
        <f t="shared" si="3"/>
        <v>EditorialOpen</v>
      </c>
      <c r="S84" s="4" t="str">
        <f t="shared" si="4"/>
        <v>EditorialOpen</v>
      </c>
      <c r="T84" s="4" t="str">
        <f t="shared" si="5"/>
        <v>unassignedOpen</v>
      </c>
    </row>
    <row r="85" spans="1:20" ht="28.5">
      <c r="A85" s="4">
        <v>84</v>
      </c>
      <c r="B85" s="4" t="s">
        <v>188</v>
      </c>
      <c r="C85" s="4" t="s">
        <v>114</v>
      </c>
      <c r="D85" s="4">
        <v>9</v>
      </c>
      <c r="E85" s="4" t="s">
        <v>179</v>
      </c>
      <c r="F85" s="4">
        <v>22</v>
      </c>
      <c r="G85" s="1" t="s">
        <v>424</v>
      </c>
      <c r="I85" s="4" t="s">
        <v>17</v>
      </c>
      <c r="J85" s="1" t="s">
        <v>425</v>
      </c>
      <c r="K85" s="4" t="s">
        <v>662</v>
      </c>
      <c r="L85" s="89" t="s">
        <v>736</v>
      </c>
      <c r="P85" s="46" t="s">
        <v>114</v>
      </c>
      <c r="Q85" s="46" t="s">
        <v>706</v>
      </c>
      <c r="R85" s="4" t="str">
        <f t="shared" si="3"/>
        <v>EditorialOpen</v>
      </c>
      <c r="S85" s="4" t="str">
        <f t="shared" si="4"/>
        <v>EditorialOpen</v>
      </c>
      <c r="T85" s="4" t="str">
        <f t="shared" si="5"/>
        <v>unassignedOpen</v>
      </c>
    </row>
    <row r="86" spans="1:20" ht="142.5">
      <c r="A86" s="4">
        <v>85</v>
      </c>
      <c r="B86" s="4" t="s">
        <v>188</v>
      </c>
      <c r="C86" s="4" t="s">
        <v>15</v>
      </c>
      <c r="D86" s="4">
        <v>10</v>
      </c>
      <c r="E86" s="4" t="s">
        <v>179</v>
      </c>
      <c r="F86" s="4">
        <v>5</v>
      </c>
      <c r="G86" s="1" t="s">
        <v>422</v>
      </c>
      <c r="I86" s="4" t="s">
        <v>65</v>
      </c>
      <c r="J86" s="1" t="s">
        <v>423</v>
      </c>
      <c r="K86" s="4" t="s">
        <v>662</v>
      </c>
      <c r="L86" s="89" t="s">
        <v>737</v>
      </c>
      <c r="P86" s="42" t="s">
        <v>627</v>
      </c>
      <c r="Q86" s="46" t="s">
        <v>706</v>
      </c>
      <c r="R86" s="4" t="str">
        <f t="shared" si="3"/>
        <v>TechnicalOpen</v>
      </c>
      <c r="S86" s="4" t="str">
        <f t="shared" si="4"/>
        <v>MPMOpen</v>
      </c>
      <c r="T86" s="4" t="str">
        <f t="shared" si="5"/>
        <v>unassignedOpen</v>
      </c>
    </row>
    <row r="87" spans="1:20" ht="142.5">
      <c r="A87" s="4">
        <v>86</v>
      </c>
      <c r="B87" s="4" t="s">
        <v>188</v>
      </c>
      <c r="C87" s="4" t="s">
        <v>15</v>
      </c>
      <c r="D87" s="4">
        <v>29</v>
      </c>
      <c r="E87" s="4" t="s">
        <v>395</v>
      </c>
      <c r="F87" s="4">
        <v>34</v>
      </c>
      <c r="G87" s="1" t="s">
        <v>420</v>
      </c>
      <c r="I87" s="4" t="s">
        <v>65</v>
      </c>
      <c r="J87" s="1" t="s">
        <v>421</v>
      </c>
      <c r="K87" s="4" t="s">
        <v>662</v>
      </c>
      <c r="L87" s="89" t="s">
        <v>759</v>
      </c>
      <c r="P87" s="42" t="s">
        <v>627</v>
      </c>
      <c r="Q87" s="46" t="s">
        <v>706</v>
      </c>
      <c r="R87" s="4" t="str">
        <f t="shared" si="3"/>
        <v>TechnicalOpen</v>
      </c>
      <c r="S87" s="4" t="str">
        <f t="shared" si="4"/>
        <v>MPMOpen</v>
      </c>
      <c r="T87" s="4" t="str">
        <f t="shared" si="5"/>
        <v>unassignedOpen</v>
      </c>
    </row>
    <row r="88" spans="1:20" ht="85.5" hidden="1">
      <c r="A88" s="4">
        <v>87</v>
      </c>
      <c r="B88" s="4" t="s">
        <v>188</v>
      </c>
      <c r="C88" s="4" t="s">
        <v>15</v>
      </c>
      <c r="D88" s="4">
        <v>0</v>
      </c>
      <c r="E88" s="4">
        <v>0</v>
      </c>
      <c r="F88" s="4">
        <v>6</v>
      </c>
      <c r="G88" s="1" t="s">
        <v>418</v>
      </c>
      <c r="I88" s="4" t="s">
        <v>65</v>
      </c>
      <c r="J88" s="1" t="s">
        <v>419</v>
      </c>
      <c r="K88" s="4" t="s">
        <v>662</v>
      </c>
      <c r="L88" s="87"/>
      <c r="P88" s="42" t="s">
        <v>114</v>
      </c>
      <c r="Q88" s="46" t="s">
        <v>706</v>
      </c>
      <c r="R88" s="4" t="str">
        <f t="shared" si="3"/>
        <v>TechnicalOpen</v>
      </c>
      <c r="S88" s="4" t="str">
        <f t="shared" si="4"/>
        <v>EditorialOpen</v>
      </c>
      <c r="T88" s="4" t="str">
        <f t="shared" si="5"/>
        <v>unassignedOpen</v>
      </c>
    </row>
    <row r="89" spans="1:20" ht="85.5">
      <c r="A89" s="4">
        <v>88</v>
      </c>
      <c r="B89" s="4" t="s">
        <v>188</v>
      </c>
      <c r="C89" s="4" t="s">
        <v>15</v>
      </c>
      <c r="D89" s="4">
        <v>10</v>
      </c>
      <c r="E89" s="4" t="s">
        <v>179</v>
      </c>
      <c r="F89" s="4">
        <v>1</v>
      </c>
      <c r="G89" s="1" t="s">
        <v>416</v>
      </c>
      <c r="I89" s="4" t="s">
        <v>17</v>
      </c>
      <c r="J89" s="1" t="s">
        <v>417</v>
      </c>
      <c r="K89" s="4" t="s">
        <v>662</v>
      </c>
      <c r="L89" s="89" t="s">
        <v>749</v>
      </c>
      <c r="P89" s="42" t="s">
        <v>627</v>
      </c>
      <c r="Q89" s="46" t="s">
        <v>706</v>
      </c>
      <c r="R89" s="4" t="str">
        <f t="shared" si="3"/>
        <v>TechnicalOpen</v>
      </c>
      <c r="S89" s="4" t="str">
        <f t="shared" si="4"/>
        <v>MPMOpen</v>
      </c>
      <c r="T89" s="4" t="str">
        <f t="shared" si="5"/>
        <v>unassignedOpen</v>
      </c>
    </row>
    <row r="90" spans="1:20" ht="71.25">
      <c r="A90" s="4">
        <v>89</v>
      </c>
      <c r="B90" s="4" t="s">
        <v>188</v>
      </c>
      <c r="C90" s="4" t="s">
        <v>15</v>
      </c>
      <c r="D90" s="4">
        <v>9</v>
      </c>
      <c r="E90" s="4" t="s">
        <v>179</v>
      </c>
      <c r="F90" s="4">
        <v>50</v>
      </c>
      <c r="G90" s="1" t="s">
        <v>414</v>
      </c>
      <c r="I90" s="4" t="s">
        <v>65</v>
      </c>
      <c r="J90" s="1" t="s">
        <v>415</v>
      </c>
      <c r="K90" s="4" t="s">
        <v>662</v>
      </c>
      <c r="L90" s="89" t="s">
        <v>738</v>
      </c>
      <c r="P90" s="42" t="s">
        <v>627</v>
      </c>
      <c r="Q90" s="46" t="s">
        <v>706</v>
      </c>
      <c r="R90" s="4" t="str">
        <f t="shared" si="3"/>
        <v>TechnicalOpen</v>
      </c>
      <c r="S90" s="4" t="str">
        <f t="shared" si="4"/>
        <v>MPMOpen</v>
      </c>
      <c r="T90" s="4" t="str">
        <f t="shared" si="5"/>
        <v>unassignedOpen</v>
      </c>
    </row>
    <row r="91" spans="1:20" ht="57">
      <c r="A91" s="4">
        <v>90</v>
      </c>
      <c r="B91" s="4" t="s">
        <v>188</v>
      </c>
      <c r="C91" s="4" t="s">
        <v>15</v>
      </c>
      <c r="D91" s="4">
        <v>10</v>
      </c>
      <c r="E91" s="4" t="s">
        <v>179</v>
      </c>
      <c r="F91" s="4">
        <v>8</v>
      </c>
      <c r="G91" s="1" t="s">
        <v>412</v>
      </c>
      <c r="I91" s="4" t="s">
        <v>17</v>
      </c>
      <c r="J91" s="1" t="s">
        <v>413</v>
      </c>
      <c r="K91" s="4" t="s">
        <v>662</v>
      </c>
      <c r="L91" s="89" t="s">
        <v>739</v>
      </c>
      <c r="P91" s="42" t="s">
        <v>627</v>
      </c>
      <c r="Q91" s="46" t="s">
        <v>706</v>
      </c>
      <c r="R91" s="4" t="str">
        <f t="shared" si="3"/>
        <v>TechnicalOpen</v>
      </c>
      <c r="S91" s="4" t="str">
        <f t="shared" si="4"/>
        <v>MPMOpen</v>
      </c>
      <c r="T91" s="4" t="str">
        <f t="shared" si="5"/>
        <v>unassignedOpen</v>
      </c>
    </row>
    <row r="92" spans="1:20" ht="128.25" hidden="1">
      <c r="A92" s="4">
        <v>91</v>
      </c>
      <c r="B92" s="4" t="s">
        <v>188</v>
      </c>
      <c r="C92" s="4" t="s">
        <v>15</v>
      </c>
      <c r="D92" s="4">
        <v>16</v>
      </c>
      <c r="E92" s="4" t="s">
        <v>189</v>
      </c>
      <c r="F92" s="4">
        <v>3</v>
      </c>
      <c r="G92" s="1" t="s">
        <v>410</v>
      </c>
      <c r="I92" s="4" t="s">
        <v>65</v>
      </c>
      <c r="J92" s="1" t="s">
        <v>411</v>
      </c>
      <c r="K92" s="4" t="s">
        <v>662</v>
      </c>
      <c r="L92" s="87"/>
      <c r="P92" s="42" t="s">
        <v>634</v>
      </c>
      <c r="Q92" s="46" t="s">
        <v>706</v>
      </c>
      <c r="R92" s="4" t="str">
        <f t="shared" si="3"/>
        <v>TechnicalOpen</v>
      </c>
      <c r="S92" s="4" t="str">
        <f t="shared" si="4"/>
        <v>MACOpen</v>
      </c>
      <c r="T92" s="4" t="str">
        <f t="shared" si="5"/>
        <v>unassignedOpen</v>
      </c>
    </row>
    <row r="93" spans="1:20" ht="28.5" hidden="1">
      <c r="A93" s="4">
        <v>92</v>
      </c>
      <c r="B93" s="4" t="s">
        <v>188</v>
      </c>
      <c r="C93" s="4" t="s">
        <v>15</v>
      </c>
      <c r="D93" s="4">
        <v>16</v>
      </c>
      <c r="E93" s="4" t="s">
        <v>189</v>
      </c>
      <c r="F93" s="4">
        <v>23</v>
      </c>
      <c r="G93" s="1" t="s">
        <v>408</v>
      </c>
      <c r="I93" s="4" t="s">
        <v>65</v>
      </c>
      <c r="J93" s="1" t="s">
        <v>409</v>
      </c>
      <c r="K93" s="4" t="s">
        <v>662</v>
      </c>
      <c r="L93" s="87"/>
      <c r="P93" s="42" t="s">
        <v>631</v>
      </c>
      <c r="Q93" s="46" t="s">
        <v>706</v>
      </c>
      <c r="R93" s="4" t="str">
        <f t="shared" si="3"/>
        <v>TechnicalOpen</v>
      </c>
      <c r="S93" s="4" t="str">
        <f t="shared" si="4"/>
        <v>IEOpen</v>
      </c>
      <c r="T93" s="4" t="str">
        <f t="shared" si="5"/>
        <v>unassignedOpen</v>
      </c>
    </row>
    <row r="94" spans="1:20" ht="114">
      <c r="A94" s="4">
        <v>93</v>
      </c>
      <c r="B94" s="4" t="s">
        <v>188</v>
      </c>
      <c r="C94" s="4" t="s">
        <v>15</v>
      </c>
      <c r="D94" s="4">
        <v>16</v>
      </c>
      <c r="E94" s="4" t="s">
        <v>351</v>
      </c>
      <c r="F94" s="4">
        <v>47</v>
      </c>
      <c r="G94" s="1" t="s">
        <v>406</v>
      </c>
      <c r="I94" s="4" t="s">
        <v>65</v>
      </c>
      <c r="J94" s="1" t="s">
        <v>407</v>
      </c>
      <c r="K94" s="4" t="s">
        <v>662</v>
      </c>
      <c r="L94" s="89" t="s">
        <v>740</v>
      </c>
      <c r="P94" s="42" t="s">
        <v>627</v>
      </c>
      <c r="Q94" s="46" t="s">
        <v>706</v>
      </c>
      <c r="R94" s="4" t="str">
        <f t="shared" si="3"/>
        <v>TechnicalOpen</v>
      </c>
      <c r="S94" s="4" t="str">
        <f t="shared" si="4"/>
        <v>MPMOpen</v>
      </c>
      <c r="T94" s="4" t="str">
        <f t="shared" si="5"/>
        <v>unassignedOpen</v>
      </c>
    </row>
    <row r="95" spans="1:20" ht="85.5">
      <c r="A95" s="4">
        <v>94</v>
      </c>
      <c r="B95" s="4" t="s">
        <v>188</v>
      </c>
      <c r="C95" s="4" t="s">
        <v>15</v>
      </c>
      <c r="D95" s="4">
        <v>16</v>
      </c>
      <c r="E95" s="4" t="s">
        <v>351</v>
      </c>
      <c r="F95" s="4">
        <v>27</v>
      </c>
      <c r="G95" s="1" t="s">
        <v>404</v>
      </c>
      <c r="I95" s="4" t="s">
        <v>65</v>
      </c>
      <c r="J95" s="1" t="s">
        <v>405</v>
      </c>
      <c r="K95" s="4" t="s">
        <v>662</v>
      </c>
      <c r="L95" s="89" t="s">
        <v>763</v>
      </c>
      <c r="P95" s="42" t="s">
        <v>631</v>
      </c>
      <c r="Q95" s="46" t="s">
        <v>706</v>
      </c>
      <c r="R95" s="4" t="str">
        <f t="shared" si="3"/>
        <v>TechnicalOpen</v>
      </c>
      <c r="S95" s="4" t="str">
        <f t="shared" si="4"/>
        <v>IEOpen</v>
      </c>
      <c r="T95" s="4" t="str">
        <f t="shared" si="5"/>
        <v>unassignedOpen</v>
      </c>
    </row>
    <row r="96" spans="1:20" ht="28.5">
      <c r="A96" s="4">
        <v>95</v>
      </c>
      <c r="B96" s="4" t="s">
        <v>188</v>
      </c>
      <c r="C96" s="4" t="s">
        <v>15</v>
      </c>
      <c r="D96" s="4">
        <v>16</v>
      </c>
      <c r="E96" s="4" t="s">
        <v>351</v>
      </c>
      <c r="F96" s="4">
        <v>32</v>
      </c>
      <c r="G96" s="1" t="s">
        <v>402</v>
      </c>
      <c r="I96" s="4" t="s">
        <v>65</v>
      </c>
      <c r="J96" s="1" t="s">
        <v>403</v>
      </c>
      <c r="K96" s="4" t="s">
        <v>662</v>
      </c>
      <c r="L96" s="89" t="s">
        <v>734</v>
      </c>
      <c r="P96" s="42" t="s">
        <v>631</v>
      </c>
      <c r="Q96" s="46" t="s">
        <v>706</v>
      </c>
      <c r="R96" s="4" t="str">
        <f t="shared" si="3"/>
        <v>TechnicalOpen</v>
      </c>
      <c r="S96" s="4" t="str">
        <f t="shared" si="4"/>
        <v>IEOpen</v>
      </c>
      <c r="T96" s="4" t="str">
        <f t="shared" si="5"/>
        <v>unassignedOpen</v>
      </c>
    </row>
    <row r="97" spans="1:20" ht="57">
      <c r="A97" s="4">
        <v>96</v>
      </c>
      <c r="B97" s="4" t="s">
        <v>188</v>
      </c>
      <c r="C97" s="4" t="s">
        <v>15</v>
      </c>
      <c r="D97" s="4">
        <v>16</v>
      </c>
      <c r="E97" s="4" t="s">
        <v>351</v>
      </c>
      <c r="F97" s="4">
        <v>53</v>
      </c>
      <c r="G97" s="1" t="s">
        <v>400</v>
      </c>
      <c r="I97" s="4" t="s">
        <v>65</v>
      </c>
      <c r="J97" s="1" t="s">
        <v>401</v>
      </c>
      <c r="K97" s="4" t="s">
        <v>662</v>
      </c>
      <c r="L97" s="89" t="s">
        <v>741</v>
      </c>
      <c r="P97" s="42" t="s">
        <v>631</v>
      </c>
      <c r="Q97" s="46" t="s">
        <v>706</v>
      </c>
      <c r="R97" s="4" t="str">
        <f t="shared" si="3"/>
        <v>TechnicalOpen</v>
      </c>
      <c r="S97" s="4" t="str">
        <f t="shared" si="4"/>
        <v>IEOpen</v>
      </c>
      <c r="T97" s="4" t="str">
        <f t="shared" si="5"/>
        <v>unassignedOpen</v>
      </c>
    </row>
    <row r="98" spans="1:20" ht="85.5" hidden="1">
      <c r="A98" s="4">
        <v>97</v>
      </c>
      <c r="B98" s="4" t="s">
        <v>188</v>
      </c>
      <c r="C98" s="4" t="s">
        <v>15</v>
      </c>
      <c r="D98" s="4">
        <v>10</v>
      </c>
      <c r="E98" s="4" t="s">
        <v>371</v>
      </c>
      <c r="F98" s="4">
        <v>41</v>
      </c>
      <c r="G98" s="1" t="s">
        <v>396</v>
      </c>
      <c r="I98" s="4" t="s">
        <v>65</v>
      </c>
      <c r="J98" s="1" t="s">
        <v>399</v>
      </c>
      <c r="K98" s="4" t="s">
        <v>662</v>
      </c>
      <c r="L98" s="87"/>
      <c r="P98" s="42" t="s">
        <v>634</v>
      </c>
      <c r="Q98" s="46" t="s">
        <v>706</v>
      </c>
      <c r="R98" s="4" t="str">
        <f t="shared" si="3"/>
        <v>TechnicalOpen</v>
      </c>
      <c r="S98" s="4" t="str">
        <f t="shared" si="4"/>
        <v>MACOpen</v>
      </c>
      <c r="T98" s="4" t="str">
        <f t="shared" si="5"/>
        <v>unassignedOpen</v>
      </c>
    </row>
    <row r="99" spans="1:20" ht="85.5" hidden="1">
      <c r="A99" s="4">
        <v>98</v>
      </c>
      <c r="B99" s="4" t="s">
        <v>188</v>
      </c>
      <c r="C99" s="4" t="s">
        <v>15</v>
      </c>
      <c r="D99" s="4">
        <v>17</v>
      </c>
      <c r="E99" s="4" t="s">
        <v>86</v>
      </c>
      <c r="F99" s="4">
        <v>46</v>
      </c>
      <c r="G99" s="1" t="s">
        <v>396</v>
      </c>
      <c r="I99" s="4" t="s">
        <v>65</v>
      </c>
      <c r="J99" s="1" t="s">
        <v>398</v>
      </c>
      <c r="K99" s="4" t="s">
        <v>662</v>
      </c>
      <c r="L99" s="87"/>
      <c r="P99" s="42" t="s">
        <v>634</v>
      </c>
      <c r="Q99" s="46" t="s">
        <v>706</v>
      </c>
      <c r="R99" s="4" t="str">
        <f t="shared" si="3"/>
        <v>TechnicalOpen</v>
      </c>
      <c r="S99" s="4" t="str">
        <f t="shared" si="4"/>
        <v>MACOpen</v>
      </c>
      <c r="T99" s="4" t="str">
        <f t="shared" si="5"/>
        <v>unassignedOpen</v>
      </c>
    </row>
    <row r="100" spans="1:20" ht="85.5" hidden="1">
      <c r="A100" s="4">
        <v>99</v>
      </c>
      <c r="B100" s="4" t="s">
        <v>188</v>
      </c>
      <c r="C100" s="4" t="s">
        <v>15</v>
      </c>
      <c r="D100" s="4">
        <v>29</v>
      </c>
      <c r="E100" s="4" t="s">
        <v>395</v>
      </c>
      <c r="F100" s="4">
        <v>29</v>
      </c>
      <c r="G100" s="1" t="s">
        <v>396</v>
      </c>
      <c r="I100" s="4" t="s">
        <v>65</v>
      </c>
      <c r="J100" s="1" t="s">
        <v>397</v>
      </c>
      <c r="K100" s="4" t="s">
        <v>662</v>
      </c>
      <c r="L100" s="87"/>
      <c r="P100" s="42" t="s">
        <v>634</v>
      </c>
      <c r="Q100" s="46" t="s">
        <v>706</v>
      </c>
      <c r="R100" s="4" t="str">
        <f t="shared" si="3"/>
        <v>TechnicalOpen</v>
      </c>
      <c r="S100" s="4" t="str">
        <f t="shared" si="4"/>
        <v>MACOpen</v>
      </c>
      <c r="T100" s="4" t="str">
        <f t="shared" si="5"/>
        <v>unassignedOpen</v>
      </c>
    </row>
    <row r="101" spans="1:20" ht="156.75" hidden="1">
      <c r="A101" s="4">
        <v>100</v>
      </c>
      <c r="B101" s="4" t="s">
        <v>188</v>
      </c>
      <c r="C101" s="4" t="s">
        <v>15</v>
      </c>
      <c r="D101" s="4">
        <v>10</v>
      </c>
      <c r="E101" s="4" t="s">
        <v>371</v>
      </c>
      <c r="F101" s="4">
        <v>41</v>
      </c>
      <c r="G101" s="1" t="s">
        <v>393</v>
      </c>
      <c r="I101" s="4" t="s">
        <v>65</v>
      </c>
      <c r="J101" s="1" t="s">
        <v>394</v>
      </c>
      <c r="K101" s="4" t="s">
        <v>662</v>
      </c>
      <c r="L101" s="87"/>
      <c r="P101" s="42" t="s">
        <v>634</v>
      </c>
      <c r="Q101" s="46" t="s">
        <v>706</v>
      </c>
      <c r="R101" s="4" t="str">
        <f t="shared" si="3"/>
        <v>TechnicalOpen</v>
      </c>
      <c r="S101" s="4" t="str">
        <f t="shared" si="4"/>
        <v>MACOpen</v>
      </c>
      <c r="T101" s="4" t="str">
        <f t="shared" si="5"/>
        <v>unassignedOpen</v>
      </c>
    </row>
    <row r="102" spans="1:20" ht="57">
      <c r="A102" s="4">
        <v>101</v>
      </c>
      <c r="B102" s="4" t="s">
        <v>188</v>
      </c>
      <c r="C102" s="4" t="s">
        <v>114</v>
      </c>
      <c r="D102" s="4">
        <v>8</v>
      </c>
      <c r="E102" s="4" t="s">
        <v>390</v>
      </c>
      <c r="F102" s="4">
        <v>3</v>
      </c>
      <c r="G102" s="1" t="s">
        <v>391</v>
      </c>
      <c r="I102" s="4" t="s">
        <v>17</v>
      </c>
      <c r="J102" s="1" t="s">
        <v>392</v>
      </c>
      <c r="K102" s="4" t="s">
        <v>662</v>
      </c>
      <c r="L102" s="89" t="s">
        <v>735</v>
      </c>
      <c r="P102" s="46" t="s">
        <v>114</v>
      </c>
      <c r="Q102" s="46" t="s">
        <v>706</v>
      </c>
      <c r="R102" s="4" t="str">
        <f t="shared" si="3"/>
        <v>EditorialOpen</v>
      </c>
      <c r="S102" s="4" t="str">
        <f t="shared" si="4"/>
        <v>EditorialOpen</v>
      </c>
      <c r="T102" s="4" t="str">
        <f t="shared" si="5"/>
        <v>unassignedOpen</v>
      </c>
    </row>
    <row r="103" spans="1:20" ht="71.25">
      <c r="A103" s="4">
        <v>102</v>
      </c>
      <c r="B103" s="4" t="s">
        <v>188</v>
      </c>
      <c r="C103" s="4" t="s">
        <v>114</v>
      </c>
      <c r="D103" s="4">
        <v>8</v>
      </c>
      <c r="E103" s="4" t="s">
        <v>387</v>
      </c>
      <c r="F103" s="4">
        <v>10</v>
      </c>
      <c r="G103" s="1" t="s">
        <v>388</v>
      </c>
      <c r="I103" s="4" t="s">
        <v>17</v>
      </c>
      <c r="J103" s="1" t="s">
        <v>389</v>
      </c>
      <c r="K103" s="4" t="s">
        <v>662</v>
      </c>
      <c r="L103" s="89" t="s">
        <v>742</v>
      </c>
      <c r="P103" s="46" t="s">
        <v>114</v>
      </c>
      <c r="Q103" s="46" t="s">
        <v>706</v>
      </c>
      <c r="R103" s="4" t="str">
        <f t="shared" si="3"/>
        <v>EditorialOpen</v>
      </c>
      <c r="S103" s="4" t="str">
        <f t="shared" si="4"/>
        <v>EditorialOpen</v>
      </c>
      <c r="T103" s="4" t="str">
        <f t="shared" si="5"/>
        <v>unassignedOpen</v>
      </c>
    </row>
    <row r="104" spans="1:20" ht="28.5" hidden="1">
      <c r="A104" s="4">
        <v>103</v>
      </c>
      <c r="B104" s="4" t="s">
        <v>188</v>
      </c>
      <c r="C104" s="4" t="s">
        <v>15</v>
      </c>
      <c r="D104" s="4">
        <v>124</v>
      </c>
      <c r="E104" s="4" t="s">
        <v>107</v>
      </c>
      <c r="F104" s="4">
        <v>28</v>
      </c>
      <c r="G104" s="1" t="s">
        <v>386</v>
      </c>
      <c r="I104" s="4" t="s">
        <v>65</v>
      </c>
      <c r="J104" s="1">
        <v>16.100000000000001</v>
      </c>
      <c r="K104" s="4" t="s">
        <v>662</v>
      </c>
      <c r="L104" s="87"/>
      <c r="P104" s="42" t="s">
        <v>635</v>
      </c>
      <c r="Q104" s="46" t="s">
        <v>706</v>
      </c>
      <c r="R104" s="4" t="str">
        <f t="shared" si="3"/>
        <v>TechnicalOpen</v>
      </c>
      <c r="S104" s="4" t="str">
        <f t="shared" si="4"/>
        <v>PICSOpen</v>
      </c>
      <c r="T104" s="4" t="str">
        <f t="shared" si="5"/>
        <v>unassignedOpen</v>
      </c>
    </row>
    <row r="105" spans="1:20" ht="28.5" hidden="1">
      <c r="A105" s="4">
        <v>104</v>
      </c>
      <c r="B105" s="4" t="s">
        <v>188</v>
      </c>
      <c r="C105" s="4" t="s">
        <v>15</v>
      </c>
      <c r="D105" s="4">
        <v>124</v>
      </c>
      <c r="E105" s="4" t="s">
        <v>107</v>
      </c>
      <c r="F105" s="4">
        <v>30</v>
      </c>
      <c r="G105" s="1" t="s">
        <v>385</v>
      </c>
      <c r="I105" s="4" t="s">
        <v>65</v>
      </c>
      <c r="J105" s="1" t="s">
        <v>384</v>
      </c>
      <c r="K105" s="4" t="s">
        <v>662</v>
      </c>
      <c r="L105" s="87"/>
      <c r="P105" s="42" t="s">
        <v>635</v>
      </c>
      <c r="Q105" s="46" t="s">
        <v>706</v>
      </c>
      <c r="R105" s="4" t="str">
        <f t="shared" si="3"/>
        <v>TechnicalOpen</v>
      </c>
      <c r="S105" s="4" t="str">
        <f t="shared" si="4"/>
        <v>PICSOpen</v>
      </c>
      <c r="T105" s="4" t="str">
        <f t="shared" si="5"/>
        <v>unassignedOpen</v>
      </c>
    </row>
    <row r="106" spans="1:20" ht="28.5" hidden="1">
      <c r="A106" s="4">
        <v>105</v>
      </c>
      <c r="B106" s="4" t="s">
        <v>188</v>
      </c>
      <c r="C106" s="4" t="s">
        <v>15</v>
      </c>
      <c r="D106" s="4">
        <v>124</v>
      </c>
      <c r="E106" s="4" t="s">
        <v>107</v>
      </c>
      <c r="F106" s="4">
        <v>31</v>
      </c>
      <c r="G106" s="1" t="s">
        <v>383</v>
      </c>
      <c r="I106" s="4" t="s">
        <v>65</v>
      </c>
      <c r="J106" s="1" t="s">
        <v>384</v>
      </c>
      <c r="K106" s="4" t="s">
        <v>662</v>
      </c>
      <c r="L106" s="87"/>
      <c r="P106" s="42" t="s">
        <v>635</v>
      </c>
      <c r="Q106" s="46" t="s">
        <v>706</v>
      </c>
      <c r="R106" s="4" t="str">
        <f t="shared" si="3"/>
        <v>TechnicalOpen</v>
      </c>
      <c r="S106" s="4" t="str">
        <f t="shared" si="4"/>
        <v>PICSOpen</v>
      </c>
      <c r="T106" s="4" t="str">
        <f t="shared" si="5"/>
        <v>unassignedOpen</v>
      </c>
    </row>
    <row r="107" spans="1:20" ht="28.5" hidden="1">
      <c r="A107" s="4">
        <v>106</v>
      </c>
      <c r="B107" s="4" t="s">
        <v>188</v>
      </c>
      <c r="C107" s="4" t="s">
        <v>15</v>
      </c>
      <c r="D107" s="4">
        <v>124</v>
      </c>
      <c r="E107" s="4" t="s">
        <v>107</v>
      </c>
      <c r="F107" s="4">
        <v>33</v>
      </c>
      <c r="G107" s="1" t="s">
        <v>381</v>
      </c>
      <c r="I107" s="4" t="s">
        <v>65</v>
      </c>
      <c r="J107" s="1" t="s">
        <v>382</v>
      </c>
      <c r="K107" s="4" t="s">
        <v>662</v>
      </c>
      <c r="L107" s="87"/>
      <c r="P107" s="42" t="s">
        <v>635</v>
      </c>
      <c r="Q107" s="46" t="s">
        <v>706</v>
      </c>
      <c r="R107" s="4" t="str">
        <f t="shared" si="3"/>
        <v>TechnicalOpen</v>
      </c>
      <c r="S107" s="4" t="str">
        <f t="shared" si="4"/>
        <v>PICSOpen</v>
      </c>
      <c r="T107" s="4" t="str">
        <f t="shared" si="5"/>
        <v>unassignedOpen</v>
      </c>
    </row>
    <row r="108" spans="1:20" ht="42.75">
      <c r="A108" s="4">
        <v>107</v>
      </c>
      <c r="B108" s="4" t="s">
        <v>188</v>
      </c>
      <c r="C108" s="4" t="s">
        <v>15</v>
      </c>
      <c r="D108" s="4">
        <v>17</v>
      </c>
      <c r="E108" s="4" t="s">
        <v>351</v>
      </c>
      <c r="F108" s="4">
        <v>10</v>
      </c>
      <c r="G108" s="1" t="s">
        <v>379</v>
      </c>
      <c r="I108" s="4" t="s">
        <v>65</v>
      </c>
      <c r="J108" s="1" t="s">
        <v>380</v>
      </c>
      <c r="K108" s="4" t="s">
        <v>662</v>
      </c>
      <c r="L108" s="89" t="s">
        <v>743</v>
      </c>
      <c r="P108" s="42" t="s">
        <v>631</v>
      </c>
      <c r="Q108" s="46" t="s">
        <v>706</v>
      </c>
      <c r="R108" s="4" t="str">
        <f t="shared" si="3"/>
        <v>TechnicalOpen</v>
      </c>
      <c r="S108" s="4" t="str">
        <f t="shared" si="4"/>
        <v>IEOpen</v>
      </c>
      <c r="T108" s="4" t="str">
        <f t="shared" si="5"/>
        <v>unassignedOpen</v>
      </c>
    </row>
    <row r="109" spans="1:20" ht="28.5" hidden="1">
      <c r="A109" s="4">
        <v>108</v>
      </c>
      <c r="B109" s="4" t="s">
        <v>237</v>
      </c>
      <c r="C109" s="4" t="s">
        <v>114</v>
      </c>
      <c r="G109" s="1" t="s">
        <v>377</v>
      </c>
      <c r="I109" s="4" t="s">
        <v>17</v>
      </c>
      <c r="J109" s="1" t="s">
        <v>378</v>
      </c>
      <c r="K109" s="4" t="s">
        <v>662</v>
      </c>
      <c r="L109" s="87"/>
      <c r="P109" s="46" t="s">
        <v>114</v>
      </c>
      <c r="Q109" s="46" t="s">
        <v>706</v>
      </c>
      <c r="R109" s="4" t="str">
        <f t="shared" si="3"/>
        <v>EditorialOpen</v>
      </c>
      <c r="S109" s="4" t="str">
        <f t="shared" si="4"/>
        <v>EditorialOpen</v>
      </c>
      <c r="T109" s="4" t="str">
        <f t="shared" si="5"/>
        <v>unassignedOpen</v>
      </c>
    </row>
    <row r="110" spans="1:20" ht="57" hidden="1">
      <c r="A110" s="4">
        <v>109</v>
      </c>
      <c r="B110" s="4" t="s">
        <v>237</v>
      </c>
      <c r="C110" s="4" t="s">
        <v>15</v>
      </c>
      <c r="D110" s="4">
        <v>9</v>
      </c>
      <c r="E110" s="4">
        <v>5.0999999999999996</v>
      </c>
      <c r="F110" s="4">
        <v>9</v>
      </c>
      <c r="G110" s="1" t="s">
        <v>375</v>
      </c>
      <c r="I110" s="4" t="s">
        <v>17</v>
      </c>
      <c r="J110" s="1" t="s">
        <v>376</v>
      </c>
      <c r="K110" s="4" t="s">
        <v>662</v>
      </c>
      <c r="L110" s="87"/>
      <c r="P110" s="42" t="s">
        <v>637</v>
      </c>
      <c r="Q110" s="46" t="s">
        <v>706</v>
      </c>
      <c r="R110" s="4" t="str">
        <f t="shared" si="3"/>
        <v>TechnicalOpen</v>
      </c>
      <c r="S110" s="4" t="str">
        <f t="shared" si="4"/>
        <v>Mode SwitchOpen</v>
      </c>
      <c r="T110" s="4" t="str">
        <f t="shared" si="5"/>
        <v>unassignedOpen</v>
      </c>
    </row>
    <row r="111" spans="1:20" ht="85.5" hidden="1">
      <c r="A111" s="4">
        <v>110</v>
      </c>
      <c r="B111" s="4" t="s">
        <v>237</v>
      </c>
      <c r="C111" s="4" t="s">
        <v>15</v>
      </c>
      <c r="D111" s="4">
        <v>10</v>
      </c>
      <c r="E111" s="4" t="s">
        <v>371</v>
      </c>
      <c r="F111" s="4">
        <v>46</v>
      </c>
      <c r="G111" s="1" t="s">
        <v>373</v>
      </c>
      <c r="I111" s="4" t="s">
        <v>17</v>
      </c>
      <c r="J111" s="1" t="s">
        <v>374</v>
      </c>
      <c r="K111" s="4" t="s">
        <v>662</v>
      </c>
      <c r="L111" s="87"/>
      <c r="P111" s="42" t="s">
        <v>634</v>
      </c>
      <c r="Q111" s="46" t="s">
        <v>706</v>
      </c>
      <c r="R111" s="4" t="str">
        <f t="shared" si="3"/>
        <v>TechnicalOpen</v>
      </c>
      <c r="S111" s="4" t="str">
        <f t="shared" si="4"/>
        <v>MACOpen</v>
      </c>
      <c r="T111" s="4" t="str">
        <f t="shared" si="5"/>
        <v>unassignedOpen</v>
      </c>
    </row>
    <row r="112" spans="1:20" ht="42.75" hidden="1">
      <c r="A112" s="4">
        <v>111</v>
      </c>
      <c r="B112" s="4" t="s">
        <v>237</v>
      </c>
      <c r="C112" s="4" t="s">
        <v>114</v>
      </c>
      <c r="D112" s="4">
        <v>10</v>
      </c>
      <c r="E112" s="4" t="s">
        <v>371</v>
      </c>
      <c r="F112" s="4">
        <v>43</v>
      </c>
      <c r="G112" s="1" t="s">
        <v>372</v>
      </c>
      <c r="I112" s="4" t="s">
        <v>17</v>
      </c>
      <c r="J112" s="1" t="s">
        <v>256</v>
      </c>
      <c r="K112" s="4" t="s">
        <v>662</v>
      </c>
      <c r="L112" s="87"/>
      <c r="P112" s="46" t="s">
        <v>114</v>
      </c>
      <c r="Q112" s="46" t="s">
        <v>706</v>
      </c>
      <c r="R112" s="4" t="str">
        <f t="shared" si="3"/>
        <v>EditorialOpen</v>
      </c>
      <c r="S112" s="4" t="str">
        <f t="shared" si="4"/>
        <v>EditorialOpen</v>
      </c>
      <c r="T112" s="4" t="str">
        <f t="shared" si="5"/>
        <v>unassignedOpen</v>
      </c>
    </row>
    <row r="113" spans="1:20" ht="156.75">
      <c r="A113" s="4">
        <v>112</v>
      </c>
      <c r="B113" s="4" t="s">
        <v>237</v>
      </c>
      <c r="C113" s="4" t="s">
        <v>114</v>
      </c>
      <c r="D113" s="4">
        <v>10</v>
      </c>
      <c r="E113" s="4" t="s">
        <v>131</v>
      </c>
      <c r="F113" s="4">
        <v>52</v>
      </c>
      <c r="G113" s="1" t="s">
        <v>369</v>
      </c>
      <c r="I113" s="4" t="s">
        <v>17</v>
      </c>
      <c r="J113" s="1" t="s">
        <v>370</v>
      </c>
      <c r="K113" s="4" t="s">
        <v>662</v>
      </c>
      <c r="L113" s="89" t="s">
        <v>744</v>
      </c>
      <c r="P113" s="46" t="s">
        <v>114</v>
      </c>
      <c r="Q113" s="46" t="s">
        <v>706</v>
      </c>
      <c r="R113" s="4" t="str">
        <f t="shared" si="3"/>
        <v>EditorialOpen</v>
      </c>
      <c r="S113" s="4" t="str">
        <f t="shared" si="4"/>
        <v>EditorialOpen</v>
      </c>
      <c r="T113" s="4" t="str">
        <f t="shared" si="5"/>
        <v>unassignedOpen</v>
      </c>
    </row>
    <row r="114" spans="1:20" ht="71.25">
      <c r="A114" s="4">
        <v>113</v>
      </c>
      <c r="B114" s="4" t="s">
        <v>237</v>
      </c>
      <c r="C114" s="4" t="s">
        <v>114</v>
      </c>
      <c r="D114" s="4">
        <v>10</v>
      </c>
      <c r="E114" s="4" t="s">
        <v>131</v>
      </c>
      <c r="F114" s="4">
        <v>54</v>
      </c>
      <c r="G114" s="1" t="s">
        <v>367</v>
      </c>
      <c r="I114" s="4" t="s">
        <v>17</v>
      </c>
      <c r="J114" s="1" t="s">
        <v>368</v>
      </c>
      <c r="K114" s="4" t="s">
        <v>662</v>
      </c>
      <c r="L114" s="89" t="s">
        <v>734</v>
      </c>
      <c r="P114" s="46" t="s">
        <v>114</v>
      </c>
      <c r="Q114" s="46" t="s">
        <v>706</v>
      </c>
      <c r="R114" s="4" t="str">
        <f t="shared" si="3"/>
        <v>EditorialOpen</v>
      </c>
      <c r="S114" s="4" t="str">
        <f t="shared" si="4"/>
        <v>EditorialOpen</v>
      </c>
      <c r="T114" s="4" t="str">
        <f t="shared" si="5"/>
        <v>unassignedOpen</v>
      </c>
    </row>
    <row r="115" spans="1:20" ht="42.75">
      <c r="A115" s="4">
        <v>114</v>
      </c>
      <c r="B115" s="4" t="s">
        <v>237</v>
      </c>
      <c r="C115" s="4" t="s">
        <v>15</v>
      </c>
      <c r="D115" s="4">
        <v>11</v>
      </c>
      <c r="E115" s="4" t="s">
        <v>131</v>
      </c>
      <c r="F115" s="4">
        <v>37</v>
      </c>
      <c r="G115" s="1" t="s">
        <v>365</v>
      </c>
      <c r="I115" s="4" t="s">
        <v>17</v>
      </c>
      <c r="J115" s="1" t="s">
        <v>366</v>
      </c>
      <c r="K115" s="4" t="s">
        <v>662</v>
      </c>
      <c r="L115" s="89" t="s">
        <v>734</v>
      </c>
      <c r="P115" s="42" t="s">
        <v>627</v>
      </c>
      <c r="Q115" s="46" t="s">
        <v>706</v>
      </c>
      <c r="R115" s="4" t="str">
        <f t="shared" si="3"/>
        <v>TechnicalOpen</v>
      </c>
      <c r="S115" s="4" t="str">
        <f t="shared" si="4"/>
        <v>MPMOpen</v>
      </c>
      <c r="T115" s="4" t="str">
        <f t="shared" si="5"/>
        <v>unassignedOpen</v>
      </c>
    </row>
    <row r="116" spans="1:20" ht="57">
      <c r="A116" s="4">
        <v>115</v>
      </c>
      <c r="B116" s="4" t="s">
        <v>237</v>
      </c>
      <c r="C116" s="4" t="s">
        <v>15</v>
      </c>
      <c r="D116" s="4">
        <v>12</v>
      </c>
      <c r="E116" s="4" t="s">
        <v>131</v>
      </c>
      <c r="F116" s="4">
        <v>28</v>
      </c>
      <c r="G116" s="1" t="s">
        <v>363</v>
      </c>
      <c r="I116" s="4" t="s">
        <v>17</v>
      </c>
      <c r="J116" s="1" t="s">
        <v>364</v>
      </c>
      <c r="K116" s="4" t="s">
        <v>662</v>
      </c>
      <c r="L116" s="89" t="s">
        <v>745</v>
      </c>
      <c r="P116" s="42" t="s">
        <v>627</v>
      </c>
      <c r="Q116" s="46" t="s">
        <v>706</v>
      </c>
      <c r="R116" s="4" t="str">
        <f t="shared" si="3"/>
        <v>TechnicalOpen</v>
      </c>
      <c r="S116" s="4" t="str">
        <f t="shared" si="4"/>
        <v>MPMOpen</v>
      </c>
      <c r="T116" s="4" t="str">
        <f t="shared" si="5"/>
        <v>unassignedOpen</v>
      </c>
    </row>
    <row r="117" spans="1:20" ht="57">
      <c r="A117" s="4">
        <v>116</v>
      </c>
      <c r="B117" s="4" t="s">
        <v>237</v>
      </c>
      <c r="C117" s="4" t="s">
        <v>114</v>
      </c>
      <c r="D117" s="4">
        <v>12</v>
      </c>
      <c r="E117" s="4" t="s">
        <v>131</v>
      </c>
      <c r="F117" s="4">
        <v>29</v>
      </c>
      <c r="G117" s="1" t="s">
        <v>362</v>
      </c>
      <c r="I117" s="4" t="s">
        <v>17</v>
      </c>
      <c r="J117" s="1" t="s">
        <v>256</v>
      </c>
      <c r="K117" s="4" t="s">
        <v>662</v>
      </c>
      <c r="L117" s="89" t="s">
        <v>734</v>
      </c>
      <c r="P117" s="46" t="s">
        <v>114</v>
      </c>
      <c r="Q117" s="46" t="s">
        <v>706</v>
      </c>
      <c r="R117" s="4" t="str">
        <f t="shared" si="3"/>
        <v>EditorialOpen</v>
      </c>
      <c r="S117" s="4" t="str">
        <f t="shared" si="4"/>
        <v>EditorialOpen</v>
      </c>
      <c r="T117" s="4" t="str">
        <f t="shared" si="5"/>
        <v>unassignedOpen</v>
      </c>
    </row>
    <row r="118" spans="1:20" ht="71.25">
      <c r="A118" s="4">
        <v>117</v>
      </c>
      <c r="B118" s="4" t="s">
        <v>237</v>
      </c>
      <c r="C118" s="4" t="s">
        <v>114</v>
      </c>
      <c r="D118" s="4">
        <v>12</v>
      </c>
      <c r="E118" s="4" t="s">
        <v>131</v>
      </c>
      <c r="F118" s="4">
        <v>30</v>
      </c>
      <c r="G118" s="1" t="s">
        <v>360</v>
      </c>
      <c r="I118" s="4" t="s">
        <v>17</v>
      </c>
      <c r="J118" s="1" t="s">
        <v>361</v>
      </c>
      <c r="K118" s="4" t="s">
        <v>662</v>
      </c>
      <c r="L118" s="89" t="s">
        <v>746</v>
      </c>
      <c r="P118" s="46" t="s">
        <v>114</v>
      </c>
      <c r="Q118" s="46" t="s">
        <v>706</v>
      </c>
      <c r="R118" s="4" t="str">
        <f t="shared" si="3"/>
        <v>EditorialOpen</v>
      </c>
      <c r="S118" s="4" t="str">
        <f t="shared" si="4"/>
        <v>EditorialOpen</v>
      </c>
      <c r="T118" s="4" t="str">
        <f t="shared" si="5"/>
        <v>unassignedOpen</v>
      </c>
    </row>
    <row r="119" spans="1:20" ht="57" hidden="1">
      <c r="A119" s="4">
        <v>118</v>
      </c>
      <c r="B119" s="4" t="s">
        <v>237</v>
      </c>
      <c r="C119" s="4" t="s">
        <v>15</v>
      </c>
      <c r="D119" s="4">
        <v>14</v>
      </c>
      <c r="E119" s="4" t="s">
        <v>358</v>
      </c>
      <c r="F119" s="4">
        <v>46</v>
      </c>
      <c r="G119" s="1" t="s">
        <v>359</v>
      </c>
      <c r="I119" s="4" t="s">
        <v>17</v>
      </c>
      <c r="J119" s="1" t="s">
        <v>256</v>
      </c>
      <c r="K119" s="4" t="s">
        <v>662</v>
      </c>
      <c r="L119" s="87"/>
      <c r="P119" s="42" t="s">
        <v>630</v>
      </c>
      <c r="Q119" s="46" t="s">
        <v>706</v>
      </c>
      <c r="R119" s="4" t="str">
        <f t="shared" si="3"/>
        <v>TechnicalOpen</v>
      </c>
      <c r="S119" s="4" t="str">
        <f t="shared" si="4"/>
        <v>FCSOpen</v>
      </c>
      <c r="T119" s="4" t="str">
        <f t="shared" si="5"/>
        <v>unassignedOpen</v>
      </c>
    </row>
    <row r="120" spans="1:20" ht="28.5" hidden="1">
      <c r="A120" s="4">
        <v>119</v>
      </c>
      <c r="B120" s="4" t="s">
        <v>237</v>
      </c>
      <c r="C120" s="4" t="s">
        <v>114</v>
      </c>
      <c r="D120" s="4">
        <v>15</v>
      </c>
      <c r="E120" s="4" t="s">
        <v>355</v>
      </c>
      <c r="F120" s="4">
        <v>26</v>
      </c>
      <c r="G120" s="1" t="s">
        <v>356</v>
      </c>
      <c r="I120" s="4" t="s">
        <v>17</v>
      </c>
      <c r="J120" s="1" t="s">
        <v>357</v>
      </c>
      <c r="K120" s="4" t="s">
        <v>662</v>
      </c>
      <c r="L120" s="87"/>
      <c r="P120" s="46" t="s">
        <v>114</v>
      </c>
      <c r="Q120" s="46" t="s">
        <v>706</v>
      </c>
      <c r="R120" s="4" t="str">
        <f t="shared" si="3"/>
        <v>EditorialOpen</v>
      </c>
      <c r="S120" s="4" t="str">
        <f t="shared" si="4"/>
        <v>EditorialOpen</v>
      </c>
      <c r="T120" s="4" t="str">
        <f t="shared" si="5"/>
        <v>unassignedOpen</v>
      </c>
    </row>
    <row r="121" spans="1:20" ht="71.25">
      <c r="A121" s="4">
        <v>120</v>
      </c>
      <c r="B121" s="4" t="s">
        <v>237</v>
      </c>
      <c r="C121" s="4" t="s">
        <v>15</v>
      </c>
      <c r="D121" s="4">
        <v>16</v>
      </c>
      <c r="E121" s="4" t="s">
        <v>351</v>
      </c>
      <c r="F121" s="4">
        <v>50</v>
      </c>
      <c r="G121" s="1" t="s">
        <v>353</v>
      </c>
      <c r="I121" s="4" t="s">
        <v>17</v>
      </c>
      <c r="J121" s="1" t="s">
        <v>354</v>
      </c>
      <c r="K121" s="4" t="s">
        <v>662</v>
      </c>
      <c r="L121" s="89" t="s">
        <v>747</v>
      </c>
      <c r="P121" s="42" t="s">
        <v>631</v>
      </c>
      <c r="Q121" s="46" t="s">
        <v>706</v>
      </c>
      <c r="R121" s="4" t="str">
        <f t="shared" si="3"/>
        <v>TechnicalOpen</v>
      </c>
      <c r="S121" s="4" t="str">
        <f t="shared" si="4"/>
        <v>IEOpen</v>
      </c>
      <c r="T121" s="4" t="str">
        <f t="shared" si="5"/>
        <v>unassignedOpen</v>
      </c>
    </row>
    <row r="122" spans="1:20" ht="28.5">
      <c r="A122" s="4">
        <v>121</v>
      </c>
      <c r="B122" s="4" t="s">
        <v>237</v>
      </c>
      <c r="C122" s="4" t="s">
        <v>15</v>
      </c>
      <c r="D122" s="4">
        <v>17</v>
      </c>
      <c r="E122" s="4" t="s">
        <v>351</v>
      </c>
      <c r="F122" s="4">
        <v>7</v>
      </c>
      <c r="G122" s="1" t="s">
        <v>352</v>
      </c>
      <c r="I122" s="4" t="s">
        <v>17</v>
      </c>
      <c r="J122" s="1" t="s">
        <v>256</v>
      </c>
      <c r="K122" s="4" t="s">
        <v>662</v>
      </c>
      <c r="L122" s="89" t="s">
        <v>734</v>
      </c>
      <c r="P122" s="42" t="s">
        <v>631</v>
      </c>
      <c r="Q122" s="46" t="s">
        <v>706</v>
      </c>
      <c r="R122" s="4" t="str">
        <f t="shared" si="3"/>
        <v>TechnicalOpen</v>
      </c>
      <c r="S122" s="4" t="str">
        <f t="shared" si="4"/>
        <v>IEOpen</v>
      </c>
      <c r="T122" s="4" t="str">
        <f t="shared" si="5"/>
        <v>unassignedOpen</v>
      </c>
    </row>
    <row r="123" spans="1:20" ht="99.75" hidden="1">
      <c r="A123" s="4">
        <v>122</v>
      </c>
      <c r="B123" s="4" t="s">
        <v>237</v>
      </c>
      <c r="C123" s="4" t="s">
        <v>114</v>
      </c>
      <c r="D123" s="4">
        <v>17</v>
      </c>
      <c r="E123" s="4" t="s">
        <v>86</v>
      </c>
      <c r="F123" s="4">
        <v>46</v>
      </c>
      <c r="G123" s="1" t="s">
        <v>349</v>
      </c>
      <c r="I123" s="4" t="s">
        <v>17</v>
      </c>
      <c r="J123" s="1" t="s">
        <v>350</v>
      </c>
      <c r="K123" s="4" t="s">
        <v>662</v>
      </c>
      <c r="L123" s="87"/>
      <c r="P123" s="46" t="s">
        <v>114</v>
      </c>
      <c r="Q123" s="46" t="s">
        <v>706</v>
      </c>
      <c r="R123" s="4" t="str">
        <f t="shared" si="3"/>
        <v>EditorialOpen</v>
      </c>
      <c r="S123" s="4" t="str">
        <f t="shared" si="4"/>
        <v>EditorialOpen</v>
      </c>
      <c r="T123" s="4" t="str">
        <f t="shared" si="5"/>
        <v>unassignedOpen</v>
      </c>
    </row>
    <row r="124" spans="1:20" ht="128.25" hidden="1">
      <c r="A124" s="4">
        <v>123</v>
      </c>
      <c r="B124" s="4" t="s">
        <v>237</v>
      </c>
      <c r="C124" s="4" t="s">
        <v>15</v>
      </c>
      <c r="D124" s="4">
        <v>18</v>
      </c>
      <c r="E124" s="4" t="s">
        <v>86</v>
      </c>
      <c r="F124" s="4">
        <v>10</v>
      </c>
      <c r="G124" s="1" t="s">
        <v>347</v>
      </c>
      <c r="I124" s="4" t="s">
        <v>17</v>
      </c>
      <c r="J124" s="1" t="s">
        <v>348</v>
      </c>
      <c r="K124" s="4" t="s">
        <v>662</v>
      </c>
      <c r="L124" s="87"/>
      <c r="P124" s="42" t="s">
        <v>631</v>
      </c>
      <c r="Q124" s="46" t="s">
        <v>706</v>
      </c>
      <c r="R124" s="4" t="str">
        <f t="shared" si="3"/>
        <v>TechnicalOpen</v>
      </c>
      <c r="S124" s="4" t="str">
        <f t="shared" si="4"/>
        <v>IEOpen</v>
      </c>
      <c r="T124" s="4" t="str">
        <f t="shared" si="5"/>
        <v>unassignedOpen</v>
      </c>
    </row>
    <row r="125" spans="1:20" ht="156.75" hidden="1">
      <c r="A125" s="4">
        <v>124</v>
      </c>
      <c r="B125" s="4" t="s">
        <v>237</v>
      </c>
      <c r="C125" s="4" t="s">
        <v>114</v>
      </c>
      <c r="D125" s="4">
        <v>18</v>
      </c>
      <c r="E125" s="4" t="s">
        <v>86</v>
      </c>
      <c r="F125" s="4">
        <v>20</v>
      </c>
      <c r="G125" s="1" t="s">
        <v>345</v>
      </c>
      <c r="I125" s="4" t="s">
        <v>17</v>
      </c>
      <c r="J125" s="1" t="s">
        <v>346</v>
      </c>
      <c r="K125" s="4" t="s">
        <v>662</v>
      </c>
      <c r="L125" s="87"/>
      <c r="P125" s="46" t="s">
        <v>114</v>
      </c>
      <c r="Q125" s="46" t="s">
        <v>706</v>
      </c>
      <c r="R125" s="4" t="str">
        <f t="shared" si="3"/>
        <v>EditorialOpen</v>
      </c>
      <c r="S125" s="4" t="str">
        <f t="shared" si="4"/>
        <v>EditorialOpen</v>
      </c>
      <c r="T125" s="4" t="str">
        <f t="shared" si="5"/>
        <v>unassignedOpen</v>
      </c>
    </row>
    <row r="126" spans="1:20" ht="199.5" hidden="1">
      <c r="A126" s="4">
        <v>125</v>
      </c>
      <c r="B126" s="4" t="s">
        <v>237</v>
      </c>
      <c r="C126" s="4" t="s">
        <v>114</v>
      </c>
      <c r="D126" s="4">
        <v>21</v>
      </c>
      <c r="E126" s="4" t="s">
        <v>342</v>
      </c>
      <c r="F126" s="4">
        <v>44</v>
      </c>
      <c r="G126" s="1" t="s">
        <v>343</v>
      </c>
      <c r="I126" s="4" t="s">
        <v>17</v>
      </c>
      <c r="J126" s="1" t="s">
        <v>344</v>
      </c>
      <c r="K126" s="4" t="s">
        <v>662</v>
      </c>
      <c r="L126" s="87"/>
      <c r="P126" s="46" t="s">
        <v>114</v>
      </c>
      <c r="Q126" s="46" t="s">
        <v>706</v>
      </c>
      <c r="R126" s="4" t="str">
        <f t="shared" si="3"/>
        <v>EditorialOpen</v>
      </c>
      <c r="S126" s="4" t="str">
        <f t="shared" si="4"/>
        <v>EditorialOpen</v>
      </c>
      <c r="T126" s="4" t="str">
        <f t="shared" si="5"/>
        <v>unassignedOpen</v>
      </c>
    </row>
    <row r="127" spans="1:20" ht="57">
      <c r="A127" s="4">
        <v>126</v>
      </c>
      <c r="B127" s="4" t="s">
        <v>237</v>
      </c>
      <c r="C127" s="4" t="s">
        <v>15</v>
      </c>
      <c r="D127" s="4">
        <v>26</v>
      </c>
      <c r="E127" s="4" t="s">
        <v>337</v>
      </c>
      <c r="F127" s="4">
        <v>26</v>
      </c>
      <c r="G127" s="1" t="s">
        <v>340</v>
      </c>
      <c r="I127" s="4" t="s">
        <v>17</v>
      </c>
      <c r="J127" s="1" t="s">
        <v>341</v>
      </c>
      <c r="K127" s="4" t="s">
        <v>662</v>
      </c>
      <c r="L127" s="89" t="s">
        <v>748</v>
      </c>
      <c r="P127" s="42" t="s">
        <v>627</v>
      </c>
      <c r="Q127" s="46" t="s">
        <v>706</v>
      </c>
      <c r="R127" s="4" t="str">
        <f t="shared" si="3"/>
        <v>TechnicalOpen</v>
      </c>
      <c r="S127" s="4" t="str">
        <f t="shared" si="4"/>
        <v>MPMOpen</v>
      </c>
      <c r="T127" s="4" t="str">
        <f t="shared" si="5"/>
        <v>unassignedOpen</v>
      </c>
    </row>
    <row r="128" spans="1:20" ht="85.5" hidden="1">
      <c r="A128" s="4">
        <v>127</v>
      </c>
      <c r="B128" s="4" t="s">
        <v>237</v>
      </c>
      <c r="C128" s="4" t="s">
        <v>114</v>
      </c>
      <c r="D128" s="4">
        <v>25</v>
      </c>
      <c r="E128" s="4" t="s">
        <v>337</v>
      </c>
      <c r="F128" s="4">
        <v>44</v>
      </c>
      <c r="G128" s="1" t="s">
        <v>338</v>
      </c>
      <c r="I128" s="4" t="s">
        <v>17</v>
      </c>
      <c r="J128" s="1" t="s">
        <v>339</v>
      </c>
      <c r="K128" s="4" t="s">
        <v>662</v>
      </c>
      <c r="L128" s="87"/>
      <c r="P128" s="46" t="s">
        <v>114</v>
      </c>
      <c r="Q128" s="46" t="s">
        <v>706</v>
      </c>
      <c r="R128" s="4" t="str">
        <f t="shared" si="3"/>
        <v>EditorialOpen</v>
      </c>
      <c r="S128" s="4" t="str">
        <f t="shared" si="4"/>
        <v>EditorialOpen</v>
      </c>
      <c r="T128" s="4" t="str">
        <f t="shared" si="5"/>
        <v>unassignedOpen</v>
      </c>
    </row>
    <row r="129" spans="1:20" ht="85.5" hidden="1">
      <c r="A129" s="4">
        <v>128</v>
      </c>
      <c r="B129" s="4" t="s">
        <v>237</v>
      </c>
      <c r="C129" s="4" t="s">
        <v>114</v>
      </c>
      <c r="D129" s="4">
        <v>34</v>
      </c>
      <c r="E129" s="4" t="s">
        <v>334</v>
      </c>
      <c r="F129" s="4">
        <v>6</v>
      </c>
      <c r="G129" s="1" t="s">
        <v>335</v>
      </c>
      <c r="I129" s="4" t="s">
        <v>17</v>
      </c>
      <c r="J129" s="1" t="s">
        <v>336</v>
      </c>
      <c r="K129" s="4" t="s">
        <v>662</v>
      </c>
      <c r="L129" s="87"/>
      <c r="P129" s="46" t="s">
        <v>114</v>
      </c>
      <c r="Q129" s="46" t="s">
        <v>706</v>
      </c>
      <c r="R129" s="4" t="str">
        <f t="shared" si="3"/>
        <v>EditorialOpen</v>
      </c>
      <c r="S129" s="4" t="str">
        <f t="shared" si="4"/>
        <v>EditorialOpen</v>
      </c>
      <c r="T129" s="4" t="str">
        <f t="shared" si="5"/>
        <v>unassignedOpen</v>
      </c>
    </row>
    <row r="130" spans="1:20" ht="156.75" hidden="1">
      <c r="A130" s="4">
        <v>129</v>
      </c>
      <c r="B130" s="4" t="s">
        <v>237</v>
      </c>
      <c r="C130" s="4" t="s">
        <v>15</v>
      </c>
      <c r="D130" s="4">
        <v>45</v>
      </c>
      <c r="E130" s="4">
        <v>9.3000000000000007</v>
      </c>
      <c r="F130" s="4">
        <v>13</v>
      </c>
      <c r="G130" s="1" t="s">
        <v>332</v>
      </c>
      <c r="I130" s="4" t="s">
        <v>17</v>
      </c>
      <c r="J130" s="1" t="s">
        <v>333</v>
      </c>
      <c r="K130" s="4" t="s">
        <v>662</v>
      </c>
      <c r="L130" s="87"/>
      <c r="P130" s="42" t="s">
        <v>636</v>
      </c>
      <c r="Q130" s="46" t="s">
        <v>706</v>
      </c>
      <c r="R130" s="4" t="str">
        <f t="shared" si="3"/>
        <v>TechnicalOpen</v>
      </c>
      <c r="S130" s="4" t="str">
        <f t="shared" si="4"/>
        <v>PIBOpen</v>
      </c>
      <c r="T130" s="4" t="str">
        <f t="shared" si="5"/>
        <v>unassignedOpen</v>
      </c>
    </row>
    <row r="131" spans="1:20" ht="142.5" hidden="1">
      <c r="A131" s="4">
        <v>130</v>
      </c>
      <c r="B131" s="4" t="s">
        <v>237</v>
      </c>
      <c r="C131" s="4" t="s">
        <v>15</v>
      </c>
      <c r="D131" s="4">
        <v>37</v>
      </c>
      <c r="E131" s="4" t="s">
        <v>319</v>
      </c>
      <c r="F131" s="4">
        <v>2</v>
      </c>
      <c r="G131" s="1" t="s">
        <v>330</v>
      </c>
      <c r="I131" s="4" t="s">
        <v>17</v>
      </c>
      <c r="J131" s="1" t="s">
        <v>331</v>
      </c>
      <c r="K131" s="4" t="s">
        <v>662</v>
      </c>
      <c r="L131" s="87"/>
      <c r="P131" s="42" t="s">
        <v>626</v>
      </c>
      <c r="Q131" s="46" t="s">
        <v>706</v>
      </c>
      <c r="R131" s="4" t="str">
        <f t="shared" ref="R131:R194" si="6">CONCATENATE(C131,K131)</f>
        <v>TechnicalOpen</v>
      </c>
      <c r="S131" s="4" t="str">
        <f t="shared" ref="S131:S194" si="7">CONCATENATE(P131,K131)</f>
        <v>Channel PageOpen</v>
      </c>
      <c r="T131" s="4" t="str">
        <f t="shared" ref="T131:T194" si="8">CONCATENATE(Q131,K131)</f>
        <v>unassignedOpen</v>
      </c>
    </row>
    <row r="132" spans="1:20" ht="57" hidden="1">
      <c r="A132" s="4">
        <v>131</v>
      </c>
      <c r="B132" s="4" t="s">
        <v>237</v>
      </c>
      <c r="C132" s="4" t="s">
        <v>114</v>
      </c>
      <c r="D132" s="4">
        <v>36</v>
      </c>
      <c r="E132" s="4" t="s">
        <v>327</v>
      </c>
      <c r="F132" s="4">
        <v>27</v>
      </c>
      <c r="G132" s="1" t="s">
        <v>328</v>
      </c>
      <c r="I132" s="4" t="s">
        <v>17</v>
      </c>
      <c r="J132" s="1" t="s">
        <v>329</v>
      </c>
      <c r="K132" s="4" t="s">
        <v>662</v>
      </c>
      <c r="L132" s="87"/>
      <c r="P132" s="46" t="s">
        <v>114</v>
      </c>
      <c r="Q132" s="46" t="s">
        <v>706</v>
      </c>
      <c r="R132" s="4" t="str">
        <f t="shared" si="6"/>
        <v>EditorialOpen</v>
      </c>
      <c r="S132" s="4" t="str">
        <f t="shared" si="7"/>
        <v>EditorialOpen</v>
      </c>
      <c r="T132" s="4" t="str">
        <f t="shared" si="8"/>
        <v>unassignedOpen</v>
      </c>
    </row>
    <row r="133" spans="1:20" ht="42.75" hidden="1">
      <c r="A133" s="4">
        <v>132</v>
      </c>
      <c r="B133" s="4" t="s">
        <v>237</v>
      </c>
      <c r="C133" s="4" t="s">
        <v>114</v>
      </c>
      <c r="D133" s="4">
        <v>37</v>
      </c>
      <c r="E133" s="4" t="s">
        <v>185</v>
      </c>
      <c r="F133" s="4">
        <v>35</v>
      </c>
      <c r="G133" s="1" t="s">
        <v>325</v>
      </c>
      <c r="I133" s="4" t="s">
        <v>17</v>
      </c>
      <c r="J133" s="1" t="s">
        <v>326</v>
      </c>
      <c r="K133" s="4" t="s">
        <v>662</v>
      </c>
      <c r="L133" s="87"/>
      <c r="P133" s="46" t="s">
        <v>114</v>
      </c>
      <c r="Q133" s="46" t="s">
        <v>706</v>
      </c>
      <c r="R133" s="4" t="str">
        <f t="shared" si="6"/>
        <v>EditorialOpen</v>
      </c>
      <c r="S133" s="4" t="str">
        <f t="shared" si="7"/>
        <v>EditorialOpen</v>
      </c>
      <c r="T133" s="4" t="str">
        <f t="shared" si="8"/>
        <v>unassignedOpen</v>
      </c>
    </row>
    <row r="134" spans="1:20" ht="42.75" hidden="1">
      <c r="A134" s="4">
        <v>133</v>
      </c>
      <c r="B134" s="4" t="s">
        <v>237</v>
      </c>
      <c r="C134" s="4" t="s">
        <v>114</v>
      </c>
      <c r="D134" s="4">
        <v>37</v>
      </c>
      <c r="E134" s="4" t="s">
        <v>319</v>
      </c>
      <c r="F134" s="4">
        <v>5</v>
      </c>
      <c r="G134" s="1" t="s">
        <v>324</v>
      </c>
      <c r="I134" s="4" t="s">
        <v>17</v>
      </c>
      <c r="J134" s="1" t="s">
        <v>256</v>
      </c>
      <c r="K134" s="4" t="s">
        <v>662</v>
      </c>
      <c r="L134" s="87"/>
      <c r="P134" s="46" t="s">
        <v>114</v>
      </c>
      <c r="Q134" s="46" t="s">
        <v>706</v>
      </c>
      <c r="R134" s="4" t="str">
        <f t="shared" si="6"/>
        <v>EditorialOpen</v>
      </c>
      <c r="S134" s="4" t="str">
        <f t="shared" si="7"/>
        <v>EditorialOpen</v>
      </c>
      <c r="T134" s="4" t="str">
        <f t="shared" si="8"/>
        <v>unassignedOpen</v>
      </c>
    </row>
    <row r="135" spans="1:20" ht="42.75" hidden="1">
      <c r="A135" s="4">
        <v>134</v>
      </c>
      <c r="B135" s="4" t="s">
        <v>237</v>
      </c>
      <c r="C135" s="4" t="s">
        <v>114</v>
      </c>
      <c r="D135" s="4">
        <v>37</v>
      </c>
      <c r="E135" s="4" t="s">
        <v>319</v>
      </c>
      <c r="F135" s="4">
        <v>29</v>
      </c>
      <c r="G135" s="1" t="s">
        <v>322</v>
      </c>
      <c r="I135" s="4" t="s">
        <v>17</v>
      </c>
      <c r="J135" s="1" t="s">
        <v>323</v>
      </c>
      <c r="K135" s="4" t="s">
        <v>662</v>
      </c>
      <c r="L135" s="87"/>
      <c r="P135" s="46" t="s">
        <v>114</v>
      </c>
      <c r="Q135" s="46" t="s">
        <v>706</v>
      </c>
      <c r="R135" s="4" t="str">
        <f t="shared" si="6"/>
        <v>EditorialOpen</v>
      </c>
      <c r="S135" s="4" t="str">
        <f t="shared" si="7"/>
        <v>EditorialOpen</v>
      </c>
      <c r="T135" s="4" t="str">
        <f t="shared" si="8"/>
        <v>unassignedOpen</v>
      </c>
    </row>
    <row r="136" spans="1:20" ht="28.5" hidden="1">
      <c r="A136" s="4">
        <v>135</v>
      </c>
      <c r="B136" s="4" t="s">
        <v>237</v>
      </c>
      <c r="C136" s="4" t="s">
        <v>114</v>
      </c>
      <c r="D136" s="4">
        <v>37</v>
      </c>
      <c r="E136" s="4" t="s">
        <v>319</v>
      </c>
      <c r="F136" s="4">
        <v>4</v>
      </c>
      <c r="G136" s="1" t="s">
        <v>320</v>
      </c>
      <c r="I136" s="4" t="s">
        <v>17</v>
      </c>
      <c r="J136" s="1" t="s">
        <v>321</v>
      </c>
      <c r="K136" s="4" t="s">
        <v>662</v>
      </c>
      <c r="L136" s="87"/>
      <c r="P136" s="46" t="s">
        <v>114</v>
      </c>
      <c r="Q136" s="46" t="s">
        <v>706</v>
      </c>
      <c r="R136" s="4" t="str">
        <f t="shared" si="6"/>
        <v>EditorialOpen</v>
      </c>
      <c r="S136" s="4" t="str">
        <f t="shared" si="7"/>
        <v>EditorialOpen</v>
      </c>
      <c r="T136" s="4" t="str">
        <f t="shared" si="8"/>
        <v>unassignedOpen</v>
      </c>
    </row>
    <row r="137" spans="1:20" ht="42.75" hidden="1">
      <c r="A137" s="4">
        <v>136</v>
      </c>
      <c r="B137" s="4" t="s">
        <v>237</v>
      </c>
      <c r="C137" s="4" t="s">
        <v>114</v>
      </c>
      <c r="D137" s="4">
        <v>40</v>
      </c>
      <c r="E137" s="4" t="s">
        <v>317</v>
      </c>
      <c r="F137" s="4">
        <v>44</v>
      </c>
      <c r="G137" s="1" t="s">
        <v>318</v>
      </c>
      <c r="I137" s="4" t="s">
        <v>17</v>
      </c>
      <c r="J137" s="1" t="s">
        <v>256</v>
      </c>
      <c r="K137" s="4" t="s">
        <v>662</v>
      </c>
      <c r="L137" s="87"/>
      <c r="P137" s="46" t="s">
        <v>114</v>
      </c>
      <c r="Q137" s="46" t="s">
        <v>706</v>
      </c>
      <c r="R137" s="4" t="str">
        <f t="shared" si="6"/>
        <v>EditorialOpen</v>
      </c>
      <c r="S137" s="4" t="str">
        <f t="shared" si="7"/>
        <v>EditorialOpen</v>
      </c>
      <c r="T137" s="4" t="str">
        <f t="shared" si="8"/>
        <v>unassignedOpen</v>
      </c>
    </row>
    <row r="138" spans="1:20" ht="28.5" hidden="1">
      <c r="A138" s="4">
        <v>137</v>
      </c>
      <c r="B138" s="4" t="s">
        <v>237</v>
      </c>
      <c r="C138" s="4" t="s">
        <v>114</v>
      </c>
      <c r="D138" s="4">
        <v>48</v>
      </c>
      <c r="E138" s="4">
        <v>9.3000000000000007</v>
      </c>
      <c r="F138" s="4">
        <v>12</v>
      </c>
      <c r="G138" s="1" t="s">
        <v>315</v>
      </c>
      <c r="I138" s="4" t="s">
        <v>17</v>
      </c>
      <c r="J138" s="1" t="s">
        <v>316</v>
      </c>
      <c r="K138" s="4" t="s">
        <v>662</v>
      </c>
      <c r="L138" s="87"/>
      <c r="P138" s="46" t="s">
        <v>114</v>
      </c>
      <c r="Q138" s="46" t="s">
        <v>706</v>
      </c>
      <c r="R138" s="4" t="str">
        <f t="shared" si="6"/>
        <v>EditorialOpen</v>
      </c>
      <c r="S138" s="4" t="str">
        <f t="shared" si="7"/>
        <v>EditorialOpen</v>
      </c>
      <c r="T138" s="4" t="str">
        <f t="shared" si="8"/>
        <v>unassignedOpen</v>
      </c>
    </row>
    <row r="139" spans="1:20" ht="42.75" hidden="1">
      <c r="A139" s="4">
        <v>138</v>
      </c>
      <c r="B139" s="4" t="s">
        <v>237</v>
      </c>
      <c r="C139" s="4" t="s">
        <v>114</v>
      </c>
      <c r="D139" s="4">
        <v>44</v>
      </c>
      <c r="E139" s="4">
        <v>9.3000000000000007</v>
      </c>
      <c r="F139" s="4">
        <v>22</v>
      </c>
      <c r="G139" s="1" t="s">
        <v>313</v>
      </c>
      <c r="I139" s="4" t="s">
        <v>17</v>
      </c>
      <c r="J139" s="1" t="s">
        <v>314</v>
      </c>
      <c r="K139" s="4" t="s">
        <v>662</v>
      </c>
      <c r="L139" s="87"/>
      <c r="P139" s="46" t="s">
        <v>114</v>
      </c>
      <c r="Q139" s="46" t="s">
        <v>706</v>
      </c>
      <c r="R139" s="4" t="str">
        <f t="shared" si="6"/>
        <v>EditorialOpen</v>
      </c>
      <c r="S139" s="4" t="str">
        <f t="shared" si="7"/>
        <v>EditorialOpen</v>
      </c>
      <c r="T139" s="4" t="str">
        <f t="shared" si="8"/>
        <v>unassignedOpen</v>
      </c>
    </row>
    <row r="140" spans="1:20" ht="42.75" hidden="1">
      <c r="A140" s="4">
        <v>139</v>
      </c>
      <c r="B140" s="4" t="s">
        <v>237</v>
      </c>
      <c r="C140" s="4" t="s">
        <v>114</v>
      </c>
      <c r="D140" s="4">
        <v>44</v>
      </c>
      <c r="E140" s="4">
        <v>9.3000000000000007</v>
      </c>
      <c r="F140" s="4">
        <v>24</v>
      </c>
      <c r="G140" s="1" t="s">
        <v>311</v>
      </c>
      <c r="I140" s="4" t="s">
        <v>17</v>
      </c>
      <c r="J140" s="1" t="s">
        <v>312</v>
      </c>
      <c r="K140" s="4" t="s">
        <v>662</v>
      </c>
      <c r="L140" s="87"/>
      <c r="P140" s="46" t="s">
        <v>114</v>
      </c>
      <c r="Q140" s="46" t="s">
        <v>706</v>
      </c>
      <c r="R140" s="4" t="str">
        <f t="shared" si="6"/>
        <v>EditorialOpen</v>
      </c>
      <c r="S140" s="4" t="str">
        <f t="shared" si="7"/>
        <v>EditorialOpen</v>
      </c>
      <c r="T140" s="4" t="str">
        <f t="shared" si="8"/>
        <v>unassignedOpen</v>
      </c>
    </row>
    <row r="141" spans="1:20" ht="42.75" hidden="1">
      <c r="A141" s="4">
        <v>140</v>
      </c>
      <c r="B141" s="4" t="s">
        <v>237</v>
      </c>
      <c r="C141" s="4" t="s">
        <v>15</v>
      </c>
      <c r="D141" s="4">
        <v>69</v>
      </c>
      <c r="E141" s="4" t="s">
        <v>37</v>
      </c>
      <c r="F141" s="4">
        <v>45</v>
      </c>
      <c r="G141" s="1" t="s">
        <v>309</v>
      </c>
      <c r="I141" s="4" t="s">
        <v>17</v>
      </c>
      <c r="J141" s="1" t="s">
        <v>310</v>
      </c>
      <c r="K141" s="4" t="s">
        <v>662</v>
      </c>
      <c r="L141" s="87"/>
      <c r="P141" s="42" t="s">
        <v>625</v>
      </c>
      <c r="Q141" s="46" t="s">
        <v>706</v>
      </c>
      <c r="R141" s="4" t="str">
        <f t="shared" si="6"/>
        <v>TechnicalOpen</v>
      </c>
      <c r="S141" s="4" t="str">
        <f t="shared" si="7"/>
        <v>Radio SpecOpen</v>
      </c>
      <c r="T141" s="4" t="str">
        <f t="shared" si="8"/>
        <v>unassignedOpen</v>
      </c>
    </row>
    <row r="142" spans="1:20" ht="213.75" hidden="1">
      <c r="A142" s="4">
        <v>141</v>
      </c>
      <c r="B142" s="4" t="s">
        <v>237</v>
      </c>
      <c r="C142" s="4" t="s">
        <v>15</v>
      </c>
      <c r="D142" s="4">
        <v>22</v>
      </c>
      <c r="E142" s="4" t="s">
        <v>306</v>
      </c>
      <c r="F142" s="4">
        <v>54</v>
      </c>
      <c r="G142" s="1" t="s">
        <v>307</v>
      </c>
      <c r="I142" s="4" t="s">
        <v>17</v>
      </c>
      <c r="J142" s="1" t="s">
        <v>308</v>
      </c>
      <c r="K142" s="4" t="s">
        <v>662</v>
      </c>
      <c r="L142" s="87"/>
      <c r="P142" s="42" t="s">
        <v>637</v>
      </c>
      <c r="Q142" s="46" t="s">
        <v>706</v>
      </c>
      <c r="R142" s="4" t="str">
        <f t="shared" si="6"/>
        <v>TechnicalOpen</v>
      </c>
      <c r="S142" s="4" t="str">
        <f t="shared" si="7"/>
        <v>Mode SwitchOpen</v>
      </c>
      <c r="T142" s="4" t="str">
        <f t="shared" si="8"/>
        <v>unassignedOpen</v>
      </c>
    </row>
    <row r="143" spans="1:20" ht="142.5" hidden="1">
      <c r="A143" s="4">
        <v>142</v>
      </c>
      <c r="B143" s="4" t="s">
        <v>237</v>
      </c>
      <c r="C143" s="4" t="s">
        <v>114</v>
      </c>
      <c r="D143" s="4">
        <v>28</v>
      </c>
      <c r="E143" s="4" t="s">
        <v>128</v>
      </c>
      <c r="F143" s="4">
        <v>12</v>
      </c>
      <c r="G143" s="1" t="s">
        <v>305</v>
      </c>
      <c r="I143" s="4" t="s">
        <v>17</v>
      </c>
      <c r="J143" s="1" t="s">
        <v>256</v>
      </c>
      <c r="K143" s="4" t="s">
        <v>662</v>
      </c>
      <c r="L143" s="87"/>
      <c r="P143" s="46" t="s">
        <v>114</v>
      </c>
      <c r="Q143" s="46" t="s">
        <v>706</v>
      </c>
      <c r="R143" s="4" t="str">
        <f t="shared" si="6"/>
        <v>EditorialOpen</v>
      </c>
      <c r="S143" s="4" t="str">
        <f t="shared" si="7"/>
        <v>EditorialOpen</v>
      </c>
      <c r="T143" s="4" t="str">
        <f t="shared" si="8"/>
        <v>unassignedOpen</v>
      </c>
    </row>
    <row r="144" spans="1:20" ht="57" hidden="1">
      <c r="A144" s="4">
        <v>143</v>
      </c>
      <c r="B144" s="4" t="s">
        <v>237</v>
      </c>
      <c r="C144" s="4" t="s">
        <v>114</v>
      </c>
      <c r="D144" s="4">
        <v>14</v>
      </c>
      <c r="E144" s="4" t="s">
        <v>303</v>
      </c>
      <c r="F144" s="4">
        <v>25</v>
      </c>
      <c r="G144" s="1" t="s">
        <v>304</v>
      </c>
      <c r="I144" s="4" t="s">
        <v>17</v>
      </c>
      <c r="J144" s="1" t="s">
        <v>256</v>
      </c>
      <c r="K144" s="4" t="s">
        <v>662</v>
      </c>
      <c r="L144" s="87"/>
      <c r="P144" s="46" t="s">
        <v>114</v>
      </c>
      <c r="Q144" s="46" t="s">
        <v>706</v>
      </c>
      <c r="R144" s="4" t="str">
        <f t="shared" si="6"/>
        <v>EditorialOpen</v>
      </c>
      <c r="S144" s="4" t="str">
        <f t="shared" si="7"/>
        <v>EditorialOpen</v>
      </c>
      <c r="T144" s="4" t="str">
        <f t="shared" si="8"/>
        <v>unassignedOpen</v>
      </c>
    </row>
    <row r="145" spans="1:20" ht="85.5" hidden="1">
      <c r="A145" s="4">
        <v>144</v>
      </c>
      <c r="B145" s="4" t="s">
        <v>237</v>
      </c>
      <c r="C145" s="4" t="s">
        <v>15</v>
      </c>
      <c r="D145" s="4">
        <v>29</v>
      </c>
      <c r="E145" s="4" t="s">
        <v>300</v>
      </c>
      <c r="F145" s="4">
        <v>10</v>
      </c>
      <c r="G145" s="1" t="s">
        <v>301</v>
      </c>
      <c r="I145" s="4" t="s">
        <v>17</v>
      </c>
      <c r="J145" s="1" t="s">
        <v>302</v>
      </c>
      <c r="K145" s="4" t="s">
        <v>662</v>
      </c>
      <c r="L145" s="87"/>
      <c r="P145" s="42" t="s">
        <v>634</v>
      </c>
      <c r="Q145" s="46" t="s">
        <v>706</v>
      </c>
      <c r="R145" s="4" t="str">
        <f t="shared" si="6"/>
        <v>TechnicalOpen</v>
      </c>
      <c r="S145" s="4" t="str">
        <f t="shared" si="7"/>
        <v>MACOpen</v>
      </c>
      <c r="T145" s="4" t="str">
        <f t="shared" si="8"/>
        <v>unassignedOpen</v>
      </c>
    </row>
    <row r="146" spans="1:20" ht="85.5" hidden="1">
      <c r="A146" s="4">
        <v>145</v>
      </c>
      <c r="B146" s="4" t="s">
        <v>237</v>
      </c>
      <c r="C146" s="4" t="s">
        <v>114</v>
      </c>
      <c r="D146" s="4">
        <v>42</v>
      </c>
      <c r="E146" s="4" t="s">
        <v>298</v>
      </c>
      <c r="F146" s="4">
        <v>33</v>
      </c>
      <c r="G146" s="1" t="s">
        <v>299</v>
      </c>
      <c r="I146" s="4" t="s">
        <v>17</v>
      </c>
      <c r="J146" s="1" t="s">
        <v>256</v>
      </c>
      <c r="K146" s="4" t="s">
        <v>662</v>
      </c>
      <c r="L146" s="87"/>
      <c r="P146" s="46" t="s">
        <v>114</v>
      </c>
      <c r="Q146" s="46" t="s">
        <v>706</v>
      </c>
      <c r="R146" s="4" t="str">
        <f t="shared" si="6"/>
        <v>EditorialOpen</v>
      </c>
      <c r="S146" s="4" t="str">
        <f t="shared" si="7"/>
        <v>EditorialOpen</v>
      </c>
      <c r="T146" s="4" t="str">
        <f t="shared" si="8"/>
        <v>unassignedOpen</v>
      </c>
    </row>
    <row r="147" spans="1:20" ht="42.75" hidden="1">
      <c r="A147" s="4">
        <v>146</v>
      </c>
      <c r="B147" s="4" t="s">
        <v>237</v>
      </c>
      <c r="C147" s="4" t="s">
        <v>114</v>
      </c>
      <c r="D147" s="4">
        <v>54</v>
      </c>
      <c r="E147" s="4" t="s">
        <v>155</v>
      </c>
      <c r="F147" s="4">
        <v>1</v>
      </c>
      <c r="G147" s="1" t="s">
        <v>297</v>
      </c>
      <c r="I147" s="4" t="s">
        <v>17</v>
      </c>
      <c r="J147" s="1" t="s">
        <v>256</v>
      </c>
      <c r="K147" s="4" t="s">
        <v>662</v>
      </c>
      <c r="L147" s="87"/>
      <c r="P147" s="46" t="s">
        <v>114</v>
      </c>
      <c r="Q147" s="46" t="s">
        <v>706</v>
      </c>
      <c r="R147" s="4" t="str">
        <f t="shared" si="6"/>
        <v>EditorialOpen</v>
      </c>
      <c r="S147" s="4" t="str">
        <f t="shared" si="7"/>
        <v>EditorialOpen</v>
      </c>
      <c r="T147" s="4" t="str">
        <f t="shared" si="8"/>
        <v>unassignedOpen</v>
      </c>
    </row>
    <row r="148" spans="1:20" ht="28.5" hidden="1">
      <c r="A148" s="4">
        <v>147</v>
      </c>
      <c r="B148" s="4" t="s">
        <v>237</v>
      </c>
      <c r="C148" s="4" t="s">
        <v>114</v>
      </c>
      <c r="D148" s="4">
        <v>61</v>
      </c>
      <c r="E148" s="4" t="s">
        <v>294</v>
      </c>
      <c r="F148" s="4">
        <v>3</v>
      </c>
      <c r="G148" s="1" t="s">
        <v>295</v>
      </c>
      <c r="I148" s="4" t="s">
        <v>17</v>
      </c>
      <c r="J148" s="1" t="s">
        <v>296</v>
      </c>
      <c r="K148" s="4" t="s">
        <v>662</v>
      </c>
      <c r="L148" s="87"/>
      <c r="P148" s="46" t="s">
        <v>114</v>
      </c>
      <c r="Q148" s="46" t="s">
        <v>706</v>
      </c>
      <c r="R148" s="4" t="str">
        <f t="shared" si="6"/>
        <v>EditorialOpen</v>
      </c>
      <c r="S148" s="4" t="str">
        <f t="shared" si="7"/>
        <v>EditorialOpen</v>
      </c>
      <c r="T148" s="4" t="str">
        <f t="shared" si="8"/>
        <v>unassignedOpen</v>
      </c>
    </row>
    <row r="149" spans="1:20" ht="57" hidden="1">
      <c r="A149" s="4">
        <v>148</v>
      </c>
      <c r="B149" s="4" t="s">
        <v>237</v>
      </c>
      <c r="C149" s="4" t="s">
        <v>114</v>
      </c>
      <c r="D149" s="4">
        <v>65</v>
      </c>
      <c r="E149" s="4" t="s">
        <v>45</v>
      </c>
      <c r="F149" s="4">
        <v>51</v>
      </c>
      <c r="G149" s="1" t="s">
        <v>292</v>
      </c>
      <c r="I149" s="4" t="s">
        <v>17</v>
      </c>
      <c r="J149" s="1" t="s">
        <v>293</v>
      </c>
      <c r="K149" s="4" t="s">
        <v>662</v>
      </c>
      <c r="L149" s="87"/>
      <c r="P149" s="46" t="s">
        <v>114</v>
      </c>
      <c r="Q149" s="46" t="s">
        <v>706</v>
      </c>
      <c r="R149" s="4" t="str">
        <f t="shared" si="6"/>
        <v>EditorialOpen</v>
      </c>
      <c r="S149" s="4" t="str">
        <f t="shared" si="7"/>
        <v>EditorialOpen</v>
      </c>
      <c r="T149" s="4" t="str">
        <f t="shared" si="8"/>
        <v>unassignedOpen</v>
      </c>
    </row>
    <row r="150" spans="1:20" ht="42.75" hidden="1">
      <c r="A150" s="4">
        <v>149</v>
      </c>
      <c r="B150" s="4" t="s">
        <v>237</v>
      </c>
      <c r="C150" s="4" t="s">
        <v>15</v>
      </c>
      <c r="D150" s="4">
        <v>124</v>
      </c>
      <c r="E150" s="4" t="s">
        <v>107</v>
      </c>
      <c r="F150" s="4">
        <v>27</v>
      </c>
      <c r="G150" s="1" t="s">
        <v>291</v>
      </c>
      <c r="I150" s="4" t="s">
        <v>17</v>
      </c>
      <c r="J150" s="1" t="s">
        <v>256</v>
      </c>
      <c r="K150" s="4" t="s">
        <v>662</v>
      </c>
      <c r="L150" s="87"/>
      <c r="P150" s="42" t="s">
        <v>635</v>
      </c>
      <c r="Q150" s="46" t="s">
        <v>706</v>
      </c>
      <c r="R150" s="4" t="str">
        <f t="shared" si="6"/>
        <v>TechnicalOpen</v>
      </c>
      <c r="S150" s="4" t="str">
        <f t="shared" si="7"/>
        <v>PICSOpen</v>
      </c>
      <c r="T150" s="4" t="str">
        <f t="shared" si="8"/>
        <v>unassignedOpen</v>
      </c>
    </row>
    <row r="151" spans="1:20" ht="57" hidden="1">
      <c r="A151" s="4">
        <v>150</v>
      </c>
      <c r="B151" s="4" t="s">
        <v>237</v>
      </c>
      <c r="C151" s="4" t="s">
        <v>15</v>
      </c>
      <c r="D151" s="4">
        <v>124</v>
      </c>
      <c r="E151" s="4" t="s">
        <v>107</v>
      </c>
      <c r="F151" s="4">
        <v>28</v>
      </c>
      <c r="G151" s="1" t="s">
        <v>289</v>
      </c>
      <c r="I151" s="4" t="s">
        <v>17</v>
      </c>
      <c r="J151" s="1" t="s">
        <v>290</v>
      </c>
      <c r="K151" s="4" t="s">
        <v>662</v>
      </c>
      <c r="L151" s="87"/>
      <c r="P151" s="42" t="s">
        <v>635</v>
      </c>
      <c r="Q151" s="46" t="s">
        <v>706</v>
      </c>
      <c r="R151" s="4" t="str">
        <f t="shared" si="6"/>
        <v>TechnicalOpen</v>
      </c>
      <c r="S151" s="4" t="str">
        <f t="shared" si="7"/>
        <v>PICSOpen</v>
      </c>
      <c r="T151" s="4" t="str">
        <f t="shared" si="8"/>
        <v>unassignedOpen</v>
      </c>
    </row>
    <row r="152" spans="1:20" ht="28.5" hidden="1">
      <c r="A152" s="4">
        <v>151</v>
      </c>
      <c r="B152" s="4" t="s">
        <v>237</v>
      </c>
      <c r="C152" s="4" t="s">
        <v>15</v>
      </c>
      <c r="D152" s="4">
        <v>124</v>
      </c>
      <c r="E152" s="4" t="s">
        <v>107</v>
      </c>
      <c r="F152" s="4">
        <v>33</v>
      </c>
      <c r="G152" s="1" t="s">
        <v>287</v>
      </c>
      <c r="I152" s="4" t="s">
        <v>17</v>
      </c>
      <c r="J152" s="1" t="s">
        <v>288</v>
      </c>
      <c r="K152" s="4" t="s">
        <v>662</v>
      </c>
      <c r="L152" s="87"/>
      <c r="P152" s="42" t="s">
        <v>635</v>
      </c>
      <c r="Q152" s="46" t="s">
        <v>706</v>
      </c>
      <c r="R152" s="4" t="str">
        <f t="shared" si="6"/>
        <v>TechnicalOpen</v>
      </c>
      <c r="S152" s="4" t="str">
        <f t="shared" si="7"/>
        <v>PICSOpen</v>
      </c>
      <c r="T152" s="4" t="str">
        <f t="shared" si="8"/>
        <v>unassignedOpen</v>
      </c>
    </row>
    <row r="153" spans="1:20" ht="15.75" hidden="1">
      <c r="A153" s="4">
        <v>152</v>
      </c>
      <c r="B153" s="4" t="s">
        <v>237</v>
      </c>
      <c r="C153" s="4" t="s">
        <v>15</v>
      </c>
      <c r="D153" s="4">
        <v>124</v>
      </c>
      <c r="E153" s="4" t="s">
        <v>107</v>
      </c>
      <c r="F153" s="4">
        <v>36</v>
      </c>
      <c r="G153" s="1" t="s">
        <v>286</v>
      </c>
      <c r="I153" s="4" t="s">
        <v>17</v>
      </c>
      <c r="J153" s="1" t="s">
        <v>256</v>
      </c>
      <c r="K153" s="4" t="s">
        <v>662</v>
      </c>
      <c r="L153" s="87"/>
      <c r="P153" s="42" t="s">
        <v>635</v>
      </c>
      <c r="Q153" s="46" t="s">
        <v>706</v>
      </c>
      <c r="R153" s="4" t="str">
        <f t="shared" si="6"/>
        <v>TechnicalOpen</v>
      </c>
      <c r="S153" s="4" t="str">
        <f t="shared" si="7"/>
        <v>PICSOpen</v>
      </c>
      <c r="T153" s="4" t="str">
        <f t="shared" si="8"/>
        <v>unassignedOpen</v>
      </c>
    </row>
    <row r="154" spans="1:20" ht="57" hidden="1">
      <c r="A154" s="4">
        <v>153</v>
      </c>
      <c r="B154" s="4" t="s">
        <v>237</v>
      </c>
      <c r="C154" s="4" t="s">
        <v>114</v>
      </c>
      <c r="D154" s="4">
        <v>129</v>
      </c>
      <c r="E154" s="4" t="s">
        <v>283</v>
      </c>
      <c r="F154" s="4">
        <v>9</v>
      </c>
      <c r="G154" s="1" t="s">
        <v>284</v>
      </c>
      <c r="I154" s="4" t="s">
        <v>17</v>
      </c>
      <c r="J154" s="1" t="s">
        <v>285</v>
      </c>
      <c r="K154" s="4" t="s">
        <v>662</v>
      </c>
      <c r="L154" s="87"/>
      <c r="P154" s="46" t="s">
        <v>114</v>
      </c>
      <c r="Q154" s="46" t="s">
        <v>706</v>
      </c>
      <c r="R154" s="4" t="str">
        <f t="shared" si="6"/>
        <v>EditorialOpen</v>
      </c>
      <c r="S154" s="4" t="str">
        <f t="shared" si="7"/>
        <v>EditorialOpen</v>
      </c>
      <c r="T154" s="4" t="str">
        <f t="shared" si="8"/>
        <v>unassignedOpen</v>
      </c>
    </row>
    <row r="155" spans="1:20" ht="15.75" hidden="1">
      <c r="A155" s="4">
        <v>154</v>
      </c>
      <c r="B155" s="4" t="s">
        <v>237</v>
      </c>
      <c r="C155" s="4" t="s">
        <v>114</v>
      </c>
      <c r="D155" s="4">
        <v>140</v>
      </c>
      <c r="E155" s="4" t="s">
        <v>281</v>
      </c>
      <c r="F155" s="4">
        <v>36</v>
      </c>
      <c r="G155" s="1" t="s">
        <v>282</v>
      </c>
      <c r="I155" s="4" t="s">
        <v>17</v>
      </c>
      <c r="J155" s="1" t="s">
        <v>256</v>
      </c>
      <c r="K155" s="4" t="s">
        <v>662</v>
      </c>
      <c r="L155" s="87"/>
      <c r="P155" s="46" t="s">
        <v>114</v>
      </c>
      <c r="Q155" s="46" t="s">
        <v>706</v>
      </c>
      <c r="R155" s="4" t="str">
        <f t="shared" si="6"/>
        <v>EditorialOpen</v>
      </c>
      <c r="S155" s="4" t="str">
        <f t="shared" si="7"/>
        <v>EditorialOpen</v>
      </c>
      <c r="T155" s="4" t="str">
        <f t="shared" si="8"/>
        <v>unassignedOpen</v>
      </c>
    </row>
    <row r="156" spans="1:20" ht="15.75" hidden="1">
      <c r="A156" s="4">
        <v>155</v>
      </c>
      <c r="B156" s="4" t="s">
        <v>237</v>
      </c>
      <c r="C156" s="4" t="s">
        <v>114</v>
      </c>
      <c r="D156" s="4">
        <v>172</v>
      </c>
      <c r="E156" s="4" t="s">
        <v>279</v>
      </c>
      <c r="F156" s="4">
        <v>36</v>
      </c>
      <c r="G156" s="1" t="s">
        <v>280</v>
      </c>
      <c r="I156" s="4" t="s">
        <v>17</v>
      </c>
      <c r="J156" s="1" t="s">
        <v>256</v>
      </c>
      <c r="K156" s="4" t="s">
        <v>662</v>
      </c>
      <c r="L156" s="87"/>
      <c r="P156" s="46" t="s">
        <v>114</v>
      </c>
      <c r="Q156" s="46" t="s">
        <v>706</v>
      </c>
      <c r="R156" s="4" t="str">
        <f t="shared" si="6"/>
        <v>EditorialOpen</v>
      </c>
      <c r="S156" s="4" t="str">
        <f t="shared" si="7"/>
        <v>EditorialOpen</v>
      </c>
      <c r="T156" s="4" t="str">
        <f t="shared" si="8"/>
        <v>unassignedOpen</v>
      </c>
    </row>
    <row r="157" spans="1:20" ht="71.25" hidden="1">
      <c r="A157" s="4">
        <v>156</v>
      </c>
      <c r="B157" s="4" t="s">
        <v>237</v>
      </c>
      <c r="C157" s="4" t="s">
        <v>114</v>
      </c>
      <c r="D157" s="4">
        <v>176</v>
      </c>
      <c r="E157" s="4" t="s">
        <v>276</v>
      </c>
      <c r="F157" s="4">
        <v>25</v>
      </c>
      <c r="G157" s="1" t="s">
        <v>277</v>
      </c>
      <c r="I157" s="4" t="s">
        <v>17</v>
      </c>
      <c r="J157" s="1" t="s">
        <v>278</v>
      </c>
      <c r="K157" s="4" t="s">
        <v>662</v>
      </c>
      <c r="L157" s="87"/>
      <c r="P157" s="46" t="s">
        <v>114</v>
      </c>
      <c r="Q157" s="46" t="s">
        <v>706</v>
      </c>
      <c r="R157" s="4" t="str">
        <f t="shared" si="6"/>
        <v>EditorialOpen</v>
      </c>
      <c r="S157" s="4" t="str">
        <f t="shared" si="7"/>
        <v>EditorialOpen</v>
      </c>
      <c r="T157" s="4" t="str">
        <f t="shared" si="8"/>
        <v>unassignedOpen</v>
      </c>
    </row>
    <row r="158" spans="1:20" ht="85.5" hidden="1">
      <c r="A158" s="4">
        <v>157</v>
      </c>
      <c r="B158" s="4" t="s">
        <v>237</v>
      </c>
      <c r="C158" s="4" t="s">
        <v>114</v>
      </c>
      <c r="D158" s="4">
        <v>92</v>
      </c>
      <c r="E158" s="4">
        <v>16.3</v>
      </c>
      <c r="F158" s="4">
        <v>44</v>
      </c>
      <c r="G158" s="1" t="s">
        <v>274</v>
      </c>
      <c r="I158" s="4" t="s">
        <v>17</v>
      </c>
      <c r="J158" s="1" t="s">
        <v>275</v>
      </c>
      <c r="K158" s="4" t="s">
        <v>662</v>
      </c>
      <c r="L158" s="87"/>
      <c r="P158" s="46" t="s">
        <v>114</v>
      </c>
      <c r="Q158" s="46" t="s">
        <v>706</v>
      </c>
      <c r="R158" s="4" t="str">
        <f t="shared" si="6"/>
        <v>EditorialOpen</v>
      </c>
      <c r="S158" s="4" t="str">
        <f t="shared" si="7"/>
        <v>EditorialOpen</v>
      </c>
      <c r="T158" s="4" t="str">
        <f t="shared" si="8"/>
        <v>unassignedOpen</v>
      </c>
    </row>
    <row r="159" spans="1:20" ht="28.5" hidden="1">
      <c r="A159" s="4">
        <v>158</v>
      </c>
      <c r="B159" s="4" t="s">
        <v>237</v>
      </c>
      <c r="C159" s="4" t="s">
        <v>114</v>
      </c>
      <c r="D159" s="4">
        <v>97</v>
      </c>
      <c r="E159" s="4" t="s">
        <v>254</v>
      </c>
      <c r="F159" s="4">
        <v>35</v>
      </c>
      <c r="G159" s="1" t="s">
        <v>273</v>
      </c>
      <c r="I159" s="4" t="s">
        <v>17</v>
      </c>
      <c r="J159" s="1" t="s">
        <v>256</v>
      </c>
      <c r="K159" s="4" t="s">
        <v>662</v>
      </c>
      <c r="L159" s="87"/>
      <c r="P159" s="46" t="s">
        <v>114</v>
      </c>
      <c r="Q159" s="46" t="s">
        <v>706</v>
      </c>
      <c r="R159" s="4" t="str">
        <f t="shared" si="6"/>
        <v>EditorialOpen</v>
      </c>
      <c r="S159" s="4" t="str">
        <f t="shared" si="7"/>
        <v>EditorialOpen</v>
      </c>
      <c r="T159" s="4" t="str">
        <f t="shared" si="8"/>
        <v>unassignedOpen</v>
      </c>
    </row>
    <row r="160" spans="1:20" ht="28.5" hidden="1">
      <c r="A160" s="4">
        <v>159</v>
      </c>
      <c r="B160" s="4" t="s">
        <v>237</v>
      </c>
      <c r="C160" s="4" t="s">
        <v>114</v>
      </c>
      <c r="D160" s="4">
        <v>94</v>
      </c>
      <c r="E160" s="4" t="s">
        <v>264</v>
      </c>
      <c r="F160" s="4">
        <v>1</v>
      </c>
      <c r="G160" s="1" t="s">
        <v>271</v>
      </c>
      <c r="I160" s="4" t="s">
        <v>17</v>
      </c>
      <c r="J160" s="1" t="s">
        <v>272</v>
      </c>
      <c r="K160" s="4" t="s">
        <v>662</v>
      </c>
      <c r="L160" s="87"/>
      <c r="P160" s="46" t="s">
        <v>114</v>
      </c>
      <c r="Q160" s="46" t="s">
        <v>706</v>
      </c>
      <c r="R160" s="4" t="str">
        <f t="shared" si="6"/>
        <v>EditorialOpen</v>
      </c>
      <c r="S160" s="4" t="str">
        <f t="shared" si="7"/>
        <v>EditorialOpen</v>
      </c>
      <c r="T160" s="4" t="str">
        <f t="shared" si="8"/>
        <v>unassignedOpen</v>
      </c>
    </row>
    <row r="161" spans="1:20" ht="114" hidden="1">
      <c r="A161" s="4">
        <v>160</v>
      </c>
      <c r="B161" s="4" t="s">
        <v>237</v>
      </c>
      <c r="C161" s="4" t="s">
        <v>114</v>
      </c>
      <c r="D161" s="4">
        <v>28</v>
      </c>
      <c r="E161" s="4" t="s">
        <v>128</v>
      </c>
      <c r="F161" s="4">
        <v>11</v>
      </c>
      <c r="G161" s="1" t="s">
        <v>269</v>
      </c>
      <c r="I161" s="4" t="s">
        <v>17</v>
      </c>
      <c r="J161" s="1" t="s">
        <v>270</v>
      </c>
      <c r="K161" s="4" t="s">
        <v>662</v>
      </c>
      <c r="L161" s="87"/>
      <c r="P161" s="46" t="s">
        <v>114</v>
      </c>
      <c r="Q161" s="46" t="s">
        <v>706</v>
      </c>
      <c r="R161" s="4" t="str">
        <f t="shared" si="6"/>
        <v>EditorialOpen</v>
      </c>
      <c r="S161" s="4" t="str">
        <f t="shared" si="7"/>
        <v>EditorialOpen</v>
      </c>
      <c r="T161" s="4" t="str">
        <f t="shared" si="8"/>
        <v>unassignedOpen</v>
      </c>
    </row>
    <row r="162" spans="1:20" ht="42.75" hidden="1">
      <c r="A162" s="4">
        <v>161</v>
      </c>
      <c r="B162" s="4" t="s">
        <v>237</v>
      </c>
      <c r="C162" s="4" t="s">
        <v>114</v>
      </c>
      <c r="D162" s="4">
        <v>96</v>
      </c>
      <c r="E162" s="4" t="s">
        <v>254</v>
      </c>
      <c r="F162" s="4">
        <v>45</v>
      </c>
      <c r="G162" s="1" t="s">
        <v>267</v>
      </c>
      <c r="I162" s="4" t="s">
        <v>17</v>
      </c>
      <c r="J162" s="1" t="s">
        <v>268</v>
      </c>
      <c r="K162" s="4" t="s">
        <v>662</v>
      </c>
      <c r="L162" s="87"/>
      <c r="P162" s="46" t="s">
        <v>114</v>
      </c>
      <c r="Q162" s="46" t="s">
        <v>706</v>
      </c>
      <c r="R162" s="4" t="str">
        <f t="shared" si="6"/>
        <v>EditorialOpen</v>
      </c>
      <c r="S162" s="4" t="str">
        <f t="shared" si="7"/>
        <v>EditorialOpen</v>
      </c>
      <c r="T162" s="4" t="str">
        <f t="shared" si="8"/>
        <v>unassignedOpen</v>
      </c>
    </row>
    <row r="163" spans="1:20" ht="99.75" hidden="1">
      <c r="A163" s="4">
        <v>162</v>
      </c>
      <c r="B163" s="4" t="s">
        <v>237</v>
      </c>
      <c r="C163" s="4" t="s">
        <v>114</v>
      </c>
      <c r="D163" s="4">
        <v>94</v>
      </c>
      <c r="E163" s="4" t="s">
        <v>264</v>
      </c>
      <c r="F163" s="4">
        <v>2</v>
      </c>
      <c r="G163" s="1" t="s">
        <v>265</v>
      </c>
      <c r="I163" s="4" t="s">
        <v>17</v>
      </c>
      <c r="J163" s="1" t="s">
        <v>266</v>
      </c>
      <c r="K163" s="4" t="s">
        <v>662</v>
      </c>
      <c r="L163" s="87"/>
      <c r="P163" s="46" t="s">
        <v>114</v>
      </c>
      <c r="Q163" s="46" t="s">
        <v>706</v>
      </c>
      <c r="R163" s="4" t="str">
        <f t="shared" si="6"/>
        <v>EditorialOpen</v>
      </c>
      <c r="S163" s="4" t="str">
        <f t="shared" si="7"/>
        <v>EditorialOpen</v>
      </c>
      <c r="T163" s="4" t="str">
        <f t="shared" si="8"/>
        <v>unassignedOpen</v>
      </c>
    </row>
    <row r="164" spans="1:20" ht="15.75" hidden="1">
      <c r="A164" s="4">
        <v>163</v>
      </c>
      <c r="B164" s="4" t="s">
        <v>237</v>
      </c>
      <c r="C164" s="4" t="s">
        <v>114</v>
      </c>
      <c r="D164" s="4">
        <v>95</v>
      </c>
      <c r="E164" s="4" t="s">
        <v>261</v>
      </c>
      <c r="F164" s="4">
        <v>18</v>
      </c>
      <c r="G164" s="1" t="s">
        <v>263</v>
      </c>
      <c r="I164" s="4" t="s">
        <v>17</v>
      </c>
      <c r="J164" s="1" t="s">
        <v>256</v>
      </c>
      <c r="K164" s="4" t="s">
        <v>662</v>
      </c>
      <c r="L164" s="87"/>
      <c r="P164" s="46" t="s">
        <v>114</v>
      </c>
      <c r="Q164" s="46" t="s">
        <v>706</v>
      </c>
      <c r="R164" s="4" t="str">
        <f t="shared" si="6"/>
        <v>EditorialOpen</v>
      </c>
      <c r="S164" s="4" t="str">
        <f t="shared" si="7"/>
        <v>EditorialOpen</v>
      </c>
      <c r="T164" s="4" t="str">
        <f t="shared" si="8"/>
        <v>unassignedOpen</v>
      </c>
    </row>
    <row r="165" spans="1:20" ht="28.5" hidden="1">
      <c r="A165" s="4">
        <v>164</v>
      </c>
      <c r="B165" s="4" t="s">
        <v>237</v>
      </c>
      <c r="C165" s="4" t="s">
        <v>114</v>
      </c>
      <c r="D165" s="4">
        <v>95</v>
      </c>
      <c r="E165" s="4" t="s">
        <v>261</v>
      </c>
      <c r="F165" s="4">
        <v>20</v>
      </c>
      <c r="G165" s="1" t="s">
        <v>262</v>
      </c>
      <c r="I165" s="4" t="s">
        <v>17</v>
      </c>
      <c r="J165" s="1" t="s">
        <v>256</v>
      </c>
      <c r="K165" s="4" t="s">
        <v>662</v>
      </c>
      <c r="L165" s="87"/>
      <c r="P165" s="46" t="s">
        <v>114</v>
      </c>
      <c r="Q165" s="46" t="s">
        <v>706</v>
      </c>
      <c r="R165" s="4" t="str">
        <f t="shared" si="6"/>
        <v>EditorialOpen</v>
      </c>
      <c r="S165" s="4" t="str">
        <f t="shared" si="7"/>
        <v>EditorialOpen</v>
      </c>
      <c r="T165" s="4" t="str">
        <f t="shared" si="8"/>
        <v>unassignedOpen</v>
      </c>
    </row>
    <row r="166" spans="1:20" ht="42.75" hidden="1">
      <c r="A166" s="4">
        <v>165</v>
      </c>
      <c r="B166" s="4" t="s">
        <v>237</v>
      </c>
      <c r="C166" s="4" t="s">
        <v>114</v>
      </c>
      <c r="D166" s="4">
        <v>96</v>
      </c>
      <c r="E166" s="4" t="s">
        <v>259</v>
      </c>
      <c r="F166" s="4">
        <v>34</v>
      </c>
      <c r="G166" s="1" t="s">
        <v>260</v>
      </c>
      <c r="I166" s="4" t="s">
        <v>17</v>
      </c>
      <c r="J166" s="1" t="s">
        <v>256</v>
      </c>
      <c r="K166" s="4" t="s">
        <v>662</v>
      </c>
      <c r="L166" s="87"/>
      <c r="P166" s="46" t="s">
        <v>114</v>
      </c>
      <c r="Q166" s="46" t="s">
        <v>706</v>
      </c>
      <c r="R166" s="4" t="str">
        <f t="shared" si="6"/>
        <v>EditorialOpen</v>
      </c>
      <c r="S166" s="4" t="str">
        <f t="shared" si="7"/>
        <v>EditorialOpen</v>
      </c>
      <c r="T166" s="4" t="str">
        <f t="shared" si="8"/>
        <v>unassignedOpen</v>
      </c>
    </row>
    <row r="167" spans="1:20" ht="71.25" hidden="1">
      <c r="A167" s="4">
        <v>166</v>
      </c>
      <c r="B167" s="4" t="s">
        <v>237</v>
      </c>
      <c r="C167" s="4" t="s">
        <v>114</v>
      </c>
      <c r="D167" s="4">
        <v>96</v>
      </c>
      <c r="E167" s="4" t="s">
        <v>254</v>
      </c>
      <c r="F167" s="4">
        <v>53</v>
      </c>
      <c r="G167" s="1" t="s">
        <v>257</v>
      </c>
      <c r="I167" s="4" t="s">
        <v>17</v>
      </c>
      <c r="J167" s="1" t="s">
        <v>258</v>
      </c>
      <c r="K167" s="4" t="s">
        <v>662</v>
      </c>
      <c r="L167" s="87"/>
      <c r="P167" s="46" t="s">
        <v>114</v>
      </c>
      <c r="Q167" s="46" t="s">
        <v>706</v>
      </c>
      <c r="R167" s="4" t="str">
        <f t="shared" si="6"/>
        <v>EditorialOpen</v>
      </c>
      <c r="S167" s="4" t="str">
        <f t="shared" si="7"/>
        <v>EditorialOpen</v>
      </c>
      <c r="T167" s="4" t="str">
        <f t="shared" si="8"/>
        <v>unassignedOpen</v>
      </c>
    </row>
    <row r="168" spans="1:20" ht="57" hidden="1">
      <c r="A168" s="4">
        <v>167</v>
      </c>
      <c r="B168" s="4" t="s">
        <v>237</v>
      </c>
      <c r="C168" s="4" t="s">
        <v>114</v>
      </c>
      <c r="D168" s="4">
        <v>98</v>
      </c>
      <c r="E168" s="4" t="s">
        <v>254</v>
      </c>
      <c r="F168" s="4">
        <v>35</v>
      </c>
      <c r="G168" s="1" t="s">
        <v>255</v>
      </c>
      <c r="I168" s="4" t="s">
        <v>17</v>
      </c>
      <c r="J168" s="1" t="s">
        <v>256</v>
      </c>
      <c r="K168" s="4" t="s">
        <v>662</v>
      </c>
      <c r="L168" s="87"/>
      <c r="P168" s="46" t="s">
        <v>114</v>
      </c>
      <c r="Q168" s="46" t="s">
        <v>706</v>
      </c>
      <c r="R168" s="4" t="str">
        <f t="shared" si="6"/>
        <v>EditorialOpen</v>
      </c>
      <c r="S168" s="4" t="str">
        <f t="shared" si="7"/>
        <v>EditorialOpen</v>
      </c>
      <c r="T168" s="4" t="str">
        <f t="shared" si="8"/>
        <v>unassignedOpen</v>
      </c>
    </row>
    <row r="169" spans="1:20" ht="142.5" hidden="1">
      <c r="A169" s="4">
        <v>168</v>
      </c>
      <c r="B169" s="4" t="s">
        <v>237</v>
      </c>
      <c r="C169" s="4" t="s">
        <v>15</v>
      </c>
      <c r="D169" s="4">
        <v>98</v>
      </c>
      <c r="E169" s="4" t="s">
        <v>249</v>
      </c>
      <c r="F169" s="4">
        <v>50</v>
      </c>
      <c r="G169" s="1" t="s">
        <v>252</v>
      </c>
      <c r="I169" s="4" t="s">
        <v>17</v>
      </c>
      <c r="J169" s="1" t="s">
        <v>253</v>
      </c>
      <c r="K169" s="4" t="s">
        <v>662</v>
      </c>
      <c r="L169" s="87"/>
      <c r="P169" s="42" t="s">
        <v>638</v>
      </c>
      <c r="Q169" s="46" t="s">
        <v>706</v>
      </c>
      <c r="R169" s="4" t="str">
        <f t="shared" si="6"/>
        <v>TechnicalOpen</v>
      </c>
      <c r="S169" s="4" t="str">
        <f t="shared" si="7"/>
        <v>MR-O-QPSKOpen</v>
      </c>
      <c r="T169" s="4" t="str">
        <f t="shared" si="8"/>
        <v>unassignedOpen</v>
      </c>
    </row>
    <row r="170" spans="1:20" ht="57" hidden="1">
      <c r="A170" s="4">
        <v>169</v>
      </c>
      <c r="B170" s="4" t="s">
        <v>237</v>
      </c>
      <c r="C170" s="4" t="s">
        <v>114</v>
      </c>
      <c r="D170" s="4">
        <v>98</v>
      </c>
      <c r="E170" s="4" t="s">
        <v>249</v>
      </c>
      <c r="F170" s="4">
        <v>53</v>
      </c>
      <c r="G170" s="1" t="s">
        <v>250</v>
      </c>
      <c r="I170" s="4" t="s">
        <v>17</v>
      </c>
      <c r="J170" s="1" t="s">
        <v>251</v>
      </c>
      <c r="K170" s="4" t="s">
        <v>662</v>
      </c>
      <c r="L170" s="87"/>
      <c r="P170" s="46" t="s">
        <v>114</v>
      </c>
      <c r="Q170" s="46" t="s">
        <v>706</v>
      </c>
      <c r="R170" s="4" t="str">
        <f t="shared" si="6"/>
        <v>EditorialOpen</v>
      </c>
      <c r="S170" s="4" t="str">
        <f t="shared" si="7"/>
        <v>EditorialOpen</v>
      </c>
      <c r="T170" s="4" t="str">
        <f t="shared" si="8"/>
        <v>unassignedOpen</v>
      </c>
    </row>
    <row r="171" spans="1:20" ht="28.5" hidden="1">
      <c r="A171" s="4">
        <v>170</v>
      </c>
      <c r="B171" s="4" t="s">
        <v>237</v>
      </c>
      <c r="C171" s="4" t="s">
        <v>114</v>
      </c>
      <c r="D171" s="4">
        <v>100</v>
      </c>
      <c r="E171" s="4" t="s">
        <v>244</v>
      </c>
      <c r="F171" s="4">
        <v>9</v>
      </c>
      <c r="G171" s="1" t="s">
        <v>247</v>
      </c>
      <c r="I171" s="4" t="s">
        <v>17</v>
      </c>
      <c r="J171" s="1" t="s">
        <v>248</v>
      </c>
      <c r="K171" s="4" t="s">
        <v>662</v>
      </c>
      <c r="L171" s="87"/>
      <c r="P171" s="46" t="s">
        <v>114</v>
      </c>
      <c r="Q171" s="46" t="s">
        <v>706</v>
      </c>
      <c r="R171" s="4" t="str">
        <f t="shared" si="6"/>
        <v>EditorialOpen</v>
      </c>
      <c r="S171" s="4" t="str">
        <f t="shared" si="7"/>
        <v>EditorialOpen</v>
      </c>
      <c r="T171" s="4" t="str">
        <f t="shared" si="8"/>
        <v>unassignedOpen</v>
      </c>
    </row>
    <row r="172" spans="1:20" ht="114" hidden="1">
      <c r="A172" s="4">
        <v>171</v>
      </c>
      <c r="B172" s="4" t="s">
        <v>237</v>
      </c>
      <c r="C172" s="4" t="s">
        <v>114</v>
      </c>
      <c r="D172" s="4">
        <v>100</v>
      </c>
      <c r="E172" s="4" t="s">
        <v>244</v>
      </c>
      <c r="F172" s="4">
        <v>40</v>
      </c>
      <c r="G172" s="1" t="s">
        <v>245</v>
      </c>
      <c r="I172" s="4" t="s">
        <v>17</v>
      </c>
      <c r="J172" s="1" t="s">
        <v>246</v>
      </c>
      <c r="K172" s="4" t="s">
        <v>662</v>
      </c>
      <c r="L172" s="87"/>
      <c r="P172" s="46" t="s">
        <v>114</v>
      </c>
      <c r="Q172" s="46" t="s">
        <v>706</v>
      </c>
      <c r="R172" s="4" t="str">
        <f t="shared" si="6"/>
        <v>EditorialOpen</v>
      </c>
      <c r="S172" s="4" t="str">
        <f t="shared" si="7"/>
        <v>EditorialOpen</v>
      </c>
      <c r="T172" s="4" t="str">
        <f t="shared" si="8"/>
        <v>unassignedOpen</v>
      </c>
    </row>
    <row r="173" spans="1:20" ht="71.25" hidden="1">
      <c r="A173" s="4">
        <v>172</v>
      </c>
      <c r="B173" s="4" t="s">
        <v>237</v>
      </c>
      <c r="C173" s="4" t="s">
        <v>114</v>
      </c>
      <c r="D173" s="4">
        <v>103</v>
      </c>
      <c r="E173" s="4" t="s">
        <v>241</v>
      </c>
      <c r="F173" s="4">
        <v>33</v>
      </c>
      <c r="G173" s="1" t="s">
        <v>242</v>
      </c>
      <c r="I173" s="4" t="s">
        <v>17</v>
      </c>
      <c r="J173" s="1" t="s">
        <v>243</v>
      </c>
      <c r="K173" s="4" t="s">
        <v>662</v>
      </c>
      <c r="L173" s="87"/>
      <c r="P173" s="46" t="s">
        <v>114</v>
      </c>
      <c r="Q173" s="46" t="s">
        <v>706</v>
      </c>
      <c r="R173" s="4" t="str">
        <f t="shared" si="6"/>
        <v>EditorialOpen</v>
      </c>
      <c r="S173" s="4" t="str">
        <f t="shared" si="7"/>
        <v>EditorialOpen</v>
      </c>
      <c r="T173" s="4" t="str">
        <f t="shared" si="8"/>
        <v>unassignedOpen</v>
      </c>
    </row>
    <row r="174" spans="1:20" ht="57" hidden="1">
      <c r="A174" s="4">
        <v>173</v>
      </c>
      <c r="B174" s="4" t="s">
        <v>237</v>
      </c>
      <c r="C174" s="4" t="s">
        <v>114</v>
      </c>
      <c r="D174" s="4">
        <v>105</v>
      </c>
      <c r="E174" s="4" t="s">
        <v>238</v>
      </c>
      <c r="F174" s="4">
        <v>19</v>
      </c>
      <c r="G174" s="1" t="s">
        <v>239</v>
      </c>
      <c r="I174" s="4" t="s">
        <v>17</v>
      </c>
      <c r="J174" s="1" t="s">
        <v>240</v>
      </c>
      <c r="K174" s="4" t="s">
        <v>662</v>
      </c>
      <c r="L174" s="87"/>
      <c r="P174" s="46" t="s">
        <v>114</v>
      </c>
      <c r="Q174" s="46" t="s">
        <v>706</v>
      </c>
      <c r="R174" s="4" t="str">
        <f t="shared" si="6"/>
        <v>EditorialOpen</v>
      </c>
      <c r="S174" s="4" t="str">
        <f t="shared" si="7"/>
        <v>EditorialOpen</v>
      </c>
      <c r="T174" s="4" t="str">
        <f t="shared" si="8"/>
        <v>unassignedOpen</v>
      </c>
    </row>
    <row r="175" spans="1:20" ht="71.25" hidden="1">
      <c r="A175" s="4">
        <v>174</v>
      </c>
      <c r="B175" s="4" t="s">
        <v>230</v>
      </c>
      <c r="C175" s="4" t="s">
        <v>15</v>
      </c>
      <c r="G175" s="1" t="s">
        <v>235</v>
      </c>
      <c r="I175" s="4" t="s">
        <v>65</v>
      </c>
      <c r="J175" s="1" t="s">
        <v>236</v>
      </c>
      <c r="K175" s="4" t="s">
        <v>662</v>
      </c>
      <c r="L175" s="87"/>
      <c r="P175" s="42" t="s">
        <v>639</v>
      </c>
      <c r="Q175" s="46" t="s">
        <v>706</v>
      </c>
      <c r="R175" s="4" t="str">
        <f t="shared" si="6"/>
        <v>TechnicalOpen</v>
      </c>
      <c r="S175" s="4" t="str">
        <f t="shared" si="7"/>
        <v>MR-FSKOpen</v>
      </c>
      <c r="T175" s="4" t="str">
        <f t="shared" si="8"/>
        <v>unassignedOpen</v>
      </c>
    </row>
    <row r="176" spans="1:20" ht="228" hidden="1">
      <c r="A176" s="4">
        <v>175</v>
      </c>
      <c r="B176" s="4" t="s">
        <v>230</v>
      </c>
      <c r="C176" s="4" t="s">
        <v>15</v>
      </c>
      <c r="G176" s="1" t="s">
        <v>233</v>
      </c>
      <c r="I176" s="4" t="s">
        <v>65</v>
      </c>
      <c r="J176" s="1" t="s">
        <v>234</v>
      </c>
      <c r="K176" s="4" t="s">
        <v>662</v>
      </c>
      <c r="L176" s="87"/>
      <c r="P176" s="42" t="s">
        <v>640</v>
      </c>
      <c r="Q176" s="46" t="s">
        <v>706</v>
      </c>
      <c r="R176" s="4" t="str">
        <f t="shared" si="6"/>
        <v>TechnicalOpen</v>
      </c>
      <c r="S176" s="4" t="str">
        <f t="shared" si="7"/>
        <v>Generic PHYOpen</v>
      </c>
      <c r="T176" s="4" t="str">
        <f t="shared" si="8"/>
        <v>unassignedOpen</v>
      </c>
    </row>
    <row r="177" spans="1:20" ht="57" hidden="1">
      <c r="A177" s="4">
        <v>176</v>
      </c>
      <c r="B177" s="4" t="s">
        <v>230</v>
      </c>
      <c r="C177" s="4" t="s">
        <v>15</v>
      </c>
      <c r="G177" s="1" t="s">
        <v>231</v>
      </c>
      <c r="I177" s="4" t="s">
        <v>65</v>
      </c>
      <c r="J177" s="1" t="s">
        <v>232</v>
      </c>
      <c r="K177" s="4" t="s">
        <v>662</v>
      </c>
      <c r="L177" s="87"/>
      <c r="P177" s="42" t="s">
        <v>632</v>
      </c>
      <c r="Q177" s="46" t="s">
        <v>706</v>
      </c>
      <c r="R177" s="4" t="str">
        <f t="shared" si="6"/>
        <v>TechnicalOpen</v>
      </c>
      <c r="S177" s="4" t="str">
        <f t="shared" si="7"/>
        <v>Bit OrderOpen</v>
      </c>
      <c r="T177" s="4" t="str">
        <f t="shared" si="8"/>
        <v>unassignedOpen</v>
      </c>
    </row>
    <row r="178" spans="1:20" ht="384.75" hidden="1">
      <c r="A178" s="4">
        <v>177</v>
      </c>
      <c r="B178" s="4" t="s">
        <v>208</v>
      </c>
      <c r="C178" s="4" t="s">
        <v>125</v>
      </c>
      <c r="G178" s="1" t="s">
        <v>228</v>
      </c>
      <c r="I178" s="4" t="s">
        <v>17</v>
      </c>
      <c r="J178" s="1" t="s">
        <v>229</v>
      </c>
      <c r="K178" s="4" t="s">
        <v>662</v>
      </c>
      <c r="L178" s="87"/>
      <c r="P178" s="42" t="s">
        <v>640</v>
      </c>
      <c r="Q178" s="46" t="s">
        <v>706</v>
      </c>
      <c r="R178" s="4" t="str">
        <f t="shared" si="6"/>
        <v>GeneralOpen</v>
      </c>
      <c r="S178" s="4" t="str">
        <f t="shared" si="7"/>
        <v>Generic PHYOpen</v>
      </c>
      <c r="T178" s="4" t="str">
        <f t="shared" si="8"/>
        <v>unassignedOpen</v>
      </c>
    </row>
    <row r="179" spans="1:20" ht="384.75" hidden="1">
      <c r="A179" s="4">
        <v>178</v>
      </c>
      <c r="B179" s="4" t="s">
        <v>208</v>
      </c>
      <c r="C179" s="4" t="s">
        <v>15</v>
      </c>
      <c r="G179" s="1" t="s">
        <v>228</v>
      </c>
      <c r="I179" s="4" t="s">
        <v>17</v>
      </c>
      <c r="J179" s="1" t="s">
        <v>229</v>
      </c>
      <c r="K179" s="4" t="s">
        <v>662</v>
      </c>
      <c r="L179" s="87"/>
      <c r="P179" s="42" t="s">
        <v>640</v>
      </c>
      <c r="Q179" s="46" t="s">
        <v>706</v>
      </c>
      <c r="R179" s="4" t="str">
        <f t="shared" si="6"/>
        <v>TechnicalOpen</v>
      </c>
      <c r="S179" s="4" t="str">
        <f t="shared" si="7"/>
        <v>Generic PHYOpen</v>
      </c>
      <c r="T179" s="4" t="str">
        <f t="shared" si="8"/>
        <v>unassignedOpen</v>
      </c>
    </row>
    <row r="180" spans="1:20" ht="256.5">
      <c r="A180" s="4">
        <v>179</v>
      </c>
      <c r="B180" s="4" t="s">
        <v>208</v>
      </c>
      <c r="C180" s="4" t="s">
        <v>15</v>
      </c>
      <c r="G180" s="1" t="s">
        <v>760</v>
      </c>
      <c r="I180" s="4" t="s">
        <v>17</v>
      </c>
      <c r="J180" s="1" t="s">
        <v>227</v>
      </c>
      <c r="K180" s="4" t="s">
        <v>662</v>
      </c>
      <c r="L180" s="89" t="s">
        <v>750</v>
      </c>
      <c r="P180" s="42" t="s">
        <v>627</v>
      </c>
      <c r="Q180" s="46" t="s">
        <v>706</v>
      </c>
      <c r="R180" s="4" t="str">
        <f t="shared" si="6"/>
        <v>TechnicalOpen</v>
      </c>
      <c r="S180" s="4" t="str">
        <f t="shared" si="7"/>
        <v>MPMOpen</v>
      </c>
      <c r="T180" s="4" t="str">
        <f t="shared" si="8"/>
        <v>unassignedOpen</v>
      </c>
    </row>
    <row r="181" spans="1:20" ht="185.25" hidden="1">
      <c r="A181" s="4">
        <v>180</v>
      </c>
      <c r="B181" s="4" t="s">
        <v>208</v>
      </c>
      <c r="C181" s="4" t="s">
        <v>15</v>
      </c>
      <c r="G181" s="1" t="s">
        <v>225</v>
      </c>
      <c r="I181" s="4" t="s">
        <v>17</v>
      </c>
      <c r="J181" s="1" t="s">
        <v>226</v>
      </c>
      <c r="K181" s="4" t="s">
        <v>662</v>
      </c>
      <c r="L181" s="87"/>
      <c r="P181" s="42" t="s">
        <v>641</v>
      </c>
      <c r="Q181" s="46" t="s">
        <v>706</v>
      </c>
      <c r="R181" s="4" t="str">
        <f t="shared" si="6"/>
        <v>TechnicalOpen</v>
      </c>
      <c r="S181" s="4" t="str">
        <f t="shared" si="7"/>
        <v>Data WhiteningOpen</v>
      </c>
      <c r="T181" s="4" t="str">
        <f t="shared" si="8"/>
        <v>unassignedOpen</v>
      </c>
    </row>
    <row r="182" spans="1:20" ht="99.75" hidden="1">
      <c r="A182" s="4">
        <v>181</v>
      </c>
      <c r="B182" s="4" t="s">
        <v>208</v>
      </c>
      <c r="C182" s="4" t="s">
        <v>15</v>
      </c>
      <c r="G182" s="1" t="s">
        <v>223</v>
      </c>
      <c r="I182" s="4" t="s">
        <v>17</v>
      </c>
      <c r="J182" s="1" t="s">
        <v>224</v>
      </c>
      <c r="K182" s="4" t="s">
        <v>662</v>
      </c>
      <c r="L182" s="87"/>
      <c r="P182" s="42" t="s">
        <v>632</v>
      </c>
      <c r="Q182" s="46" t="s">
        <v>706</v>
      </c>
      <c r="R182" s="4" t="str">
        <f t="shared" si="6"/>
        <v>TechnicalOpen</v>
      </c>
      <c r="S182" s="4" t="str">
        <f t="shared" si="7"/>
        <v>Bit OrderOpen</v>
      </c>
      <c r="T182" s="4" t="str">
        <f t="shared" si="8"/>
        <v>unassignedOpen</v>
      </c>
    </row>
    <row r="183" spans="1:20" ht="71.25" hidden="1">
      <c r="A183" s="4">
        <v>182</v>
      </c>
      <c r="B183" s="4" t="s">
        <v>208</v>
      </c>
      <c r="C183" s="4" t="s">
        <v>15</v>
      </c>
      <c r="G183" s="1" t="s">
        <v>221</v>
      </c>
      <c r="I183" s="4" t="s">
        <v>17</v>
      </c>
      <c r="J183" s="1" t="s">
        <v>222</v>
      </c>
      <c r="K183" s="4" t="s">
        <v>662</v>
      </c>
      <c r="L183" s="87"/>
      <c r="P183" s="42" t="s">
        <v>642</v>
      </c>
      <c r="Q183" s="46" t="s">
        <v>706</v>
      </c>
      <c r="R183" s="4" t="str">
        <f t="shared" si="6"/>
        <v>TechnicalOpen</v>
      </c>
      <c r="S183" s="4" t="str">
        <f t="shared" si="7"/>
        <v>MR-OFDMOpen</v>
      </c>
      <c r="T183" s="4" t="str">
        <f t="shared" si="8"/>
        <v>unassignedOpen</v>
      </c>
    </row>
    <row r="184" spans="1:20" ht="42.75" hidden="1">
      <c r="A184" s="4">
        <v>183</v>
      </c>
      <c r="B184" s="4" t="s">
        <v>208</v>
      </c>
      <c r="C184" s="4" t="s">
        <v>15</v>
      </c>
      <c r="G184" s="1" t="s">
        <v>219</v>
      </c>
      <c r="I184" s="4" t="s">
        <v>17</v>
      </c>
      <c r="J184" s="1" t="s">
        <v>220</v>
      </c>
      <c r="K184" s="4" t="s">
        <v>662</v>
      </c>
      <c r="L184" s="87"/>
      <c r="P184" s="42" t="s">
        <v>642</v>
      </c>
      <c r="Q184" s="46" t="s">
        <v>706</v>
      </c>
      <c r="R184" s="4" t="str">
        <f t="shared" si="6"/>
        <v>TechnicalOpen</v>
      </c>
      <c r="S184" s="4" t="str">
        <f t="shared" si="7"/>
        <v>MR-OFDMOpen</v>
      </c>
      <c r="T184" s="4" t="str">
        <f t="shared" si="8"/>
        <v>unassignedOpen</v>
      </c>
    </row>
    <row r="185" spans="1:20" ht="71.25" hidden="1">
      <c r="A185" s="4">
        <v>184</v>
      </c>
      <c r="B185" s="4" t="s">
        <v>208</v>
      </c>
      <c r="C185" s="4" t="s">
        <v>125</v>
      </c>
      <c r="G185" s="1" t="s">
        <v>217</v>
      </c>
      <c r="I185" s="4" t="s">
        <v>17</v>
      </c>
      <c r="J185" s="1" t="s">
        <v>218</v>
      </c>
      <c r="K185" s="4" t="s">
        <v>662</v>
      </c>
      <c r="L185" s="87"/>
      <c r="P185" s="42" t="s">
        <v>642</v>
      </c>
      <c r="Q185" s="46" t="s">
        <v>706</v>
      </c>
      <c r="R185" s="4" t="str">
        <f t="shared" si="6"/>
        <v>GeneralOpen</v>
      </c>
      <c r="S185" s="4" t="str">
        <f t="shared" si="7"/>
        <v>MR-OFDMOpen</v>
      </c>
      <c r="T185" s="4" t="str">
        <f t="shared" si="8"/>
        <v>unassignedOpen</v>
      </c>
    </row>
    <row r="186" spans="1:20" ht="85.5" hidden="1">
      <c r="A186" s="4">
        <v>185</v>
      </c>
      <c r="B186" s="4" t="s">
        <v>208</v>
      </c>
      <c r="C186" s="4" t="s">
        <v>15</v>
      </c>
      <c r="G186" s="1" t="s">
        <v>215</v>
      </c>
      <c r="I186" s="4" t="s">
        <v>17</v>
      </c>
      <c r="J186" s="1" t="s">
        <v>216</v>
      </c>
      <c r="K186" s="4" t="s">
        <v>662</v>
      </c>
      <c r="L186" s="87"/>
      <c r="P186" s="42" t="s">
        <v>625</v>
      </c>
      <c r="Q186" s="46" t="s">
        <v>706</v>
      </c>
      <c r="R186" s="4" t="str">
        <f t="shared" si="6"/>
        <v>TechnicalOpen</v>
      </c>
      <c r="S186" s="4" t="str">
        <f t="shared" si="7"/>
        <v>Radio SpecOpen</v>
      </c>
      <c r="T186" s="4" t="str">
        <f t="shared" si="8"/>
        <v>unassignedOpen</v>
      </c>
    </row>
    <row r="187" spans="1:20" ht="99.75" hidden="1">
      <c r="A187" s="4">
        <v>186</v>
      </c>
      <c r="B187" s="4" t="s">
        <v>208</v>
      </c>
      <c r="C187" s="4" t="s">
        <v>15</v>
      </c>
      <c r="G187" s="1" t="s">
        <v>213</v>
      </c>
      <c r="I187" s="4" t="s">
        <v>17</v>
      </c>
      <c r="J187" s="1" t="s">
        <v>214</v>
      </c>
      <c r="K187" s="4" t="s">
        <v>662</v>
      </c>
      <c r="L187" s="87"/>
      <c r="P187" s="42" t="s">
        <v>638</v>
      </c>
      <c r="Q187" s="46" t="s">
        <v>706</v>
      </c>
      <c r="R187" s="4" t="str">
        <f t="shared" si="6"/>
        <v>TechnicalOpen</v>
      </c>
      <c r="S187" s="4" t="str">
        <f t="shared" si="7"/>
        <v>MR-O-QPSKOpen</v>
      </c>
      <c r="T187" s="4" t="str">
        <f t="shared" si="8"/>
        <v>unassignedOpen</v>
      </c>
    </row>
    <row r="188" spans="1:20" ht="156.75" hidden="1">
      <c r="A188" s="4">
        <v>187</v>
      </c>
      <c r="B188" s="4" t="s">
        <v>208</v>
      </c>
      <c r="C188" s="4" t="s">
        <v>15</v>
      </c>
      <c r="G188" s="1" t="s">
        <v>211</v>
      </c>
      <c r="I188" s="4" t="s">
        <v>17</v>
      </c>
      <c r="J188" s="1" t="s">
        <v>212</v>
      </c>
      <c r="K188" s="4" t="s">
        <v>662</v>
      </c>
      <c r="L188" s="87"/>
      <c r="P188" s="42" t="s">
        <v>638</v>
      </c>
      <c r="Q188" s="46" t="s">
        <v>706</v>
      </c>
      <c r="R188" s="4" t="str">
        <f t="shared" si="6"/>
        <v>TechnicalOpen</v>
      </c>
      <c r="S188" s="4" t="str">
        <f t="shared" si="7"/>
        <v>MR-O-QPSKOpen</v>
      </c>
      <c r="T188" s="4" t="str">
        <f t="shared" si="8"/>
        <v>unassignedOpen</v>
      </c>
    </row>
    <row r="189" spans="1:20" ht="42.75" hidden="1">
      <c r="A189" s="4">
        <v>188</v>
      </c>
      <c r="B189" s="4" t="s">
        <v>208</v>
      </c>
      <c r="C189" s="4" t="s">
        <v>15</v>
      </c>
      <c r="G189" s="1" t="s">
        <v>209</v>
      </c>
      <c r="I189" s="4" t="s">
        <v>17</v>
      </c>
      <c r="J189" s="1" t="s">
        <v>210</v>
      </c>
      <c r="K189" s="4" t="s">
        <v>662</v>
      </c>
      <c r="L189" s="87"/>
      <c r="P189" s="42" t="s">
        <v>638</v>
      </c>
      <c r="Q189" s="46" t="s">
        <v>706</v>
      </c>
      <c r="R189" s="4" t="str">
        <f t="shared" si="6"/>
        <v>TechnicalOpen</v>
      </c>
      <c r="S189" s="4" t="str">
        <f t="shared" si="7"/>
        <v>MR-O-QPSKOpen</v>
      </c>
      <c r="T189" s="4" t="str">
        <f t="shared" si="8"/>
        <v>unassignedOpen</v>
      </c>
    </row>
    <row r="190" spans="1:20" ht="85.5" hidden="1">
      <c r="A190" s="4">
        <v>189</v>
      </c>
      <c r="B190" s="4" t="s">
        <v>184</v>
      </c>
      <c r="C190" s="4" t="s">
        <v>15</v>
      </c>
      <c r="D190" s="4">
        <v>55</v>
      </c>
      <c r="E190" s="4" t="s">
        <v>205</v>
      </c>
      <c r="F190" s="4">
        <v>20</v>
      </c>
      <c r="G190" s="1" t="s">
        <v>206</v>
      </c>
      <c r="I190" s="4" t="s">
        <v>65</v>
      </c>
      <c r="J190" s="1" t="s">
        <v>207</v>
      </c>
      <c r="K190" s="4" t="s">
        <v>662</v>
      </c>
      <c r="L190" s="87"/>
      <c r="P190" s="42" t="s">
        <v>633</v>
      </c>
      <c r="Q190" s="46" t="s">
        <v>706</v>
      </c>
      <c r="R190" s="4" t="str">
        <f t="shared" si="6"/>
        <v>TechnicalOpen</v>
      </c>
      <c r="S190" s="4" t="str">
        <f t="shared" si="7"/>
        <v>Frequency BandOpen</v>
      </c>
      <c r="T190" s="4" t="str">
        <f t="shared" si="8"/>
        <v>unassignedOpen</v>
      </c>
    </row>
    <row r="191" spans="1:20" ht="114">
      <c r="A191" s="4">
        <v>190</v>
      </c>
      <c r="B191" s="4" t="s">
        <v>188</v>
      </c>
      <c r="C191" s="4" t="s">
        <v>15</v>
      </c>
      <c r="D191" s="4">
        <v>10</v>
      </c>
      <c r="E191" s="4" t="s">
        <v>131</v>
      </c>
      <c r="F191" s="4">
        <v>52</v>
      </c>
      <c r="G191" s="1" t="s">
        <v>203</v>
      </c>
      <c r="I191" s="4" t="s">
        <v>65</v>
      </c>
      <c r="J191" s="1" t="s">
        <v>204</v>
      </c>
      <c r="K191" s="4" t="s">
        <v>662</v>
      </c>
      <c r="L191" s="89" t="s">
        <v>751</v>
      </c>
      <c r="P191" s="42" t="s">
        <v>627</v>
      </c>
      <c r="Q191" s="46" t="s">
        <v>706</v>
      </c>
      <c r="R191" s="4" t="str">
        <f t="shared" si="6"/>
        <v>TechnicalOpen</v>
      </c>
      <c r="S191" s="4" t="str">
        <f t="shared" si="7"/>
        <v>MPMOpen</v>
      </c>
      <c r="T191" s="4" t="str">
        <f t="shared" si="8"/>
        <v>unassignedOpen</v>
      </c>
    </row>
    <row r="192" spans="1:20" ht="171">
      <c r="A192" s="4">
        <v>191</v>
      </c>
      <c r="B192" s="4" t="s">
        <v>188</v>
      </c>
      <c r="C192" s="4" t="s">
        <v>15</v>
      </c>
      <c r="D192" s="4">
        <v>10</v>
      </c>
      <c r="E192" s="4" t="s">
        <v>131</v>
      </c>
      <c r="F192" s="4">
        <v>52</v>
      </c>
      <c r="G192" s="1" t="s">
        <v>201</v>
      </c>
      <c r="I192" s="4" t="s">
        <v>65</v>
      </c>
      <c r="J192" s="1" t="s">
        <v>202</v>
      </c>
      <c r="K192" s="4" t="s">
        <v>662</v>
      </c>
      <c r="L192" s="89" t="s">
        <v>752</v>
      </c>
      <c r="P192" s="42" t="s">
        <v>627</v>
      </c>
      <c r="Q192" s="46" t="s">
        <v>706</v>
      </c>
      <c r="R192" s="4" t="str">
        <f t="shared" si="6"/>
        <v>TechnicalOpen</v>
      </c>
      <c r="S192" s="4" t="str">
        <f t="shared" si="7"/>
        <v>MPMOpen</v>
      </c>
      <c r="T192" s="4" t="str">
        <f t="shared" si="8"/>
        <v>unassignedOpen</v>
      </c>
    </row>
    <row r="193" spans="1:16375" ht="57">
      <c r="A193" s="4">
        <v>192</v>
      </c>
      <c r="B193" s="4" t="s">
        <v>188</v>
      </c>
      <c r="C193" s="4" t="s">
        <v>15</v>
      </c>
      <c r="D193" s="4">
        <v>9</v>
      </c>
      <c r="E193" s="4" t="s">
        <v>179</v>
      </c>
      <c r="F193" s="4">
        <v>19</v>
      </c>
      <c r="G193" s="1" t="s">
        <v>199</v>
      </c>
      <c r="I193" s="4" t="s">
        <v>65</v>
      </c>
      <c r="J193" s="1" t="s">
        <v>200</v>
      </c>
      <c r="K193" s="4" t="s">
        <v>662</v>
      </c>
      <c r="L193" s="89" t="s">
        <v>753</v>
      </c>
      <c r="P193" s="42" t="s">
        <v>627</v>
      </c>
      <c r="Q193" s="46" t="s">
        <v>706</v>
      </c>
      <c r="R193" s="4" t="str">
        <f t="shared" si="6"/>
        <v>TechnicalOpen</v>
      </c>
      <c r="S193" s="4" t="str">
        <f t="shared" si="7"/>
        <v>MPMOpen</v>
      </c>
      <c r="T193" s="4" t="str">
        <f t="shared" si="8"/>
        <v>unassignedOpen</v>
      </c>
    </row>
    <row r="194" spans="1:16375" ht="128.25">
      <c r="A194" s="4">
        <v>193</v>
      </c>
      <c r="B194" s="4" t="s">
        <v>188</v>
      </c>
      <c r="C194" s="4" t="s">
        <v>15</v>
      </c>
      <c r="D194" s="4">
        <v>10</v>
      </c>
      <c r="E194" s="4" t="s">
        <v>131</v>
      </c>
      <c r="F194" s="4">
        <v>50</v>
      </c>
      <c r="G194" s="1" t="s">
        <v>197</v>
      </c>
      <c r="I194" s="4" t="s">
        <v>65</v>
      </c>
      <c r="J194" s="1" t="s">
        <v>198</v>
      </c>
      <c r="K194" s="4" t="s">
        <v>662</v>
      </c>
      <c r="L194" s="89" t="s">
        <v>754</v>
      </c>
      <c r="P194" s="42" t="s">
        <v>627</v>
      </c>
      <c r="Q194" s="46" t="s">
        <v>706</v>
      </c>
      <c r="R194" s="4" t="str">
        <f t="shared" si="6"/>
        <v>TechnicalOpen</v>
      </c>
      <c r="S194" s="4" t="str">
        <f t="shared" si="7"/>
        <v>MPMOpen</v>
      </c>
      <c r="T194" s="4" t="str">
        <f t="shared" si="8"/>
        <v>unassignedOpen</v>
      </c>
    </row>
    <row r="195" spans="1:16375" s="24" customFormat="1" ht="85.5" hidden="1">
      <c r="A195" s="4">
        <v>194</v>
      </c>
      <c r="B195" s="4" t="s">
        <v>188</v>
      </c>
      <c r="C195" s="4" t="s">
        <v>15</v>
      </c>
      <c r="D195" s="4">
        <v>14</v>
      </c>
      <c r="E195" s="4" t="s">
        <v>194</v>
      </c>
      <c r="F195" s="4">
        <v>48</v>
      </c>
      <c r="G195" s="1" t="s">
        <v>195</v>
      </c>
      <c r="H195" s="4"/>
      <c r="I195" s="1" t="s">
        <v>65</v>
      </c>
      <c r="J195" s="26" t="s">
        <v>196</v>
      </c>
      <c r="K195" s="4" t="s">
        <v>662</v>
      </c>
      <c r="L195" s="87"/>
      <c r="M195" s="4"/>
      <c r="N195" s="4"/>
      <c r="O195" s="4"/>
      <c r="P195" s="42" t="s">
        <v>634</v>
      </c>
      <c r="Q195" s="46" t="s">
        <v>706</v>
      </c>
      <c r="R195" s="4" t="str">
        <f t="shared" ref="R195:R258" si="9">CONCATENATE(C195,K195)</f>
        <v>TechnicalOpen</v>
      </c>
      <c r="S195" s="4" t="str">
        <f t="shared" ref="S195:S258" si="10">CONCATENATE(P195,K195)</f>
        <v>MACOpen</v>
      </c>
      <c r="T195" s="4" t="str">
        <f t="shared" ref="T195:T258" si="11">CONCATENATE(Q195,K195)</f>
        <v>unassignedOpen</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row>
    <row r="196" spans="1:16375" ht="85.5" hidden="1">
      <c r="A196" s="4">
        <v>195</v>
      </c>
      <c r="B196" s="4" t="s">
        <v>188</v>
      </c>
      <c r="C196" s="4" t="s">
        <v>15</v>
      </c>
      <c r="D196" s="4">
        <v>16</v>
      </c>
      <c r="E196" s="4" t="s">
        <v>189</v>
      </c>
      <c r="F196" s="4">
        <v>3</v>
      </c>
      <c r="G196" s="1" t="s">
        <v>192</v>
      </c>
      <c r="I196" s="4" t="s">
        <v>65</v>
      </c>
      <c r="J196" s="1" t="s">
        <v>193</v>
      </c>
      <c r="K196" s="4" t="s">
        <v>662</v>
      </c>
      <c r="L196" s="87"/>
      <c r="P196" s="42" t="s">
        <v>631</v>
      </c>
      <c r="Q196" s="46" t="s">
        <v>706</v>
      </c>
      <c r="R196" s="4" t="str">
        <f t="shared" si="9"/>
        <v>TechnicalOpen</v>
      </c>
      <c r="S196" s="4" t="str">
        <f t="shared" si="10"/>
        <v>IEOpen</v>
      </c>
      <c r="T196" s="4" t="str">
        <f t="shared" si="11"/>
        <v>unassignedOpen</v>
      </c>
    </row>
    <row r="197" spans="1:16375" ht="28.5" hidden="1">
      <c r="A197" s="4">
        <v>196</v>
      </c>
      <c r="B197" s="4" t="s">
        <v>188</v>
      </c>
      <c r="C197" s="4" t="s">
        <v>15</v>
      </c>
      <c r="D197" s="4">
        <v>16</v>
      </c>
      <c r="E197" s="4" t="s">
        <v>189</v>
      </c>
      <c r="F197" s="4">
        <v>6</v>
      </c>
      <c r="G197" s="1" t="s">
        <v>190</v>
      </c>
      <c r="I197" s="4" t="s">
        <v>65</v>
      </c>
      <c r="J197" s="1" t="s">
        <v>191</v>
      </c>
      <c r="K197" s="4" t="s">
        <v>662</v>
      </c>
      <c r="L197" s="87"/>
      <c r="P197" s="42" t="s">
        <v>631</v>
      </c>
      <c r="Q197" s="46" t="s">
        <v>706</v>
      </c>
      <c r="R197" s="4" t="str">
        <f t="shared" si="9"/>
        <v>TechnicalOpen</v>
      </c>
      <c r="S197" s="4" t="str">
        <f t="shared" si="10"/>
        <v>IEOpen</v>
      </c>
      <c r="T197" s="4" t="str">
        <f t="shared" si="11"/>
        <v>unassignedOpen</v>
      </c>
    </row>
    <row r="198" spans="1:16375" ht="42.75" hidden="1">
      <c r="A198" s="4">
        <v>197</v>
      </c>
      <c r="B198" s="4" t="s">
        <v>184</v>
      </c>
      <c r="C198" s="4" t="s">
        <v>15</v>
      </c>
      <c r="D198" s="4">
        <v>38</v>
      </c>
      <c r="E198" s="4" t="s">
        <v>185</v>
      </c>
      <c r="F198" s="4">
        <v>1</v>
      </c>
      <c r="G198" s="1" t="s">
        <v>186</v>
      </c>
      <c r="I198" s="4" t="s">
        <v>65</v>
      </c>
      <c r="J198" s="1" t="s">
        <v>187</v>
      </c>
      <c r="K198" s="4" t="s">
        <v>662</v>
      </c>
      <c r="L198" s="87"/>
      <c r="P198" s="42" t="s">
        <v>643</v>
      </c>
      <c r="Q198" s="46" t="s">
        <v>706</v>
      </c>
      <c r="R198" s="4" t="str">
        <f t="shared" si="9"/>
        <v>TechnicalOpen</v>
      </c>
      <c r="S198" s="4" t="str">
        <f t="shared" si="10"/>
        <v>Frequency bandOpen</v>
      </c>
      <c r="T198" s="4" t="str">
        <f t="shared" si="11"/>
        <v>unassignedOpen</v>
      </c>
    </row>
    <row r="199" spans="1:16375" ht="270.75" hidden="1">
      <c r="A199" s="4">
        <v>198</v>
      </c>
      <c r="B199" s="4" t="s">
        <v>136</v>
      </c>
      <c r="C199" s="4" t="s">
        <v>15</v>
      </c>
      <c r="D199" s="4">
        <v>9</v>
      </c>
      <c r="E199" s="4">
        <v>5.0999999999999996</v>
      </c>
      <c r="G199" s="1" t="s">
        <v>182</v>
      </c>
      <c r="I199" s="4" t="s">
        <v>17</v>
      </c>
      <c r="J199" s="1" t="s">
        <v>183</v>
      </c>
      <c r="K199" s="4" t="s">
        <v>662</v>
      </c>
      <c r="L199" s="87"/>
      <c r="P199" s="42" t="s">
        <v>642</v>
      </c>
      <c r="Q199" s="46" t="s">
        <v>706</v>
      </c>
      <c r="R199" s="4" t="str">
        <f t="shared" si="9"/>
        <v>TechnicalOpen</v>
      </c>
      <c r="S199" s="4" t="str">
        <f t="shared" si="10"/>
        <v>MR-OFDMOpen</v>
      </c>
      <c r="T199" s="4" t="str">
        <f t="shared" si="11"/>
        <v>unassignedOpen</v>
      </c>
    </row>
    <row r="200" spans="1:16375" ht="28.5">
      <c r="A200" s="4">
        <v>199</v>
      </c>
      <c r="B200" s="4" t="s">
        <v>136</v>
      </c>
      <c r="C200" s="4" t="s">
        <v>114</v>
      </c>
      <c r="D200" s="4">
        <v>9</v>
      </c>
      <c r="E200" s="4" t="s">
        <v>179</v>
      </c>
      <c r="G200" s="1" t="s">
        <v>180</v>
      </c>
      <c r="I200" s="4" t="s">
        <v>17</v>
      </c>
      <c r="J200" s="1" t="s">
        <v>181</v>
      </c>
      <c r="K200" s="4" t="s">
        <v>662</v>
      </c>
      <c r="L200" s="89" t="s">
        <v>755</v>
      </c>
      <c r="P200" s="46" t="s">
        <v>114</v>
      </c>
      <c r="Q200" s="46" t="s">
        <v>706</v>
      </c>
      <c r="R200" s="4" t="str">
        <f t="shared" si="9"/>
        <v>EditorialOpen</v>
      </c>
      <c r="S200" s="4" t="str">
        <f t="shared" si="10"/>
        <v>EditorialOpen</v>
      </c>
      <c r="T200" s="4" t="str">
        <f t="shared" si="11"/>
        <v>unassignedOpen</v>
      </c>
    </row>
    <row r="201" spans="1:16375" ht="213.75">
      <c r="A201" s="4">
        <v>200</v>
      </c>
      <c r="B201" s="4" t="s">
        <v>136</v>
      </c>
      <c r="C201" s="4" t="s">
        <v>15</v>
      </c>
      <c r="D201" s="4">
        <v>11</v>
      </c>
      <c r="E201" s="5">
        <v>38356</v>
      </c>
      <c r="F201" s="4">
        <v>2</v>
      </c>
      <c r="G201" s="1" t="s">
        <v>178</v>
      </c>
      <c r="I201" s="4" t="s">
        <v>17</v>
      </c>
      <c r="J201" s="1" t="s">
        <v>148</v>
      </c>
      <c r="K201" s="4" t="s">
        <v>662</v>
      </c>
      <c r="L201" s="89" t="s">
        <v>756</v>
      </c>
      <c r="P201" s="42" t="s">
        <v>627</v>
      </c>
      <c r="Q201" s="46" t="s">
        <v>706</v>
      </c>
      <c r="R201" s="4" t="str">
        <f t="shared" si="9"/>
        <v>TechnicalOpen</v>
      </c>
      <c r="S201" s="4" t="str">
        <f t="shared" si="10"/>
        <v>MPMOpen</v>
      </c>
      <c r="T201" s="4" t="str">
        <f t="shared" si="11"/>
        <v>unassignedOpen</v>
      </c>
    </row>
    <row r="202" spans="1:16375" ht="256.5">
      <c r="A202" s="4">
        <v>201</v>
      </c>
      <c r="B202" s="4" t="s">
        <v>136</v>
      </c>
      <c r="C202" s="4" t="s">
        <v>15</v>
      </c>
      <c r="D202" s="4">
        <v>11</v>
      </c>
      <c r="E202" s="5">
        <v>38356</v>
      </c>
      <c r="G202" s="2" t="s">
        <v>177</v>
      </c>
      <c r="I202" s="4" t="s">
        <v>17</v>
      </c>
      <c r="J202" s="1" t="s">
        <v>148</v>
      </c>
      <c r="K202" s="4" t="s">
        <v>662</v>
      </c>
      <c r="L202" s="89" t="s">
        <v>757</v>
      </c>
      <c r="P202" s="42" t="s">
        <v>627</v>
      </c>
      <c r="Q202" s="46" t="s">
        <v>706</v>
      </c>
      <c r="R202" s="4" t="str">
        <f t="shared" si="9"/>
        <v>TechnicalOpen</v>
      </c>
      <c r="S202" s="4" t="str">
        <f t="shared" si="10"/>
        <v>MPMOpen</v>
      </c>
      <c r="T202" s="4" t="str">
        <f t="shared" si="11"/>
        <v>unassignedOpen</v>
      </c>
    </row>
    <row r="203" spans="1:16375" ht="28.5" hidden="1">
      <c r="A203" s="4">
        <v>202</v>
      </c>
      <c r="B203" s="4" t="s">
        <v>136</v>
      </c>
      <c r="C203" s="4" t="s">
        <v>114</v>
      </c>
      <c r="D203" s="4">
        <v>28</v>
      </c>
      <c r="E203" s="4">
        <v>6.4</v>
      </c>
      <c r="G203" s="1" t="s">
        <v>175</v>
      </c>
      <c r="I203" s="4" t="s">
        <v>17</v>
      </c>
      <c r="J203" s="1" t="s">
        <v>176</v>
      </c>
      <c r="K203" s="4" t="s">
        <v>662</v>
      </c>
      <c r="L203" s="87"/>
      <c r="P203" s="46" t="s">
        <v>114</v>
      </c>
      <c r="Q203" s="46" t="s">
        <v>706</v>
      </c>
      <c r="R203" s="4" t="str">
        <f t="shared" si="9"/>
        <v>EditorialOpen</v>
      </c>
      <c r="S203" s="4" t="str">
        <f t="shared" si="10"/>
        <v>EditorialOpen</v>
      </c>
      <c r="T203" s="4" t="str">
        <f t="shared" si="11"/>
        <v>unassignedOpen</v>
      </c>
    </row>
    <row r="204" spans="1:16375" ht="57" hidden="1">
      <c r="A204" s="4">
        <v>203</v>
      </c>
      <c r="B204" s="4" t="s">
        <v>136</v>
      </c>
      <c r="C204" s="4" t="s">
        <v>15</v>
      </c>
      <c r="D204" s="4">
        <v>35</v>
      </c>
      <c r="E204" s="4">
        <v>8.1</v>
      </c>
      <c r="G204" s="1" t="s">
        <v>173</v>
      </c>
      <c r="I204" s="4" t="s">
        <v>17</v>
      </c>
      <c r="J204" s="1" t="s">
        <v>174</v>
      </c>
      <c r="K204" s="4" t="s">
        <v>662</v>
      </c>
      <c r="L204" s="87"/>
      <c r="P204" s="42" t="s">
        <v>633</v>
      </c>
      <c r="Q204" s="46" t="s">
        <v>706</v>
      </c>
      <c r="R204" s="4" t="str">
        <f t="shared" si="9"/>
        <v>TechnicalOpen</v>
      </c>
      <c r="S204" s="4" t="str">
        <f t="shared" si="10"/>
        <v>Frequency BandOpen</v>
      </c>
      <c r="T204" s="4" t="str">
        <f t="shared" si="11"/>
        <v>unassignedOpen</v>
      </c>
    </row>
    <row r="205" spans="1:16375" ht="57" hidden="1">
      <c r="A205" s="4">
        <v>204</v>
      </c>
      <c r="B205" s="4" t="s">
        <v>136</v>
      </c>
      <c r="C205" s="4" t="s">
        <v>15</v>
      </c>
      <c r="D205" s="4">
        <v>41</v>
      </c>
      <c r="G205" s="1" t="s">
        <v>171</v>
      </c>
      <c r="I205" s="4" t="s">
        <v>17</v>
      </c>
      <c r="J205" s="1" t="s">
        <v>172</v>
      </c>
      <c r="K205" s="4" t="s">
        <v>662</v>
      </c>
      <c r="L205" s="87"/>
      <c r="P205" s="42" t="s">
        <v>625</v>
      </c>
      <c r="Q205" s="46" t="s">
        <v>706</v>
      </c>
      <c r="R205" s="4" t="str">
        <f t="shared" si="9"/>
        <v>TechnicalOpen</v>
      </c>
      <c r="S205" s="4" t="str">
        <f t="shared" si="10"/>
        <v>Radio SpecOpen</v>
      </c>
      <c r="T205" s="4" t="str">
        <f t="shared" si="11"/>
        <v>unassignedOpen</v>
      </c>
    </row>
    <row r="206" spans="1:16375" ht="85.5" hidden="1">
      <c r="A206" s="4">
        <v>205</v>
      </c>
      <c r="B206" s="4" t="s">
        <v>136</v>
      </c>
      <c r="C206" s="4" t="s">
        <v>15</v>
      </c>
      <c r="D206" s="4">
        <v>46</v>
      </c>
      <c r="E206" s="4">
        <v>9.3000000000000007</v>
      </c>
      <c r="G206" s="1" t="s">
        <v>169</v>
      </c>
      <c r="I206" s="4" t="s">
        <v>17</v>
      </c>
      <c r="J206" s="1" t="s">
        <v>170</v>
      </c>
      <c r="K206" s="4" t="s">
        <v>662</v>
      </c>
      <c r="L206" s="87"/>
      <c r="P206" s="42" t="s">
        <v>642</v>
      </c>
      <c r="Q206" s="46" t="s">
        <v>706</v>
      </c>
      <c r="R206" s="4" t="str">
        <f t="shared" si="9"/>
        <v>TechnicalOpen</v>
      </c>
      <c r="S206" s="4" t="str">
        <f t="shared" si="10"/>
        <v>MR-OFDMOpen</v>
      </c>
      <c r="T206" s="4" t="str">
        <f t="shared" si="11"/>
        <v>unassignedOpen</v>
      </c>
    </row>
    <row r="207" spans="1:16375" ht="213.75" hidden="1">
      <c r="A207" s="4">
        <v>206</v>
      </c>
      <c r="B207" s="4" t="s">
        <v>136</v>
      </c>
      <c r="C207" s="4" t="s">
        <v>15</v>
      </c>
      <c r="D207" s="4">
        <v>52</v>
      </c>
      <c r="E207" s="4" t="s">
        <v>166</v>
      </c>
      <c r="G207" s="1" t="s">
        <v>167</v>
      </c>
      <c r="I207" s="4" t="s">
        <v>17</v>
      </c>
      <c r="J207" s="1" t="s">
        <v>168</v>
      </c>
      <c r="K207" s="4" t="s">
        <v>662</v>
      </c>
      <c r="L207" s="87"/>
      <c r="P207" s="42" t="s">
        <v>639</v>
      </c>
      <c r="Q207" s="46" t="s">
        <v>706</v>
      </c>
      <c r="R207" s="4" t="str">
        <f t="shared" si="9"/>
        <v>TechnicalOpen</v>
      </c>
      <c r="S207" s="4" t="str">
        <f t="shared" si="10"/>
        <v>MR-FSKOpen</v>
      </c>
      <c r="T207" s="4" t="str">
        <f t="shared" si="11"/>
        <v>unassignedOpen</v>
      </c>
    </row>
    <row r="208" spans="1:16375" ht="128.25" hidden="1">
      <c r="A208" s="4">
        <v>207</v>
      </c>
      <c r="B208" s="4" t="s">
        <v>136</v>
      </c>
      <c r="C208" s="4" t="s">
        <v>15</v>
      </c>
      <c r="D208" s="4">
        <v>52</v>
      </c>
      <c r="E208" s="4" t="s">
        <v>163</v>
      </c>
      <c r="G208" s="1" t="s">
        <v>164</v>
      </c>
      <c r="I208" s="4" t="s">
        <v>17</v>
      </c>
      <c r="J208" s="1" t="s">
        <v>165</v>
      </c>
      <c r="K208" s="4" t="s">
        <v>662</v>
      </c>
      <c r="L208" s="87"/>
      <c r="P208" s="42" t="s">
        <v>629</v>
      </c>
      <c r="Q208" s="46" t="s">
        <v>706</v>
      </c>
      <c r="R208" s="4" t="str">
        <f t="shared" si="9"/>
        <v>TechnicalOpen</v>
      </c>
      <c r="S208" s="4" t="str">
        <f t="shared" si="10"/>
        <v>SFDOpen</v>
      </c>
      <c r="T208" s="4" t="str">
        <f t="shared" si="11"/>
        <v>unassignedOpen</v>
      </c>
    </row>
    <row r="209" spans="1:20" ht="299.25" hidden="1">
      <c r="A209" s="4">
        <v>208</v>
      </c>
      <c r="B209" s="4" t="s">
        <v>136</v>
      </c>
      <c r="C209" s="4" t="s">
        <v>15</v>
      </c>
      <c r="D209" s="4">
        <v>53</v>
      </c>
      <c r="E209" s="4" t="s">
        <v>158</v>
      </c>
      <c r="G209" s="1" t="s">
        <v>161</v>
      </c>
      <c r="I209" s="4" t="s">
        <v>17</v>
      </c>
      <c r="J209" s="1" t="s">
        <v>162</v>
      </c>
      <c r="K209" s="4" t="s">
        <v>662</v>
      </c>
      <c r="L209" s="87"/>
      <c r="P209" s="42" t="s">
        <v>628</v>
      </c>
      <c r="Q209" s="46" t="s">
        <v>706</v>
      </c>
      <c r="R209" s="4" t="str">
        <f t="shared" si="9"/>
        <v>TechnicalOpen</v>
      </c>
      <c r="S209" s="4" t="str">
        <f t="shared" si="10"/>
        <v>FECOpen</v>
      </c>
      <c r="T209" s="4" t="str">
        <f t="shared" si="11"/>
        <v>unassignedOpen</v>
      </c>
    </row>
    <row r="210" spans="1:20" ht="313.5" hidden="1">
      <c r="A210" s="4">
        <v>209</v>
      </c>
      <c r="B210" s="4" t="s">
        <v>136</v>
      </c>
      <c r="C210" s="4" t="s">
        <v>15</v>
      </c>
      <c r="D210" s="4">
        <v>53</v>
      </c>
      <c r="E210" s="4" t="s">
        <v>158</v>
      </c>
      <c r="G210" s="1" t="s">
        <v>159</v>
      </c>
      <c r="I210" s="4" t="s">
        <v>17</v>
      </c>
      <c r="J210" s="1" t="s">
        <v>160</v>
      </c>
      <c r="K210" s="4" t="s">
        <v>662</v>
      </c>
      <c r="L210" s="87"/>
      <c r="P210" s="42" t="s">
        <v>641</v>
      </c>
      <c r="Q210" s="46" t="s">
        <v>706</v>
      </c>
      <c r="R210" s="4" t="str">
        <f t="shared" si="9"/>
        <v>TechnicalOpen</v>
      </c>
      <c r="S210" s="4" t="str">
        <f t="shared" si="10"/>
        <v>Data WhiteningOpen</v>
      </c>
      <c r="T210" s="4" t="str">
        <f t="shared" si="11"/>
        <v>unassignedOpen</v>
      </c>
    </row>
    <row r="211" spans="1:20" ht="128.25" hidden="1">
      <c r="A211" s="4">
        <v>210</v>
      </c>
      <c r="B211" s="4" t="s">
        <v>136</v>
      </c>
      <c r="C211" s="4" t="s">
        <v>15</v>
      </c>
      <c r="D211" s="4">
        <v>54</v>
      </c>
      <c r="E211" s="4" t="s">
        <v>155</v>
      </c>
      <c r="G211" s="1" t="s">
        <v>156</v>
      </c>
      <c r="I211" s="4" t="s">
        <v>17</v>
      </c>
      <c r="J211" s="1" t="s">
        <v>157</v>
      </c>
      <c r="K211" s="4" t="s">
        <v>662</v>
      </c>
      <c r="L211" s="87"/>
      <c r="P211" s="42" t="s">
        <v>637</v>
      </c>
      <c r="Q211" s="46" t="s">
        <v>706</v>
      </c>
      <c r="R211" s="4" t="str">
        <f t="shared" si="9"/>
        <v>TechnicalOpen</v>
      </c>
      <c r="S211" s="4" t="str">
        <f t="shared" si="10"/>
        <v>Mode SwitchOpen</v>
      </c>
      <c r="T211" s="4" t="str">
        <f t="shared" si="11"/>
        <v>unassignedOpen</v>
      </c>
    </row>
    <row r="212" spans="1:20" ht="42.75" hidden="1">
      <c r="A212" s="4">
        <v>211</v>
      </c>
      <c r="B212" s="4" t="s">
        <v>136</v>
      </c>
      <c r="C212" s="4" t="s">
        <v>114</v>
      </c>
      <c r="D212" s="4">
        <v>57</v>
      </c>
      <c r="E212" s="4" t="s">
        <v>77</v>
      </c>
      <c r="F212" s="4">
        <v>51</v>
      </c>
      <c r="G212" s="1" t="s">
        <v>153</v>
      </c>
      <c r="I212" s="4" t="s">
        <v>17</v>
      </c>
      <c r="J212" s="1" t="s">
        <v>154</v>
      </c>
      <c r="K212" s="4" t="s">
        <v>662</v>
      </c>
      <c r="L212" s="87"/>
      <c r="P212" s="46" t="s">
        <v>114</v>
      </c>
      <c r="Q212" s="46" t="s">
        <v>706</v>
      </c>
      <c r="R212" s="4" t="str">
        <f t="shared" si="9"/>
        <v>EditorialOpen</v>
      </c>
      <c r="S212" s="4" t="str">
        <f t="shared" si="10"/>
        <v>EditorialOpen</v>
      </c>
      <c r="T212" s="4" t="str">
        <f t="shared" si="11"/>
        <v>unassignedOpen</v>
      </c>
    </row>
    <row r="213" spans="1:20" ht="57" hidden="1">
      <c r="A213" s="4">
        <v>212</v>
      </c>
      <c r="B213" s="4" t="s">
        <v>136</v>
      </c>
      <c r="C213" s="4" t="s">
        <v>15</v>
      </c>
      <c r="D213" s="4">
        <v>68</v>
      </c>
      <c r="E213" s="4" t="s">
        <v>122</v>
      </c>
      <c r="G213" s="1" t="s">
        <v>152</v>
      </c>
      <c r="I213" s="4" t="s">
        <v>17</v>
      </c>
      <c r="J213" s="1" t="s">
        <v>148</v>
      </c>
      <c r="K213" s="4" t="s">
        <v>662</v>
      </c>
      <c r="L213" s="87"/>
      <c r="P213" s="42" t="s">
        <v>625</v>
      </c>
      <c r="Q213" s="46" t="s">
        <v>706</v>
      </c>
      <c r="R213" s="4" t="str">
        <f t="shared" si="9"/>
        <v>TechnicalOpen</v>
      </c>
      <c r="S213" s="4" t="str">
        <f t="shared" si="10"/>
        <v>Radio SpecOpen</v>
      </c>
      <c r="T213" s="4" t="str">
        <f t="shared" si="11"/>
        <v>unassignedOpen</v>
      </c>
    </row>
    <row r="214" spans="1:20" ht="42.75" hidden="1">
      <c r="A214" s="4">
        <v>213</v>
      </c>
      <c r="B214" s="4" t="s">
        <v>136</v>
      </c>
      <c r="C214" s="4" t="s">
        <v>15</v>
      </c>
      <c r="D214" s="4">
        <v>71</v>
      </c>
      <c r="E214" s="4" t="s">
        <v>149</v>
      </c>
      <c r="G214" s="1" t="s">
        <v>150</v>
      </c>
      <c r="I214" s="4" t="s">
        <v>17</v>
      </c>
      <c r="J214" s="1" t="s">
        <v>151</v>
      </c>
      <c r="K214" s="4" t="s">
        <v>662</v>
      </c>
      <c r="L214" s="87"/>
      <c r="P214" s="42" t="s">
        <v>642</v>
      </c>
      <c r="Q214" s="46" t="s">
        <v>706</v>
      </c>
      <c r="R214" s="4" t="str">
        <f t="shared" si="9"/>
        <v>TechnicalOpen</v>
      </c>
      <c r="S214" s="4" t="str">
        <f t="shared" si="10"/>
        <v>MR-OFDMOpen</v>
      </c>
      <c r="T214" s="4" t="str">
        <f t="shared" si="11"/>
        <v>unassignedOpen</v>
      </c>
    </row>
    <row r="215" spans="1:20" ht="99.75" hidden="1">
      <c r="A215" s="4">
        <v>214</v>
      </c>
      <c r="B215" s="4" t="s">
        <v>136</v>
      </c>
      <c r="C215" s="4" t="s">
        <v>15</v>
      </c>
      <c r="D215" s="4">
        <v>75</v>
      </c>
      <c r="E215" s="4" t="s">
        <v>117</v>
      </c>
      <c r="G215" s="1" t="s">
        <v>147</v>
      </c>
      <c r="I215" s="4" t="s">
        <v>17</v>
      </c>
      <c r="J215" s="1" t="s">
        <v>148</v>
      </c>
      <c r="K215" s="4" t="s">
        <v>662</v>
      </c>
      <c r="L215" s="87"/>
      <c r="P215" s="42" t="s">
        <v>642</v>
      </c>
      <c r="Q215" s="46" t="s">
        <v>706</v>
      </c>
      <c r="R215" s="4" t="str">
        <f t="shared" si="9"/>
        <v>TechnicalOpen</v>
      </c>
      <c r="S215" s="4" t="str">
        <f t="shared" si="10"/>
        <v>MR-OFDMOpen</v>
      </c>
      <c r="T215" s="4" t="str">
        <f t="shared" si="11"/>
        <v>unassignedOpen</v>
      </c>
    </row>
    <row r="216" spans="1:20" ht="42.75" hidden="1">
      <c r="A216" s="4">
        <v>215</v>
      </c>
      <c r="B216" s="4" t="s">
        <v>136</v>
      </c>
      <c r="C216" s="4" t="s">
        <v>15</v>
      </c>
      <c r="D216" s="4">
        <v>83</v>
      </c>
      <c r="E216" s="4" t="s">
        <v>28</v>
      </c>
      <c r="G216" s="1" t="s">
        <v>145</v>
      </c>
      <c r="I216" s="4" t="s">
        <v>17</v>
      </c>
      <c r="J216" s="1" t="s">
        <v>146</v>
      </c>
      <c r="K216" s="4" t="s">
        <v>662</v>
      </c>
      <c r="L216" s="87"/>
      <c r="P216" s="42" t="s">
        <v>642</v>
      </c>
      <c r="Q216" s="46" t="s">
        <v>706</v>
      </c>
      <c r="R216" s="4" t="str">
        <f t="shared" si="9"/>
        <v>TechnicalOpen</v>
      </c>
      <c r="S216" s="4" t="str">
        <f t="shared" si="10"/>
        <v>MR-OFDMOpen</v>
      </c>
      <c r="T216" s="4" t="str">
        <f t="shared" si="11"/>
        <v>unassignedOpen</v>
      </c>
    </row>
    <row r="217" spans="1:20" ht="57" hidden="1">
      <c r="A217" s="4">
        <v>216</v>
      </c>
      <c r="B217" s="4" t="s">
        <v>136</v>
      </c>
      <c r="C217" s="4" t="s">
        <v>114</v>
      </c>
      <c r="D217" s="4">
        <v>93</v>
      </c>
      <c r="E217" s="4" t="s">
        <v>142</v>
      </c>
      <c r="G217" s="1" t="s">
        <v>143</v>
      </c>
      <c r="I217" s="4" t="s">
        <v>17</v>
      </c>
      <c r="J217" s="1" t="s">
        <v>144</v>
      </c>
      <c r="K217" s="4" t="s">
        <v>662</v>
      </c>
      <c r="L217" s="87"/>
      <c r="P217" s="46" t="s">
        <v>114</v>
      </c>
      <c r="Q217" s="46" t="s">
        <v>706</v>
      </c>
      <c r="R217" s="4" t="str">
        <f t="shared" si="9"/>
        <v>EditorialOpen</v>
      </c>
      <c r="S217" s="4" t="str">
        <f t="shared" si="10"/>
        <v>EditorialOpen</v>
      </c>
      <c r="T217" s="4" t="str">
        <f t="shared" si="11"/>
        <v>unassignedOpen</v>
      </c>
    </row>
    <row r="218" spans="1:20" ht="71.25" hidden="1">
      <c r="A218" s="4">
        <v>217</v>
      </c>
      <c r="B218" s="4" t="s">
        <v>136</v>
      </c>
      <c r="C218" s="4" t="s">
        <v>114</v>
      </c>
      <c r="D218" s="4">
        <v>116</v>
      </c>
      <c r="E218" s="4" t="s">
        <v>139</v>
      </c>
      <c r="G218" s="1" t="s">
        <v>140</v>
      </c>
      <c r="I218" s="4" t="s">
        <v>17</v>
      </c>
      <c r="J218" s="1" t="s">
        <v>141</v>
      </c>
      <c r="K218" s="4" t="s">
        <v>662</v>
      </c>
      <c r="L218" s="87"/>
      <c r="P218" s="46" t="s">
        <v>114</v>
      </c>
      <c r="Q218" s="46" t="s">
        <v>706</v>
      </c>
      <c r="R218" s="4" t="str">
        <f t="shared" si="9"/>
        <v>EditorialOpen</v>
      </c>
      <c r="S218" s="4" t="str">
        <f t="shared" si="10"/>
        <v>EditorialOpen</v>
      </c>
      <c r="T218" s="4" t="str">
        <f t="shared" si="11"/>
        <v>unassignedOpen</v>
      </c>
    </row>
    <row r="219" spans="1:20" ht="28.5" hidden="1">
      <c r="A219" s="4">
        <v>218</v>
      </c>
      <c r="B219" s="4" t="s">
        <v>136</v>
      </c>
      <c r="C219" s="4" t="s">
        <v>15</v>
      </c>
      <c r="D219" s="4">
        <v>125</v>
      </c>
      <c r="E219" s="4" t="s">
        <v>107</v>
      </c>
      <c r="G219" s="1" t="s">
        <v>137</v>
      </c>
      <c r="I219" s="4" t="s">
        <v>17</v>
      </c>
      <c r="J219" s="1" t="s">
        <v>138</v>
      </c>
      <c r="K219" s="4" t="s">
        <v>662</v>
      </c>
      <c r="L219" s="87"/>
      <c r="P219" s="42" t="s">
        <v>635</v>
      </c>
      <c r="Q219" s="46" t="s">
        <v>706</v>
      </c>
      <c r="R219" s="4" t="str">
        <f t="shared" si="9"/>
        <v>TechnicalOpen</v>
      </c>
      <c r="S219" s="4" t="str">
        <f t="shared" si="10"/>
        <v>PICSOpen</v>
      </c>
      <c r="T219" s="4" t="str">
        <f t="shared" si="11"/>
        <v>unassignedOpen</v>
      </c>
    </row>
    <row r="220" spans="1:20" ht="142.5" hidden="1">
      <c r="A220" s="4">
        <v>219</v>
      </c>
      <c r="B220" s="4" t="s">
        <v>113</v>
      </c>
      <c r="C220" s="4" t="s">
        <v>15</v>
      </c>
      <c r="D220" s="4">
        <v>9</v>
      </c>
      <c r="E220" s="4">
        <v>5.0999999999999996</v>
      </c>
      <c r="G220" s="1" t="s">
        <v>134</v>
      </c>
      <c r="I220" s="4" t="s">
        <v>17</v>
      </c>
      <c r="J220" s="1" t="s">
        <v>135</v>
      </c>
      <c r="K220" s="4" t="s">
        <v>662</v>
      </c>
      <c r="L220" s="87"/>
      <c r="P220" s="42" t="s">
        <v>634</v>
      </c>
      <c r="Q220" s="46" t="s">
        <v>706</v>
      </c>
      <c r="R220" s="4" t="str">
        <f t="shared" si="9"/>
        <v>TechnicalOpen</v>
      </c>
      <c r="S220" s="4" t="str">
        <f t="shared" si="10"/>
        <v>MACOpen</v>
      </c>
      <c r="T220" s="4" t="str">
        <f t="shared" si="11"/>
        <v>unassignedOpen</v>
      </c>
    </row>
    <row r="221" spans="1:20" ht="213.75">
      <c r="A221" s="4">
        <v>220</v>
      </c>
      <c r="B221" s="4" t="s">
        <v>113</v>
      </c>
      <c r="C221" s="4" t="s">
        <v>15</v>
      </c>
      <c r="D221" s="4">
        <v>11</v>
      </c>
      <c r="E221" s="4" t="s">
        <v>131</v>
      </c>
      <c r="G221" s="1" t="s">
        <v>132</v>
      </c>
      <c r="I221" s="4" t="s">
        <v>17</v>
      </c>
      <c r="J221" s="1" t="s">
        <v>133</v>
      </c>
      <c r="K221" s="4" t="s">
        <v>662</v>
      </c>
      <c r="L221" s="89" t="s">
        <v>756</v>
      </c>
      <c r="P221" s="42" t="s">
        <v>627</v>
      </c>
      <c r="Q221" s="46" t="s">
        <v>706</v>
      </c>
      <c r="R221" s="4" t="str">
        <f t="shared" si="9"/>
        <v>TechnicalOpen</v>
      </c>
      <c r="S221" s="4" t="str">
        <f t="shared" si="10"/>
        <v>MPMOpen</v>
      </c>
      <c r="T221" s="4" t="str">
        <f t="shared" si="11"/>
        <v>unassignedOpen</v>
      </c>
    </row>
    <row r="222" spans="1:20" ht="57" hidden="1">
      <c r="A222" s="4">
        <v>221</v>
      </c>
      <c r="B222" s="4" t="s">
        <v>113</v>
      </c>
      <c r="C222" s="4" t="s">
        <v>114</v>
      </c>
      <c r="D222" s="4">
        <v>28</v>
      </c>
      <c r="E222" s="4" t="s">
        <v>128</v>
      </c>
      <c r="G222" s="1" t="s">
        <v>129</v>
      </c>
      <c r="I222" s="4" t="s">
        <v>17</v>
      </c>
      <c r="J222" s="1" t="s">
        <v>130</v>
      </c>
      <c r="K222" s="4" t="s">
        <v>662</v>
      </c>
      <c r="L222" s="87"/>
      <c r="P222" s="46" t="s">
        <v>114</v>
      </c>
      <c r="Q222" s="46" t="s">
        <v>706</v>
      </c>
      <c r="R222" s="4" t="str">
        <f t="shared" si="9"/>
        <v>EditorialOpen</v>
      </c>
      <c r="S222" s="4" t="str">
        <f t="shared" si="10"/>
        <v>EditorialOpen</v>
      </c>
      <c r="T222" s="4" t="str">
        <f t="shared" si="11"/>
        <v>unassignedOpen</v>
      </c>
    </row>
    <row r="223" spans="1:20" ht="85.5" hidden="1">
      <c r="A223" s="4">
        <v>222</v>
      </c>
      <c r="B223" s="4" t="s">
        <v>113</v>
      </c>
      <c r="C223" s="4" t="s">
        <v>125</v>
      </c>
      <c r="G223" s="1" t="s">
        <v>126</v>
      </c>
      <c r="I223" s="4" t="s">
        <v>17</v>
      </c>
      <c r="J223" s="1" t="s">
        <v>127</v>
      </c>
      <c r="K223" s="4" t="s">
        <v>662</v>
      </c>
      <c r="L223" s="87"/>
      <c r="P223" s="42" t="s">
        <v>633</v>
      </c>
      <c r="Q223" s="46" t="s">
        <v>706</v>
      </c>
      <c r="R223" s="4" t="str">
        <f t="shared" si="9"/>
        <v>GeneralOpen</v>
      </c>
      <c r="S223" s="4" t="str">
        <f t="shared" si="10"/>
        <v>Frequency BandOpen</v>
      </c>
      <c r="T223" s="4" t="str">
        <f t="shared" si="11"/>
        <v>unassignedOpen</v>
      </c>
    </row>
    <row r="224" spans="1:20" ht="114" hidden="1">
      <c r="A224" s="4">
        <v>223</v>
      </c>
      <c r="B224" s="4" t="s">
        <v>113</v>
      </c>
      <c r="C224" s="4" t="s">
        <v>15</v>
      </c>
      <c r="D224" s="4">
        <v>68</v>
      </c>
      <c r="E224" s="4" t="s">
        <v>122</v>
      </c>
      <c r="G224" s="1" t="s">
        <v>123</v>
      </c>
      <c r="I224" s="4" t="s">
        <v>17</v>
      </c>
      <c r="J224" s="1" t="s">
        <v>124</v>
      </c>
      <c r="K224" s="4" t="s">
        <v>662</v>
      </c>
      <c r="L224" s="87"/>
      <c r="P224" s="42" t="s">
        <v>625</v>
      </c>
      <c r="Q224" s="46" t="s">
        <v>706</v>
      </c>
      <c r="R224" s="4" t="str">
        <f t="shared" si="9"/>
        <v>TechnicalOpen</v>
      </c>
      <c r="S224" s="4" t="str">
        <f t="shared" si="10"/>
        <v>Radio SpecOpen</v>
      </c>
      <c r="T224" s="4" t="str">
        <f t="shared" si="11"/>
        <v>unassignedOpen</v>
      </c>
    </row>
    <row r="225" spans="1:20" ht="57" hidden="1">
      <c r="A225" s="4">
        <v>224</v>
      </c>
      <c r="B225" s="4" t="s">
        <v>113</v>
      </c>
      <c r="C225" s="4" t="s">
        <v>114</v>
      </c>
      <c r="D225" s="4">
        <v>74</v>
      </c>
      <c r="E225" s="4" t="s">
        <v>34</v>
      </c>
      <c r="G225" s="1" t="s">
        <v>120</v>
      </c>
      <c r="I225" s="4" t="s">
        <v>17</v>
      </c>
      <c r="J225" s="1" t="s">
        <v>121</v>
      </c>
      <c r="K225" s="4" t="s">
        <v>662</v>
      </c>
      <c r="L225" s="87"/>
      <c r="P225" s="46" t="s">
        <v>114</v>
      </c>
      <c r="Q225" s="46" t="s">
        <v>706</v>
      </c>
      <c r="R225" s="4" t="str">
        <f t="shared" si="9"/>
        <v>EditorialOpen</v>
      </c>
      <c r="S225" s="4" t="str">
        <f t="shared" si="10"/>
        <v>EditorialOpen</v>
      </c>
      <c r="T225" s="4" t="str">
        <f t="shared" si="11"/>
        <v>unassignedOpen</v>
      </c>
    </row>
    <row r="226" spans="1:20" ht="156.75" hidden="1">
      <c r="A226" s="4">
        <v>225</v>
      </c>
      <c r="B226" s="4" t="s">
        <v>113</v>
      </c>
      <c r="C226" s="4" t="s">
        <v>15</v>
      </c>
      <c r="D226" s="4">
        <v>75</v>
      </c>
      <c r="E226" s="4" t="s">
        <v>117</v>
      </c>
      <c r="G226" s="1" t="s">
        <v>118</v>
      </c>
      <c r="I226" s="4" t="s">
        <v>17</v>
      </c>
      <c r="J226" s="1" t="s">
        <v>119</v>
      </c>
      <c r="K226" s="4" t="s">
        <v>662</v>
      </c>
      <c r="L226" s="87"/>
      <c r="P226" s="42" t="s">
        <v>642</v>
      </c>
      <c r="Q226" s="46" t="s">
        <v>706</v>
      </c>
      <c r="R226" s="4" t="str">
        <f t="shared" si="9"/>
        <v>TechnicalOpen</v>
      </c>
      <c r="S226" s="4" t="str">
        <f t="shared" si="10"/>
        <v>MR-OFDMOpen</v>
      </c>
      <c r="T226" s="4" t="str">
        <f t="shared" si="11"/>
        <v>unassignedOpen</v>
      </c>
    </row>
    <row r="227" spans="1:20" ht="28.5" hidden="1">
      <c r="A227" s="4">
        <v>226</v>
      </c>
      <c r="B227" s="4" t="s">
        <v>113</v>
      </c>
      <c r="C227" s="4" t="s">
        <v>114</v>
      </c>
      <c r="D227" s="4">
        <v>83</v>
      </c>
      <c r="E227" s="4" t="s">
        <v>28</v>
      </c>
      <c r="G227" s="1" t="s">
        <v>115</v>
      </c>
      <c r="I227" s="4" t="s">
        <v>17</v>
      </c>
      <c r="J227" s="1" t="s">
        <v>116</v>
      </c>
      <c r="K227" s="4" t="s">
        <v>662</v>
      </c>
      <c r="L227" s="87"/>
      <c r="P227" s="46" t="s">
        <v>114</v>
      </c>
      <c r="Q227" s="46" t="s">
        <v>706</v>
      </c>
      <c r="R227" s="4" t="str">
        <f t="shared" si="9"/>
        <v>EditorialOpen</v>
      </c>
      <c r="S227" s="4" t="str">
        <f t="shared" si="10"/>
        <v>EditorialOpen</v>
      </c>
      <c r="T227" s="4" t="str">
        <f t="shared" si="11"/>
        <v>unassignedOpen</v>
      </c>
    </row>
    <row r="228" spans="1:20" ht="42.75">
      <c r="A228" s="4">
        <v>227</v>
      </c>
      <c r="B228" s="4" t="s">
        <v>106</v>
      </c>
      <c r="C228" s="4" t="s">
        <v>15</v>
      </c>
      <c r="D228" s="4">
        <v>125</v>
      </c>
      <c r="E228" s="4" t="s">
        <v>110</v>
      </c>
      <c r="F228" s="4">
        <v>50</v>
      </c>
      <c r="G228" s="1" t="s">
        <v>111</v>
      </c>
      <c r="I228" s="4" t="s">
        <v>17</v>
      </c>
      <c r="J228" s="1" t="s">
        <v>112</v>
      </c>
      <c r="K228" s="4" t="s">
        <v>662</v>
      </c>
      <c r="L228" s="89" t="s">
        <v>758</v>
      </c>
      <c r="P228" s="42" t="s">
        <v>635</v>
      </c>
      <c r="Q228" s="46" t="s">
        <v>706</v>
      </c>
      <c r="R228" s="4" t="str">
        <f t="shared" si="9"/>
        <v>TechnicalOpen</v>
      </c>
      <c r="S228" s="4" t="str">
        <f t="shared" si="10"/>
        <v>PICSOpen</v>
      </c>
      <c r="T228" s="4" t="str">
        <f t="shared" si="11"/>
        <v>unassignedOpen</v>
      </c>
    </row>
    <row r="229" spans="1:20" ht="42.75" hidden="1">
      <c r="A229" s="4">
        <v>228</v>
      </c>
      <c r="B229" s="4" t="s">
        <v>106</v>
      </c>
      <c r="C229" s="4" t="s">
        <v>15</v>
      </c>
      <c r="D229" s="4">
        <v>124</v>
      </c>
      <c r="E229" s="4" t="s">
        <v>107</v>
      </c>
      <c r="F229" s="4">
        <v>48</v>
      </c>
      <c r="G229" s="1" t="s">
        <v>108</v>
      </c>
      <c r="I229" s="4" t="s">
        <v>17</v>
      </c>
      <c r="J229" s="1" t="s">
        <v>109</v>
      </c>
      <c r="K229" s="4" t="s">
        <v>662</v>
      </c>
      <c r="L229" s="87"/>
      <c r="P229" s="42" t="s">
        <v>635</v>
      </c>
      <c r="Q229" s="46" t="s">
        <v>706</v>
      </c>
      <c r="R229" s="4" t="str">
        <f t="shared" si="9"/>
        <v>TechnicalOpen</v>
      </c>
      <c r="S229" s="4" t="str">
        <f t="shared" si="10"/>
        <v>PICSOpen</v>
      </c>
      <c r="T229" s="4" t="str">
        <f t="shared" si="11"/>
        <v>unassignedOpen</v>
      </c>
    </row>
    <row r="230" spans="1:20" ht="99.75" hidden="1">
      <c r="A230" s="4">
        <v>229</v>
      </c>
      <c r="B230" s="4" t="s">
        <v>89</v>
      </c>
      <c r="C230" s="4" t="s">
        <v>15</v>
      </c>
      <c r="D230" s="4">
        <v>7</v>
      </c>
      <c r="E230" s="4">
        <v>2</v>
      </c>
      <c r="F230" s="4">
        <v>35</v>
      </c>
      <c r="G230" s="1" t="s">
        <v>104</v>
      </c>
      <c r="I230" s="4" t="s">
        <v>65</v>
      </c>
      <c r="J230" s="1" t="s">
        <v>105</v>
      </c>
      <c r="K230" s="4" t="s">
        <v>662</v>
      </c>
      <c r="L230" s="87"/>
      <c r="P230" s="42" t="s">
        <v>637</v>
      </c>
      <c r="Q230" s="46" t="s">
        <v>706</v>
      </c>
      <c r="R230" s="4" t="str">
        <f t="shared" si="9"/>
        <v>TechnicalOpen</v>
      </c>
      <c r="S230" s="4" t="str">
        <f t="shared" si="10"/>
        <v>Mode SwitchOpen</v>
      </c>
      <c r="T230" s="4" t="str">
        <f t="shared" si="11"/>
        <v>unassignedOpen</v>
      </c>
    </row>
    <row r="231" spans="1:20" ht="57" hidden="1">
      <c r="A231" s="4">
        <v>230</v>
      </c>
      <c r="B231" s="4" t="s">
        <v>89</v>
      </c>
      <c r="C231" s="4" t="s">
        <v>15</v>
      </c>
      <c r="D231" s="4">
        <v>57</v>
      </c>
      <c r="E231" s="4">
        <v>3</v>
      </c>
      <c r="F231" s="4">
        <v>44</v>
      </c>
      <c r="G231" s="1" t="s">
        <v>102</v>
      </c>
      <c r="I231" s="4" t="s">
        <v>65</v>
      </c>
      <c r="J231" s="1" t="s">
        <v>103</v>
      </c>
      <c r="K231" s="4" t="s">
        <v>662</v>
      </c>
      <c r="L231" s="87"/>
      <c r="P231" s="42" t="s">
        <v>639</v>
      </c>
      <c r="Q231" s="46" t="s">
        <v>706</v>
      </c>
      <c r="R231" s="4" t="str">
        <f t="shared" si="9"/>
        <v>TechnicalOpen</v>
      </c>
      <c r="S231" s="4" t="str">
        <f t="shared" si="10"/>
        <v>MR-FSKOpen</v>
      </c>
      <c r="T231" s="4" t="str">
        <f t="shared" si="11"/>
        <v>unassignedOpen</v>
      </c>
    </row>
    <row r="232" spans="1:20" ht="57" hidden="1">
      <c r="A232" s="4">
        <v>231</v>
      </c>
      <c r="B232" s="4" t="s">
        <v>89</v>
      </c>
      <c r="C232" s="4" t="s">
        <v>15</v>
      </c>
      <c r="D232" s="4">
        <v>63</v>
      </c>
      <c r="E232" s="4">
        <v>5</v>
      </c>
      <c r="F232" s="4">
        <v>31</v>
      </c>
      <c r="G232" s="1" t="s">
        <v>100</v>
      </c>
      <c r="I232" s="4" t="s">
        <v>65</v>
      </c>
      <c r="J232" s="1" t="s">
        <v>101</v>
      </c>
      <c r="K232" s="4" t="s">
        <v>662</v>
      </c>
      <c r="L232" s="87"/>
      <c r="P232" s="42" t="s">
        <v>639</v>
      </c>
      <c r="Q232" s="46" t="s">
        <v>706</v>
      </c>
      <c r="R232" s="4" t="str">
        <f t="shared" si="9"/>
        <v>TechnicalOpen</v>
      </c>
      <c r="S232" s="4" t="str">
        <f t="shared" si="10"/>
        <v>MR-FSKOpen</v>
      </c>
      <c r="T232" s="4" t="str">
        <f t="shared" si="11"/>
        <v>unassignedOpen</v>
      </c>
    </row>
    <row r="233" spans="1:20" ht="42.75" hidden="1">
      <c r="A233" s="4">
        <v>232</v>
      </c>
      <c r="B233" s="4" t="s">
        <v>89</v>
      </c>
      <c r="C233" s="4" t="s">
        <v>15</v>
      </c>
      <c r="D233" s="4">
        <v>64</v>
      </c>
      <c r="E233" s="4">
        <v>3</v>
      </c>
      <c r="F233" s="4">
        <v>31</v>
      </c>
      <c r="G233" s="1" t="s">
        <v>98</v>
      </c>
      <c r="I233" s="4" t="s">
        <v>17</v>
      </c>
      <c r="J233" s="1" t="s">
        <v>99</v>
      </c>
      <c r="K233" s="4" t="s">
        <v>662</v>
      </c>
      <c r="L233" s="87"/>
      <c r="P233" s="42" t="s">
        <v>641</v>
      </c>
      <c r="Q233" s="46" t="s">
        <v>706</v>
      </c>
      <c r="R233" s="4" t="str">
        <f t="shared" si="9"/>
        <v>TechnicalOpen</v>
      </c>
      <c r="S233" s="4" t="str">
        <f t="shared" si="10"/>
        <v>Data WhiteningOpen</v>
      </c>
      <c r="T233" s="4" t="str">
        <f t="shared" si="11"/>
        <v>unassignedOpen</v>
      </c>
    </row>
    <row r="234" spans="1:20" ht="57" hidden="1">
      <c r="A234" s="4">
        <v>233</v>
      </c>
      <c r="B234" s="4" t="s">
        <v>89</v>
      </c>
      <c r="C234" s="4" t="s">
        <v>15</v>
      </c>
      <c r="D234" s="4">
        <v>68</v>
      </c>
      <c r="E234" s="4">
        <v>5</v>
      </c>
      <c r="F234" s="4">
        <v>53</v>
      </c>
      <c r="G234" s="1" t="s">
        <v>96</v>
      </c>
      <c r="I234" s="4" t="s">
        <v>65</v>
      </c>
      <c r="J234" s="1" t="s">
        <v>97</v>
      </c>
      <c r="K234" s="4" t="s">
        <v>662</v>
      </c>
      <c r="L234" s="87"/>
      <c r="P234" s="42" t="s">
        <v>625</v>
      </c>
      <c r="Q234" s="46" t="s">
        <v>706</v>
      </c>
      <c r="R234" s="4" t="str">
        <f t="shared" si="9"/>
        <v>TechnicalOpen</v>
      </c>
      <c r="S234" s="4" t="str">
        <f t="shared" si="10"/>
        <v>Radio SpecOpen</v>
      </c>
      <c r="T234" s="4" t="str">
        <f t="shared" si="11"/>
        <v>unassignedOpen</v>
      </c>
    </row>
    <row r="235" spans="1:20" ht="42.75" hidden="1">
      <c r="A235" s="4">
        <v>234</v>
      </c>
      <c r="B235" s="4" t="s">
        <v>89</v>
      </c>
      <c r="C235" s="4" t="s">
        <v>15</v>
      </c>
      <c r="D235" s="4">
        <v>90</v>
      </c>
      <c r="E235" s="4">
        <v>3</v>
      </c>
      <c r="F235" s="4">
        <v>16</v>
      </c>
      <c r="G235" s="1" t="s">
        <v>94</v>
      </c>
      <c r="I235" s="4" t="s">
        <v>65</v>
      </c>
      <c r="J235" s="1" t="s">
        <v>95</v>
      </c>
      <c r="K235" s="4" t="s">
        <v>662</v>
      </c>
      <c r="L235" s="87"/>
      <c r="P235" s="42" t="s">
        <v>625</v>
      </c>
      <c r="Q235" s="46" t="s">
        <v>706</v>
      </c>
      <c r="R235" s="4" t="str">
        <f t="shared" si="9"/>
        <v>TechnicalOpen</v>
      </c>
      <c r="S235" s="4" t="str">
        <f t="shared" si="10"/>
        <v>Radio SpecOpen</v>
      </c>
      <c r="T235" s="4" t="str">
        <f t="shared" si="11"/>
        <v>unassignedOpen</v>
      </c>
    </row>
    <row r="236" spans="1:20" ht="114" hidden="1">
      <c r="A236" s="4">
        <v>235</v>
      </c>
      <c r="B236" s="4" t="s">
        <v>89</v>
      </c>
      <c r="C236" s="4" t="s">
        <v>15</v>
      </c>
      <c r="D236" s="4">
        <v>117</v>
      </c>
      <c r="E236" s="4">
        <v>2</v>
      </c>
      <c r="F236" s="4">
        <v>48</v>
      </c>
      <c r="G236" s="1" t="s">
        <v>92</v>
      </c>
      <c r="I236" s="4" t="s">
        <v>65</v>
      </c>
      <c r="J236" s="1" t="s">
        <v>93</v>
      </c>
      <c r="K236" s="4" t="s">
        <v>662</v>
      </c>
      <c r="L236" s="87"/>
      <c r="P236" s="42" t="s">
        <v>625</v>
      </c>
      <c r="Q236" s="46" t="s">
        <v>706</v>
      </c>
      <c r="R236" s="4" t="str">
        <f t="shared" si="9"/>
        <v>TechnicalOpen</v>
      </c>
      <c r="S236" s="4" t="str">
        <f t="shared" si="10"/>
        <v>Radio SpecOpen</v>
      </c>
      <c r="T236" s="4" t="str">
        <f t="shared" si="11"/>
        <v>unassignedOpen</v>
      </c>
    </row>
    <row r="237" spans="1:20" ht="42.75" hidden="1">
      <c r="A237" s="4">
        <v>236</v>
      </c>
      <c r="B237" s="4" t="s">
        <v>89</v>
      </c>
      <c r="C237" s="4" t="s">
        <v>15</v>
      </c>
      <c r="D237" s="4">
        <v>119</v>
      </c>
      <c r="E237" s="4">
        <v>9</v>
      </c>
      <c r="F237" s="4">
        <v>52</v>
      </c>
      <c r="G237" s="1" t="s">
        <v>90</v>
      </c>
      <c r="I237" s="4" t="s">
        <v>65</v>
      </c>
      <c r="J237" s="1" t="s">
        <v>91</v>
      </c>
      <c r="K237" s="4" t="s">
        <v>662</v>
      </c>
      <c r="L237" s="87"/>
      <c r="P237" s="42" t="s">
        <v>625</v>
      </c>
      <c r="Q237" s="46" t="s">
        <v>706</v>
      </c>
      <c r="R237" s="4" t="str">
        <f t="shared" si="9"/>
        <v>TechnicalOpen</v>
      </c>
      <c r="S237" s="4" t="str">
        <f t="shared" si="10"/>
        <v>Radio SpecOpen</v>
      </c>
      <c r="T237" s="4" t="str">
        <f t="shared" si="11"/>
        <v>unassignedOpen</v>
      </c>
    </row>
    <row r="238" spans="1:20" ht="71.25" hidden="1">
      <c r="A238" s="4">
        <v>237</v>
      </c>
      <c r="B238" s="4" t="s">
        <v>63</v>
      </c>
      <c r="C238" s="4" t="s">
        <v>15</v>
      </c>
      <c r="D238" s="4">
        <v>19</v>
      </c>
      <c r="E238" s="4" t="s">
        <v>86</v>
      </c>
      <c r="F238" s="4">
        <v>54</v>
      </c>
      <c r="G238" s="1" t="s">
        <v>87</v>
      </c>
      <c r="I238" s="4" t="s">
        <v>65</v>
      </c>
      <c r="J238" s="1" t="s">
        <v>88</v>
      </c>
      <c r="K238" s="4" t="s">
        <v>662</v>
      </c>
      <c r="L238" s="87"/>
      <c r="P238" s="42" t="s">
        <v>631</v>
      </c>
      <c r="Q238" s="46" t="s">
        <v>706</v>
      </c>
      <c r="R238" s="4" t="str">
        <f t="shared" si="9"/>
        <v>TechnicalOpen</v>
      </c>
      <c r="S238" s="4" t="str">
        <f t="shared" si="10"/>
        <v>IEOpen</v>
      </c>
      <c r="T238" s="4" t="str">
        <f t="shared" si="11"/>
        <v>unassignedOpen</v>
      </c>
    </row>
    <row r="239" spans="1:20" ht="128.25" hidden="1">
      <c r="A239" s="4">
        <v>238</v>
      </c>
      <c r="B239" s="4" t="s">
        <v>63</v>
      </c>
      <c r="C239" s="4" t="s">
        <v>15</v>
      </c>
      <c r="D239" s="4">
        <v>31</v>
      </c>
      <c r="E239" s="4" t="s">
        <v>83</v>
      </c>
      <c r="F239" s="4">
        <v>43</v>
      </c>
      <c r="G239" s="1" t="s">
        <v>84</v>
      </c>
      <c r="I239" s="4" t="s">
        <v>65</v>
      </c>
      <c r="J239" s="1" t="s">
        <v>85</v>
      </c>
      <c r="K239" s="4" t="s">
        <v>662</v>
      </c>
      <c r="L239" s="87"/>
      <c r="P239" s="42" t="s">
        <v>633</v>
      </c>
      <c r="Q239" s="46" t="s">
        <v>706</v>
      </c>
      <c r="R239" s="4" t="str">
        <f t="shared" si="9"/>
        <v>TechnicalOpen</v>
      </c>
      <c r="S239" s="4" t="str">
        <f t="shared" si="10"/>
        <v>Frequency BandOpen</v>
      </c>
      <c r="T239" s="4" t="str">
        <f t="shared" si="11"/>
        <v>unassignedOpen</v>
      </c>
    </row>
    <row r="240" spans="1:20" ht="28.5" hidden="1">
      <c r="A240" s="4">
        <v>239</v>
      </c>
      <c r="B240" s="4" t="s">
        <v>63</v>
      </c>
      <c r="C240" s="4" t="s">
        <v>15</v>
      </c>
      <c r="D240" s="4">
        <v>41</v>
      </c>
      <c r="E240" s="4" t="s">
        <v>80</v>
      </c>
      <c r="F240" s="4">
        <v>12</v>
      </c>
      <c r="G240" s="1" t="s">
        <v>81</v>
      </c>
      <c r="I240" s="4" t="s">
        <v>65</v>
      </c>
      <c r="J240" s="1" t="s">
        <v>82</v>
      </c>
      <c r="K240" s="4" t="s">
        <v>662</v>
      </c>
      <c r="L240" s="87"/>
      <c r="P240" s="42" t="s">
        <v>642</v>
      </c>
      <c r="Q240" s="46" t="s">
        <v>706</v>
      </c>
      <c r="R240" s="4" t="str">
        <f t="shared" si="9"/>
        <v>TechnicalOpen</v>
      </c>
      <c r="S240" s="4" t="str">
        <f t="shared" si="10"/>
        <v>MR-OFDMOpen</v>
      </c>
      <c r="T240" s="4" t="str">
        <f t="shared" si="11"/>
        <v>unassignedOpen</v>
      </c>
    </row>
    <row r="241" spans="1:20" ht="156.75" hidden="1">
      <c r="A241" s="4">
        <v>240</v>
      </c>
      <c r="B241" s="4" t="s">
        <v>63</v>
      </c>
      <c r="C241" s="4" t="s">
        <v>15</v>
      </c>
      <c r="D241" s="4">
        <v>58</v>
      </c>
      <c r="E241" s="4" t="s">
        <v>77</v>
      </c>
      <c r="F241" s="4">
        <v>1</v>
      </c>
      <c r="G241" s="1" t="s">
        <v>78</v>
      </c>
      <c r="I241" s="4" t="s">
        <v>65</v>
      </c>
      <c r="J241" s="1" t="s">
        <v>79</v>
      </c>
      <c r="K241" s="4" t="s">
        <v>662</v>
      </c>
      <c r="L241" s="87"/>
      <c r="P241" s="42" t="s">
        <v>628</v>
      </c>
      <c r="Q241" s="46" t="s">
        <v>706</v>
      </c>
      <c r="R241" s="4" t="str">
        <f t="shared" si="9"/>
        <v>TechnicalOpen</v>
      </c>
      <c r="S241" s="4" t="str">
        <f t="shared" si="10"/>
        <v>FECOpen</v>
      </c>
      <c r="T241" s="4" t="str">
        <f t="shared" si="11"/>
        <v>unassignedOpen</v>
      </c>
    </row>
    <row r="242" spans="1:20" ht="71.25" hidden="1">
      <c r="A242" s="4">
        <v>241</v>
      </c>
      <c r="B242" s="4" t="s">
        <v>63</v>
      </c>
      <c r="C242" s="4" t="s">
        <v>15</v>
      </c>
      <c r="D242" s="4">
        <v>70</v>
      </c>
      <c r="E242" s="4" t="s">
        <v>75</v>
      </c>
      <c r="F242" s="4">
        <v>24</v>
      </c>
      <c r="G242" s="1" t="s">
        <v>68</v>
      </c>
      <c r="I242" s="4" t="s">
        <v>65</v>
      </c>
      <c r="J242" s="1" t="s">
        <v>76</v>
      </c>
      <c r="K242" s="4" t="s">
        <v>662</v>
      </c>
      <c r="L242" s="87"/>
      <c r="P242" s="42" t="s">
        <v>625</v>
      </c>
      <c r="Q242" s="46" t="s">
        <v>706</v>
      </c>
      <c r="R242" s="4" t="str">
        <f t="shared" si="9"/>
        <v>TechnicalOpen</v>
      </c>
      <c r="S242" s="4" t="str">
        <f t="shared" si="10"/>
        <v>Radio SpecOpen</v>
      </c>
      <c r="T242" s="4" t="str">
        <f t="shared" si="11"/>
        <v>unassignedOpen</v>
      </c>
    </row>
    <row r="243" spans="1:20" ht="71.25" hidden="1">
      <c r="A243" s="4">
        <v>242</v>
      </c>
      <c r="B243" s="4" t="s">
        <v>63</v>
      </c>
      <c r="C243" s="4" t="s">
        <v>15</v>
      </c>
      <c r="D243" s="4">
        <v>92</v>
      </c>
      <c r="E243" s="4" t="s">
        <v>73</v>
      </c>
      <c r="F243" s="4">
        <v>16</v>
      </c>
      <c r="G243" s="1" t="s">
        <v>68</v>
      </c>
      <c r="I243" s="4" t="s">
        <v>65</v>
      </c>
      <c r="J243" s="1" t="s">
        <v>74</v>
      </c>
      <c r="K243" s="4" t="s">
        <v>662</v>
      </c>
      <c r="L243" s="87"/>
      <c r="P243" s="42" t="s">
        <v>625</v>
      </c>
      <c r="Q243" s="46" t="s">
        <v>706</v>
      </c>
      <c r="R243" s="4" t="str">
        <f t="shared" si="9"/>
        <v>TechnicalOpen</v>
      </c>
      <c r="S243" s="4" t="str">
        <f t="shared" si="10"/>
        <v>Radio SpecOpen</v>
      </c>
      <c r="T243" s="4" t="str">
        <f t="shared" si="11"/>
        <v>unassignedOpen</v>
      </c>
    </row>
    <row r="244" spans="1:20" ht="28.5" hidden="1">
      <c r="A244" s="4">
        <v>243</v>
      </c>
      <c r="B244" s="4" t="s">
        <v>63</v>
      </c>
      <c r="C244" s="4" t="s">
        <v>15</v>
      </c>
      <c r="D244" s="4">
        <v>114</v>
      </c>
      <c r="E244" s="4" t="s">
        <v>70</v>
      </c>
      <c r="F244" s="4">
        <v>42</v>
      </c>
      <c r="G244" s="1" t="s">
        <v>71</v>
      </c>
      <c r="I244" s="4" t="s">
        <v>65</v>
      </c>
      <c r="J244" s="1" t="s">
        <v>72</v>
      </c>
      <c r="K244" s="4" t="s">
        <v>662</v>
      </c>
      <c r="L244" s="87"/>
      <c r="P244" s="42" t="s">
        <v>638</v>
      </c>
      <c r="Q244" s="46" t="s">
        <v>706</v>
      </c>
      <c r="R244" s="4" t="str">
        <f t="shared" si="9"/>
        <v>TechnicalOpen</v>
      </c>
      <c r="S244" s="4" t="str">
        <f t="shared" si="10"/>
        <v>MR-O-QPSKOpen</v>
      </c>
      <c r="T244" s="4" t="str">
        <f t="shared" si="11"/>
        <v>unassignedOpen</v>
      </c>
    </row>
    <row r="245" spans="1:20" ht="71.25" hidden="1">
      <c r="A245" s="4">
        <v>244</v>
      </c>
      <c r="B245" s="4" t="s">
        <v>63</v>
      </c>
      <c r="C245" s="4" t="s">
        <v>15</v>
      </c>
      <c r="D245" s="4">
        <v>120</v>
      </c>
      <c r="E245" s="4" t="s">
        <v>67</v>
      </c>
      <c r="F245" s="4">
        <v>3</v>
      </c>
      <c r="G245" s="1" t="s">
        <v>68</v>
      </c>
      <c r="I245" s="4" t="s">
        <v>65</v>
      </c>
      <c r="J245" s="1" t="s">
        <v>69</v>
      </c>
      <c r="K245" s="4" t="s">
        <v>662</v>
      </c>
      <c r="L245" s="87"/>
      <c r="P245" s="42" t="s">
        <v>638</v>
      </c>
      <c r="Q245" s="46" t="s">
        <v>706</v>
      </c>
      <c r="R245" s="4" t="str">
        <f t="shared" si="9"/>
        <v>TechnicalOpen</v>
      </c>
      <c r="S245" s="4" t="str">
        <f t="shared" si="10"/>
        <v>MR-O-QPSKOpen</v>
      </c>
      <c r="T245" s="4" t="str">
        <f t="shared" si="11"/>
        <v>unassignedOpen</v>
      </c>
    </row>
    <row r="246" spans="1:20" ht="28.5" hidden="1">
      <c r="A246" s="4">
        <v>245</v>
      </c>
      <c r="B246" s="4" t="s">
        <v>63</v>
      </c>
      <c r="C246" s="4" t="s">
        <v>15</v>
      </c>
      <c r="D246" s="4">
        <v>193</v>
      </c>
      <c r="F246" s="4">
        <v>20</v>
      </c>
      <c r="G246" s="1" t="s">
        <v>64</v>
      </c>
      <c r="I246" s="4" t="s">
        <v>65</v>
      </c>
      <c r="J246" s="1" t="s">
        <v>66</v>
      </c>
      <c r="K246" s="4" t="s">
        <v>662</v>
      </c>
      <c r="L246" s="87"/>
      <c r="P246" s="42" t="s">
        <v>638</v>
      </c>
      <c r="Q246" s="46" t="s">
        <v>706</v>
      </c>
      <c r="R246" s="4" t="str">
        <f t="shared" si="9"/>
        <v>TechnicalOpen</v>
      </c>
      <c r="S246" s="4" t="str">
        <f t="shared" si="10"/>
        <v>MR-O-QPSKOpen</v>
      </c>
      <c r="T246" s="4" t="str">
        <f t="shared" si="11"/>
        <v>unassignedOpen</v>
      </c>
    </row>
    <row r="247" spans="1:20" ht="199.5" hidden="1">
      <c r="A247" s="4">
        <v>246</v>
      </c>
      <c r="B247" s="4" t="s">
        <v>54</v>
      </c>
      <c r="C247" s="4" t="s">
        <v>15</v>
      </c>
      <c r="D247" s="4">
        <v>7</v>
      </c>
      <c r="E247" s="4" t="s">
        <v>60</v>
      </c>
      <c r="G247" s="1" t="s">
        <v>61</v>
      </c>
      <c r="I247" s="4" t="s">
        <v>17</v>
      </c>
      <c r="J247" s="1" t="s">
        <v>62</v>
      </c>
      <c r="K247" s="4" t="s">
        <v>662</v>
      </c>
      <c r="L247" s="87"/>
      <c r="P247" s="42" t="s">
        <v>125</v>
      </c>
      <c r="Q247" s="46" t="s">
        <v>706</v>
      </c>
      <c r="R247" s="4" t="str">
        <f t="shared" si="9"/>
        <v>TechnicalOpen</v>
      </c>
      <c r="S247" s="4" t="str">
        <f t="shared" si="10"/>
        <v>GeneralOpen</v>
      </c>
      <c r="T247" s="4" t="str">
        <f t="shared" si="11"/>
        <v>unassignedOpen</v>
      </c>
    </row>
    <row r="248" spans="1:20" ht="128.25">
      <c r="A248" s="4">
        <v>247</v>
      </c>
      <c r="B248" s="4" t="s">
        <v>54</v>
      </c>
      <c r="C248" s="4" t="s">
        <v>15</v>
      </c>
      <c r="D248" s="4">
        <v>7</v>
      </c>
      <c r="E248" s="4" t="s">
        <v>55</v>
      </c>
      <c r="G248" s="1" t="s">
        <v>58</v>
      </c>
      <c r="I248" s="4" t="s">
        <v>17</v>
      </c>
      <c r="J248" s="1" t="s">
        <v>59</v>
      </c>
      <c r="K248" s="4" t="s">
        <v>662</v>
      </c>
      <c r="L248" s="89" t="s">
        <v>766</v>
      </c>
      <c r="P248" s="42" t="s">
        <v>645</v>
      </c>
      <c r="Q248" s="46" t="s">
        <v>706</v>
      </c>
      <c r="R248" s="4" t="str">
        <f t="shared" si="9"/>
        <v>TechnicalOpen</v>
      </c>
      <c r="S248" s="4" t="str">
        <f t="shared" si="10"/>
        <v>CoexistenceOpen</v>
      </c>
      <c r="T248" s="4" t="str">
        <f t="shared" si="11"/>
        <v>unassignedOpen</v>
      </c>
    </row>
    <row r="249" spans="1:20" ht="99.75">
      <c r="A249" s="4">
        <v>248</v>
      </c>
      <c r="B249" s="4" t="s">
        <v>54</v>
      </c>
      <c r="C249" s="4" t="s">
        <v>15</v>
      </c>
      <c r="D249" s="4">
        <v>7</v>
      </c>
      <c r="E249" s="4" t="s">
        <v>55</v>
      </c>
      <c r="G249" s="1" t="s">
        <v>56</v>
      </c>
      <c r="I249" s="4" t="s">
        <v>17</v>
      </c>
      <c r="J249" s="1" t="s">
        <v>57</v>
      </c>
      <c r="K249" s="4" t="s">
        <v>662</v>
      </c>
      <c r="L249" s="89" t="s">
        <v>766</v>
      </c>
      <c r="P249" s="42" t="s">
        <v>645</v>
      </c>
      <c r="Q249" s="46" t="s">
        <v>706</v>
      </c>
      <c r="R249" s="4" t="str">
        <f t="shared" si="9"/>
        <v>TechnicalOpen</v>
      </c>
      <c r="S249" s="4" t="str">
        <f t="shared" si="10"/>
        <v>CoexistenceOpen</v>
      </c>
      <c r="T249" s="4" t="str">
        <f t="shared" si="11"/>
        <v>unassignedOpen</v>
      </c>
    </row>
    <row r="250" spans="1:20" ht="91.5" customHeight="1">
      <c r="A250" s="4">
        <v>249</v>
      </c>
      <c r="B250" s="4" t="s">
        <v>14</v>
      </c>
      <c r="C250" s="4" t="s">
        <v>15</v>
      </c>
      <c r="D250" s="4">
        <v>41</v>
      </c>
      <c r="E250" s="4" t="s">
        <v>51</v>
      </c>
      <c r="F250" s="4">
        <v>39</v>
      </c>
      <c r="G250" s="1" t="s">
        <v>52</v>
      </c>
      <c r="I250" s="4" t="s">
        <v>17</v>
      </c>
      <c r="J250" s="1" t="s">
        <v>53</v>
      </c>
      <c r="K250" s="4" t="s">
        <v>662</v>
      </c>
      <c r="L250" s="89" t="s">
        <v>765</v>
      </c>
      <c r="P250" s="42" t="s">
        <v>644</v>
      </c>
      <c r="Q250" s="46" t="s">
        <v>706</v>
      </c>
      <c r="R250" s="4" t="str">
        <f t="shared" si="9"/>
        <v>TechnicalOpen</v>
      </c>
      <c r="S250" s="4" t="str">
        <f t="shared" si="10"/>
        <v>CSMOpen</v>
      </c>
      <c r="T250" s="4" t="str">
        <f t="shared" si="11"/>
        <v>unassignedOpen</v>
      </c>
    </row>
    <row r="251" spans="1:20" ht="85.5" hidden="1">
      <c r="A251" s="4">
        <v>250</v>
      </c>
      <c r="B251" s="4" t="s">
        <v>14</v>
      </c>
      <c r="C251" s="4" t="s">
        <v>15</v>
      </c>
      <c r="D251" s="4">
        <v>51</v>
      </c>
      <c r="E251" s="4">
        <v>16</v>
      </c>
      <c r="F251" s="4">
        <v>13</v>
      </c>
      <c r="G251" s="1" t="s">
        <v>49</v>
      </c>
      <c r="I251" s="4" t="s">
        <v>17</v>
      </c>
      <c r="J251" s="1" t="s">
        <v>50</v>
      </c>
      <c r="K251" s="4" t="s">
        <v>662</v>
      </c>
      <c r="L251" s="87"/>
      <c r="P251" s="42" t="s">
        <v>639</v>
      </c>
      <c r="Q251" s="46" t="s">
        <v>706</v>
      </c>
      <c r="R251" s="4" t="str">
        <f t="shared" si="9"/>
        <v>TechnicalOpen</v>
      </c>
      <c r="S251" s="4" t="str">
        <f t="shared" si="10"/>
        <v>MR-FSKOpen</v>
      </c>
      <c r="T251" s="4" t="str">
        <f t="shared" si="11"/>
        <v>unassignedOpen</v>
      </c>
    </row>
    <row r="252" spans="1:20" ht="99.75" hidden="1">
      <c r="A252" s="4">
        <v>251</v>
      </c>
      <c r="B252" s="4" t="s">
        <v>14</v>
      </c>
      <c r="C252" s="4" t="s">
        <v>15</v>
      </c>
      <c r="D252" s="4">
        <v>65</v>
      </c>
      <c r="E252" s="4" t="s">
        <v>45</v>
      </c>
      <c r="F252" s="4">
        <v>48</v>
      </c>
      <c r="G252" s="1" t="s">
        <v>46</v>
      </c>
      <c r="I252" s="4" t="s">
        <v>17</v>
      </c>
      <c r="J252" s="1" t="s">
        <v>48</v>
      </c>
      <c r="K252" s="4" t="s">
        <v>662</v>
      </c>
      <c r="L252" s="87"/>
      <c r="P252" s="42" t="s">
        <v>637</v>
      </c>
      <c r="Q252" s="46" t="s">
        <v>706</v>
      </c>
      <c r="R252" s="4" t="str">
        <f t="shared" si="9"/>
        <v>TechnicalOpen</v>
      </c>
      <c r="S252" s="4" t="str">
        <f t="shared" si="10"/>
        <v>Mode SwitchOpen</v>
      </c>
      <c r="T252" s="4" t="str">
        <f t="shared" si="11"/>
        <v>unassignedOpen</v>
      </c>
    </row>
    <row r="253" spans="1:20" ht="99.75" hidden="1">
      <c r="A253" s="4">
        <v>252</v>
      </c>
      <c r="B253" s="4" t="s">
        <v>14</v>
      </c>
      <c r="C253" s="4" t="s">
        <v>15</v>
      </c>
      <c r="D253" s="4">
        <v>65</v>
      </c>
      <c r="E253" s="4" t="s">
        <v>45</v>
      </c>
      <c r="F253" s="4">
        <v>40</v>
      </c>
      <c r="G253" s="1" t="s">
        <v>46</v>
      </c>
      <c r="I253" s="4" t="s">
        <v>17</v>
      </c>
      <c r="J253" s="1" t="s">
        <v>47</v>
      </c>
      <c r="K253" s="4" t="s">
        <v>662</v>
      </c>
      <c r="L253" s="87"/>
      <c r="P253" s="42" t="s">
        <v>637</v>
      </c>
      <c r="Q253" s="46" t="s">
        <v>706</v>
      </c>
      <c r="R253" s="4" t="str">
        <f t="shared" si="9"/>
        <v>TechnicalOpen</v>
      </c>
      <c r="S253" s="4" t="str">
        <f t="shared" si="10"/>
        <v>Mode SwitchOpen</v>
      </c>
      <c r="T253" s="4" t="str">
        <f t="shared" si="11"/>
        <v>unassignedOpen</v>
      </c>
    </row>
    <row r="254" spans="1:20" ht="71.25" hidden="1">
      <c r="A254" s="4">
        <v>253</v>
      </c>
      <c r="B254" s="4" t="s">
        <v>14</v>
      </c>
      <c r="C254" s="4" t="s">
        <v>15</v>
      </c>
      <c r="D254" s="4">
        <v>69</v>
      </c>
      <c r="E254" s="4" t="s">
        <v>42</v>
      </c>
      <c r="F254" s="4">
        <v>19</v>
      </c>
      <c r="G254" s="1" t="s">
        <v>43</v>
      </c>
      <c r="I254" s="4" t="s">
        <v>17</v>
      </c>
      <c r="J254" s="1" t="s">
        <v>44</v>
      </c>
      <c r="K254" s="4" t="s">
        <v>662</v>
      </c>
      <c r="L254" s="87"/>
      <c r="P254" s="42" t="s">
        <v>625</v>
      </c>
      <c r="Q254" s="46" t="s">
        <v>706</v>
      </c>
      <c r="R254" s="4" t="str">
        <f t="shared" si="9"/>
        <v>TechnicalOpen</v>
      </c>
      <c r="S254" s="4" t="str">
        <f t="shared" si="10"/>
        <v>Radio SpecOpen</v>
      </c>
      <c r="T254" s="4" t="str">
        <f t="shared" si="11"/>
        <v>unassignedOpen</v>
      </c>
    </row>
    <row r="255" spans="1:20" ht="114" hidden="1">
      <c r="A255" s="4">
        <v>254</v>
      </c>
      <c r="B255" s="4" t="s">
        <v>14</v>
      </c>
      <c r="C255" s="4" t="s">
        <v>15</v>
      </c>
      <c r="D255" s="4">
        <v>69</v>
      </c>
      <c r="E255" s="4" t="s">
        <v>37</v>
      </c>
      <c r="F255" s="4">
        <v>53</v>
      </c>
      <c r="G255" s="1" t="s">
        <v>40</v>
      </c>
      <c r="I255" s="4" t="s">
        <v>17</v>
      </c>
      <c r="J255" s="1" t="s">
        <v>41</v>
      </c>
      <c r="K255" s="4" t="s">
        <v>662</v>
      </c>
      <c r="L255" s="87"/>
      <c r="P255" s="42" t="s">
        <v>625</v>
      </c>
      <c r="Q255" s="46" t="s">
        <v>706</v>
      </c>
      <c r="R255" s="4" t="str">
        <f t="shared" si="9"/>
        <v>TechnicalOpen</v>
      </c>
      <c r="S255" s="4" t="str">
        <f t="shared" si="10"/>
        <v>Radio SpecOpen</v>
      </c>
      <c r="T255" s="4" t="str">
        <f t="shared" si="11"/>
        <v>unassignedOpen</v>
      </c>
    </row>
    <row r="256" spans="1:20" ht="114" hidden="1">
      <c r="A256" s="4">
        <v>255</v>
      </c>
      <c r="B256" s="4" t="s">
        <v>14</v>
      </c>
      <c r="C256" s="4" t="s">
        <v>15</v>
      </c>
      <c r="D256" s="4">
        <v>70</v>
      </c>
      <c r="E256" s="4" t="s">
        <v>37</v>
      </c>
      <c r="F256" s="4">
        <v>1</v>
      </c>
      <c r="G256" s="1" t="s">
        <v>38</v>
      </c>
      <c r="I256" s="4" t="s">
        <v>17</v>
      </c>
      <c r="J256" s="1" t="s">
        <v>39</v>
      </c>
      <c r="K256" s="4" t="s">
        <v>662</v>
      </c>
      <c r="L256" s="87"/>
      <c r="P256" s="42" t="s">
        <v>625</v>
      </c>
      <c r="Q256" s="46" t="s">
        <v>706</v>
      </c>
      <c r="R256" s="4" t="str">
        <f t="shared" si="9"/>
        <v>TechnicalOpen</v>
      </c>
      <c r="S256" s="4" t="str">
        <f t="shared" si="10"/>
        <v>Radio SpecOpen</v>
      </c>
      <c r="T256" s="4" t="str">
        <f t="shared" si="11"/>
        <v>unassignedOpen</v>
      </c>
    </row>
    <row r="257" spans="1:20" ht="85.5" hidden="1">
      <c r="A257" s="4">
        <v>256</v>
      </c>
      <c r="B257" s="4" t="s">
        <v>14</v>
      </c>
      <c r="C257" s="4" t="s">
        <v>15</v>
      </c>
      <c r="D257" s="4">
        <v>74</v>
      </c>
      <c r="E257" s="4" t="s">
        <v>34</v>
      </c>
      <c r="F257" s="4">
        <v>35</v>
      </c>
      <c r="G257" s="1" t="s">
        <v>35</v>
      </c>
      <c r="I257" s="4" t="s">
        <v>17</v>
      </c>
      <c r="J257" s="1" t="s">
        <v>36</v>
      </c>
      <c r="K257" s="4" t="s">
        <v>662</v>
      </c>
      <c r="L257" s="87"/>
      <c r="P257" s="42" t="s">
        <v>642</v>
      </c>
      <c r="Q257" s="46" t="s">
        <v>706</v>
      </c>
      <c r="R257" s="4" t="str">
        <f t="shared" si="9"/>
        <v>TechnicalOpen</v>
      </c>
      <c r="S257" s="4" t="str">
        <f t="shared" si="10"/>
        <v>MR-OFDMOpen</v>
      </c>
      <c r="T257" s="4" t="str">
        <f t="shared" si="11"/>
        <v>unassignedOpen</v>
      </c>
    </row>
    <row r="258" spans="1:20" ht="114" hidden="1">
      <c r="A258" s="4">
        <v>257</v>
      </c>
      <c r="B258" s="4" t="s">
        <v>14</v>
      </c>
      <c r="C258" s="4" t="s">
        <v>15</v>
      </c>
      <c r="D258" s="4">
        <v>79</v>
      </c>
      <c r="E258" s="4" t="s">
        <v>31</v>
      </c>
      <c r="F258" s="4">
        <v>25</v>
      </c>
      <c r="G258" s="1" t="s">
        <v>32</v>
      </c>
      <c r="I258" s="4" t="s">
        <v>17</v>
      </c>
      <c r="J258" s="1" t="s">
        <v>33</v>
      </c>
      <c r="K258" s="4" t="s">
        <v>662</v>
      </c>
      <c r="L258" s="87"/>
      <c r="P258" s="42" t="s">
        <v>642</v>
      </c>
      <c r="Q258" s="46" t="s">
        <v>706</v>
      </c>
      <c r="R258" s="4" t="str">
        <f t="shared" si="9"/>
        <v>TechnicalOpen</v>
      </c>
      <c r="S258" s="4" t="str">
        <f t="shared" si="10"/>
        <v>MR-OFDMOpen</v>
      </c>
      <c r="T258" s="4" t="str">
        <f t="shared" si="11"/>
        <v>unassignedOpen</v>
      </c>
    </row>
    <row r="259" spans="1:20" ht="85.5" hidden="1">
      <c r="A259" s="4">
        <v>258</v>
      </c>
      <c r="B259" s="4" t="s">
        <v>14</v>
      </c>
      <c r="C259" s="4" t="s">
        <v>15</v>
      </c>
      <c r="D259" s="4">
        <v>84</v>
      </c>
      <c r="E259" s="4" t="s">
        <v>28</v>
      </c>
      <c r="F259" s="4">
        <v>5</v>
      </c>
      <c r="G259" s="1" t="s">
        <v>29</v>
      </c>
      <c r="I259" s="4" t="s">
        <v>17</v>
      </c>
      <c r="J259" s="1" t="s">
        <v>30</v>
      </c>
      <c r="K259" s="4" t="s">
        <v>662</v>
      </c>
      <c r="L259" s="87"/>
      <c r="P259" s="42" t="s">
        <v>642</v>
      </c>
      <c r="Q259" s="46" t="s">
        <v>706</v>
      </c>
      <c r="R259" s="4" t="str">
        <f t="shared" ref="R259:R263" si="12">CONCATENATE(C259,K259)</f>
        <v>TechnicalOpen</v>
      </c>
      <c r="S259" s="4" t="str">
        <f t="shared" ref="S259:S263" si="13">CONCATENATE(P259,K259)</f>
        <v>MR-OFDMOpen</v>
      </c>
      <c r="T259" s="4" t="str">
        <f t="shared" ref="T259:T263" si="14">CONCATENATE(Q259,K259)</f>
        <v>unassignedOpen</v>
      </c>
    </row>
    <row r="260" spans="1:20" ht="57" hidden="1">
      <c r="A260" s="4">
        <v>259</v>
      </c>
      <c r="B260" s="4" t="s">
        <v>14</v>
      </c>
      <c r="C260" s="4" t="s">
        <v>15</v>
      </c>
      <c r="D260" s="4">
        <v>87</v>
      </c>
      <c r="E260" s="4" t="s">
        <v>25</v>
      </c>
      <c r="F260" s="4">
        <v>47</v>
      </c>
      <c r="G260" s="1" t="s">
        <v>26</v>
      </c>
      <c r="I260" s="4" t="s">
        <v>17</v>
      </c>
      <c r="J260" s="1" t="s">
        <v>27</v>
      </c>
      <c r="K260" s="4" t="s">
        <v>662</v>
      </c>
      <c r="L260" s="87"/>
      <c r="P260" s="42" t="s">
        <v>642</v>
      </c>
      <c r="Q260" s="46" t="s">
        <v>706</v>
      </c>
      <c r="R260" s="4" t="str">
        <f t="shared" si="12"/>
        <v>TechnicalOpen</v>
      </c>
      <c r="S260" s="4" t="str">
        <f t="shared" si="13"/>
        <v>MR-OFDMOpen</v>
      </c>
      <c r="T260" s="4" t="str">
        <f t="shared" si="14"/>
        <v>unassignedOpen</v>
      </c>
    </row>
    <row r="261" spans="1:20" ht="114" hidden="1">
      <c r="A261" s="4">
        <v>260</v>
      </c>
      <c r="B261" s="4" t="s">
        <v>14</v>
      </c>
      <c r="C261" s="4" t="s">
        <v>15</v>
      </c>
      <c r="D261" s="4">
        <v>91</v>
      </c>
      <c r="E261" s="4" t="s">
        <v>22</v>
      </c>
      <c r="F261" s="4">
        <v>1</v>
      </c>
      <c r="G261" s="1" t="s">
        <v>23</v>
      </c>
      <c r="I261" s="4" t="s">
        <v>17</v>
      </c>
      <c r="J261" s="1" t="s">
        <v>24</v>
      </c>
      <c r="K261" s="4" t="s">
        <v>662</v>
      </c>
      <c r="L261" s="87"/>
      <c r="P261" s="42" t="s">
        <v>625</v>
      </c>
      <c r="Q261" s="46" t="s">
        <v>706</v>
      </c>
      <c r="R261" s="4" t="str">
        <f t="shared" si="12"/>
        <v>TechnicalOpen</v>
      </c>
      <c r="S261" s="4" t="str">
        <f t="shared" si="13"/>
        <v>Radio SpecOpen</v>
      </c>
      <c r="T261" s="4" t="str">
        <f t="shared" si="14"/>
        <v>unassignedOpen</v>
      </c>
    </row>
    <row r="262" spans="1:20" ht="71.25" hidden="1">
      <c r="A262" s="4">
        <v>261</v>
      </c>
      <c r="B262" s="4" t="s">
        <v>14</v>
      </c>
      <c r="C262" s="4" t="s">
        <v>15</v>
      </c>
      <c r="D262" s="4">
        <v>127</v>
      </c>
      <c r="E262" s="4" t="s">
        <v>19</v>
      </c>
      <c r="F262" s="4">
        <v>12</v>
      </c>
      <c r="G262" s="1" t="s">
        <v>20</v>
      </c>
      <c r="I262" s="4" t="s">
        <v>17</v>
      </c>
      <c r="J262" s="1" t="s">
        <v>21</v>
      </c>
      <c r="K262" s="4" t="s">
        <v>662</v>
      </c>
      <c r="L262" s="87"/>
      <c r="P262" s="42" t="s">
        <v>639</v>
      </c>
      <c r="Q262" s="46" t="s">
        <v>706</v>
      </c>
      <c r="R262" s="4" t="str">
        <f t="shared" si="12"/>
        <v>TechnicalOpen</v>
      </c>
      <c r="S262" s="4" t="str">
        <f t="shared" si="13"/>
        <v>MR-FSKOpen</v>
      </c>
      <c r="T262" s="4" t="str">
        <f t="shared" si="14"/>
        <v>unassignedOpen</v>
      </c>
    </row>
    <row r="263" spans="1:20" ht="71.25" hidden="1">
      <c r="A263" s="4">
        <v>262</v>
      </c>
      <c r="B263" s="4" t="s">
        <v>14</v>
      </c>
      <c r="C263" s="4" t="s">
        <v>15</v>
      </c>
      <c r="D263" s="4">
        <v>7</v>
      </c>
      <c r="E263" s="4">
        <v>4</v>
      </c>
      <c r="G263" s="1" t="s">
        <v>16</v>
      </c>
      <c r="I263" s="4" t="s">
        <v>17</v>
      </c>
      <c r="J263" s="1" t="s">
        <v>18</v>
      </c>
      <c r="K263" s="4" t="s">
        <v>662</v>
      </c>
      <c r="L263" s="87"/>
      <c r="P263" s="42" t="s">
        <v>634</v>
      </c>
      <c r="Q263" s="46" t="s">
        <v>706</v>
      </c>
      <c r="R263" s="4" t="str">
        <f t="shared" si="12"/>
        <v>TechnicalOpen</v>
      </c>
      <c r="S263" s="4" t="str">
        <f t="shared" si="13"/>
        <v>MACOpen</v>
      </c>
      <c r="T263" s="4" t="str">
        <f t="shared" si="14"/>
        <v>unassignedOpen</v>
      </c>
    </row>
  </sheetData>
  <sheetProtection sort="0" autoFilter="0"/>
  <autoFilter ref="A1:T263">
    <filterColumn colId="11">
      <customFilters>
        <customFilter operator="notEqual" val=" "/>
      </customFilters>
    </filterColumn>
  </autoFilter>
  <phoneticPr fontId="22"/>
  <hyperlinks>
    <hyperlink ref="H77" location="'CID76'!A1" display="73870700003-comment(1)_rev_NICT0829r1.doc"/>
  </hyperlink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Summary!$A$3:$A$8</xm:f>
          </x14:formula1>
          <xm:sqref>K2:K263</xm:sqref>
        </x14:dataValidation>
        <x14:dataValidation type="list" errorStyle="warning" allowBlank="1" showInputMessage="1" showErrorMessage="1">
          <x14:formula1>
            <xm:f>Summary!$A$17:$A$57</xm:f>
          </x14:formula1>
          <xm:sqref>Q2:Q263</xm:sqref>
        </x14:dataValidation>
        <x14:dataValidation type="list" allowBlank="1" showInputMessage="1" showErrorMessage="1">
          <x14:formula1>
            <xm:f>Summary!$G$17:$G$39</xm:f>
          </x14:formula1>
          <xm:sqref>P2:P263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L176"/>
  <sheetViews>
    <sheetView workbookViewId="0">
      <selection activeCell="B15" sqref="B15"/>
    </sheetView>
  </sheetViews>
  <sheetFormatPr defaultColWidth="11" defaultRowHeight="14.25"/>
  <cols>
    <col min="1" max="1" width="20.375" bestFit="1" customWidth="1"/>
    <col min="4" max="4" width="14.5" bestFit="1" customWidth="1"/>
    <col min="6" max="6" width="10.125" customWidth="1"/>
    <col min="7" max="7" width="15" customWidth="1"/>
    <col min="8" max="8" width="13" bestFit="1" customWidth="1"/>
  </cols>
  <sheetData>
    <row r="2" spans="1:12">
      <c r="A2" s="82" t="s">
        <v>646</v>
      </c>
      <c r="B2" s="74">
        <f>COUNTIF(Comments!C2:C263,"Technical")+COUNTIF(Comments!C2:C263,"General")</f>
        <v>175</v>
      </c>
      <c r="C2" s="48"/>
      <c r="D2" s="82" t="s">
        <v>114</v>
      </c>
      <c r="E2" s="74">
        <f>COUNTIF(Comments!C2:C263,"Editorial")</f>
        <v>87</v>
      </c>
      <c r="F2" s="48"/>
      <c r="G2" s="82" t="s">
        <v>647</v>
      </c>
      <c r="H2" s="74">
        <f t="shared" ref="H2:H8" si="0">B2+E2</f>
        <v>262</v>
      </c>
      <c r="J2" s="28"/>
    </row>
    <row r="3" spans="1:12">
      <c r="A3" s="63" t="s">
        <v>662</v>
      </c>
      <c r="B3" s="64">
        <f>COUNTIF(Comments!R2:R263,CONCATENATE("Technical",Summary!A3))+COUNTIF(Comments!R2:R263,CONCATENATE("General",Summary!A3))</f>
        <v>175</v>
      </c>
      <c r="C3" s="36"/>
      <c r="D3" s="63" t="s">
        <v>662</v>
      </c>
      <c r="E3" s="64">
        <f>COUNTIF(Comments!R2:R263,CONCATENATE("Editorial",Summary!A3))</f>
        <v>87</v>
      </c>
      <c r="F3" s="36"/>
      <c r="G3" s="63" t="s">
        <v>662</v>
      </c>
      <c r="H3" s="64">
        <f t="shared" si="0"/>
        <v>262</v>
      </c>
      <c r="J3" s="28"/>
    </row>
    <row r="4" spans="1:12">
      <c r="A4" s="63" t="s">
        <v>664</v>
      </c>
      <c r="B4" s="64">
        <f>COUNTIF(Comments!R2:R263,CONCATENATE("Technical",Summary!A4))+COUNTIF(Comments!R2:R263,CONCATENATE("General",Summary!A4))</f>
        <v>0</v>
      </c>
      <c r="C4" s="36"/>
      <c r="D4" s="63" t="s">
        <v>664</v>
      </c>
      <c r="E4" s="64">
        <f>COUNTIF(Comments!R2:R263,CONCATENATE("Editorial",Summary!A4))</f>
        <v>0</v>
      </c>
      <c r="F4" s="36"/>
      <c r="G4" s="63" t="s">
        <v>664</v>
      </c>
      <c r="H4" s="64">
        <f t="shared" si="0"/>
        <v>0</v>
      </c>
      <c r="J4" s="28"/>
    </row>
    <row r="5" spans="1:12">
      <c r="A5" s="63" t="s">
        <v>663</v>
      </c>
      <c r="B5" s="64">
        <f>COUNTIF(Comments!R2:R263,CONCATENATE("Technical",Summary!A5))+COUNTIF(Comments!R2:R263,CONCATENATE("General",Summary!A5))</f>
        <v>0</v>
      </c>
      <c r="C5" s="36"/>
      <c r="D5" s="63" t="s">
        <v>663</v>
      </c>
      <c r="E5" s="64">
        <f>COUNTIF(Comments!R2:R263,CONCATENATE("Editorial",Summary!A5))</f>
        <v>0</v>
      </c>
      <c r="F5" s="36"/>
      <c r="G5" s="63" t="s">
        <v>663</v>
      </c>
      <c r="H5" s="64">
        <f t="shared" si="0"/>
        <v>0</v>
      </c>
      <c r="J5" s="28"/>
    </row>
    <row r="6" spans="1:12">
      <c r="A6" s="53" t="s">
        <v>659</v>
      </c>
      <c r="B6" s="65">
        <f>COUNTIF(Comments!R2:R263,CONCATENATE("Technical",Summary!A6))+COUNTIF(Comments!R2:R263,CONCATENATE("General",Summary!A6))</f>
        <v>0</v>
      </c>
      <c r="C6" s="29"/>
      <c r="D6" s="53" t="s">
        <v>659</v>
      </c>
      <c r="E6" s="65">
        <f>COUNTIF(Comments!R2:R263,CONCATENATE("Editorial",Summary!A6))</f>
        <v>0</v>
      </c>
      <c r="F6" s="29"/>
      <c r="G6" s="53" t="s">
        <v>659</v>
      </c>
      <c r="H6" s="64">
        <f t="shared" si="0"/>
        <v>0</v>
      </c>
      <c r="J6" s="28"/>
    </row>
    <row r="7" spans="1:12">
      <c r="A7" s="53" t="s">
        <v>660</v>
      </c>
      <c r="B7" s="65">
        <f>COUNTIF(Comments!R2:R263,CONCATENATE("Technical",Summary!A7))+COUNTIF(Comments!R2:R263,CONCATENATE("General",Summary!A7))</f>
        <v>0</v>
      </c>
      <c r="C7" s="29"/>
      <c r="D7" s="53" t="s">
        <v>660</v>
      </c>
      <c r="E7" s="65">
        <f>COUNTIF(Comments!R2:R263,CONCATENATE("Editorial",Summary!A7))</f>
        <v>0</v>
      </c>
      <c r="F7" s="29"/>
      <c r="G7" s="53" t="s">
        <v>660</v>
      </c>
      <c r="H7" s="64">
        <f t="shared" si="0"/>
        <v>0</v>
      </c>
      <c r="J7" s="28"/>
    </row>
    <row r="8" spans="1:12">
      <c r="A8" s="53" t="s">
        <v>661</v>
      </c>
      <c r="B8" s="65">
        <f>COUNTIF(Comments!R2:R263,CONCATENATE("Technical",Summary!A8))+COUNTIF(Comments!R2:R263,CONCATENATE("General",Summary!A8))</f>
        <v>0</v>
      </c>
      <c r="C8" s="29"/>
      <c r="D8" s="53" t="s">
        <v>661</v>
      </c>
      <c r="E8" s="65">
        <f>COUNTIF(Comments!R2:R263,CONCATENATE("Editorial",Summary!A8))</f>
        <v>0</v>
      </c>
      <c r="F8" s="29"/>
      <c r="G8" s="53" t="s">
        <v>661</v>
      </c>
      <c r="H8" s="64">
        <f t="shared" si="0"/>
        <v>0</v>
      </c>
      <c r="J8" s="28"/>
    </row>
    <row r="9" spans="1:12">
      <c r="A9" s="53"/>
      <c r="B9" s="65"/>
      <c r="C9" s="29"/>
      <c r="D9" s="53"/>
      <c r="E9" s="65"/>
      <c r="F9" s="29"/>
      <c r="G9" s="53"/>
      <c r="H9" s="65"/>
      <c r="J9" s="28"/>
    </row>
    <row r="10" spans="1:12">
      <c r="A10" s="69" t="s">
        <v>712</v>
      </c>
      <c r="B10" s="67">
        <f>SUM(B6:B8)</f>
        <v>0</v>
      </c>
      <c r="C10" s="40"/>
      <c r="D10" s="66" t="s">
        <v>714</v>
      </c>
      <c r="E10" s="67">
        <f>SUM(E6:E8)</f>
        <v>0</v>
      </c>
      <c r="F10" s="40"/>
      <c r="G10" s="66" t="s">
        <v>710</v>
      </c>
      <c r="H10" s="67">
        <f>SUM(H6:H8)</f>
        <v>0</v>
      </c>
      <c r="J10" s="34"/>
    </row>
    <row r="11" spans="1:12">
      <c r="A11" s="62" t="s">
        <v>713</v>
      </c>
      <c r="B11" s="68">
        <f>B10/B2</f>
        <v>0</v>
      </c>
      <c r="C11" s="30"/>
      <c r="D11" s="62" t="s">
        <v>715</v>
      </c>
      <c r="E11" s="68">
        <f>E10/E2</f>
        <v>0</v>
      </c>
      <c r="F11" s="30"/>
      <c r="G11" s="62" t="s">
        <v>711</v>
      </c>
      <c r="H11" s="68">
        <f>H10/H2</f>
        <v>0</v>
      </c>
      <c r="J11" s="28"/>
    </row>
    <row r="12" spans="1:12">
      <c r="A12" s="28"/>
      <c r="B12" s="29"/>
      <c r="C12" s="29"/>
      <c r="D12" s="29"/>
      <c r="E12" s="29"/>
      <c r="F12" s="29"/>
      <c r="G12" s="28"/>
      <c r="H12" s="28"/>
      <c r="I12" s="28"/>
    </row>
    <row r="13" spans="1:12" ht="15.75">
      <c r="C13" s="35"/>
      <c r="D13" s="35"/>
      <c r="E13" s="35"/>
      <c r="F13" s="35"/>
      <c r="H13" s="27"/>
      <c r="I13" s="31"/>
    </row>
    <row r="14" spans="1:12">
      <c r="C14" s="30"/>
      <c r="D14" s="30"/>
      <c r="E14" s="30"/>
      <c r="F14" s="30"/>
      <c r="G14" s="34"/>
      <c r="H14" s="32"/>
      <c r="I14" s="33"/>
    </row>
    <row r="15" spans="1:12">
      <c r="A15" s="81" t="s">
        <v>667</v>
      </c>
      <c r="B15" s="78" t="str">
        <f>A3</f>
        <v>Open</v>
      </c>
      <c r="C15" s="79" t="str">
        <f>A4</f>
        <v>WIP</v>
      </c>
      <c r="D15" s="79" t="str">
        <f>A5</f>
        <v>rdy 2 vote</v>
      </c>
      <c r="E15" s="80" t="s">
        <v>707</v>
      </c>
      <c r="G15" s="77" t="s">
        <v>623</v>
      </c>
      <c r="H15" s="78" t="str">
        <f>$A$3</f>
        <v>Open</v>
      </c>
      <c r="I15" s="78" t="str">
        <f>$A$4</f>
        <v>WIP</v>
      </c>
      <c r="J15" s="79" t="str">
        <f>A5</f>
        <v>rdy 2 vote</v>
      </c>
      <c r="K15" s="79" t="s">
        <v>707</v>
      </c>
      <c r="L15" s="80" t="s">
        <v>581</v>
      </c>
    </row>
    <row r="16" spans="1:12">
      <c r="A16" s="53"/>
      <c r="B16" s="70"/>
      <c r="C16" s="60"/>
      <c r="D16" s="60"/>
      <c r="E16" s="61"/>
      <c r="G16" s="53"/>
      <c r="H16" s="54"/>
      <c r="I16" s="54"/>
      <c r="J16" s="54"/>
      <c r="K16" s="54"/>
      <c r="L16" s="55"/>
    </row>
    <row r="17" spans="1:12">
      <c r="A17" s="53" t="s">
        <v>599</v>
      </c>
      <c r="B17" s="70"/>
      <c r="C17" s="60">
        <f>COUNTIF(Comments!$T$2:$T$263, CONCATENATE($A17,C$15))</f>
        <v>0</v>
      </c>
      <c r="D17" s="60">
        <f>COUNTIF(Comments!$T$2:$T$263, CONCATENATE($A17,D$15))</f>
        <v>0</v>
      </c>
      <c r="E17" s="61">
        <f>COUNTIF(Comments!$T$2:$T$263, CONCATENATE($A17,$A$6))+COUNTIF(Comments!$T$2:$T$263, CONCATENATE($A17,$A$7))+COUNTIF(Comments!$T$2:$T$263, CONCATENATE($A17,$A$8))</f>
        <v>0</v>
      </c>
      <c r="G17" s="56" t="s">
        <v>632</v>
      </c>
      <c r="H17" s="54">
        <f>COUNTIF(Comments!$S$2:$S$263, CONCATENATE($G17,H$15))</f>
        <v>11</v>
      </c>
      <c r="I17" s="54">
        <f>COUNTIF(Comments!$S$2:$S$263, CONCATENATE($G17,I$15))</f>
        <v>0</v>
      </c>
      <c r="J17" s="54">
        <f>COUNTIF(Comments!$S$2:$S$263, CONCATENATE($G17,J$15))</f>
        <v>0</v>
      </c>
      <c r="K17" s="54">
        <f>COUNTIF(Comments!$S$2:$S$263, CONCATENATE($G17,$A$6))+COUNTIF(Comments!$S$2:$S$263, CONCATENATE($G17,$A$7))+COUNTIF(Comments!$S$2:$S$263, CONCATENATE($G17,$A$8))</f>
        <v>0</v>
      </c>
      <c r="L17" s="57">
        <f>SUM(H17:K17)</f>
        <v>11</v>
      </c>
    </row>
    <row r="18" spans="1:12">
      <c r="A18" s="71" t="s">
        <v>668</v>
      </c>
      <c r="B18" s="70"/>
      <c r="C18" s="60">
        <f>COUNTIF(Comments!$T$2:$T$263, CONCATENATE($A18,C$15))</f>
        <v>0</v>
      </c>
      <c r="D18" s="60">
        <f>COUNTIF(Comments!$T$2:$T$263, CONCATENATE($A18,D$15))</f>
        <v>0</v>
      </c>
      <c r="E18" s="61">
        <f>COUNTIF(Comments!$T$2:$T$263, CONCATENATE($A18,$A$6))+COUNTIF(Comments!$T$2:$T$263, CONCATENATE($A18,$A$7))+COUNTIF(Comments!$T$2:$T$263, CONCATENATE($A18,$A$8))</f>
        <v>0</v>
      </c>
      <c r="G18" s="58" t="s">
        <v>626</v>
      </c>
      <c r="H18" s="54">
        <f>COUNTIF(Comments!$S$2:$S$263, CONCATENATE($G18,H$15))</f>
        <v>2</v>
      </c>
      <c r="I18" s="54">
        <f>COUNTIF(Comments!$S$2:$S$263, CONCATENATE($G18,I$15))</f>
        <v>0</v>
      </c>
      <c r="J18" s="54">
        <f>COUNTIF(Comments!$S$2:$S$263, CONCATENATE($G18,J$15))</f>
        <v>0</v>
      </c>
      <c r="K18" s="54">
        <f>COUNTIF(Comments!$S$2:$S$263, CONCATENATE($G18,$A$6))+COUNTIF(Comments!$S$2:$S$263, CONCATENATE($G18,$A$7))+COUNTIF(Comments!$S$2:$S$263, CONCATENATE($G18,$A$8))</f>
        <v>0</v>
      </c>
      <c r="L18" s="57">
        <f t="shared" ref="L18:L39" si="1">SUM(H18:K18)</f>
        <v>2</v>
      </c>
    </row>
    <row r="19" spans="1:12">
      <c r="A19" s="71" t="s">
        <v>670</v>
      </c>
      <c r="B19" s="70"/>
      <c r="C19" s="60">
        <f>COUNTIF(Comments!$T$2:$T$263, CONCATENATE($A19,C$15))</f>
        <v>0</v>
      </c>
      <c r="D19" s="60">
        <f>COUNTIF(Comments!$T$2:$T$263, CONCATENATE($A19,D$15))</f>
        <v>0</v>
      </c>
      <c r="E19" s="61">
        <f>COUNTIF(Comments!$T$2:$T$263, CONCATENATE($A19,$A$6))+COUNTIF(Comments!$T$2:$T$263, CONCATENATE($A19,$A$7))+COUNTIF(Comments!$T$2:$T$263, CONCATENATE($A19,$A$8))</f>
        <v>0</v>
      </c>
      <c r="G19" s="58" t="s">
        <v>645</v>
      </c>
      <c r="H19" s="54">
        <f>COUNTIF(Comments!$S$2:$S$263, CONCATENATE($G19,H$15))</f>
        <v>3</v>
      </c>
      <c r="I19" s="54">
        <f>COUNTIF(Comments!$S$2:$S$263, CONCATENATE($G19,I$15))</f>
        <v>0</v>
      </c>
      <c r="J19" s="54">
        <f>COUNTIF(Comments!$S$2:$S$263, CONCATENATE($G19,J$15))</f>
        <v>0</v>
      </c>
      <c r="K19" s="54">
        <f>COUNTIF(Comments!$S$2:$S$263, CONCATENATE($G19,$A$6))+COUNTIF(Comments!$S$2:$S$263, CONCATENATE($G19,$A$7))+COUNTIF(Comments!$S$2:$S$263, CONCATENATE($G19,$A$8))</f>
        <v>0</v>
      </c>
      <c r="L19" s="57">
        <f t="shared" si="1"/>
        <v>3</v>
      </c>
    </row>
    <row r="20" spans="1:12">
      <c r="A20" s="71" t="s">
        <v>672</v>
      </c>
      <c r="B20" s="70"/>
      <c r="C20" s="60">
        <f>COUNTIF(Comments!$T$2:$T$263, CONCATENATE($A20,C$15))</f>
        <v>0</v>
      </c>
      <c r="D20" s="60">
        <f>COUNTIF(Comments!$T$2:$T$263, CONCATENATE($A20,D$15))</f>
        <v>0</v>
      </c>
      <c r="E20" s="61">
        <f>COUNTIF(Comments!$T$2:$T$263, CONCATENATE($A20,$A$6))+COUNTIF(Comments!$T$2:$T$263, CONCATENATE($A20,$A$7))+COUNTIF(Comments!$T$2:$T$263, CONCATENATE($A20,$A$8))</f>
        <v>0</v>
      </c>
      <c r="G20" s="58" t="s">
        <v>644</v>
      </c>
      <c r="H20" s="54">
        <f>COUNTIF(Comments!$S$2:$S$263, CONCATENATE($G20,H$15))</f>
        <v>1</v>
      </c>
      <c r="I20" s="54">
        <f>COUNTIF(Comments!$S$2:$S$263, CONCATENATE($G20,I$15))</f>
        <v>0</v>
      </c>
      <c r="J20" s="54">
        <f>COUNTIF(Comments!$S$2:$S$263, CONCATENATE($G20,J$15))</f>
        <v>0</v>
      </c>
      <c r="K20" s="54">
        <f>COUNTIF(Comments!$S$2:$S$263, CONCATENATE($G20,$A$6))+COUNTIF(Comments!$S$2:$S$263, CONCATENATE($G20,$A$7))+COUNTIF(Comments!$S$2:$S$263, CONCATENATE($G20,$A$8))</f>
        <v>0</v>
      </c>
      <c r="L20" s="57">
        <f t="shared" si="1"/>
        <v>1</v>
      </c>
    </row>
    <row r="21" spans="1:12">
      <c r="A21" s="71" t="s">
        <v>674</v>
      </c>
      <c r="B21" s="70"/>
      <c r="C21" s="60">
        <f>COUNTIF(Comments!$T$2:$T$263, CONCATENATE($A21,C$15))</f>
        <v>0</v>
      </c>
      <c r="D21" s="60">
        <f>COUNTIF(Comments!$T$2:$T$263, CONCATENATE($A21,D$15))</f>
        <v>0</v>
      </c>
      <c r="E21" s="61">
        <f>COUNTIF(Comments!$T$2:$T$263, CONCATENATE($A21,$A$6))+COUNTIF(Comments!$T$2:$T$263, CONCATENATE($A21,$A$7))+COUNTIF(Comments!$T$2:$T$263, CONCATENATE($A21,$A$8))</f>
        <v>0</v>
      </c>
      <c r="G21" s="58" t="s">
        <v>641</v>
      </c>
      <c r="H21" s="54">
        <f>COUNTIF(Comments!$S$2:$S$263, CONCATENATE($G21,H$15))</f>
        <v>3</v>
      </c>
      <c r="I21" s="54">
        <f>COUNTIF(Comments!$S$2:$S$263, CONCATENATE($G21,I$15))</f>
        <v>0</v>
      </c>
      <c r="J21" s="54">
        <f>COUNTIF(Comments!$S$2:$S$263, CONCATENATE($G21,J$15))</f>
        <v>0</v>
      </c>
      <c r="K21" s="54">
        <f>COUNTIF(Comments!$S$2:$S$263, CONCATENATE($G21,$A$6))+COUNTIF(Comments!$S$2:$S$263, CONCATENATE($G21,$A$7))+COUNTIF(Comments!$S$2:$S$263, CONCATENATE($G21,$A$8))</f>
        <v>0</v>
      </c>
      <c r="L21" s="57">
        <f t="shared" si="1"/>
        <v>3</v>
      </c>
    </row>
    <row r="22" spans="1:12">
      <c r="A22" s="71" t="s">
        <v>705</v>
      </c>
      <c r="B22" s="70"/>
      <c r="C22" s="60">
        <f>COUNTIF(Comments!$T$2:$T$263, CONCATENATE($A22,C$15))</f>
        <v>0</v>
      </c>
      <c r="D22" s="60">
        <f>COUNTIF(Comments!$T$2:$T$263, CONCATENATE($A22,D$15))</f>
        <v>0</v>
      </c>
      <c r="E22" s="61">
        <f>COUNTIF(Comments!$T$2:$T$263, CONCATENATE($A22,$A$6))+COUNTIF(Comments!$T$2:$T$263, CONCATENATE($A22,$A$7))+COUNTIF(Comments!$T$2:$T$263, CONCATENATE($A22,$A$8))</f>
        <v>0</v>
      </c>
      <c r="G22" s="59" t="s">
        <v>114</v>
      </c>
      <c r="H22" s="54">
        <f>COUNTIF(Comments!$S$2:$S$263, CONCATENATE($G22,H$15))</f>
        <v>87</v>
      </c>
      <c r="I22" s="54">
        <f>COUNTIF(Comments!$S$2:$S$263, CONCATENATE($G22,I$15))</f>
        <v>0</v>
      </c>
      <c r="J22" s="54">
        <f>COUNTIF(Comments!$S$2:$S$263, CONCATENATE($G22,J$15))</f>
        <v>0</v>
      </c>
      <c r="K22" s="54">
        <f>COUNTIF(Comments!$S$2:$S$263, CONCATENATE($G22,$A$6))+COUNTIF(Comments!$S$2:$S$263, CONCATENATE($G22,$A$7))+COUNTIF(Comments!$S$2:$S$263, CONCATENATE($G22,$A$8))</f>
        <v>0</v>
      </c>
      <c r="L22" s="57">
        <f t="shared" si="1"/>
        <v>87</v>
      </c>
    </row>
    <row r="23" spans="1:12">
      <c r="A23" s="71" t="s">
        <v>676</v>
      </c>
      <c r="B23" s="70"/>
      <c r="C23" s="60">
        <f>COUNTIF(Comments!$T$2:$T$263, CONCATENATE($A23,C$15))</f>
        <v>0</v>
      </c>
      <c r="D23" s="60">
        <f>COUNTIF(Comments!$T$2:$T$263, CONCATENATE($A23,D$15))</f>
        <v>0</v>
      </c>
      <c r="E23" s="61">
        <f>COUNTIF(Comments!$T$2:$T$263, CONCATENATE($A23,$A$6))+COUNTIF(Comments!$T$2:$T$263, CONCATENATE($A23,$A$7))+COUNTIF(Comments!$T$2:$T$263, CONCATENATE($A23,$A$8))</f>
        <v>0</v>
      </c>
      <c r="G23" s="58" t="s">
        <v>630</v>
      </c>
      <c r="H23" s="54">
        <f>COUNTIF(Comments!$S$2:$S$263, CONCATENATE($G23,H$15))</f>
        <v>4</v>
      </c>
      <c r="I23" s="54">
        <f>COUNTIF(Comments!$S$2:$S$263, CONCATENATE($G23,I$15))</f>
        <v>0</v>
      </c>
      <c r="J23" s="54">
        <f>COUNTIF(Comments!$S$2:$S$263, CONCATENATE($G23,J$15))</f>
        <v>0</v>
      </c>
      <c r="K23" s="54">
        <f>COUNTIF(Comments!$S$2:$S$263, CONCATENATE($G23,$A$6))+COUNTIF(Comments!$S$2:$S$263, CONCATENATE($G23,$A$7))+COUNTIF(Comments!$S$2:$S$263, CONCATENATE($G23,$A$8))</f>
        <v>0</v>
      </c>
      <c r="L23" s="57">
        <f t="shared" si="1"/>
        <v>4</v>
      </c>
    </row>
    <row r="24" spans="1:12">
      <c r="A24" s="71" t="s">
        <v>678</v>
      </c>
      <c r="B24" s="70"/>
      <c r="C24" s="60">
        <f>COUNTIF(Comments!$T$2:$T$263, CONCATENATE($A24,C$15))</f>
        <v>0</v>
      </c>
      <c r="D24" s="60">
        <f>COUNTIF(Comments!$T$2:$T$263, CONCATENATE($A24,D$15))</f>
        <v>0</v>
      </c>
      <c r="E24" s="61">
        <f>COUNTIF(Comments!$T$2:$T$263, CONCATENATE($A24,$A$6))+COUNTIF(Comments!$T$2:$T$263, CONCATENATE($A24,$A$7))+COUNTIF(Comments!$T$2:$T$263, CONCATENATE($A24,$A$8))</f>
        <v>0</v>
      </c>
      <c r="G24" s="58" t="s">
        <v>628</v>
      </c>
      <c r="H24" s="54">
        <f>COUNTIF(Comments!$S$2:$S$263, CONCATENATE($G24,H$15))</f>
        <v>3</v>
      </c>
      <c r="I24" s="54">
        <f>COUNTIF(Comments!$S$2:$S$263, CONCATENATE($G24,I$15))</f>
        <v>0</v>
      </c>
      <c r="J24" s="54">
        <f>COUNTIF(Comments!$S$2:$S$263, CONCATENATE($G24,J$15))</f>
        <v>0</v>
      </c>
      <c r="K24" s="54">
        <f>COUNTIF(Comments!$S$2:$S$263, CONCATENATE($G24,$A$6))+COUNTIF(Comments!$S$2:$S$263, CONCATENATE($G24,$A$7))+COUNTIF(Comments!$S$2:$S$263, CONCATENATE($G24,$A$8))</f>
        <v>0</v>
      </c>
      <c r="L24" s="57">
        <f t="shared" si="1"/>
        <v>3</v>
      </c>
    </row>
    <row r="25" spans="1:12">
      <c r="A25" s="71" t="s">
        <v>680</v>
      </c>
      <c r="B25" s="70"/>
      <c r="C25" s="60">
        <f>COUNTIF(Comments!$T$2:$T$263, CONCATENATE($A25,C$15))</f>
        <v>0</v>
      </c>
      <c r="D25" s="60">
        <f>COUNTIF(Comments!$T$2:$T$263, CONCATENATE($A25,D$15))</f>
        <v>0</v>
      </c>
      <c r="E25" s="61">
        <f>COUNTIF(Comments!$T$2:$T$263, CONCATENATE($A25,$A$6))+COUNTIF(Comments!$T$2:$T$263, CONCATENATE($A25,$A$7))+COUNTIF(Comments!$T$2:$T$263, CONCATENATE($A25,$A$8))</f>
        <v>0</v>
      </c>
      <c r="G25" s="58" t="s">
        <v>624</v>
      </c>
      <c r="H25" s="54">
        <f>COUNTIF(Comments!$S$2:$S$263, CONCATENATE($G25,H$15))</f>
        <v>2</v>
      </c>
      <c r="I25" s="54">
        <f>COUNTIF(Comments!$S$2:$S$263, CONCATENATE($G25,I$15))</f>
        <v>0</v>
      </c>
      <c r="J25" s="54">
        <f>COUNTIF(Comments!$S$2:$S$263, CONCATENATE($G25,J$15))</f>
        <v>0</v>
      </c>
      <c r="K25" s="54">
        <f>COUNTIF(Comments!$S$2:$S$263, CONCATENATE($G25,$A$6))+COUNTIF(Comments!$S$2:$S$263, CONCATENATE($G25,$A$7))+COUNTIF(Comments!$S$2:$S$263, CONCATENATE($G25,$A$8))</f>
        <v>0</v>
      </c>
      <c r="L25" s="57">
        <f t="shared" si="1"/>
        <v>2</v>
      </c>
    </row>
    <row r="26" spans="1:12">
      <c r="A26" s="71" t="s">
        <v>682</v>
      </c>
      <c r="B26" s="70"/>
      <c r="C26" s="60">
        <f>COUNTIF(Comments!$T$2:$T$263, CONCATENATE($A26,C$15))</f>
        <v>0</v>
      </c>
      <c r="D26" s="60">
        <f>COUNTIF(Comments!$T$2:$T$263, CONCATENATE($A26,D$15))</f>
        <v>0</v>
      </c>
      <c r="E26" s="61">
        <f>COUNTIF(Comments!$T$2:$T$263, CONCATENATE($A26,$A$6))+COUNTIF(Comments!$T$2:$T$263, CONCATENATE($A26,$A$7))+COUNTIF(Comments!$T$2:$T$263, CONCATENATE($A26,$A$8))</f>
        <v>0</v>
      </c>
      <c r="G26" s="58" t="s">
        <v>633</v>
      </c>
      <c r="H26" s="54">
        <f>COUNTIF(Comments!$S$2:$S$263, CONCATENATE($G26,H$15))</f>
        <v>20</v>
      </c>
      <c r="I26" s="54">
        <f>COUNTIF(Comments!$S$2:$S$263, CONCATENATE($G26,I$15))</f>
        <v>0</v>
      </c>
      <c r="J26" s="54">
        <f>COUNTIF(Comments!$S$2:$S$263, CONCATENATE($G26,J$15))</f>
        <v>0</v>
      </c>
      <c r="K26" s="54">
        <f>COUNTIF(Comments!$S$2:$S$263, CONCATENATE($G26,$A$6))+COUNTIF(Comments!$S$2:$S$263, CONCATENATE($G26,$A$7))+COUNTIF(Comments!$S$2:$S$263, CONCATENATE($G26,$A$8))</f>
        <v>0</v>
      </c>
      <c r="L26" s="57">
        <f t="shared" si="1"/>
        <v>20</v>
      </c>
    </row>
    <row r="27" spans="1:12">
      <c r="A27" s="71" t="s">
        <v>684</v>
      </c>
      <c r="B27" s="70"/>
      <c r="C27" s="60">
        <f>COUNTIF(Comments!$T$2:$T$263, CONCATENATE($A27,C$15))</f>
        <v>0</v>
      </c>
      <c r="D27" s="60">
        <f>COUNTIF(Comments!$T$2:$T$263, CONCATENATE($A27,D$15))</f>
        <v>0</v>
      </c>
      <c r="E27" s="61">
        <f>COUNTIF(Comments!$T$2:$T$263, CONCATENATE($A27,$A$6))+COUNTIF(Comments!$T$2:$T$263, CONCATENATE($A27,$A$7))+COUNTIF(Comments!$T$2:$T$263, CONCATENATE($A27,$A$8))</f>
        <v>0</v>
      </c>
      <c r="G27" s="58" t="s">
        <v>125</v>
      </c>
      <c r="H27" s="54">
        <f>COUNTIF(Comments!$S$2:$S$263, CONCATENATE($G27,H$15))</f>
        <v>1</v>
      </c>
      <c r="I27" s="54">
        <f>COUNTIF(Comments!$S$2:$S$263, CONCATENATE($G27,I$15))</f>
        <v>0</v>
      </c>
      <c r="J27" s="54">
        <f>COUNTIF(Comments!$S$2:$S$263, CONCATENATE($G27,J$15))</f>
        <v>0</v>
      </c>
      <c r="K27" s="54">
        <f>COUNTIF(Comments!$S$2:$S$263, CONCATENATE($G27,$A$6))+COUNTIF(Comments!$S$2:$S$263, CONCATENATE($G27,$A$7))+COUNTIF(Comments!$S$2:$S$263, CONCATENATE($G27,$A$8))</f>
        <v>0</v>
      </c>
      <c r="L27" s="57">
        <f t="shared" si="1"/>
        <v>1</v>
      </c>
    </row>
    <row r="28" spans="1:12">
      <c r="A28" s="71" t="s">
        <v>686</v>
      </c>
      <c r="B28" s="70"/>
      <c r="C28" s="60">
        <f>COUNTIF(Comments!$T$2:$T$263, CONCATENATE($A28,C$15))</f>
        <v>0</v>
      </c>
      <c r="D28" s="60">
        <f>COUNTIF(Comments!$T$2:$T$263, CONCATENATE($A28,D$15))</f>
        <v>0</v>
      </c>
      <c r="E28" s="61">
        <f>COUNTIF(Comments!$T$2:$T$263, CONCATENATE($A28,$A$6))+COUNTIF(Comments!$T$2:$T$263, CONCATENATE($A28,$A$7))+COUNTIF(Comments!$T$2:$T$263, CONCATENATE($A28,$A$8))</f>
        <v>0</v>
      </c>
      <c r="G28" s="58" t="s">
        <v>640</v>
      </c>
      <c r="H28" s="54">
        <f>COUNTIF(Comments!$S$2:$S$263, CONCATENATE($G28,H$15))</f>
        <v>3</v>
      </c>
      <c r="I28" s="54">
        <f>COUNTIF(Comments!$S$2:$S$263, CONCATENATE($G28,I$15))</f>
        <v>0</v>
      </c>
      <c r="J28" s="54">
        <f>COUNTIF(Comments!$S$2:$S$263, CONCATENATE($G28,J$15))</f>
        <v>0</v>
      </c>
      <c r="K28" s="54">
        <f>COUNTIF(Comments!$S$2:$S$263, CONCATENATE($G28,$A$6))+COUNTIF(Comments!$S$2:$S$263, CONCATENATE($G28,$A$7))+COUNTIF(Comments!$S$2:$S$263, CONCATENATE($G28,$A$8))</f>
        <v>0</v>
      </c>
      <c r="L28" s="57">
        <f t="shared" si="1"/>
        <v>3</v>
      </c>
    </row>
    <row r="29" spans="1:12">
      <c r="A29" s="71" t="s">
        <v>688</v>
      </c>
      <c r="B29" s="70"/>
      <c r="C29" s="60">
        <f>COUNTIF(Comments!$T$2:$T$263, CONCATENATE($A29,C$15))</f>
        <v>0</v>
      </c>
      <c r="D29" s="60">
        <f>COUNTIF(Comments!$T$2:$T$263, CONCATENATE($A29,D$15))</f>
        <v>0</v>
      </c>
      <c r="E29" s="61">
        <f>COUNTIF(Comments!$T$2:$T$263, CONCATENATE($A29,$A$6))+COUNTIF(Comments!$T$2:$T$263, CONCATENATE($A29,$A$7))+COUNTIF(Comments!$T$2:$T$263, CONCATENATE($A29,$A$8))</f>
        <v>0</v>
      </c>
      <c r="G29" s="56" t="s">
        <v>631</v>
      </c>
      <c r="H29" s="54">
        <f>COUNTIF(Comments!$S$2:$S$263, CONCATENATE($G29,H$15))</f>
        <v>13</v>
      </c>
      <c r="I29" s="54">
        <f>COUNTIF(Comments!$S$2:$S$263, CONCATENATE($G29,I$15))</f>
        <v>0</v>
      </c>
      <c r="J29" s="54">
        <f>COUNTIF(Comments!$S$2:$S$263, CONCATENATE($G29,J$15))</f>
        <v>0</v>
      </c>
      <c r="K29" s="54">
        <f>COUNTIF(Comments!$S$2:$S$263, CONCATENATE($G29,$A$6))+COUNTIF(Comments!$S$2:$S$263, CONCATENATE($G29,$A$7))+COUNTIF(Comments!$S$2:$S$263, CONCATENATE($G29,$A$8))</f>
        <v>0</v>
      </c>
      <c r="L29" s="57">
        <f t="shared" si="1"/>
        <v>13</v>
      </c>
    </row>
    <row r="30" spans="1:12">
      <c r="A30" s="71" t="s">
        <v>690</v>
      </c>
      <c r="B30" s="70"/>
      <c r="C30" s="60">
        <f>COUNTIF(Comments!$T$2:$T$263, CONCATENATE($A30,C$15))</f>
        <v>0</v>
      </c>
      <c r="D30" s="60">
        <f>COUNTIF(Comments!$T$2:$T$263, CONCATENATE($A30,D$15))</f>
        <v>0</v>
      </c>
      <c r="E30" s="61">
        <f>COUNTIF(Comments!$T$2:$T$263, CONCATENATE($A30,$A$6))+COUNTIF(Comments!$T$2:$T$263, CONCATENATE($A30,$A$7))+COUNTIF(Comments!$T$2:$T$263, CONCATENATE($A30,$A$8))</f>
        <v>0</v>
      </c>
      <c r="G30" s="58" t="s">
        <v>634</v>
      </c>
      <c r="H30" s="54">
        <f>COUNTIF(Comments!$S$2:$S$263, CONCATENATE($G30,H$15))</f>
        <v>10</v>
      </c>
      <c r="I30" s="54">
        <f>COUNTIF(Comments!$S$2:$S$263, CONCATENATE($G30,I$15))</f>
        <v>0</v>
      </c>
      <c r="J30" s="54">
        <f>COUNTIF(Comments!$S$2:$S$263, CONCATENATE($G30,J$15))</f>
        <v>0</v>
      </c>
      <c r="K30" s="54">
        <f>COUNTIF(Comments!$S$2:$S$263, CONCATENATE($G30,$A$6))+COUNTIF(Comments!$S$2:$S$263, CONCATENATE($G30,$A$7))+COUNTIF(Comments!$S$2:$S$263, CONCATENATE($G30,$A$8))</f>
        <v>0</v>
      </c>
      <c r="L30" s="57">
        <f t="shared" si="1"/>
        <v>10</v>
      </c>
    </row>
    <row r="31" spans="1:12">
      <c r="A31" s="71" t="s">
        <v>692</v>
      </c>
      <c r="B31" s="70"/>
      <c r="C31" s="60">
        <f>COUNTIF(Comments!$T$2:$T$263, CONCATENATE($A31,C$15))</f>
        <v>0</v>
      </c>
      <c r="D31" s="60">
        <f>COUNTIF(Comments!$T$2:$T$263, CONCATENATE($A31,D$15))</f>
        <v>0</v>
      </c>
      <c r="E31" s="61">
        <f>COUNTIF(Comments!$T$2:$T$263, CONCATENATE($A31,$A$6))+COUNTIF(Comments!$T$2:$T$263, CONCATENATE($A31,$A$7))+COUNTIF(Comments!$T$2:$T$263, CONCATENATE($A31,$A$8))</f>
        <v>0</v>
      </c>
      <c r="G31" s="58" t="s">
        <v>637</v>
      </c>
      <c r="H31" s="54">
        <f>COUNTIF(Comments!$S$2:$S$263, CONCATENATE($G31,H$15))</f>
        <v>7</v>
      </c>
      <c r="I31" s="54">
        <f>COUNTIF(Comments!$S$2:$S$263, CONCATENATE($G31,I$15))</f>
        <v>0</v>
      </c>
      <c r="J31" s="54">
        <f>COUNTIF(Comments!$S$2:$S$263, CONCATENATE($G31,J$15))</f>
        <v>0</v>
      </c>
      <c r="K31" s="54">
        <f>COUNTIF(Comments!$S$2:$S$263, CONCATENATE($G31,$A$6))+COUNTIF(Comments!$S$2:$S$263, CONCATENATE($G31,$A$7))+COUNTIF(Comments!$S$2:$S$263, CONCATENATE($G31,$A$8))</f>
        <v>0</v>
      </c>
      <c r="L31" s="57">
        <f t="shared" si="1"/>
        <v>7</v>
      </c>
    </row>
    <row r="32" spans="1:12">
      <c r="A32" s="71" t="s">
        <v>694</v>
      </c>
      <c r="B32" s="70"/>
      <c r="C32" s="60">
        <f>COUNTIF(Comments!$T$2:$T$263, CONCATENATE($A32,C$15))</f>
        <v>0</v>
      </c>
      <c r="D32" s="60">
        <f>COUNTIF(Comments!$T$2:$T$263, CONCATENATE($A32,D$15))</f>
        <v>0</v>
      </c>
      <c r="E32" s="61">
        <f>COUNTIF(Comments!$T$2:$T$263, CONCATENATE($A32,$A$6))+COUNTIF(Comments!$T$2:$T$263, CONCATENATE($A32,$A$7))+COUNTIF(Comments!$T$2:$T$263, CONCATENATE($A32,$A$8))</f>
        <v>0</v>
      </c>
      <c r="G32" s="58" t="s">
        <v>627</v>
      </c>
      <c r="H32" s="54">
        <f>COUNTIF(Comments!$S$2:$S$263, CONCATENATE($G32,H$15))</f>
        <v>26</v>
      </c>
      <c r="I32" s="54">
        <f>COUNTIF(Comments!$S$2:$S$263, CONCATENATE($G32,I$15))</f>
        <v>0</v>
      </c>
      <c r="J32" s="54">
        <f>COUNTIF(Comments!$S$2:$S$263, CONCATENATE($G32,J$15))</f>
        <v>0</v>
      </c>
      <c r="K32" s="54">
        <f>COUNTIF(Comments!$S$2:$S$263, CONCATENATE($G32,$A$6))+COUNTIF(Comments!$S$2:$S$263, CONCATENATE($G32,$A$7))+COUNTIF(Comments!$S$2:$S$263, CONCATENATE($G32,$A$8))</f>
        <v>0</v>
      </c>
      <c r="L32" s="57">
        <f t="shared" si="1"/>
        <v>26</v>
      </c>
    </row>
    <row r="33" spans="1:12">
      <c r="A33" s="71" t="s">
        <v>696</v>
      </c>
      <c r="B33" s="70"/>
      <c r="C33" s="60">
        <f>COUNTIF(Comments!$T$2:$T$263, CONCATENATE($A33,C$15))</f>
        <v>0</v>
      </c>
      <c r="D33" s="60">
        <f>COUNTIF(Comments!$T$2:$T$263, CONCATENATE($A33,D$15))</f>
        <v>0</v>
      </c>
      <c r="E33" s="61">
        <f>COUNTIF(Comments!$T$2:$T$263, CONCATENATE($A33,$A$6))+COUNTIF(Comments!$T$2:$T$263, CONCATENATE($A33,$A$7))+COUNTIF(Comments!$T$2:$T$263, CONCATENATE($A33,$A$8))</f>
        <v>0</v>
      </c>
      <c r="G33" s="58" t="s">
        <v>639</v>
      </c>
      <c r="H33" s="54">
        <f>COUNTIF(Comments!$S$2:$S$263, CONCATENATE($G33,H$15))</f>
        <v>6</v>
      </c>
      <c r="I33" s="54">
        <f>COUNTIF(Comments!$S$2:$S$263, CONCATENATE($G33,I$15))</f>
        <v>0</v>
      </c>
      <c r="J33" s="54">
        <f>COUNTIF(Comments!$S$2:$S$263, CONCATENATE($G33,J$15))</f>
        <v>0</v>
      </c>
      <c r="K33" s="54">
        <f>COUNTIF(Comments!$S$2:$S$263, CONCATENATE($G33,$A$6))+COUNTIF(Comments!$S$2:$S$263, CONCATENATE($G33,$A$7))+COUNTIF(Comments!$S$2:$S$263, CONCATENATE($G33,$A$8))</f>
        <v>0</v>
      </c>
      <c r="L33" s="57">
        <f t="shared" si="1"/>
        <v>6</v>
      </c>
    </row>
    <row r="34" spans="1:12">
      <c r="A34" s="71" t="s">
        <v>698</v>
      </c>
      <c r="B34" s="70"/>
      <c r="C34" s="60">
        <f>COUNTIF(Comments!$T$2:$T$263, CONCATENATE($A34,C$15))</f>
        <v>0</v>
      </c>
      <c r="D34" s="60">
        <f>COUNTIF(Comments!$T$2:$T$263, CONCATENATE($A34,D$15))</f>
        <v>0</v>
      </c>
      <c r="E34" s="61">
        <f>COUNTIF(Comments!$T$2:$T$263, CONCATENATE($A34,$A$6))+COUNTIF(Comments!$T$2:$T$263, CONCATENATE($A34,$A$7))+COUNTIF(Comments!$T$2:$T$263, CONCATENATE($A34,$A$8))</f>
        <v>0</v>
      </c>
      <c r="G34" s="58" t="s">
        <v>638</v>
      </c>
      <c r="H34" s="54">
        <f>COUNTIF(Comments!$S$2:$S$263, CONCATENATE($G34,H$15))</f>
        <v>8</v>
      </c>
      <c r="I34" s="54">
        <f>COUNTIF(Comments!$S$2:$S$263, CONCATENATE($G34,I$15))</f>
        <v>0</v>
      </c>
      <c r="J34" s="54">
        <f>COUNTIF(Comments!$S$2:$S$263, CONCATENATE($G34,J$15))</f>
        <v>0</v>
      </c>
      <c r="K34" s="54">
        <f>COUNTIF(Comments!$S$2:$S$263, CONCATENATE($G34,$A$6))+COUNTIF(Comments!$S$2:$S$263, CONCATENATE($G34,$A$7))+COUNTIF(Comments!$S$2:$S$263, CONCATENATE($G34,$A$8))</f>
        <v>0</v>
      </c>
      <c r="L34" s="57">
        <f t="shared" si="1"/>
        <v>8</v>
      </c>
    </row>
    <row r="35" spans="1:12">
      <c r="A35" s="71" t="s">
        <v>700</v>
      </c>
      <c r="B35" s="70"/>
      <c r="C35" s="60">
        <f>COUNTIF(Comments!$T$2:$T$263, CONCATENATE($A35,C$15))</f>
        <v>0</v>
      </c>
      <c r="D35" s="60">
        <f>COUNTIF(Comments!$T$2:$T$263, CONCATENATE($A35,D$15))</f>
        <v>0</v>
      </c>
      <c r="E35" s="61">
        <f>COUNTIF(Comments!$T$2:$T$263, CONCATENATE($A35,$A$6))+COUNTIF(Comments!$T$2:$T$263, CONCATENATE($A35,$A$7))+COUNTIF(Comments!$T$2:$T$263, CONCATENATE($A35,$A$8))</f>
        <v>0</v>
      </c>
      <c r="G35" s="58" t="s">
        <v>642</v>
      </c>
      <c r="H35" s="54">
        <f>COUNTIF(Comments!$S$2:$S$263, CONCATENATE($G35,H$15))</f>
        <v>14</v>
      </c>
      <c r="I35" s="54">
        <f>COUNTIF(Comments!$S$2:$S$263, CONCATENATE($G35,I$15))</f>
        <v>0</v>
      </c>
      <c r="J35" s="54">
        <f>COUNTIF(Comments!$S$2:$S$263, CONCATENATE($G35,J$15))</f>
        <v>0</v>
      </c>
      <c r="K35" s="54">
        <f>COUNTIF(Comments!$S$2:$S$263, CONCATENATE($G35,$A$6))+COUNTIF(Comments!$S$2:$S$263, CONCATENATE($G35,$A$7))+COUNTIF(Comments!$S$2:$S$263, CONCATENATE($G35,$A$8))</f>
        <v>0</v>
      </c>
      <c r="L35" s="57">
        <f t="shared" si="1"/>
        <v>14</v>
      </c>
    </row>
    <row r="36" spans="1:12">
      <c r="A36" s="71" t="s">
        <v>702</v>
      </c>
      <c r="B36" s="70"/>
      <c r="C36" s="60">
        <f>COUNTIF(Comments!$T$2:$T$263, CONCATENATE($A36,C$15))</f>
        <v>0</v>
      </c>
      <c r="D36" s="60">
        <f>COUNTIF(Comments!$T$2:$T$263, CONCATENATE($A36,D$15))</f>
        <v>0</v>
      </c>
      <c r="E36" s="61">
        <f>COUNTIF(Comments!$T$2:$T$263, CONCATENATE($A36,$A$6))+COUNTIF(Comments!$T$2:$T$263, CONCATENATE($A36,$A$7))+COUNTIF(Comments!$T$2:$T$263, CONCATENATE($A36,$A$8))</f>
        <v>0</v>
      </c>
      <c r="G36" s="58" t="s">
        <v>636</v>
      </c>
      <c r="H36" s="54">
        <f>COUNTIF(Comments!$S$2:$S$263, CONCATENATE($G36,H$15))</f>
        <v>1</v>
      </c>
      <c r="I36" s="54">
        <f>COUNTIF(Comments!$S$2:$S$263, CONCATENATE($G36,I$15))</f>
        <v>0</v>
      </c>
      <c r="J36" s="54">
        <f>COUNTIF(Comments!$S$2:$S$263, CONCATENATE($G36,J$15))</f>
        <v>0</v>
      </c>
      <c r="K36" s="54">
        <f>COUNTIF(Comments!$S$2:$S$263, CONCATENATE($G36,$A$6))+COUNTIF(Comments!$S$2:$S$263, CONCATENATE($G36,$A$7))+COUNTIF(Comments!$S$2:$S$263, CONCATENATE($G36,$A$8))</f>
        <v>0</v>
      </c>
      <c r="L36" s="57">
        <f t="shared" si="1"/>
        <v>1</v>
      </c>
    </row>
    <row r="37" spans="1:12">
      <c r="A37" s="71" t="s">
        <v>703</v>
      </c>
      <c r="B37" s="70"/>
      <c r="C37" s="60">
        <f>COUNTIF(Comments!$T$2:$T$263, CONCATENATE($A37,C$15))</f>
        <v>0</v>
      </c>
      <c r="D37" s="60">
        <f>COUNTIF(Comments!$T$2:$T$263, CONCATENATE($A37,D$15))</f>
        <v>0</v>
      </c>
      <c r="E37" s="61">
        <f>COUNTIF(Comments!$T$2:$T$263, CONCATENATE($A37,$A$6))+COUNTIF(Comments!$T$2:$T$263, CONCATENATE($A37,$A$7))+COUNTIF(Comments!$T$2:$T$263, CONCATENATE($A37,$A$8))</f>
        <v>0</v>
      </c>
      <c r="G37" s="58" t="s">
        <v>635</v>
      </c>
      <c r="H37" s="54">
        <f>COUNTIF(Comments!$S$2:$S$263, CONCATENATE($G37,H$15))</f>
        <v>11</v>
      </c>
      <c r="I37" s="54">
        <f>COUNTIF(Comments!$S$2:$S$263, CONCATENATE($G37,I$15))</f>
        <v>0</v>
      </c>
      <c r="J37" s="54">
        <f>COUNTIF(Comments!$S$2:$S$263, CONCATENATE($G37,J$15))</f>
        <v>0</v>
      </c>
      <c r="K37" s="54">
        <f>COUNTIF(Comments!$S$2:$S$263, CONCATENATE($G37,$A$6))+COUNTIF(Comments!$S$2:$S$263, CONCATENATE($G37,$A$7))+COUNTIF(Comments!$S$2:$S$263, CONCATENATE($G37,$A$8))</f>
        <v>0</v>
      </c>
      <c r="L37" s="57">
        <f t="shared" si="1"/>
        <v>11</v>
      </c>
    </row>
    <row r="38" spans="1:12">
      <c r="A38" s="72" t="s">
        <v>669</v>
      </c>
      <c r="B38" s="70"/>
      <c r="C38" s="60">
        <f>COUNTIF(Comments!$T$2:$T$263, CONCATENATE($A38,C$15))</f>
        <v>0</v>
      </c>
      <c r="D38" s="60">
        <f>COUNTIF(Comments!$T$2:$T$263, CONCATENATE($A38,D$15))</f>
        <v>0</v>
      </c>
      <c r="E38" s="61">
        <f>COUNTIF(Comments!$T$2:$T$263, CONCATENATE($A38,$A$6))+COUNTIF(Comments!$T$2:$T$263, CONCATENATE($A38,$A$7))+COUNTIF(Comments!$T$2:$T$263, CONCATENATE($A38,$A$8))</f>
        <v>0</v>
      </c>
      <c r="G38" s="58" t="s">
        <v>625</v>
      </c>
      <c r="H38" s="54">
        <f>COUNTIF(Comments!$S$2:$S$263, CONCATENATE($G38,H$15))</f>
        <v>24</v>
      </c>
      <c r="I38" s="54">
        <f>COUNTIF(Comments!$S$2:$S$263, CONCATENATE($G38,I$15))</f>
        <v>0</v>
      </c>
      <c r="J38" s="54">
        <f>COUNTIF(Comments!$S$2:$S$263, CONCATENATE($G38,J$15))</f>
        <v>0</v>
      </c>
      <c r="K38" s="54">
        <f>COUNTIF(Comments!$S$2:$S$263, CONCATENATE($G38,$A$6))+COUNTIF(Comments!$S$2:$S$263, CONCATENATE($G38,$A$7))+COUNTIF(Comments!$S$2:$S$263, CONCATENATE($G38,$A$8))</f>
        <v>0</v>
      </c>
      <c r="L38" s="57">
        <f t="shared" si="1"/>
        <v>24</v>
      </c>
    </row>
    <row r="39" spans="1:12">
      <c r="A39" s="72" t="s">
        <v>671</v>
      </c>
      <c r="B39" s="70"/>
      <c r="C39" s="60">
        <f>COUNTIF(Comments!$T$2:$T$263, CONCATENATE($A39,C$15))</f>
        <v>0</v>
      </c>
      <c r="D39" s="60">
        <f>COUNTIF(Comments!$T$2:$T$263, CONCATENATE($A39,D$15))</f>
        <v>0</v>
      </c>
      <c r="E39" s="61">
        <f>COUNTIF(Comments!$T$2:$T$263, CONCATENATE($A39,$A$6))+COUNTIF(Comments!$T$2:$T$263, CONCATENATE($A39,$A$7))+COUNTIF(Comments!$T$2:$T$263, CONCATENATE($A39,$A$8))</f>
        <v>0</v>
      </c>
      <c r="G39" s="58" t="s">
        <v>629</v>
      </c>
      <c r="H39" s="54">
        <f>COUNTIF(Comments!$S$2:$S$263, CONCATENATE($G39,H$15))</f>
        <v>2</v>
      </c>
      <c r="I39" s="54">
        <f>COUNTIF(Comments!$S$2:$S$263, CONCATENATE($G39,I$15))</f>
        <v>0</v>
      </c>
      <c r="J39" s="54">
        <f>COUNTIF(Comments!$S$2:$S$263, CONCATENATE($G39,J$15))</f>
        <v>0</v>
      </c>
      <c r="K39" s="54">
        <f>COUNTIF(Comments!$S$2:$S$263, CONCATENATE($G39,$A$6))+COUNTIF(Comments!$S$2:$S$263, CONCATENATE($G39,$A$7))+COUNTIF(Comments!$S$2:$S$263, CONCATENATE($G39,$A$8))</f>
        <v>0</v>
      </c>
      <c r="L39" s="57">
        <f t="shared" si="1"/>
        <v>2</v>
      </c>
    </row>
    <row r="40" spans="1:12">
      <c r="A40" s="72" t="s">
        <v>673</v>
      </c>
      <c r="B40" s="70"/>
      <c r="C40" s="60">
        <f>COUNTIF(Comments!$T$2:$T$263, CONCATENATE($A40,C$15))</f>
        <v>0</v>
      </c>
      <c r="D40" s="60">
        <f>COUNTIF(Comments!$T$2:$T$263, CONCATENATE($A40,D$15))</f>
        <v>0</v>
      </c>
      <c r="E40" s="61">
        <f>COUNTIF(Comments!$T$2:$T$263, CONCATENATE($A40,$A$6))+COUNTIF(Comments!$T$2:$T$263, CONCATENATE($A40,$A$7))+COUNTIF(Comments!$T$2:$T$263, CONCATENATE($A40,$A$8))</f>
        <v>0</v>
      </c>
      <c r="G40" s="53"/>
      <c r="H40" s="60"/>
      <c r="I40" s="60"/>
      <c r="J40" s="60"/>
      <c r="K40" s="60"/>
      <c r="L40" s="61"/>
    </row>
    <row r="41" spans="1:12">
      <c r="A41" s="72" t="s">
        <v>675</v>
      </c>
      <c r="B41" s="70"/>
      <c r="C41" s="60">
        <f>COUNTIF(Comments!$T$2:$T$263, CONCATENATE($A41,C$15))</f>
        <v>0</v>
      </c>
      <c r="D41" s="60">
        <f>COUNTIF(Comments!$T$2:$T$263, CONCATENATE($A41,D$15))</f>
        <v>0</v>
      </c>
      <c r="E41" s="61">
        <f>COUNTIF(Comments!$T$2:$T$263, CONCATENATE($A41,$A$6))+COUNTIF(Comments!$T$2:$T$263, CONCATENATE($A41,$A$7))+COUNTIF(Comments!$T$2:$T$263, CONCATENATE($A41,$A$8))</f>
        <v>0</v>
      </c>
      <c r="G41" s="83" t="s">
        <v>716</v>
      </c>
      <c r="H41" s="75">
        <f>SUM(H17:H39)</f>
        <v>262</v>
      </c>
      <c r="I41" s="75">
        <f>SUM(I17:I39)</f>
        <v>0</v>
      </c>
      <c r="J41" s="75">
        <f>SUM(J17:J39)</f>
        <v>0</v>
      </c>
      <c r="K41" s="75">
        <f>SUM(K17:K39)</f>
        <v>0</v>
      </c>
      <c r="L41" s="76" t="str">
        <f>IF(SUM(H41:K41)=SUM(L17:L39),CONCATENATE("OK = ",SUM(H41:K41)),CONCATENATE("ERROR, ",SUM(H41:K41)," != ",SUM(L17:L40)))</f>
        <v>OK = 262</v>
      </c>
    </row>
    <row r="42" spans="1:12">
      <c r="A42" s="72" t="s">
        <v>677</v>
      </c>
      <c r="B42" s="70"/>
      <c r="C42" s="60">
        <f>COUNTIF(Comments!$T$2:$T$263, CONCATENATE($A42,C$15))</f>
        <v>0</v>
      </c>
      <c r="D42" s="60">
        <f>COUNTIF(Comments!$T$2:$T$263, CONCATENATE($A42,D$15))</f>
        <v>0</v>
      </c>
      <c r="E42" s="61">
        <f>COUNTIF(Comments!$T$2:$T$263, CONCATENATE($A42,$A$6))+COUNTIF(Comments!$T$2:$T$263, CONCATENATE($A42,$A$7))+COUNTIF(Comments!$T$2:$T$263, CONCATENATE($A42,$A$8))</f>
        <v>0</v>
      </c>
      <c r="F42" s="28"/>
      <c r="G42" s="28"/>
      <c r="H42" s="28"/>
      <c r="I42" s="28"/>
      <c r="J42" s="28"/>
      <c r="K42" s="28"/>
    </row>
    <row r="43" spans="1:12">
      <c r="A43" s="72" t="s">
        <v>679</v>
      </c>
      <c r="B43" s="70"/>
      <c r="C43" s="60">
        <f>COUNTIF(Comments!$T$2:$T$263, CONCATENATE($A43,C$15))</f>
        <v>0</v>
      </c>
      <c r="D43" s="60">
        <f>COUNTIF(Comments!$T$2:$T$263, CONCATENATE($A43,D$15))</f>
        <v>0</v>
      </c>
      <c r="E43" s="61">
        <f>COUNTIF(Comments!$T$2:$T$263, CONCATENATE($A43,$A$6))+COUNTIF(Comments!$T$2:$T$263, CONCATENATE($A43,$A$7))+COUNTIF(Comments!$T$2:$T$263, CONCATENATE($A43,$A$8))</f>
        <v>0</v>
      </c>
      <c r="F43" s="28"/>
      <c r="G43" s="28"/>
      <c r="H43" s="28"/>
      <c r="I43" s="28"/>
      <c r="J43" s="28"/>
      <c r="K43" s="28"/>
    </row>
    <row r="44" spans="1:12">
      <c r="A44" s="72" t="s">
        <v>681</v>
      </c>
      <c r="B44" s="70"/>
      <c r="C44" s="60">
        <f>COUNTIF(Comments!$T$2:$T$263, CONCATENATE($A44,C$15))</f>
        <v>0</v>
      </c>
      <c r="D44" s="60">
        <f>COUNTIF(Comments!$T$2:$T$263, CONCATENATE($A44,D$15))</f>
        <v>0</v>
      </c>
      <c r="E44" s="61">
        <f>COUNTIF(Comments!$T$2:$T$263, CONCATENATE($A44,$A$6))+COUNTIF(Comments!$T$2:$T$263, CONCATENATE($A44,$A$7))+COUNTIF(Comments!$T$2:$T$263, CONCATENATE($A44,$A$8))</f>
        <v>0</v>
      </c>
      <c r="F44" s="28"/>
      <c r="G44" s="28"/>
      <c r="H44" s="28"/>
      <c r="I44" s="28"/>
      <c r="J44" s="28"/>
      <c r="K44" s="28"/>
    </row>
    <row r="45" spans="1:12">
      <c r="A45" s="72" t="s">
        <v>683</v>
      </c>
      <c r="B45" s="70"/>
      <c r="C45" s="60">
        <f>COUNTIF(Comments!$T$2:$T$263, CONCATENATE($A45,C$15))</f>
        <v>0</v>
      </c>
      <c r="D45" s="60">
        <f>COUNTIF(Comments!$T$2:$T$263, CONCATENATE($A45,D$15))</f>
        <v>0</v>
      </c>
      <c r="E45" s="61">
        <f>COUNTIF(Comments!$T$2:$T$263, CONCATENATE($A45,$A$6))+COUNTIF(Comments!$T$2:$T$263, CONCATENATE($A45,$A$7))+COUNTIF(Comments!$T$2:$T$263, CONCATENATE($A45,$A$8))</f>
        <v>0</v>
      </c>
      <c r="F45" s="28"/>
      <c r="G45" s="28"/>
      <c r="H45" s="28"/>
      <c r="I45" s="28"/>
      <c r="J45" s="28"/>
      <c r="K45" s="28"/>
    </row>
    <row r="46" spans="1:12">
      <c r="A46" s="72" t="s">
        <v>685</v>
      </c>
      <c r="B46" s="70"/>
      <c r="C46" s="60">
        <f>COUNTIF(Comments!$T$2:$T$263, CONCATENATE($A46,C$15))</f>
        <v>0</v>
      </c>
      <c r="D46" s="60">
        <f>COUNTIF(Comments!$T$2:$T$263, CONCATENATE($A46,D$15))</f>
        <v>0</v>
      </c>
      <c r="E46" s="61">
        <f>COUNTIF(Comments!$T$2:$T$263, CONCATENATE($A46,$A$6))+COUNTIF(Comments!$T$2:$T$263, CONCATENATE($A46,$A$7))+COUNTIF(Comments!$T$2:$T$263, CONCATENATE($A46,$A$8))</f>
        <v>0</v>
      </c>
      <c r="F46" s="28"/>
      <c r="G46" s="28"/>
      <c r="H46" s="28"/>
      <c r="I46" s="28"/>
      <c r="J46" s="28"/>
      <c r="K46" s="28"/>
    </row>
    <row r="47" spans="1:12">
      <c r="A47" s="72" t="s">
        <v>687</v>
      </c>
      <c r="B47" s="70"/>
      <c r="C47" s="60">
        <f>COUNTIF(Comments!$T$2:$T$263, CONCATENATE($A47,C$15))</f>
        <v>0</v>
      </c>
      <c r="D47" s="60">
        <f>COUNTIF(Comments!$T$2:$T$263, CONCATENATE($A47,D$15))</f>
        <v>0</v>
      </c>
      <c r="E47" s="61">
        <f>COUNTIF(Comments!$T$2:$T$263, CONCATENATE($A47,$A$6))+COUNTIF(Comments!$T$2:$T$263, CONCATENATE($A47,$A$7))+COUNTIF(Comments!$T$2:$T$263, CONCATENATE($A47,$A$8))</f>
        <v>0</v>
      </c>
      <c r="F47" s="28"/>
      <c r="G47" s="28"/>
      <c r="H47" s="28"/>
      <c r="I47" s="28"/>
      <c r="J47" s="28"/>
      <c r="K47" s="28"/>
    </row>
    <row r="48" spans="1:12">
      <c r="A48" s="72" t="s">
        <v>689</v>
      </c>
      <c r="B48" s="70"/>
      <c r="C48" s="60">
        <f>COUNTIF(Comments!$T$2:$T$263, CONCATENATE($A48,C$15))</f>
        <v>0</v>
      </c>
      <c r="D48" s="60">
        <f>COUNTIF(Comments!$T$2:$T$263, CONCATENATE($A48,D$15))</f>
        <v>0</v>
      </c>
      <c r="E48" s="61">
        <f>COUNTIF(Comments!$T$2:$T$263, CONCATENATE($A48,$A$6))+COUNTIF(Comments!$T$2:$T$263, CONCATENATE($A48,$A$7))+COUNTIF(Comments!$T$2:$T$263, CONCATENATE($A48,$A$8))</f>
        <v>0</v>
      </c>
      <c r="F48" s="28"/>
      <c r="G48" s="28"/>
      <c r="H48" s="28"/>
      <c r="I48" s="28"/>
      <c r="J48" s="28"/>
      <c r="K48" s="28"/>
    </row>
    <row r="49" spans="1:11">
      <c r="A49" s="72" t="s">
        <v>691</v>
      </c>
      <c r="B49" s="70"/>
      <c r="C49" s="60">
        <f>COUNTIF(Comments!$T$2:$T$263, CONCATENATE($A49,C$15))</f>
        <v>0</v>
      </c>
      <c r="D49" s="60">
        <f>COUNTIF(Comments!$T$2:$T$263, CONCATENATE($A49,D$15))</f>
        <v>0</v>
      </c>
      <c r="E49" s="61">
        <f>COUNTIF(Comments!$T$2:$T$263, CONCATENATE($A49,$A$6))+COUNTIF(Comments!$T$2:$T$263, CONCATENATE($A49,$A$7))+COUNTIF(Comments!$T$2:$T$263, CONCATENATE($A49,$A$8))</f>
        <v>0</v>
      </c>
      <c r="F49" s="28"/>
      <c r="G49" s="28"/>
      <c r="H49" s="28"/>
      <c r="I49" s="28"/>
      <c r="J49" s="28"/>
      <c r="K49" s="28"/>
    </row>
    <row r="50" spans="1:11">
      <c r="A50" s="72" t="s">
        <v>693</v>
      </c>
      <c r="B50" s="70"/>
      <c r="C50" s="60">
        <f>COUNTIF(Comments!$T$2:$T$263, CONCATENATE($A50,C$15))</f>
        <v>0</v>
      </c>
      <c r="D50" s="60">
        <f>COUNTIF(Comments!$T$2:$T$263, CONCATENATE($A50,D$15))</f>
        <v>0</v>
      </c>
      <c r="E50" s="61">
        <f>COUNTIF(Comments!$T$2:$T$263, CONCATENATE($A50,$A$6))+COUNTIF(Comments!$T$2:$T$263, CONCATENATE($A50,$A$7))+COUNTIF(Comments!$T$2:$T$263, CONCATENATE($A50,$A$8))</f>
        <v>0</v>
      </c>
      <c r="F50" s="28"/>
      <c r="G50" s="28"/>
      <c r="H50" s="28"/>
      <c r="I50" s="28"/>
      <c r="J50" s="28"/>
      <c r="K50" s="28"/>
    </row>
    <row r="51" spans="1:11">
      <c r="A51" s="72" t="s">
        <v>695</v>
      </c>
      <c r="B51" s="70"/>
      <c r="C51" s="60">
        <f>COUNTIF(Comments!$T$2:$T$263, CONCATENATE($A51,C$15))</f>
        <v>0</v>
      </c>
      <c r="D51" s="60">
        <f>COUNTIF(Comments!$T$2:$T$263, CONCATENATE($A51,D$15))</f>
        <v>0</v>
      </c>
      <c r="E51" s="61">
        <f>COUNTIF(Comments!$T$2:$T$263, CONCATENATE($A51,$A$6))+COUNTIF(Comments!$T$2:$T$263, CONCATENATE($A51,$A$7))+COUNTIF(Comments!$T$2:$T$263, CONCATENATE($A51,$A$8))</f>
        <v>0</v>
      </c>
      <c r="F51" s="28"/>
      <c r="G51" s="28"/>
      <c r="H51" s="28"/>
      <c r="I51" s="28"/>
      <c r="J51" s="28"/>
      <c r="K51" s="28"/>
    </row>
    <row r="52" spans="1:11">
      <c r="A52" s="72" t="s">
        <v>697</v>
      </c>
      <c r="B52" s="70"/>
      <c r="C52" s="60">
        <f>COUNTIF(Comments!$T$2:$T$263, CONCATENATE($A52,C$15))</f>
        <v>0</v>
      </c>
      <c r="D52" s="60">
        <f>COUNTIF(Comments!$T$2:$T$263, CONCATENATE($A52,D$15))</f>
        <v>0</v>
      </c>
      <c r="E52" s="61">
        <f>COUNTIF(Comments!$T$2:$T$263, CONCATENATE($A52,$A$6))+COUNTIF(Comments!$T$2:$T$263, CONCATENATE($A52,$A$7))+COUNTIF(Comments!$T$2:$T$263, CONCATENATE($A52,$A$8))</f>
        <v>0</v>
      </c>
      <c r="F52" s="28"/>
      <c r="G52" s="28"/>
      <c r="H52" s="28"/>
      <c r="I52" s="28"/>
      <c r="J52" s="28"/>
      <c r="K52" s="28"/>
    </row>
    <row r="53" spans="1:11">
      <c r="A53" s="72" t="s">
        <v>699</v>
      </c>
      <c r="B53" s="70"/>
      <c r="C53" s="60">
        <f>COUNTIF(Comments!$T$2:$T$263, CONCATENATE($A53,C$15))</f>
        <v>0</v>
      </c>
      <c r="D53" s="60">
        <f>COUNTIF(Comments!$T$2:$T$263, CONCATENATE($A53,D$15))</f>
        <v>0</v>
      </c>
      <c r="E53" s="61">
        <f>COUNTIF(Comments!$T$2:$T$263, CONCATENATE($A53,$A$6))+COUNTIF(Comments!$T$2:$T$263, CONCATENATE($A53,$A$7))+COUNTIF(Comments!$T$2:$T$263, CONCATENATE($A53,$A$8))</f>
        <v>0</v>
      </c>
      <c r="F53" s="28"/>
      <c r="G53" s="28"/>
      <c r="H53" s="28"/>
      <c r="I53" s="28"/>
      <c r="J53" s="28"/>
      <c r="K53" s="28"/>
    </row>
    <row r="54" spans="1:11">
      <c r="A54" s="72" t="s">
        <v>701</v>
      </c>
      <c r="B54" s="70"/>
      <c r="C54" s="60">
        <f>COUNTIF(Comments!$T$2:$T$263, CONCATENATE($A54,C$15))</f>
        <v>0</v>
      </c>
      <c r="D54" s="60">
        <f>COUNTIF(Comments!$T$2:$T$263, CONCATENATE($A54,D$15))</f>
        <v>0</v>
      </c>
      <c r="E54" s="61">
        <f>COUNTIF(Comments!$T$2:$T$263, CONCATENATE($A54,$A$6))+COUNTIF(Comments!$T$2:$T$263, CONCATENATE($A54,$A$7))+COUNTIF(Comments!$T$2:$T$263, CONCATENATE($A54,$A$8))</f>
        <v>0</v>
      </c>
      <c r="F54" s="28"/>
      <c r="G54" s="28"/>
      <c r="H54" s="28"/>
      <c r="I54" s="28"/>
      <c r="J54" s="28"/>
      <c r="K54" s="28"/>
    </row>
    <row r="55" spans="1:11">
      <c r="A55" s="72" t="s">
        <v>691</v>
      </c>
      <c r="B55" s="70"/>
      <c r="C55" s="60">
        <f>COUNTIF(Comments!$T$2:$T$263, CONCATENATE($A55,C$15))</f>
        <v>0</v>
      </c>
      <c r="D55" s="60">
        <f>COUNTIF(Comments!$T$2:$T$263, CONCATENATE($A55,D$15))</f>
        <v>0</v>
      </c>
      <c r="E55" s="61">
        <f>COUNTIF(Comments!$T$2:$T$263, CONCATENATE($A55,$A$6))+COUNTIF(Comments!$T$2:$T$263, CONCATENATE($A55,$A$7))+COUNTIF(Comments!$T$2:$T$263, CONCATENATE($A55,$A$8))</f>
        <v>0</v>
      </c>
      <c r="F55" s="28"/>
      <c r="G55" s="28"/>
      <c r="H55" s="28"/>
      <c r="I55" s="28"/>
      <c r="J55" s="28"/>
      <c r="K55" s="28"/>
    </row>
    <row r="56" spans="1:11">
      <c r="A56" s="72" t="s">
        <v>704</v>
      </c>
      <c r="B56" s="70"/>
      <c r="C56" s="60">
        <f>COUNTIF(Comments!$T$2:$T$263, CONCATENATE($A56,C$15))</f>
        <v>0</v>
      </c>
      <c r="D56" s="60">
        <f>COUNTIF(Comments!$T$2:$T$263, CONCATENATE($A56,D$15))</f>
        <v>0</v>
      </c>
      <c r="E56" s="61">
        <f>COUNTIF(Comments!$T$2:$T$263, CONCATENATE($A56,$A$6))+COUNTIF(Comments!$T$2:$T$263, CONCATENATE($A56,$A$7))+COUNTIF(Comments!$T$2:$T$263, CONCATENATE($A56,$A$8))</f>
        <v>0</v>
      </c>
      <c r="F56" s="28"/>
      <c r="G56" s="28"/>
      <c r="H56" s="28"/>
      <c r="I56" s="28"/>
      <c r="J56" s="28"/>
      <c r="K56" s="28"/>
    </row>
    <row r="57" spans="1:11">
      <c r="A57" s="73" t="s">
        <v>706</v>
      </c>
      <c r="B57" s="70">
        <f>COUNTIF(Comments!$T$2:$T$263,CONCATENATE($A57,$A$3))+COUNTIF(Comments!$T$2:$T$263,$A$3)</f>
        <v>262</v>
      </c>
      <c r="C57" s="60"/>
      <c r="D57" s="60"/>
      <c r="E57" s="61"/>
      <c r="F57" s="28"/>
      <c r="G57" s="28"/>
      <c r="H57" s="28"/>
      <c r="I57" s="28"/>
      <c r="J57" s="28"/>
      <c r="K57" s="28"/>
    </row>
    <row r="58" spans="1:11">
      <c r="A58" s="73"/>
      <c r="B58" s="70"/>
      <c r="C58" s="60"/>
      <c r="D58" s="60"/>
      <c r="E58" s="61"/>
      <c r="F58" s="28"/>
      <c r="G58" s="28"/>
      <c r="H58" s="28"/>
      <c r="I58" s="28"/>
      <c r="J58" s="28"/>
      <c r="K58" s="28"/>
    </row>
    <row r="59" spans="1:11">
      <c r="A59" s="84" t="s">
        <v>716</v>
      </c>
      <c r="B59" s="75">
        <f>SUM(B17:B57)</f>
        <v>262</v>
      </c>
      <c r="C59" s="75">
        <f t="shared" ref="C59:E59" si="2">SUM(C17:C57)</f>
        <v>0</v>
      </c>
      <c r="D59" s="75">
        <f t="shared" si="2"/>
        <v>0</v>
      </c>
      <c r="E59" s="85">
        <f t="shared" si="2"/>
        <v>0</v>
      </c>
      <c r="F59" s="28"/>
      <c r="G59" s="28"/>
      <c r="H59" s="28"/>
      <c r="I59" s="28"/>
      <c r="J59" s="28"/>
      <c r="K59" s="28"/>
    </row>
    <row r="60" spans="1:11">
      <c r="A60" s="47"/>
      <c r="B60" s="28"/>
      <c r="C60" s="28"/>
      <c r="D60" s="28"/>
      <c r="E60" s="28"/>
      <c r="F60" s="28"/>
      <c r="G60" s="28"/>
      <c r="H60" s="28"/>
      <c r="I60" s="28"/>
      <c r="J60" s="28"/>
      <c r="K60" s="28"/>
    </row>
    <row r="61" spans="1:11">
      <c r="A61" s="28"/>
      <c r="B61" s="28"/>
      <c r="C61" s="28"/>
      <c r="D61" s="28"/>
      <c r="E61" s="28"/>
      <c r="F61" s="28"/>
      <c r="G61" s="28"/>
      <c r="H61" s="28"/>
      <c r="I61" s="28"/>
      <c r="J61" s="28"/>
      <c r="K61" s="28"/>
    </row>
    <row r="62" spans="1:11">
      <c r="D62" s="32"/>
    </row>
    <row r="63" spans="1:11">
      <c r="D63" s="32"/>
    </row>
    <row r="64" spans="1:11">
      <c r="D64" s="32"/>
    </row>
    <row r="65" spans="4:4">
      <c r="D65" s="32"/>
    </row>
    <row r="66" spans="4:4">
      <c r="D66" s="32"/>
    </row>
    <row r="67" spans="4:4">
      <c r="D67" s="32"/>
    </row>
    <row r="68" spans="4:4">
      <c r="D68" s="32"/>
    </row>
    <row r="69" spans="4:4">
      <c r="D69" s="32"/>
    </row>
    <row r="70" spans="4:4">
      <c r="D70" s="32"/>
    </row>
    <row r="71" spans="4:4">
      <c r="D71" s="32"/>
    </row>
    <row r="72" spans="4:4">
      <c r="D72" s="32"/>
    </row>
    <row r="73" spans="4:4">
      <c r="D73" s="32"/>
    </row>
    <row r="74" spans="4:4">
      <c r="D74" s="34"/>
    </row>
    <row r="75" spans="4:4">
      <c r="D75" s="32"/>
    </row>
    <row r="76" spans="4:4">
      <c r="D76" s="32"/>
    </row>
    <row r="77" spans="4:4">
      <c r="D77" s="32"/>
    </row>
    <row r="78" spans="4:4">
      <c r="D78" s="32"/>
    </row>
    <row r="79" spans="4:4">
      <c r="D79" s="32"/>
    </row>
    <row r="80" spans="4:4">
      <c r="D80" s="32"/>
    </row>
    <row r="81" spans="1:4">
      <c r="D81" s="32"/>
    </row>
    <row r="82" spans="1:4">
      <c r="D82" s="32"/>
    </row>
    <row r="83" spans="1:4">
      <c r="D83" s="32"/>
    </row>
    <row r="84" spans="1:4">
      <c r="D84" s="32"/>
    </row>
    <row r="85" spans="1:4">
      <c r="A85" s="44"/>
      <c r="D85" s="32"/>
    </row>
    <row r="86" spans="1:4">
      <c r="A86" s="44"/>
      <c r="D86" s="32"/>
    </row>
    <row r="87" spans="1:4">
      <c r="D87" s="32"/>
    </row>
    <row r="88" spans="1:4">
      <c r="D88" s="32"/>
    </row>
    <row r="89" spans="1:4">
      <c r="D89" s="32"/>
    </row>
    <row r="90" spans="1:4">
      <c r="D90" s="32"/>
    </row>
    <row r="91" spans="1:4">
      <c r="D91" s="32"/>
    </row>
    <row r="92" spans="1:4">
      <c r="D92" s="32"/>
    </row>
    <row r="93" spans="1:4">
      <c r="D93" s="34"/>
    </row>
    <row r="94" spans="1:4">
      <c r="D94" s="32"/>
    </row>
    <row r="95" spans="1:4">
      <c r="D95" s="32"/>
    </row>
    <row r="96" spans="1:4">
      <c r="D96" s="32"/>
    </row>
    <row r="122" spans="1:1">
      <c r="A122" s="44"/>
    </row>
    <row r="123" spans="1:1">
      <c r="A123" s="44"/>
    </row>
    <row r="124" spans="1:1">
      <c r="A124" s="44"/>
    </row>
    <row r="125" spans="1:1">
      <c r="A125" s="44"/>
    </row>
    <row r="126" spans="1:1">
      <c r="A126" s="44"/>
    </row>
    <row r="127" spans="1:1">
      <c r="A127" s="44"/>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
    </row>
    <row r="142" spans="1:1">
      <c r="A142" s="44"/>
    </row>
    <row r="143" spans="1:1">
      <c r="A143" s="44"/>
    </row>
    <row r="144" spans="1:1">
      <c r="A144" s="44"/>
    </row>
    <row r="145" spans="1:1">
      <c r="A145" s="44"/>
    </row>
    <row r="146" spans="1:1">
      <c r="A146" s="44"/>
    </row>
    <row r="147" spans="1:1">
      <c r="A147" s="44"/>
    </row>
    <row r="148" spans="1:1">
      <c r="A148" s="44"/>
    </row>
    <row r="149" spans="1:1">
      <c r="A149" s="44"/>
    </row>
    <row r="150" spans="1:1">
      <c r="A150" s="44"/>
    </row>
    <row r="152" spans="1:1">
      <c r="A152" s="43"/>
    </row>
    <row r="153" spans="1:1">
      <c r="A153" s="43"/>
    </row>
    <row r="154" spans="1:1">
      <c r="A154" s="43"/>
    </row>
    <row r="155" spans="1:1">
      <c r="A155" s="43"/>
    </row>
    <row r="156" spans="1:1">
      <c r="A156" s="43"/>
    </row>
    <row r="157" spans="1:1">
      <c r="A157" s="43"/>
    </row>
    <row r="158" spans="1:1">
      <c r="A158" s="43"/>
    </row>
    <row r="159" spans="1:1">
      <c r="A159" s="43"/>
    </row>
    <row r="160" spans="1:1">
      <c r="A160" s="43"/>
    </row>
    <row r="161" spans="1:1">
      <c r="A161" s="43"/>
    </row>
    <row r="162" spans="1:1">
      <c r="A162" s="43"/>
    </row>
    <row r="163" spans="1:1">
      <c r="A163" s="43"/>
    </row>
    <row r="164" spans="1:1">
      <c r="A164" s="43"/>
    </row>
    <row r="165" spans="1:1">
      <c r="A165" s="44"/>
    </row>
    <row r="167" spans="1:1">
      <c r="A167" s="44"/>
    </row>
    <row r="168" spans="1:1">
      <c r="A168" s="45"/>
    </row>
    <row r="169" spans="1:1">
      <c r="A169" s="45"/>
    </row>
    <row r="170" spans="1:1">
      <c r="A170" s="45"/>
    </row>
    <row r="171" spans="1:1">
      <c r="A171" s="45"/>
    </row>
    <row r="172" spans="1:1">
      <c r="A172" s="45"/>
    </row>
    <row r="173" spans="1:1">
      <c r="A173" s="45"/>
    </row>
    <row r="174" spans="1:1">
      <c r="A174" s="45"/>
    </row>
    <row r="175" spans="1:1">
      <c r="A175" s="45"/>
    </row>
    <row r="176" spans="1:1">
      <c r="A176" s="45"/>
    </row>
  </sheetData>
  <sortState ref="A61:A256">
    <sortCondition ref="A61"/>
  </sortState>
  <phoneticPr fontId="22"/>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H15"/>
  <sheetViews>
    <sheetView workbookViewId="0">
      <selection activeCell="J4" sqref="J4"/>
    </sheetView>
  </sheetViews>
  <sheetFormatPr defaultColWidth="11" defaultRowHeight="14.25"/>
  <sheetData>
    <row r="1" spans="1:8" ht="17.25">
      <c r="A1" s="39" t="s">
        <v>665</v>
      </c>
    </row>
    <row r="2" spans="1:8">
      <c r="A2" s="38"/>
    </row>
    <row r="3" spans="1:8" ht="15.75">
      <c r="B3" s="18" t="s">
        <v>606</v>
      </c>
    </row>
    <row r="4" spans="1:8" ht="15.75">
      <c r="B4" s="18"/>
    </row>
    <row r="5" spans="1:8" ht="15" thickBot="1">
      <c r="B5" s="19" t="s">
        <v>607</v>
      </c>
    </row>
    <row r="6" spans="1:8" ht="15" thickBot="1">
      <c r="B6" s="102" t="s">
        <v>608</v>
      </c>
      <c r="C6" s="102" t="s">
        <v>609</v>
      </c>
      <c r="D6" s="102" t="s">
        <v>610</v>
      </c>
      <c r="E6" s="102" t="s">
        <v>611</v>
      </c>
      <c r="F6" s="104" t="s">
        <v>612</v>
      </c>
      <c r="G6" s="105"/>
      <c r="H6" s="106"/>
    </row>
    <row r="7" spans="1:8" ht="15" thickBot="1">
      <c r="B7" s="103"/>
      <c r="C7" s="103"/>
      <c r="D7" s="103"/>
      <c r="E7" s="103"/>
      <c r="F7" s="20" t="s">
        <v>613</v>
      </c>
      <c r="G7" s="20" t="s">
        <v>65</v>
      </c>
      <c r="H7" s="20" t="s">
        <v>17</v>
      </c>
    </row>
    <row r="8" spans="1:8" ht="27">
      <c r="B8" s="99" t="s">
        <v>614</v>
      </c>
      <c r="C8" s="21" t="s">
        <v>615</v>
      </c>
      <c r="D8" s="99">
        <v>16.100000000000001</v>
      </c>
      <c r="E8" s="99" t="s">
        <v>619</v>
      </c>
      <c r="F8" s="99"/>
      <c r="G8" s="99"/>
      <c r="H8" s="99"/>
    </row>
    <row r="9" spans="1:8" ht="27">
      <c r="B9" s="100"/>
      <c r="C9" s="21" t="s">
        <v>616</v>
      </c>
      <c r="D9" s="100"/>
      <c r="E9" s="100"/>
      <c r="F9" s="100"/>
      <c r="G9" s="100"/>
      <c r="H9" s="100"/>
    </row>
    <row r="10" spans="1:8">
      <c r="B10" s="100"/>
      <c r="C10" s="21" t="s">
        <v>617</v>
      </c>
      <c r="D10" s="100"/>
      <c r="E10" s="100"/>
      <c r="F10" s="100"/>
      <c r="G10" s="100"/>
      <c r="H10" s="100"/>
    </row>
    <row r="11" spans="1:8" ht="15" thickBot="1">
      <c r="B11" s="101"/>
      <c r="C11" s="22" t="s">
        <v>618</v>
      </c>
      <c r="D11" s="101"/>
      <c r="E11" s="101"/>
      <c r="F11" s="101"/>
      <c r="G11" s="101"/>
      <c r="H11" s="101"/>
    </row>
    <row r="12" spans="1:8" ht="27">
      <c r="B12" s="99" t="s">
        <v>620</v>
      </c>
      <c r="C12" s="21" t="s">
        <v>615</v>
      </c>
      <c r="D12" s="99">
        <v>16.100000000000001</v>
      </c>
      <c r="E12" s="99" t="s">
        <v>622</v>
      </c>
      <c r="F12" s="99"/>
      <c r="G12" s="99"/>
      <c r="H12" s="99"/>
    </row>
    <row r="13" spans="1:8">
      <c r="B13" s="100"/>
      <c r="C13" s="21" t="s">
        <v>621</v>
      </c>
      <c r="D13" s="100"/>
      <c r="E13" s="100"/>
      <c r="F13" s="100"/>
      <c r="G13" s="100"/>
      <c r="H13" s="100"/>
    </row>
    <row r="14" spans="1:8" ht="15" thickBot="1">
      <c r="B14" s="101"/>
      <c r="C14" s="22" t="s">
        <v>618</v>
      </c>
      <c r="D14" s="101"/>
      <c r="E14" s="101"/>
      <c r="F14" s="101"/>
      <c r="G14" s="101"/>
      <c r="H14" s="101"/>
    </row>
    <row r="15" spans="1:8" ht="17.25">
      <c r="B15" s="23"/>
    </row>
  </sheetData>
  <mergeCells count="17">
    <mergeCell ref="B6:B7"/>
    <mergeCell ref="C6:C7"/>
    <mergeCell ref="D6:D7"/>
    <mergeCell ref="E6:E7"/>
    <mergeCell ref="F6:H6"/>
    <mergeCell ref="H8:H11"/>
    <mergeCell ref="B12:B14"/>
    <mergeCell ref="D12:D14"/>
    <mergeCell ref="E12:E14"/>
    <mergeCell ref="F12:F14"/>
    <mergeCell ref="G12:G14"/>
    <mergeCell ref="H12:H14"/>
    <mergeCell ref="B8:B11"/>
    <mergeCell ref="D8:D11"/>
    <mergeCell ref="E8:E11"/>
    <mergeCell ref="F8:F11"/>
    <mergeCell ref="G8:G11"/>
  </mergeCells>
  <phoneticPr fontId="22"/>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A22"/>
  <sheetViews>
    <sheetView workbookViewId="0">
      <selection activeCell="A10" sqref="A10"/>
    </sheetView>
  </sheetViews>
  <sheetFormatPr defaultColWidth="11" defaultRowHeight="14.25"/>
  <cols>
    <col min="1" max="1" width="123" customWidth="1"/>
  </cols>
  <sheetData>
    <row r="1" spans="1:1">
      <c r="A1" s="3" t="s">
        <v>648</v>
      </c>
    </row>
    <row r="2" spans="1:1">
      <c r="A2" s="1"/>
    </row>
    <row r="3" spans="1:1">
      <c r="A3" s="1"/>
    </row>
    <row r="4" spans="1:1" ht="28.5">
      <c r="A4" s="1" t="s">
        <v>649</v>
      </c>
    </row>
    <row r="5" spans="1:1">
      <c r="A5" s="1"/>
    </row>
    <row r="6" spans="1:1">
      <c r="A6" s="1" t="s">
        <v>656</v>
      </c>
    </row>
    <row r="7" spans="1:1">
      <c r="A7" s="1"/>
    </row>
    <row r="8" spans="1:1" ht="42.75">
      <c r="A8" s="1" t="s">
        <v>657</v>
      </c>
    </row>
    <row r="9" spans="1:1">
      <c r="A9" s="1"/>
    </row>
    <row r="10" spans="1:1" ht="28.5">
      <c r="A10" s="1" t="s">
        <v>658</v>
      </c>
    </row>
    <row r="11" spans="1:1">
      <c r="A11" s="1"/>
    </row>
    <row r="12" spans="1:1" ht="42.75">
      <c r="A12" s="1" t="s">
        <v>650</v>
      </c>
    </row>
    <row r="13" spans="1:1">
      <c r="A13" s="1"/>
    </row>
    <row r="14" spans="1:1" ht="28.5">
      <c r="A14" s="1" t="s">
        <v>651</v>
      </c>
    </row>
    <row r="15" spans="1:1">
      <c r="A15" s="1"/>
    </row>
    <row r="16" spans="1:1">
      <c r="A16" s="1" t="s">
        <v>652</v>
      </c>
    </row>
    <row r="17" spans="1:1">
      <c r="A17" s="1"/>
    </row>
    <row r="18" spans="1:1" ht="28.5">
      <c r="A18" s="1" t="s">
        <v>653</v>
      </c>
    </row>
    <row r="19" spans="1:1">
      <c r="A19" s="1"/>
    </row>
    <row r="20" spans="1:1" ht="28.5">
      <c r="A20" s="1" t="s">
        <v>654</v>
      </c>
    </row>
    <row r="21" spans="1:1">
      <c r="A21" s="1"/>
    </row>
    <row r="22" spans="1:1">
      <c r="A22" s="1"/>
    </row>
  </sheetData>
  <phoneticPr fontId="22"/>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
  <sheetViews>
    <sheetView workbookViewId="0">
      <selection activeCell="B1" sqref="B1"/>
    </sheetView>
  </sheetViews>
  <sheetFormatPr defaultColWidth="11" defaultRowHeight="14.25"/>
  <sheetData/>
  <phoneticPr fontId="22"/>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Cover</vt:lpstr>
      <vt:lpstr>Comments</vt:lpstr>
      <vt:lpstr>Summary</vt:lpstr>
      <vt:lpstr>CID76</vt:lpstr>
      <vt:lpstr>Notes</vt:lpstr>
      <vt:lpstr>Charts</vt:lpstr>
      <vt:lpstr>'CID76'!_GoBack</vt:lpstr>
    </vt:vector>
  </TitlesOfParts>
  <Company>Beecher Communications Consultants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sum</cp:lastModifiedBy>
  <dcterms:created xsi:type="dcterms:W3CDTF">2011-09-02T18:28:43Z</dcterms:created>
  <dcterms:modified xsi:type="dcterms:W3CDTF">2011-09-19T07:01:14Z</dcterms:modified>
</cp:coreProperties>
</file>