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5" windowWidth="9780" windowHeight="8685" tabRatio="480" activeTab="3"/>
  </bookViews>
  <sheets>
    <sheet name="IEEE_Cover" sheetId="1" r:id="rId1"/>
    <sheet name="D2 Worksheet" sheetId="2" r:id="rId2"/>
    <sheet name="Prop initial worksheet" sheetId="3" r:id="rId3"/>
    <sheet name="Final Worksheet" sheetId="4" r:id="rId4"/>
    <sheet name="References" sheetId="5" r:id="rId5"/>
  </sheets>
  <definedNames/>
  <calcPr fullCalcOnLoad="1"/>
</workbook>
</file>

<file path=xl/sharedStrings.xml><?xml version="1.0" encoding="utf-8"?>
<sst xmlns="http://schemas.openxmlformats.org/spreadsheetml/2006/main" count="363" uniqueCount="85">
  <si>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</si>
  <si>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</si>
  <si>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</si>
  <si>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</si>
  <si>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</si>
  <si>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</si>
  <si>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</si>
  <si>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</si>
  <si>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</si>
  <si>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</si>
  <si>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</si>
  <si>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</si>
  <si>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</si>
  <si>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</si>
  <si>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</si>
  <si>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d2P802-15-4g_Draft_Standard</t>
  </si>
  <si>
    <t>FSK</t>
  </si>
  <si>
    <t>OQPSK</t>
  </si>
  <si>
    <t>BandEdge Low
(MHz)</t>
  </si>
  <si>
    <t>BandEdge High
(MHz)</t>
  </si>
  <si>
    <t>Width of Band, W
(MHz)</t>
  </si>
  <si>
    <t>PHY Mode</t>
  </si>
  <si>
    <t>ChanWidth
(MHz)</t>
  </si>
  <si>
    <t>ChanSpacing
(MHz)</t>
  </si>
  <si>
    <t>Guard Low, 
GL (MHz)</t>
  </si>
  <si>
    <t>Guard High, 
GH (MHz)</t>
  </si>
  <si>
    <t>TotalNumChan</t>
  </si>
  <si>
    <t>min ChanCenterFreq
(MHz)</t>
  </si>
  <si>
    <t xml:space="preserve">Mid Channel </t>
  </si>
  <si>
    <t>mid ChanCenterFreq
(MHz)</t>
  </si>
  <si>
    <t>max ChanCenterFreq
(MHz)</t>
  </si>
  <si>
    <t>2FSK, 4FSK</t>
  </si>
  <si>
    <t>2FSK</t>
  </si>
  <si>
    <t>OFDM Option4</t>
  </si>
  <si>
    <t>OFDM Option3</t>
  </si>
  <si>
    <t>OFDM Option2</t>
  </si>
  <si>
    <t>GL/GH relaxation can add channel</t>
  </si>
  <si>
    <t>OFDM Option1</t>
  </si>
  <si>
    <t>GH relaxation can add 1 channel</t>
  </si>
  <si>
    <t>Regulated Channel Center Frequencies</t>
  </si>
  <si>
    <t>Filtered FSK</t>
  </si>
  <si>
    <t>2FSK - not aligned</t>
  </si>
  <si>
    <t>Japanese</t>
  </si>
  <si>
    <t>2FSK - Aligned</t>
  </si>
  <si>
    <t>FS, Filtered FSK</t>
  </si>
  <si>
    <t>December 2010</t>
  </si>
  <si>
    <t>Khurram Waheed, Matt Boytim</t>
  </si>
  <si>
    <t>Freescale, Sensus</t>
  </si>
  <si>
    <t>USA</t>
  </si>
  <si>
    <t>Monday, December 6, 2010</t>
  </si>
  <si>
    <t>Table of channelization for all bands.</t>
  </si>
  <si>
    <t>E-mail: khurram.waheed@freescale.com
Matt.Boytim@sensus.com</t>
  </si>
  <si>
    <t xml:space="preserve"> </t>
  </si>
  <si>
    <t>Comments/Questions?</t>
  </si>
  <si>
    <t>Overlapping channels; using Table 75a</t>
  </si>
  <si>
    <r>
      <t xml:space="preserve">Japanese - alignment </t>
    </r>
    <r>
      <rPr>
        <i/>
        <sz val="10"/>
        <color indexed="60"/>
        <rFont val="Arial"/>
        <family val="2"/>
      </rPr>
      <t>proposal ?</t>
    </r>
  </si>
  <si>
    <t>* Should we consider channel alignment in bands with overlapping channels?</t>
  </si>
  <si>
    <t>FCC Title 14: Aeronautics and Space</t>
  </si>
  <si>
    <r>
      <t xml:space="preserve">k.(3) Employ an authorized radio carrier frequency and bandwidth with a </t>
    </r>
    <r>
      <rPr>
        <b/>
        <sz val="9"/>
        <color indexed="10"/>
        <rFont val="Arial"/>
        <family val="2"/>
      </rPr>
      <t>guard band</t>
    </r>
    <r>
      <rPr>
        <sz val="9"/>
        <rFont val="Arial"/>
        <family val="2"/>
      </rPr>
      <t xml:space="preserve"> that provides the radio frequency separation needed to ensure that the system does not interfere with any other flight safety system that is required to operate at the same time;</t>
    </r>
  </si>
  <si>
    <t>References</t>
  </si>
  <si>
    <t>Title 47: Telecommunication</t>
  </si>
  <si>
    <t>PART 2—FREQUENCY ALLOCATIONS AND RADIO TREATY MATTERS; GENERAL RULES AND REGULATIONS</t>
  </si>
  <si>
    <t>Subpart B—Allocation, Assignment, and Use of Radio Frequencies</t>
  </si>
  <si>
    <t>§ 2.106 Table of Frequency Allocations.</t>
  </si>
  <si>
    <t>PART 90—PRIVATE LAND MOBILE RADIO SERVICES</t>
  </si>
  <si>
    <t>Subpart AA—700 MHz Public/Private Partnership</t>
  </si>
  <si>
    <t>§ 90.1432 Conditions for waiver to allow limited and temporary wideband operations in the 700 MHz public safety spectrum.</t>
  </si>
  <si>
    <t>Browse Previous | Browse Next</t>
  </si>
  <si>
    <t>§ 90.1432   Conditions for waiver to allow limited and temporary wideband operations in the 700 MHz public safety spectrum.</t>
  </si>
  <si>
    <r>
      <t xml:space="preserve">(a) </t>
    </r>
    <r>
      <rPr>
        <i/>
        <sz val="9"/>
        <rFont val="Arial"/>
        <family val="2"/>
      </rPr>
      <t xml:space="preserve">Wideband operations in the 700 MHz Public Safety spectrum. </t>
    </r>
    <r>
      <rPr>
        <sz val="9"/>
        <rFont val="Arial"/>
        <family val="2"/>
      </rPr>
      <t xml:space="preserve">Wideband operations are prohibited in the public safety allocation of the 700 MHz </t>
    </r>
    <r>
      <rPr>
        <b/>
        <sz val="9"/>
        <color indexed="10"/>
        <rFont val="Arial"/>
        <family val="2"/>
      </rPr>
      <t>band</t>
    </r>
    <r>
      <rPr>
        <sz val="9"/>
        <rFont val="Arial"/>
        <family val="2"/>
      </rPr>
      <t xml:space="preserve"> public safety spectrum except where the Commission has granted a waiver pursuant to §§1.3 and 1.925 of this chapter and subject to the additional conditions and requirements specified in this section. Grants of waiver are restricted to the deployment of a wideband system in the consolidated narrowband portion or the internal public safety </t>
    </r>
    <r>
      <rPr>
        <b/>
        <sz val="9"/>
        <color indexed="10"/>
        <rFont val="Arial"/>
        <family val="2"/>
      </rPr>
      <t>guard</t>
    </r>
    <r>
      <rPr>
        <sz val="9"/>
        <rFont val="Arial"/>
        <family val="2"/>
      </rPr>
      <t xml:space="preserve"> </t>
    </r>
    <r>
      <rPr>
        <b/>
        <sz val="9"/>
        <color indexed="10"/>
        <rFont val="Arial"/>
        <family val="2"/>
      </rPr>
      <t>band</t>
    </r>
    <r>
      <rPr>
        <sz val="9"/>
        <rFont val="Arial"/>
        <family val="2"/>
      </rPr>
      <t xml:space="preserve"> portion of the public safety broadband spectrum. Where spectrum in the narrowband segment or internal </t>
    </r>
    <r>
      <rPr>
        <b/>
        <sz val="9"/>
        <color indexed="10"/>
        <rFont val="Arial"/>
        <family val="2"/>
      </rPr>
      <t>guard</t>
    </r>
    <r>
      <rPr>
        <sz val="9"/>
        <rFont val="Arial"/>
        <family val="2"/>
      </rPr>
      <t xml:space="preserve"> </t>
    </r>
    <r>
      <rPr>
        <b/>
        <sz val="9"/>
        <color indexed="10"/>
        <rFont val="Arial"/>
        <family val="2"/>
      </rPr>
      <t>band</t>
    </r>
    <r>
      <rPr>
        <sz val="9"/>
        <rFont val="Arial"/>
        <family val="2"/>
      </rPr>
      <t xml:space="preserve"> segment is unavailable for wideband operations, public safety entities may request a waiver to operate in the upper 1.25 megahertz of the public safety broadband spectrum.</t>
    </r>
  </si>
  <si>
    <t>http://www.silicon-flatirons.org/documents/conferences/2010.11.12-862/KwerelWilliams.html</t>
  </si>
  <si>
    <t>Last Revision</t>
  </si>
  <si>
    <t>Monday; January 3, 2011</t>
  </si>
  <si>
    <t>Draft 2 Comment Resolution. CID’s 34, 569, 570, 649, 650, 651</t>
  </si>
  <si>
    <t>* Ineffective guard band due to the use of Chan Spacing to define GL and GH
* Need to carefully prune mismatched information between Table(s) 1, 22x, 75a/75b, etc.</t>
  </si>
  <si>
    <t>* Ineffective guard band due to the use of Chan Spacing to define GL and GH</t>
  </si>
  <si>
    <t>* Should we consider channel alignment in bands with overlapping channels?
* Ineffective guard band due to the use of Chan Spacing to define GL and GH</t>
  </si>
  <si>
    <r>
      <t>Japanese -</t>
    </r>
    <r>
      <rPr>
        <sz val="10"/>
        <color indexed="10"/>
        <rFont val="Arial"/>
        <family val="2"/>
      </rPr>
      <t xml:space="preserve"> alignment </t>
    </r>
    <r>
      <rPr>
        <i/>
        <sz val="10"/>
        <color indexed="10"/>
        <rFont val="Arial"/>
        <family val="2"/>
      </rPr>
      <t>proposal ?</t>
    </r>
  </si>
  <si>
    <t>15-10-0957-03-004g-channel-numbering-spreadsheet.xls</t>
  </si>
  <si>
    <t>* Need to carefully prune mismatched information between Table(s) 1, 22x, 75a/75b, etc.</t>
  </si>
  <si>
    <t>GL/GH relaxation adds a channel</t>
  </si>
  <si>
    <t>GL/GH proposed by Cheolho</t>
  </si>
  <si>
    <t>Added to be in line with accepted CID 517</t>
  </si>
  <si>
    <t>Added to be in line with accepted CID 518</t>
  </si>
  <si>
    <r>
      <t>Japanese -</t>
    </r>
    <r>
      <rPr>
        <sz val="10"/>
        <color indexed="10"/>
        <rFont val="Arial"/>
        <family val="2"/>
      </rPr>
      <t xml:space="preserve"> alignment </t>
    </r>
    <r>
      <rPr>
        <i/>
        <sz val="10"/>
        <color indexed="10"/>
        <rFont val="Arial"/>
        <family val="2"/>
      </rPr>
      <t>proposal ? See CID 972</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</si>
</sst>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5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i/>
      <sz val="10"/>
      <color indexed="60"/>
      <name val="Arial"/>
      <family val="2"/>
    </font>
    <font>
      <sz val="9"/>
      <name val="Arial"/>
      <family val="2"/>
    </font>
    <font>
      <b/>
      <sz val="9"/>
      <color indexed="10"/>
      <name val="Arial"/>
      <family val="2"/>
    </font>
    <font>
      <b/>
      <sz val="13"/>
      <name val="Arial"/>
      <family val="2"/>
    </font>
    <font>
      <i/>
      <sz val="9"/>
      <name val="Arial"/>
      <family val="2"/>
    </font>
    <font>
      <sz val="10"/>
      <color indexed="10"/>
      <name val="Arial"/>
      <family val="2"/>
    </font>
    <font>
      <i/>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8"/>
      <name val="Arial"/>
      <family val="2"/>
    </font>
    <font>
      <b/>
      <sz val="10"/>
      <color indexed="18"/>
      <name val="Arial"/>
      <family val="2"/>
    </font>
    <font>
      <i/>
      <sz val="10"/>
      <color indexed="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5" tint="-0.24997000396251678"/>
      <name val="Arial"/>
      <family val="2"/>
    </font>
    <font>
      <sz val="10"/>
      <color theme="3" tint="-0.24997000396251678"/>
      <name val="Arial"/>
      <family val="2"/>
    </font>
    <font>
      <b/>
      <sz val="10"/>
      <color theme="3" tint="-0.24997000396251678"/>
      <name val="Arial"/>
      <family val="2"/>
    </font>
    <font>
      <i/>
      <sz val="10"/>
      <color theme="3"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99"/>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5">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Fill="1" applyBorder="1" applyAlignment="1">
      <alignment horizontal="center" wrapText="1"/>
    </xf>
    <xf numFmtId="0" fontId="0" fillId="0" borderId="15" xfId="0" applyBorder="1" applyAlignment="1">
      <alignment/>
    </xf>
    <xf numFmtId="0" fontId="0" fillId="0" borderId="16" xfId="0" applyBorder="1" applyAlignment="1">
      <alignment/>
    </xf>
    <xf numFmtId="0" fontId="0" fillId="32" borderId="15" xfId="0" applyFill="1" applyBorder="1" applyAlignment="1">
      <alignment/>
    </xf>
    <xf numFmtId="0" fontId="0" fillId="32" borderId="16" xfId="0" applyFill="1" applyBorder="1" applyAlignment="1">
      <alignment/>
    </xf>
    <xf numFmtId="0" fontId="0" fillId="32" borderId="15" xfId="0" applyFont="1" applyFill="1" applyBorder="1" applyAlignment="1">
      <alignment/>
    </xf>
    <xf numFmtId="0" fontId="0" fillId="0" borderId="15"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5" xfId="0" applyFont="1" applyFill="1" applyBorder="1" applyAlignment="1">
      <alignment/>
    </xf>
    <xf numFmtId="0" fontId="0" fillId="0" borderId="15" xfId="0" applyFont="1" applyBorder="1" applyAlignment="1">
      <alignment/>
    </xf>
    <xf numFmtId="0" fontId="54" fillId="0" borderId="15" xfId="0" applyFont="1" applyBorder="1" applyAlignment="1">
      <alignment/>
    </xf>
    <xf numFmtId="0" fontId="54" fillId="0" borderId="16" xfId="0" applyFont="1" applyBorder="1" applyAlignment="1">
      <alignment/>
    </xf>
    <xf numFmtId="0" fontId="53" fillId="32" borderId="15" xfId="0" applyFont="1" applyFill="1" applyBorder="1" applyAlignment="1">
      <alignment/>
    </xf>
    <xf numFmtId="0" fontId="53" fillId="33" borderId="15" xfId="0" applyFont="1" applyFill="1" applyBorder="1" applyAlignment="1">
      <alignment/>
    </xf>
    <xf numFmtId="0" fontId="0" fillId="12" borderId="15" xfId="0" applyFill="1" applyBorder="1" applyAlignment="1">
      <alignment/>
    </xf>
    <xf numFmtId="0" fontId="0" fillId="12" borderId="16" xfId="0" applyFill="1" applyBorder="1" applyAlignment="1">
      <alignment/>
    </xf>
    <xf numFmtId="0" fontId="0" fillId="6" borderId="17" xfId="0" applyFill="1" applyBorder="1" applyAlignment="1">
      <alignment/>
    </xf>
    <xf numFmtId="0" fontId="0" fillId="6" borderId="18" xfId="0" applyFill="1" applyBorder="1" applyAlignment="1">
      <alignment/>
    </xf>
    <xf numFmtId="0" fontId="0" fillId="6" borderId="19" xfId="0" applyFill="1" applyBorder="1" applyAlignment="1">
      <alignment/>
    </xf>
    <xf numFmtId="0" fontId="0" fillId="6" borderId="20" xfId="0" applyFill="1" applyBorder="1" applyAlignment="1">
      <alignment/>
    </xf>
    <xf numFmtId="0" fontId="0" fillId="6" borderId="15" xfId="0" applyFill="1" applyBorder="1" applyAlignment="1">
      <alignment/>
    </xf>
    <xf numFmtId="0" fontId="0" fillId="6" borderId="16" xfId="0" applyFill="1" applyBorder="1" applyAlignment="1">
      <alignment/>
    </xf>
    <xf numFmtId="0" fontId="0" fillId="6" borderId="15" xfId="0" applyFill="1" applyBorder="1" applyAlignment="1">
      <alignment wrapText="1"/>
    </xf>
    <xf numFmtId="0" fontId="53" fillId="6" borderId="15" xfId="0" applyFont="1" applyFill="1" applyBorder="1" applyAlignment="1">
      <alignment wrapText="1"/>
    </xf>
    <xf numFmtId="0" fontId="6" fillId="0" borderId="0" xfId="0" applyFont="1" applyAlignment="1">
      <alignment wrapText="1"/>
    </xf>
    <xf numFmtId="0" fontId="0" fillId="0" borderId="0" xfId="0" applyAlignment="1">
      <alignment wrapText="1"/>
    </xf>
    <xf numFmtId="0" fontId="8" fillId="0" borderId="0" xfId="0" applyFont="1" applyAlignment="1">
      <alignment horizontal="left" wrapText="1"/>
    </xf>
    <xf numFmtId="0" fontId="10" fillId="0" borderId="0" xfId="0" applyFont="1" applyAlignment="1">
      <alignment wrapText="1"/>
    </xf>
    <xf numFmtId="0" fontId="0" fillId="0" borderId="0" xfId="0" applyAlignment="1">
      <alignment horizontal="left" wrapText="1"/>
    </xf>
    <xf numFmtId="0" fontId="46" fillId="0" borderId="0" xfId="53" applyAlignment="1" applyProtection="1">
      <alignment horizontal="left" wrapText="1"/>
      <protection/>
    </xf>
    <xf numFmtId="0" fontId="46" fillId="0" borderId="0" xfId="53" applyAlignment="1" applyProtection="1">
      <alignment wrapText="1"/>
      <protection/>
    </xf>
    <xf numFmtId="0" fontId="6" fillId="0" borderId="0" xfId="0" applyFont="1" applyAlignment="1">
      <alignment horizontal="left" wrapText="1"/>
    </xf>
    <xf numFmtId="0" fontId="53" fillId="0" borderId="15" xfId="0" applyFont="1" applyBorder="1" applyAlignment="1">
      <alignment/>
    </xf>
    <xf numFmtId="0" fontId="53" fillId="6" borderId="15" xfId="0" applyFont="1" applyFill="1" applyBorder="1" applyAlignment="1">
      <alignment/>
    </xf>
    <xf numFmtId="0" fontId="53" fillId="12" borderId="15" xfId="0" applyFont="1" applyFill="1" applyBorder="1" applyAlignment="1">
      <alignment/>
    </xf>
    <xf numFmtId="0" fontId="53" fillId="6" borderId="18" xfId="0" applyFont="1" applyFill="1" applyBorder="1" applyAlignment="1">
      <alignment/>
    </xf>
    <xf numFmtId="164" fontId="4" fillId="0" borderId="10" xfId="57" applyNumberFormat="1" applyFont="1" applyBorder="1" applyAlignment="1">
      <alignment horizontal="left" vertical="top" wrapText="1"/>
      <protection/>
    </xf>
    <xf numFmtId="0" fontId="0" fillId="32" borderId="15" xfId="0" applyFill="1" applyBorder="1" applyAlignment="1">
      <alignment wrapText="1"/>
    </xf>
    <xf numFmtId="0" fontId="53" fillId="32" borderId="15" xfId="0" applyFont="1" applyFill="1" applyBorder="1" applyAlignment="1">
      <alignment wrapText="1"/>
    </xf>
    <xf numFmtId="0" fontId="0" fillId="0" borderId="15" xfId="0" applyBorder="1" applyAlignment="1">
      <alignment wrapText="1"/>
    </xf>
    <xf numFmtId="0" fontId="0" fillId="33" borderId="15" xfId="0" applyFont="1" applyFill="1" applyBorder="1" applyAlignment="1">
      <alignment wrapText="1"/>
    </xf>
    <xf numFmtId="0" fontId="0" fillId="12" borderId="15" xfId="0" applyFill="1" applyBorder="1" applyAlignment="1">
      <alignment wrapText="1"/>
    </xf>
    <xf numFmtId="0" fontId="0" fillId="33" borderId="15" xfId="0" applyFill="1" applyBorder="1" applyAlignment="1">
      <alignment wrapText="1"/>
    </xf>
    <xf numFmtId="0" fontId="53" fillId="33" borderId="15" xfId="0" applyFont="1" applyFill="1" applyBorder="1" applyAlignment="1">
      <alignment wrapText="1"/>
    </xf>
    <xf numFmtId="0" fontId="53" fillId="12" borderId="15" xfId="0" applyFont="1" applyFill="1" applyBorder="1" applyAlignment="1">
      <alignment wrapText="1"/>
    </xf>
    <xf numFmtId="0" fontId="53" fillId="33" borderId="16" xfId="0" applyFont="1" applyFill="1" applyBorder="1" applyAlignment="1">
      <alignment/>
    </xf>
    <xf numFmtId="0" fontId="53" fillId="32" borderId="16" xfId="0" applyFont="1" applyFill="1" applyBorder="1" applyAlignment="1">
      <alignment/>
    </xf>
    <xf numFmtId="0" fontId="53" fillId="0" borderId="16" xfId="0" applyFont="1" applyBorder="1" applyAlignment="1">
      <alignment/>
    </xf>
    <xf numFmtId="0" fontId="6" fillId="0" borderId="21" xfId="0" applyFont="1" applyBorder="1" applyAlignment="1">
      <alignment horizontal="center" wrapText="1"/>
    </xf>
    <xf numFmtId="0" fontId="0" fillId="6" borderId="22" xfId="0" applyFill="1" applyBorder="1" applyAlignment="1">
      <alignment/>
    </xf>
    <xf numFmtId="0" fontId="0" fillId="6" borderId="23" xfId="0" applyFill="1" applyBorder="1" applyAlignment="1">
      <alignment/>
    </xf>
    <xf numFmtId="0" fontId="0" fillId="32" borderId="23" xfId="0" applyFill="1" applyBorder="1" applyAlignment="1">
      <alignment/>
    </xf>
    <xf numFmtId="0" fontId="0" fillId="33" borderId="23" xfId="0" applyFill="1" applyBorder="1" applyAlignment="1">
      <alignment/>
    </xf>
    <xf numFmtId="0" fontId="0" fillId="0" borderId="23" xfId="0" applyBorder="1" applyAlignment="1">
      <alignment/>
    </xf>
    <xf numFmtId="0" fontId="0" fillId="12" borderId="23" xfId="0" applyFill="1" applyBorder="1" applyAlignment="1">
      <alignment/>
    </xf>
    <xf numFmtId="0" fontId="54" fillId="0" borderId="23" xfId="0" applyFont="1" applyBorder="1" applyAlignment="1">
      <alignment/>
    </xf>
    <xf numFmtId="0" fontId="55" fillId="6" borderId="17" xfId="0" applyFont="1" applyFill="1" applyBorder="1" applyAlignment="1">
      <alignment/>
    </xf>
    <xf numFmtId="0" fontId="55" fillId="6" borderId="24" xfId="0" applyFont="1" applyFill="1" applyBorder="1" applyAlignment="1">
      <alignment/>
    </xf>
    <xf numFmtId="0" fontId="55" fillId="6" borderId="20" xfId="0" applyFont="1" applyFill="1" applyBorder="1" applyAlignment="1">
      <alignment/>
    </xf>
    <xf numFmtId="0" fontId="55" fillId="6" borderId="25" xfId="0" applyFont="1" applyFill="1" applyBorder="1" applyAlignment="1">
      <alignment/>
    </xf>
    <xf numFmtId="0" fontId="55" fillId="32" borderId="20" xfId="0" applyFont="1" applyFill="1" applyBorder="1" applyAlignment="1">
      <alignment/>
    </xf>
    <xf numFmtId="0" fontId="55" fillId="32" borderId="25" xfId="0" applyFont="1" applyFill="1" applyBorder="1" applyAlignment="1">
      <alignment/>
    </xf>
    <xf numFmtId="0" fontId="56" fillId="32" borderId="20" xfId="0" applyFont="1" applyFill="1" applyBorder="1" applyAlignment="1">
      <alignment/>
    </xf>
    <xf numFmtId="0" fontId="55" fillId="33" borderId="20" xfId="0" applyFont="1" applyFill="1" applyBorder="1" applyAlignment="1">
      <alignment/>
    </xf>
    <xf numFmtId="0" fontId="55" fillId="33" borderId="25" xfId="0" applyFont="1" applyFill="1" applyBorder="1" applyAlignment="1">
      <alignment/>
    </xf>
    <xf numFmtId="0" fontId="56" fillId="33" borderId="20" xfId="0" applyFont="1" applyFill="1" applyBorder="1" applyAlignment="1">
      <alignment/>
    </xf>
    <xf numFmtId="0" fontId="55" fillId="0" borderId="20" xfId="0" applyFont="1" applyBorder="1" applyAlignment="1">
      <alignment/>
    </xf>
    <xf numFmtId="0" fontId="55" fillId="0" borderId="25" xfId="0" applyFont="1" applyBorder="1" applyAlignment="1">
      <alignment/>
    </xf>
    <xf numFmtId="0" fontId="55" fillId="12" borderId="20" xfId="0" applyFont="1" applyFill="1" applyBorder="1" applyAlignment="1">
      <alignment/>
    </xf>
    <xf numFmtId="0" fontId="55" fillId="12" borderId="25" xfId="0" applyFont="1" applyFill="1" applyBorder="1" applyAlignment="1">
      <alignment/>
    </xf>
    <xf numFmtId="0" fontId="56" fillId="0" borderId="20" xfId="0" applyFont="1" applyBorder="1" applyAlignment="1">
      <alignment/>
    </xf>
    <xf numFmtId="0" fontId="57" fillId="0" borderId="20" xfId="0" applyFont="1" applyBorder="1" applyAlignment="1">
      <alignment/>
    </xf>
    <xf numFmtId="0" fontId="57" fillId="0" borderId="25" xfId="0" applyFont="1" applyBorder="1" applyAlignment="1">
      <alignment/>
    </xf>
    <xf numFmtId="0" fontId="55" fillId="0" borderId="26" xfId="0" applyFont="1" applyBorder="1" applyAlignment="1">
      <alignment/>
    </xf>
    <xf numFmtId="0" fontId="55" fillId="0" borderId="27" xfId="0" applyFont="1" applyBorder="1" applyAlignment="1">
      <alignment/>
    </xf>
    <xf numFmtId="0" fontId="55" fillId="6" borderId="18" xfId="0" applyFont="1" applyFill="1" applyBorder="1" applyAlignment="1">
      <alignment/>
    </xf>
    <xf numFmtId="0" fontId="55" fillId="6" borderId="15" xfId="0" applyFont="1" applyFill="1" applyBorder="1" applyAlignment="1">
      <alignment/>
    </xf>
    <xf numFmtId="0" fontId="55" fillId="32" borderId="15" xfId="0" applyFont="1" applyFill="1" applyBorder="1" applyAlignment="1">
      <alignment/>
    </xf>
    <xf numFmtId="0" fontId="55" fillId="33" borderId="15" xfId="0" applyFont="1" applyFill="1" applyBorder="1" applyAlignment="1">
      <alignment/>
    </xf>
    <xf numFmtId="0" fontId="55" fillId="0" borderId="15" xfId="0" applyFont="1" applyBorder="1" applyAlignment="1">
      <alignment/>
    </xf>
    <xf numFmtId="0" fontId="55" fillId="12" borderId="15" xfId="0" applyFont="1" applyFill="1" applyBorder="1" applyAlignment="1">
      <alignment/>
    </xf>
    <xf numFmtId="0" fontId="57" fillId="0" borderId="15" xfId="0" applyFont="1" applyBorder="1" applyAlignment="1">
      <alignment/>
    </xf>
    <xf numFmtId="0" fontId="55" fillId="0" borderId="0" xfId="0" applyFont="1" applyAlignment="1">
      <alignment/>
    </xf>
    <xf numFmtId="0" fontId="56" fillId="34" borderId="28" xfId="0" applyFont="1" applyFill="1" applyBorder="1" applyAlignment="1">
      <alignment horizontal="center" wrapText="1"/>
    </xf>
    <xf numFmtId="0" fontId="56" fillId="34" borderId="29" xfId="0" applyFont="1" applyFill="1" applyBorder="1" applyAlignment="1">
      <alignment horizontal="center" wrapText="1"/>
    </xf>
    <xf numFmtId="0" fontId="6" fillId="35" borderId="13" xfId="0" applyFont="1" applyFill="1" applyBorder="1" applyAlignment="1">
      <alignment horizontal="center" wrapText="1"/>
    </xf>
    <xf numFmtId="0" fontId="6" fillId="35" borderId="14" xfId="0" applyFont="1" applyFill="1" applyBorder="1" applyAlignment="1">
      <alignment horizontal="center" wrapText="1"/>
    </xf>
    <xf numFmtId="0" fontId="6" fillId="32" borderId="13" xfId="0" applyFont="1" applyFill="1" applyBorder="1" applyAlignment="1">
      <alignment horizontal="center" wrapText="1"/>
    </xf>
    <xf numFmtId="0" fontId="56" fillId="32" borderId="13" xfId="0" applyFont="1" applyFill="1" applyBorder="1" applyAlignment="1">
      <alignment horizontal="center" wrapText="1"/>
    </xf>
    <xf numFmtId="0" fontId="53" fillId="33" borderId="20" xfId="0" applyFont="1" applyFill="1" applyBorder="1" applyAlignment="1">
      <alignment/>
    </xf>
    <xf numFmtId="0" fontId="53" fillId="33" borderId="25" xfId="0" applyFont="1" applyFill="1" applyBorder="1" applyAlignment="1">
      <alignment/>
    </xf>
    <xf numFmtId="0" fontId="53" fillId="33" borderId="23" xfId="0" applyFont="1" applyFill="1" applyBorder="1" applyAlignment="1">
      <alignment/>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xf numFmtId="0" fontId="0" fillId="0" borderId="15" xfId="0" applyBorder="1" applyAlignment="1">
      <alignment horizontal="center"/>
    </xf>
    <xf numFmtId="0" fontId="0" fillId="0" borderId="16"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ont>
        <strike val="0"/>
        <color theme="3"/>
      </font>
      <fill>
        <patternFill>
          <bgColor theme="4" tint="0.5999600291252136"/>
        </patternFill>
      </fill>
    </dxf>
    <dxf>
      <font>
        <color theme="6" tint="-0.4999699890613556"/>
      </font>
      <fill>
        <patternFill>
          <bgColor theme="6" tint="0.3999499976634979"/>
        </patternFill>
      </fill>
    </dxf>
    <dxf>
      <font>
        <strike val="0"/>
        <color theme="3"/>
      </font>
      <fill>
        <patternFill>
          <bgColor theme="4" tint="0.5999600291252136"/>
        </patternFill>
      </fill>
    </dxf>
    <dxf>
      <font>
        <color theme="6" tint="-0.4999699890613556"/>
      </font>
      <fill>
        <patternFill>
          <bgColor theme="6" tint="0.3999499976634979"/>
        </patternFill>
      </fill>
    </dxf>
    <dxf>
      <font>
        <strike val="0"/>
        <color theme="3"/>
      </font>
      <fill>
        <patternFill>
          <bgColor theme="4" tint="0.5999600291252136"/>
        </patternFill>
      </fill>
    </dxf>
    <dxf>
      <font>
        <color theme="6" tint="-0.4999699890613556"/>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ecfr.gpoaccess.gov/cgi/t/text/text-idx?region=DIV1;type=boolean;c=ecfr;cc=ecfr;sid=60c0601a2f07fa37b3eb399a1d4429f1;q1=guard;rgn1=Section;op2=and;q2=edge;rgn2=Section;op3=and;q3=band;rgn3=Section;view=text;idno=47;node=47%3A1.0.1.1.3;rgn=div5" TargetMode="External" /><Relationship Id="rId2" Type="http://schemas.openxmlformats.org/officeDocument/2006/relationships/hyperlink" Target="http://ecfr.gpoaccess.gov/cgi/t/text/text-idx?region=DIV1;type=boolean;c=ecfr;cc=ecfr;sid=60c0601a2f07fa37b3eb399a1d4429f1;q1=guard;rgn1=Section;op2=and;q2=edge;rgn2=Section;op3=and;q3=band;rgn3=Section;view=text;idno=47;node=47%3A1.0.1.1.3.2;rgn=div6" TargetMode="External" /><Relationship Id="rId3" Type="http://schemas.openxmlformats.org/officeDocument/2006/relationships/hyperlink" Target="http://ecfr.gpoaccess.gov/cgi/t/text/text-idx?region=DIV1;type=boolean;c=ecfr;cc=ecfr;sid=60c0601a2f07fa37b3eb399a1d4429f1;q1=guard;rgn1=Section;op2=and;q2=edge;rgn2=Section;op3=and;q3=band;rgn3=Section;view=text;idno=47;node=47%3A1.0.1.1.3.2.219.7;rgn=div8" TargetMode="External" /><Relationship Id="rId4" Type="http://schemas.openxmlformats.org/officeDocument/2006/relationships/hyperlink" Target="http://ecfr.gpoaccess.gov/cgi/t/text/text-idx?region=DIV1;type=boolean;c=ecfr;cc=ecfr;sid=60c0601a2f07fa37b3eb399a1d4429f1;q1=guard;rgn1=Section;op2=and;q2=edge;rgn2=Section;op3=and;q3=band;rgn3=Section;view=text;idno=47;node=47%3A5.0.1.1.3;rgn=div5" TargetMode="External" /><Relationship Id="rId5" Type="http://schemas.openxmlformats.org/officeDocument/2006/relationships/hyperlink" Target="http://ecfr.gpoaccess.gov/cgi/t/text/text-idx?region=DIV1;type=boolean;c=ecfr;cc=ecfr;sid=60c0601a2f07fa37b3eb399a1d4429f1;q1=guard;rgn1=Section;op2=and;q2=edge;rgn2=Section;op3=and;q3=band;rgn3=Section;view=text;idno=47;node=47%3A5.0.1.1.3.26;rgn=div6" TargetMode="External" /><Relationship Id="rId6" Type="http://schemas.openxmlformats.org/officeDocument/2006/relationships/hyperlink" Target="http://ecfr.gpoaccess.gov/cgi/t/text/text-idx?region=DIV1;type=boolean;c=ecfr;cc=ecfr;sid=60c0601a2f07fa37b3eb399a1d4429f1;q1=guard;rgn1=Section;op2=and;q2=edge;rgn2=Section;op3=and;q3=band;rgn3=Section;view=text;idno=47;node=47%3A5.0.1.1.3.26.121.11;rgn=div8" TargetMode="External" /><Relationship Id="rId7" Type="http://schemas.openxmlformats.org/officeDocument/2006/relationships/hyperlink" Target="http://ecfr.gpoaccess.gov/cgi/t/text/text-idx?region=DIV1;type=boolean;c=ecfr;cc=ecfr;sid=60c0601a2f07fa37b3eb399a1d4429f1;q1=guard;rgn1=Section;op2=and;q2=edge;rgn2=Section;op3=and;q3=band;rgn3=Section;view=text;idno=47;node=47%3A5.0.1.1.3;rgn=div5" TargetMode="External" /><Relationship Id="rId8" Type="http://schemas.openxmlformats.org/officeDocument/2006/relationships/hyperlink" Target="http://ecfr.gpoaccess.gov/cgi/t/text/text-idx?region=DIV1;type=boolean;c=ecfr;cc=ecfr;sid=60c0601a2f07fa37b3eb399a1d4429f1;q1=guard;rgn1=Section;op2=and;q2=edge;rgn2=Section;op3=and;q3=band;rgn3=Section;view=text;idno=47;node=47%3A5.0.1.1.3.26;rgn=div6" TargetMode="External" /><Relationship Id="rId9"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D2" sqref="D2"/>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2" t="s">
        <v>45</v>
      </c>
      <c r="C1" s="3"/>
      <c r="D1" s="4" t="s">
        <v>78</v>
      </c>
    </row>
    <row r="3" ht="18.75">
      <c r="C3" s="5" t="s">
        <v>0</v>
      </c>
    </row>
    <row r="4" ht="18.75">
      <c r="C4" s="5" t="s">
        <v>1</v>
      </c>
    </row>
    <row r="5" ht="18.75">
      <c r="B5" s="5"/>
    </row>
    <row r="6" spans="2:4" ht="15.75" customHeight="1">
      <c r="B6" s="6" t="s">
        <v>2</v>
      </c>
      <c r="C6" s="109" t="s">
        <v>3</v>
      </c>
      <c r="D6" s="109"/>
    </row>
    <row r="7" spans="2:4" ht="18.75" customHeight="1">
      <c r="B7" s="6" t="s">
        <v>4</v>
      </c>
      <c r="C7" s="110" t="s">
        <v>5</v>
      </c>
      <c r="D7" s="110"/>
    </row>
    <row r="8" spans="2:4" ht="15.75" customHeight="1">
      <c r="B8" s="6" t="s">
        <v>6</v>
      </c>
      <c r="C8" s="111" t="s">
        <v>49</v>
      </c>
      <c r="D8" s="111"/>
    </row>
    <row r="9" spans="2:4" ht="15.75" customHeight="1">
      <c r="B9" s="6" t="s">
        <v>71</v>
      </c>
      <c r="C9" s="53" t="s">
        <v>72</v>
      </c>
      <c r="D9" s="53"/>
    </row>
    <row r="10" spans="2:4" ht="14.25" customHeight="1">
      <c r="B10" s="109" t="s">
        <v>7</v>
      </c>
      <c r="C10" s="6" t="s">
        <v>46</v>
      </c>
      <c r="D10" s="6"/>
    </row>
    <row r="11" spans="2:4" ht="15.75">
      <c r="B11" s="109"/>
      <c r="C11" s="8" t="s">
        <v>47</v>
      </c>
      <c r="D11" s="8"/>
    </row>
    <row r="12" spans="2:4" ht="31.5">
      <c r="B12" s="109"/>
      <c r="C12" s="8" t="s">
        <v>48</v>
      </c>
      <c r="D12" s="8" t="s">
        <v>51</v>
      </c>
    </row>
    <row r="13" spans="2:4" ht="15.75">
      <c r="B13" s="109"/>
      <c r="C13" s="9"/>
      <c r="D13" s="10"/>
    </row>
    <row r="14" spans="2:4" ht="14.25" customHeight="1">
      <c r="B14" s="109" t="s">
        <v>8</v>
      </c>
      <c r="C14" s="11" t="s">
        <v>15</v>
      </c>
      <c r="D14" s="6"/>
    </row>
    <row r="15" spans="2:4" ht="15.75" customHeight="1">
      <c r="B15" s="109"/>
      <c r="C15" s="112"/>
      <c r="D15" s="112"/>
    </row>
    <row r="16" spans="2:3" ht="15.75">
      <c r="B16" s="109"/>
      <c r="C16" s="12"/>
    </row>
    <row r="17" spans="2:4" ht="15.75" customHeight="1">
      <c r="B17" s="6" t="s">
        <v>9</v>
      </c>
      <c r="C17" s="109" t="s">
        <v>50</v>
      </c>
      <c r="D17" s="109"/>
    </row>
    <row r="18" spans="2:4" s="13" customFormat="1" ht="20.25" customHeight="1">
      <c r="B18" s="6" t="s">
        <v>10</v>
      </c>
      <c r="C18" s="109" t="s">
        <v>73</v>
      </c>
      <c r="D18" s="109"/>
    </row>
    <row r="19" spans="2:4" s="13" customFormat="1" ht="84" customHeight="1">
      <c r="B19" s="7" t="s">
        <v>11</v>
      </c>
      <c r="C19" s="109" t="s">
        <v>12</v>
      </c>
      <c r="D19" s="109"/>
    </row>
    <row r="20" spans="2:4" s="13" customFormat="1" ht="36.75" customHeight="1">
      <c r="B20" s="9" t="s">
        <v>13</v>
      </c>
      <c r="C20" s="109" t="s">
        <v>14</v>
      </c>
      <c r="D20" s="109"/>
    </row>
  </sheetData>
  <sheetProtection selectLockedCells="1" selectUnlockedCells="1"/>
  <mergeCells count="10">
    <mergeCell ref="C20:D20"/>
    <mergeCell ref="C6:D6"/>
    <mergeCell ref="C7:D7"/>
    <mergeCell ref="C8:D8"/>
    <mergeCell ref="B10:B13"/>
    <mergeCell ref="B14:B16"/>
    <mergeCell ref="C15:D15"/>
    <mergeCell ref="C17:D17"/>
    <mergeCell ref="C18:D18"/>
    <mergeCell ref="C19:D19"/>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tabColor rgb="FFFFC000"/>
  </sheetPr>
  <dimension ref="A1:P61"/>
  <sheetViews>
    <sheetView zoomScalePageLayoutView="0" workbookViewId="0" topLeftCell="A1">
      <pane ySplit="1" topLeftCell="A2" activePane="bottomLeft" state="frozen"/>
      <selection pane="topLeft" activeCell="A1" sqref="A1"/>
      <selection pane="bottomLeft" activeCell="N54" sqref="N54"/>
    </sheetView>
  </sheetViews>
  <sheetFormatPr defaultColWidth="9.140625" defaultRowHeight="12.75"/>
  <cols>
    <col min="1" max="1" width="10.421875" style="0" customWidth="1"/>
    <col min="2" max="2" width="11.00390625" style="0" customWidth="1"/>
    <col min="3" max="3" width="9.8515625" style="0" customWidth="1"/>
    <col min="4" max="4" width="12.8515625" style="0" customWidth="1"/>
    <col min="5" max="5" width="11.8515625" style="0" customWidth="1"/>
    <col min="6" max="6" width="13.140625" style="0" customWidth="1"/>
    <col min="7" max="7" width="10.00390625" style="0" customWidth="1"/>
    <col min="8" max="8" width="11.28125" style="0" customWidth="1"/>
    <col min="9" max="9" width="14.28125" style="0" customWidth="1"/>
    <col min="10" max="10" width="16.421875" style="0" customWidth="1"/>
    <col min="11" max="11" width="13.140625" style="0" customWidth="1"/>
    <col min="12" max="13" width="16.00390625" style="0" customWidth="1"/>
    <col min="14" max="14" width="34.57421875" style="0" bestFit="1" customWidth="1"/>
  </cols>
  <sheetData>
    <row r="1" spans="1:14" ht="39" thickBot="1">
      <c r="A1" s="14" t="s">
        <v>18</v>
      </c>
      <c r="B1" s="14" t="s">
        <v>19</v>
      </c>
      <c r="C1" s="14" t="s">
        <v>20</v>
      </c>
      <c r="D1" s="14" t="s">
        <v>21</v>
      </c>
      <c r="E1" s="14" t="s">
        <v>22</v>
      </c>
      <c r="F1" s="14" t="s">
        <v>23</v>
      </c>
      <c r="G1" s="14" t="s">
        <v>24</v>
      </c>
      <c r="H1" s="14" t="s">
        <v>25</v>
      </c>
      <c r="I1" s="14" t="s">
        <v>26</v>
      </c>
      <c r="J1" s="14" t="s">
        <v>27</v>
      </c>
      <c r="K1" s="14" t="s">
        <v>28</v>
      </c>
      <c r="L1" s="14" t="s">
        <v>29</v>
      </c>
      <c r="M1" s="15" t="s">
        <v>30</v>
      </c>
      <c r="N1" s="16" t="s">
        <v>53</v>
      </c>
    </row>
    <row r="2" spans="1:14" ht="13.5" thickBot="1">
      <c r="A2" s="33">
        <v>450</v>
      </c>
      <c r="B2" s="34">
        <v>470</v>
      </c>
      <c r="C2" s="34">
        <f aca="true" t="shared" si="0" ref="C2:C61">B2-A2</f>
        <v>20</v>
      </c>
      <c r="D2" s="34" t="s">
        <v>31</v>
      </c>
      <c r="E2" s="34">
        <v>0.0125</v>
      </c>
      <c r="F2" s="34">
        <v>0.0125</v>
      </c>
      <c r="G2" s="34">
        <f>F2/2</f>
        <v>0.00625</v>
      </c>
      <c r="H2" s="34">
        <f>F2/2</f>
        <v>0.00625</v>
      </c>
      <c r="I2" s="34">
        <f>FLOOR((C2-G2-H2)/F2,1)</f>
        <v>1599</v>
      </c>
      <c r="J2" s="34">
        <f>A2+G2+(0+1/2)*F2</f>
        <v>450.01250000000005</v>
      </c>
      <c r="K2" s="34">
        <f aca="true" t="shared" si="1" ref="K2:K60">ROUNDUP(I2/2,0)</f>
        <v>800</v>
      </c>
      <c r="L2" s="34">
        <f>A2+G2+(K2+1/2)*F2</f>
        <v>460.01250000000005</v>
      </c>
      <c r="M2" s="35">
        <f>A2+G2+((I2-1)+1/2)*F2</f>
        <v>469.9875</v>
      </c>
      <c r="N2" s="39" t="s">
        <v>54</v>
      </c>
    </row>
    <row r="3" spans="1:14" ht="63.75">
      <c r="A3" s="36">
        <v>450</v>
      </c>
      <c r="B3" s="37">
        <v>470</v>
      </c>
      <c r="C3" s="37">
        <f>B3-A3</f>
        <v>20</v>
      </c>
      <c r="D3" s="37" t="s">
        <v>31</v>
      </c>
      <c r="E3" s="37">
        <v>0.025</v>
      </c>
      <c r="F3" s="37">
        <v>0.0125</v>
      </c>
      <c r="G3" s="52">
        <f aca="true" t="shared" si="2" ref="G3:G9">F3/2</f>
        <v>0.00625</v>
      </c>
      <c r="H3" s="52">
        <f aca="true" t="shared" si="3" ref="H3:H9">F3/2</f>
        <v>0.00625</v>
      </c>
      <c r="I3" s="50">
        <f aca="true" t="shared" si="4" ref="I3:I21">FLOOR((C3-G3-H3)/F3,1)</f>
        <v>1599</v>
      </c>
      <c r="J3" s="37">
        <f aca="true" t="shared" si="5" ref="J3:J21">A3+G3+(0+1/2)*F3</f>
        <v>450.01250000000005</v>
      </c>
      <c r="K3" s="37">
        <f>ROUNDUP(I3/2,0)</f>
        <v>800</v>
      </c>
      <c r="L3" s="37">
        <f aca="true" t="shared" si="6" ref="L3:L21">A3+G3+(K3+1/2)*F3</f>
        <v>460.01250000000005</v>
      </c>
      <c r="M3" s="38">
        <f aca="true" t="shared" si="7" ref="M3:M21">A3+G3+((I3-1)+1/2)*F3</f>
        <v>469.9875</v>
      </c>
      <c r="N3" s="40" t="s">
        <v>74</v>
      </c>
    </row>
    <row r="4" spans="1:14" ht="12.75">
      <c r="A4" s="19">
        <v>470</v>
      </c>
      <c r="B4" s="19">
        <v>510</v>
      </c>
      <c r="C4" s="19">
        <f t="shared" si="0"/>
        <v>40</v>
      </c>
      <c r="D4" s="19" t="s">
        <v>32</v>
      </c>
      <c r="E4" s="19">
        <v>0.2</v>
      </c>
      <c r="F4" s="19">
        <v>0.2</v>
      </c>
      <c r="G4" s="19">
        <f t="shared" si="2"/>
        <v>0.1</v>
      </c>
      <c r="H4" s="19">
        <f t="shared" si="3"/>
        <v>0.1</v>
      </c>
      <c r="I4" s="19">
        <f t="shared" si="4"/>
        <v>199</v>
      </c>
      <c r="J4" s="19">
        <f t="shared" si="5"/>
        <v>470.20000000000005</v>
      </c>
      <c r="K4" s="19">
        <f t="shared" si="1"/>
        <v>100</v>
      </c>
      <c r="L4" s="19">
        <f t="shared" si="6"/>
        <v>490.20000000000005</v>
      </c>
      <c r="M4" s="20">
        <f t="shared" si="7"/>
        <v>509.8</v>
      </c>
      <c r="N4" s="54"/>
    </row>
    <row r="5" spans="1:14" ht="12.75">
      <c r="A5" s="19">
        <v>470</v>
      </c>
      <c r="B5" s="19">
        <v>510</v>
      </c>
      <c r="C5" s="19">
        <f t="shared" si="0"/>
        <v>40</v>
      </c>
      <c r="D5" s="19" t="s">
        <v>31</v>
      </c>
      <c r="E5" s="19">
        <v>0.4</v>
      </c>
      <c r="F5" s="19">
        <v>0.4</v>
      </c>
      <c r="G5" s="19">
        <f t="shared" si="2"/>
        <v>0.2</v>
      </c>
      <c r="H5" s="19">
        <f t="shared" si="3"/>
        <v>0.2</v>
      </c>
      <c r="I5" s="19">
        <f t="shared" si="4"/>
        <v>99</v>
      </c>
      <c r="J5" s="19">
        <f t="shared" si="5"/>
        <v>470.4</v>
      </c>
      <c r="K5" s="19">
        <f t="shared" si="1"/>
        <v>50</v>
      </c>
      <c r="L5" s="19">
        <f t="shared" si="6"/>
        <v>490.4</v>
      </c>
      <c r="M5" s="20">
        <f t="shared" si="7"/>
        <v>509.6</v>
      </c>
      <c r="N5" s="54"/>
    </row>
    <row r="6" spans="1:14" ht="12.75">
      <c r="A6" s="19">
        <v>470</v>
      </c>
      <c r="B6" s="19">
        <v>510</v>
      </c>
      <c r="C6" s="19">
        <f t="shared" si="0"/>
        <v>40</v>
      </c>
      <c r="D6" s="21" t="s">
        <v>33</v>
      </c>
      <c r="E6" s="19">
        <v>0.2</v>
      </c>
      <c r="F6" s="19">
        <v>0.2</v>
      </c>
      <c r="G6" s="19">
        <f t="shared" si="2"/>
        <v>0.1</v>
      </c>
      <c r="H6" s="19">
        <f t="shared" si="3"/>
        <v>0.1</v>
      </c>
      <c r="I6" s="19">
        <f t="shared" si="4"/>
        <v>199</v>
      </c>
      <c r="J6" s="19">
        <f t="shared" si="5"/>
        <v>470.20000000000005</v>
      </c>
      <c r="K6" s="19">
        <f t="shared" si="1"/>
        <v>100</v>
      </c>
      <c r="L6" s="19">
        <f t="shared" si="6"/>
        <v>490.20000000000005</v>
      </c>
      <c r="M6" s="20">
        <f t="shared" si="7"/>
        <v>509.8</v>
      </c>
      <c r="N6" s="54"/>
    </row>
    <row r="7" spans="1:14" ht="12.75">
      <c r="A7" s="19">
        <v>470</v>
      </c>
      <c r="B7" s="19">
        <v>510</v>
      </c>
      <c r="C7" s="19">
        <f t="shared" si="0"/>
        <v>40</v>
      </c>
      <c r="D7" s="21" t="s">
        <v>34</v>
      </c>
      <c r="E7" s="19">
        <v>0.4</v>
      </c>
      <c r="F7" s="19">
        <v>0.4</v>
      </c>
      <c r="G7" s="19">
        <f t="shared" si="2"/>
        <v>0.2</v>
      </c>
      <c r="H7" s="19">
        <f t="shared" si="3"/>
        <v>0.2</v>
      </c>
      <c r="I7" s="19">
        <f t="shared" si="4"/>
        <v>99</v>
      </c>
      <c r="J7" s="19">
        <f t="shared" si="5"/>
        <v>470.4</v>
      </c>
      <c r="K7" s="19">
        <f t="shared" si="1"/>
        <v>50</v>
      </c>
      <c r="L7" s="19">
        <f t="shared" si="6"/>
        <v>490.4</v>
      </c>
      <c r="M7" s="20">
        <f t="shared" si="7"/>
        <v>509.6</v>
      </c>
      <c r="N7" s="54"/>
    </row>
    <row r="8" spans="1:14" ht="12.75">
      <c r="A8" s="19">
        <v>470</v>
      </c>
      <c r="B8" s="19">
        <v>510</v>
      </c>
      <c r="C8" s="19">
        <f t="shared" si="0"/>
        <v>40</v>
      </c>
      <c r="D8" s="21" t="s">
        <v>35</v>
      </c>
      <c r="E8" s="19">
        <v>0.8</v>
      </c>
      <c r="F8" s="19">
        <v>0.8</v>
      </c>
      <c r="G8" s="19">
        <f t="shared" si="2"/>
        <v>0.4</v>
      </c>
      <c r="H8" s="19">
        <f t="shared" si="3"/>
        <v>0.4</v>
      </c>
      <c r="I8" s="19">
        <f t="shared" si="4"/>
        <v>49</v>
      </c>
      <c r="J8" s="19">
        <f t="shared" si="5"/>
        <v>470.79999999999995</v>
      </c>
      <c r="K8" s="19">
        <f t="shared" si="1"/>
        <v>25</v>
      </c>
      <c r="L8" s="19">
        <f t="shared" si="6"/>
        <v>490.79999999999995</v>
      </c>
      <c r="M8" s="20">
        <f t="shared" si="7"/>
        <v>509.2</v>
      </c>
      <c r="N8" s="55" t="s">
        <v>36</v>
      </c>
    </row>
    <row r="9" spans="1:14" ht="12.75">
      <c r="A9" s="19">
        <v>470</v>
      </c>
      <c r="B9" s="19">
        <v>510</v>
      </c>
      <c r="C9" s="19">
        <f t="shared" si="0"/>
        <v>40</v>
      </c>
      <c r="D9" s="21" t="s">
        <v>37</v>
      </c>
      <c r="E9" s="19">
        <v>1.2</v>
      </c>
      <c r="F9" s="19">
        <v>1.2</v>
      </c>
      <c r="G9" s="19">
        <f t="shared" si="2"/>
        <v>0.6</v>
      </c>
      <c r="H9" s="19">
        <f t="shared" si="3"/>
        <v>0.6</v>
      </c>
      <c r="I9" s="19">
        <f t="shared" si="4"/>
        <v>32</v>
      </c>
      <c r="J9" s="19">
        <f t="shared" si="5"/>
        <v>471.20000000000005</v>
      </c>
      <c r="K9" s="19">
        <f t="shared" si="1"/>
        <v>16</v>
      </c>
      <c r="L9" s="19">
        <f t="shared" si="6"/>
        <v>490.40000000000003</v>
      </c>
      <c r="M9" s="20">
        <f t="shared" si="7"/>
        <v>508.40000000000003</v>
      </c>
      <c r="N9" s="55" t="s">
        <v>36</v>
      </c>
    </row>
    <row r="10" spans="1:14" ht="12.75">
      <c r="A10" s="19">
        <v>470</v>
      </c>
      <c r="B10" s="19">
        <v>510</v>
      </c>
      <c r="C10" s="19">
        <f t="shared" si="0"/>
        <v>40</v>
      </c>
      <c r="D10" s="19" t="s">
        <v>17</v>
      </c>
      <c r="E10" s="19">
        <v>0.4</v>
      </c>
      <c r="F10" s="19">
        <v>0.4</v>
      </c>
      <c r="G10" s="19">
        <v>0</v>
      </c>
      <c r="H10" s="19">
        <v>0</v>
      </c>
      <c r="I10" s="19">
        <f t="shared" si="4"/>
        <v>100</v>
      </c>
      <c r="J10" s="19">
        <f t="shared" si="5"/>
        <v>470.2</v>
      </c>
      <c r="K10" s="19">
        <f t="shared" si="1"/>
        <v>50</v>
      </c>
      <c r="L10" s="19">
        <f t="shared" si="6"/>
        <v>490.2</v>
      </c>
      <c r="M10" s="20">
        <f t="shared" si="7"/>
        <v>509.8</v>
      </c>
      <c r="N10" s="54"/>
    </row>
    <row r="11" spans="1:14" ht="12.75">
      <c r="A11" s="22">
        <v>779</v>
      </c>
      <c r="B11" s="22">
        <v>787</v>
      </c>
      <c r="C11" s="23">
        <f>B11-A11</f>
        <v>8</v>
      </c>
      <c r="D11" s="21" t="s">
        <v>33</v>
      </c>
      <c r="E11" s="23">
        <v>0.2</v>
      </c>
      <c r="F11" s="23">
        <v>0.2</v>
      </c>
      <c r="G11" s="23">
        <f>F11/2</f>
        <v>0.1</v>
      </c>
      <c r="H11" s="23">
        <f>F11/2</f>
        <v>0.1</v>
      </c>
      <c r="I11" s="23">
        <f t="shared" si="4"/>
        <v>39</v>
      </c>
      <c r="J11" s="23">
        <f t="shared" si="5"/>
        <v>779.2</v>
      </c>
      <c r="K11" s="23">
        <f>ROUNDUP(I11/2,0)</f>
        <v>20</v>
      </c>
      <c r="L11" s="23">
        <f t="shared" si="6"/>
        <v>783.2</v>
      </c>
      <c r="M11" s="24">
        <f t="shared" si="7"/>
        <v>786.8000000000001</v>
      </c>
      <c r="N11" s="56"/>
    </row>
    <row r="12" spans="1:14" ht="12.75">
      <c r="A12" s="22">
        <v>779</v>
      </c>
      <c r="B12" s="22">
        <v>787</v>
      </c>
      <c r="C12" s="23">
        <f>B12-A12</f>
        <v>8</v>
      </c>
      <c r="D12" s="21" t="s">
        <v>34</v>
      </c>
      <c r="E12" s="23">
        <v>0.4</v>
      </c>
      <c r="F12" s="23">
        <v>0.4</v>
      </c>
      <c r="G12" s="23">
        <f>F12/2</f>
        <v>0.2</v>
      </c>
      <c r="H12" s="23">
        <f>F12/2</f>
        <v>0.2</v>
      </c>
      <c r="I12" s="23">
        <f t="shared" si="4"/>
        <v>19</v>
      </c>
      <c r="J12" s="23">
        <f t="shared" si="5"/>
        <v>779.4000000000001</v>
      </c>
      <c r="K12" s="23">
        <f>ROUNDUP(I12/2,0)</f>
        <v>10</v>
      </c>
      <c r="L12" s="23">
        <f t="shared" si="6"/>
        <v>783.4000000000001</v>
      </c>
      <c r="M12" s="24">
        <f t="shared" si="7"/>
        <v>786.6</v>
      </c>
      <c r="N12" s="56"/>
    </row>
    <row r="13" spans="1:14" ht="12.75">
      <c r="A13" s="22">
        <v>779</v>
      </c>
      <c r="B13" s="22">
        <v>787</v>
      </c>
      <c r="C13" s="23">
        <f>B13-A13</f>
        <v>8</v>
      </c>
      <c r="D13" s="21" t="s">
        <v>35</v>
      </c>
      <c r="E13" s="23">
        <v>0.6</v>
      </c>
      <c r="F13" s="23">
        <v>0.6</v>
      </c>
      <c r="G13" s="23">
        <f>F13/2</f>
        <v>0.3</v>
      </c>
      <c r="H13" s="23">
        <f>F13/2</f>
        <v>0.3</v>
      </c>
      <c r="I13" s="23">
        <f t="shared" si="4"/>
        <v>12</v>
      </c>
      <c r="J13" s="23">
        <f t="shared" si="5"/>
        <v>779.5999999999999</v>
      </c>
      <c r="K13" s="23">
        <f>ROUNDUP(I13/2,0)</f>
        <v>6</v>
      </c>
      <c r="L13" s="23">
        <f t="shared" si="6"/>
        <v>783.1999999999999</v>
      </c>
      <c r="M13" s="24">
        <f t="shared" si="7"/>
        <v>786.1999999999999</v>
      </c>
      <c r="N13" s="56"/>
    </row>
    <row r="14" spans="1:14" ht="12.75">
      <c r="A14" s="22">
        <v>779</v>
      </c>
      <c r="B14" s="22">
        <v>787</v>
      </c>
      <c r="C14" s="23">
        <f>B14-A14</f>
        <v>8</v>
      </c>
      <c r="D14" s="21" t="s">
        <v>37</v>
      </c>
      <c r="E14" s="23">
        <v>1.2</v>
      </c>
      <c r="F14" s="23">
        <v>1.2</v>
      </c>
      <c r="G14" s="23">
        <f>F14/2</f>
        <v>0.6</v>
      </c>
      <c r="H14" s="23">
        <f>F14/2</f>
        <v>0.6</v>
      </c>
      <c r="I14" s="23">
        <f t="shared" si="4"/>
        <v>5</v>
      </c>
      <c r="J14" s="23">
        <f t="shared" si="5"/>
        <v>780.2</v>
      </c>
      <c r="K14" s="23">
        <f>ROUNDUP(I14/2,0)</f>
        <v>3</v>
      </c>
      <c r="L14" s="23">
        <f t="shared" si="6"/>
        <v>783.8000000000001</v>
      </c>
      <c r="M14" s="24">
        <f t="shared" si="7"/>
        <v>785</v>
      </c>
      <c r="N14" s="57" t="s">
        <v>38</v>
      </c>
    </row>
    <row r="15" spans="1:14" ht="12.75">
      <c r="A15" s="22">
        <v>779</v>
      </c>
      <c r="B15" s="22">
        <v>787</v>
      </c>
      <c r="C15" s="22">
        <f t="shared" si="0"/>
        <v>8</v>
      </c>
      <c r="D15" s="22" t="s">
        <v>17</v>
      </c>
      <c r="E15" s="17">
        <v>2</v>
      </c>
      <c r="F15" s="17">
        <v>2</v>
      </c>
      <c r="G15" s="17">
        <v>0</v>
      </c>
      <c r="H15" s="17">
        <v>0</v>
      </c>
      <c r="I15" s="17">
        <f t="shared" si="4"/>
        <v>4</v>
      </c>
      <c r="J15" s="17">
        <f t="shared" si="5"/>
        <v>780</v>
      </c>
      <c r="K15" s="17">
        <f t="shared" si="1"/>
        <v>2</v>
      </c>
      <c r="L15" s="17">
        <f t="shared" si="6"/>
        <v>784</v>
      </c>
      <c r="M15" s="18">
        <f t="shared" si="7"/>
        <v>786</v>
      </c>
      <c r="N15" s="56"/>
    </row>
    <row r="16" spans="1:14" ht="12.75">
      <c r="A16" s="19">
        <v>863</v>
      </c>
      <c r="B16" s="19">
        <v>870</v>
      </c>
      <c r="C16" s="19">
        <f t="shared" si="0"/>
        <v>7</v>
      </c>
      <c r="D16" s="19" t="s">
        <v>32</v>
      </c>
      <c r="E16" s="19">
        <v>0.2</v>
      </c>
      <c r="F16" s="19">
        <v>0.2</v>
      </c>
      <c r="G16" s="19">
        <v>0.025</v>
      </c>
      <c r="H16" s="19">
        <v>0</v>
      </c>
      <c r="I16" s="19">
        <f t="shared" si="4"/>
        <v>34</v>
      </c>
      <c r="J16" s="19">
        <f t="shared" si="5"/>
        <v>863.125</v>
      </c>
      <c r="K16" s="19">
        <f t="shared" si="1"/>
        <v>17</v>
      </c>
      <c r="L16" s="19">
        <f t="shared" si="6"/>
        <v>866.525</v>
      </c>
      <c r="M16" s="20">
        <f t="shared" si="7"/>
        <v>869.725</v>
      </c>
      <c r="N16" s="54"/>
    </row>
    <row r="17" spans="1:14" ht="12.75">
      <c r="A17" s="19">
        <v>863</v>
      </c>
      <c r="B17" s="19">
        <v>870</v>
      </c>
      <c r="C17" s="19">
        <f t="shared" si="0"/>
        <v>7</v>
      </c>
      <c r="D17" s="19" t="s">
        <v>31</v>
      </c>
      <c r="E17" s="19">
        <v>0.4</v>
      </c>
      <c r="F17" s="19">
        <v>0.4</v>
      </c>
      <c r="G17" s="19">
        <v>0.025</v>
      </c>
      <c r="H17" s="19">
        <v>0</v>
      </c>
      <c r="I17" s="19">
        <f t="shared" si="4"/>
        <v>17</v>
      </c>
      <c r="J17" s="19">
        <f t="shared" si="5"/>
        <v>863.225</v>
      </c>
      <c r="K17" s="19">
        <f>ROUNDUP(I17/2,0)</f>
        <v>9</v>
      </c>
      <c r="L17" s="19">
        <f t="shared" si="6"/>
        <v>866.8249999999999</v>
      </c>
      <c r="M17" s="20">
        <f t="shared" si="7"/>
        <v>869.625</v>
      </c>
      <c r="N17" s="54"/>
    </row>
    <row r="18" spans="1:14" ht="12.75">
      <c r="A18" s="19">
        <v>863</v>
      </c>
      <c r="B18" s="19">
        <v>870</v>
      </c>
      <c r="C18" s="19">
        <f t="shared" si="0"/>
        <v>7</v>
      </c>
      <c r="D18" s="21" t="s">
        <v>33</v>
      </c>
      <c r="E18" s="19">
        <v>0.2</v>
      </c>
      <c r="F18" s="19">
        <v>0.2</v>
      </c>
      <c r="G18" s="19">
        <v>0.025</v>
      </c>
      <c r="H18" s="29">
        <v>0</v>
      </c>
      <c r="I18" s="19">
        <f t="shared" si="4"/>
        <v>34</v>
      </c>
      <c r="J18" s="19">
        <f t="shared" si="5"/>
        <v>863.125</v>
      </c>
      <c r="K18" s="19">
        <f>ROUNDUP(I18/2,0)</f>
        <v>17</v>
      </c>
      <c r="L18" s="19">
        <f t="shared" si="6"/>
        <v>866.525</v>
      </c>
      <c r="M18" s="20">
        <f t="shared" si="7"/>
        <v>869.725</v>
      </c>
      <c r="N18" s="54"/>
    </row>
    <row r="19" spans="1:14" ht="12.75">
      <c r="A19" s="19">
        <v>863</v>
      </c>
      <c r="B19" s="19">
        <v>870</v>
      </c>
      <c r="C19" s="19">
        <f t="shared" si="0"/>
        <v>7</v>
      </c>
      <c r="D19" s="21" t="s">
        <v>34</v>
      </c>
      <c r="E19" s="19">
        <v>0.4</v>
      </c>
      <c r="F19" s="19">
        <v>0.4</v>
      </c>
      <c r="G19" s="19">
        <v>0.025</v>
      </c>
      <c r="H19" s="29">
        <v>0</v>
      </c>
      <c r="I19" s="19">
        <f t="shared" si="4"/>
        <v>17</v>
      </c>
      <c r="J19" s="19">
        <f t="shared" si="5"/>
        <v>863.225</v>
      </c>
      <c r="K19" s="19">
        <f>ROUNDUP(I19/2,0)</f>
        <v>9</v>
      </c>
      <c r="L19" s="19">
        <f t="shared" si="6"/>
        <v>866.8249999999999</v>
      </c>
      <c r="M19" s="20">
        <f t="shared" si="7"/>
        <v>869.625</v>
      </c>
      <c r="N19" s="55" t="s">
        <v>36</v>
      </c>
    </row>
    <row r="20" spans="1:14" ht="12.75">
      <c r="A20" s="19">
        <v>863</v>
      </c>
      <c r="B20" s="19">
        <v>870</v>
      </c>
      <c r="C20" s="19">
        <f t="shared" si="0"/>
        <v>7</v>
      </c>
      <c r="D20" s="21" t="s">
        <v>35</v>
      </c>
      <c r="E20" s="19">
        <v>0.8</v>
      </c>
      <c r="F20" s="19">
        <v>0.8</v>
      </c>
      <c r="G20" s="19">
        <v>0.025</v>
      </c>
      <c r="H20" s="29">
        <v>0</v>
      </c>
      <c r="I20" s="19">
        <f t="shared" si="4"/>
        <v>8</v>
      </c>
      <c r="J20" s="19">
        <f t="shared" si="5"/>
        <v>863.425</v>
      </c>
      <c r="K20" s="19">
        <f>ROUNDUP(I20/2,0)</f>
        <v>4</v>
      </c>
      <c r="L20" s="19">
        <f t="shared" si="6"/>
        <v>866.625</v>
      </c>
      <c r="M20" s="20">
        <f t="shared" si="7"/>
        <v>869.025</v>
      </c>
      <c r="N20" s="55" t="s">
        <v>36</v>
      </c>
    </row>
    <row r="21" spans="1:14" ht="12.75">
      <c r="A21" s="19">
        <v>863</v>
      </c>
      <c r="B21" s="19">
        <v>870</v>
      </c>
      <c r="C21" s="19">
        <f t="shared" si="0"/>
        <v>7</v>
      </c>
      <c r="D21" s="21" t="s">
        <v>37</v>
      </c>
      <c r="E21" s="19">
        <v>1.2</v>
      </c>
      <c r="F21" s="19">
        <v>1.2</v>
      </c>
      <c r="G21" s="19">
        <v>0.025</v>
      </c>
      <c r="H21" s="29">
        <v>0</v>
      </c>
      <c r="I21" s="19">
        <f t="shared" si="4"/>
        <v>5</v>
      </c>
      <c r="J21" s="19">
        <f t="shared" si="5"/>
        <v>863.625</v>
      </c>
      <c r="K21" s="19">
        <f>ROUNDUP(I21/2,0)</f>
        <v>3</v>
      </c>
      <c r="L21" s="19">
        <f t="shared" si="6"/>
        <v>867.225</v>
      </c>
      <c r="M21" s="20">
        <f t="shared" si="7"/>
        <v>868.425</v>
      </c>
      <c r="N21" s="54"/>
    </row>
    <row r="22" spans="1:14" ht="12.75">
      <c r="A22" s="22">
        <v>868</v>
      </c>
      <c r="B22" s="22">
        <v>870</v>
      </c>
      <c r="C22" s="17">
        <f t="shared" si="0"/>
        <v>2</v>
      </c>
      <c r="D22" s="17" t="s">
        <v>17</v>
      </c>
      <c r="E22" s="113" t="s">
        <v>39</v>
      </c>
      <c r="F22" s="113"/>
      <c r="G22" s="113"/>
      <c r="H22" s="113"/>
      <c r="I22" s="113"/>
      <c r="J22" s="113"/>
      <c r="K22" s="113"/>
      <c r="L22" s="113"/>
      <c r="M22" s="114"/>
      <c r="N22" s="56"/>
    </row>
    <row r="23" spans="1:14" ht="12.75">
      <c r="A23" s="37">
        <v>896</v>
      </c>
      <c r="B23" s="37">
        <v>901</v>
      </c>
      <c r="C23" s="37">
        <f t="shared" si="0"/>
        <v>5</v>
      </c>
      <c r="D23" s="37" t="s">
        <v>32</v>
      </c>
      <c r="E23" s="37">
        <v>0.025</v>
      </c>
      <c r="F23" s="37">
        <v>0.025</v>
      </c>
      <c r="G23" s="37">
        <f aca="true" t="shared" si="8" ref="G23:G42">F23/2</f>
        <v>0.0125</v>
      </c>
      <c r="H23" s="37">
        <f aca="true" t="shared" si="9" ref="H23:H42">F23/2</f>
        <v>0.0125</v>
      </c>
      <c r="I23" s="37">
        <f aca="true" t="shared" si="10" ref="I23:I61">FLOOR((C23-G23-H23)/F23,1)</f>
        <v>199</v>
      </c>
      <c r="J23" s="37">
        <f aca="true" t="shared" si="11" ref="J23:J61">A23+G23+(0+1/2)*F23</f>
        <v>896.0250000000001</v>
      </c>
      <c r="K23" s="37">
        <f t="shared" si="1"/>
        <v>100</v>
      </c>
      <c r="L23" s="37">
        <f aca="true" t="shared" si="12" ref="L23:L61">A23+G23+(K23+1/2)*F23</f>
        <v>898.5250000000001</v>
      </c>
      <c r="M23" s="38">
        <f aca="true" t="shared" si="13" ref="M23:M61">A23+G23+((I23-1)+1/2)*F23</f>
        <v>900.975</v>
      </c>
      <c r="N23" s="39" t="s">
        <v>54</v>
      </c>
    </row>
    <row r="24" spans="1:14" ht="25.5">
      <c r="A24" s="37">
        <v>896</v>
      </c>
      <c r="B24" s="37">
        <v>901</v>
      </c>
      <c r="C24" s="37">
        <f t="shared" si="0"/>
        <v>5</v>
      </c>
      <c r="D24" s="37" t="s">
        <v>32</v>
      </c>
      <c r="E24" s="37">
        <v>0.05</v>
      </c>
      <c r="F24" s="37">
        <v>0.025</v>
      </c>
      <c r="G24" s="50">
        <f t="shared" si="8"/>
        <v>0.0125</v>
      </c>
      <c r="H24" s="50">
        <f t="shared" si="9"/>
        <v>0.0125</v>
      </c>
      <c r="I24" s="50">
        <f t="shared" si="10"/>
        <v>199</v>
      </c>
      <c r="J24" s="37">
        <f t="shared" si="11"/>
        <v>896.0250000000001</v>
      </c>
      <c r="K24" s="37">
        <f t="shared" si="1"/>
        <v>100</v>
      </c>
      <c r="L24" s="37">
        <f t="shared" si="12"/>
        <v>898.5250000000001</v>
      </c>
      <c r="M24" s="38">
        <f t="shared" si="13"/>
        <v>900.975</v>
      </c>
      <c r="N24" s="40" t="s">
        <v>75</v>
      </c>
    </row>
    <row r="25" spans="1:14" ht="25.5">
      <c r="A25" s="37">
        <v>896</v>
      </c>
      <c r="B25" s="37">
        <v>901</v>
      </c>
      <c r="C25" s="37">
        <f t="shared" si="0"/>
        <v>5</v>
      </c>
      <c r="D25" s="37" t="s">
        <v>32</v>
      </c>
      <c r="E25" s="37">
        <v>0.1</v>
      </c>
      <c r="F25" s="37">
        <v>0.025</v>
      </c>
      <c r="G25" s="50">
        <f t="shared" si="8"/>
        <v>0.0125</v>
      </c>
      <c r="H25" s="50">
        <f t="shared" si="9"/>
        <v>0.0125</v>
      </c>
      <c r="I25" s="50">
        <f t="shared" si="10"/>
        <v>199</v>
      </c>
      <c r="J25" s="37">
        <f t="shared" si="11"/>
        <v>896.0250000000001</v>
      </c>
      <c r="K25" s="37">
        <f t="shared" si="1"/>
        <v>100</v>
      </c>
      <c r="L25" s="37">
        <f t="shared" si="12"/>
        <v>898.5250000000001</v>
      </c>
      <c r="M25" s="38">
        <f t="shared" si="13"/>
        <v>900.975</v>
      </c>
      <c r="N25" s="40" t="s">
        <v>75</v>
      </c>
    </row>
    <row r="26" spans="1:14" ht="12.75">
      <c r="A26" s="31">
        <v>901</v>
      </c>
      <c r="B26" s="31">
        <v>902</v>
      </c>
      <c r="C26" s="31">
        <f t="shared" si="0"/>
        <v>1</v>
      </c>
      <c r="D26" s="31" t="s">
        <v>32</v>
      </c>
      <c r="E26" s="31">
        <v>0.025</v>
      </c>
      <c r="F26" s="31">
        <v>0.025</v>
      </c>
      <c r="G26" s="31">
        <f t="shared" si="8"/>
        <v>0.0125</v>
      </c>
      <c r="H26" s="31">
        <f t="shared" si="9"/>
        <v>0.0125</v>
      </c>
      <c r="I26" s="31">
        <f t="shared" si="10"/>
        <v>39</v>
      </c>
      <c r="J26" s="31">
        <f t="shared" si="11"/>
        <v>901.0250000000001</v>
      </c>
      <c r="K26" s="31">
        <f t="shared" si="1"/>
        <v>20</v>
      </c>
      <c r="L26" s="31">
        <f t="shared" si="12"/>
        <v>901.5250000000001</v>
      </c>
      <c r="M26" s="32">
        <f t="shared" si="13"/>
        <v>901.975</v>
      </c>
      <c r="N26" s="58" t="s">
        <v>54</v>
      </c>
    </row>
    <row r="27" spans="1:14" ht="25.5">
      <c r="A27" s="31">
        <v>901</v>
      </c>
      <c r="B27" s="31">
        <v>902</v>
      </c>
      <c r="C27" s="31">
        <f t="shared" si="0"/>
        <v>1</v>
      </c>
      <c r="D27" s="31" t="s">
        <v>32</v>
      </c>
      <c r="E27" s="31">
        <v>0.05</v>
      </c>
      <c r="F27" s="31">
        <v>0.025</v>
      </c>
      <c r="G27" s="51">
        <f t="shared" si="8"/>
        <v>0.0125</v>
      </c>
      <c r="H27" s="51">
        <f t="shared" si="9"/>
        <v>0.0125</v>
      </c>
      <c r="I27" s="51">
        <f t="shared" si="10"/>
        <v>39</v>
      </c>
      <c r="J27" s="31">
        <f t="shared" si="11"/>
        <v>901.0250000000001</v>
      </c>
      <c r="K27" s="31">
        <f t="shared" si="1"/>
        <v>20</v>
      </c>
      <c r="L27" s="31">
        <f t="shared" si="12"/>
        <v>901.5250000000001</v>
      </c>
      <c r="M27" s="32">
        <f t="shared" si="13"/>
        <v>901.975</v>
      </c>
      <c r="N27" s="40" t="s">
        <v>75</v>
      </c>
    </row>
    <row r="28" spans="1:14" ht="25.5">
      <c r="A28" s="31">
        <v>901</v>
      </c>
      <c r="B28" s="31">
        <v>902</v>
      </c>
      <c r="C28" s="31">
        <f t="shared" si="0"/>
        <v>1</v>
      </c>
      <c r="D28" s="31" t="s">
        <v>32</v>
      </c>
      <c r="E28" s="31">
        <v>0.1</v>
      </c>
      <c r="F28" s="31">
        <v>0.025</v>
      </c>
      <c r="G28" s="51">
        <f t="shared" si="8"/>
        <v>0.0125</v>
      </c>
      <c r="H28" s="51">
        <f t="shared" si="9"/>
        <v>0.0125</v>
      </c>
      <c r="I28" s="51">
        <f t="shared" si="10"/>
        <v>39</v>
      </c>
      <c r="J28" s="31">
        <f t="shared" si="11"/>
        <v>901.0250000000001</v>
      </c>
      <c r="K28" s="31">
        <f t="shared" si="1"/>
        <v>20</v>
      </c>
      <c r="L28" s="31">
        <f t="shared" si="12"/>
        <v>901.5250000000001</v>
      </c>
      <c r="M28" s="32">
        <f t="shared" si="13"/>
        <v>901.975</v>
      </c>
      <c r="N28" s="40" t="s">
        <v>75</v>
      </c>
    </row>
    <row r="29" spans="1:14" ht="12.75">
      <c r="A29" s="19">
        <v>902</v>
      </c>
      <c r="B29" s="19">
        <v>928</v>
      </c>
      <c r="C29" s="19">
        <f t="shared" si="0"/>
        <v>26</v>
      </c>
      <c r="D29" s="19" t="s">
        <v>32</v>
      </c>
      <c r="E29" s="19">
        <v>0.2</v>
      </c>
      <c r="F29" s="19">
        <v>0.2</v>
      </c>
      <c r="G29" s="19">
        <f t="shared" si="8"/>
        <v>0.1</v>
      </c>
      <c r="H29" s="19">
        <f t="shared" si="9"/>
        <v>0.1</v>
      </c>
      <c r="I29" s="19">
        <f t="shared" si="10"/>
        <v>129</v>
      </c>
      <c r="J29" s="19">
        <f t="shared" si="11"/>
        <v>902.2</v>
      </c>
      <c r="K29" s="19">
        <f t="shared" si="1"/>
        <v>65</v>
      </c>
      <c r="L29" s="19">
        <f t="shared" si="12"/>
        <v>915.2</v>
      </c>
      <c r="M29" s="20">
        <f t="shared" si="13"/>
        <v>927.8000000000001</v>
      </c>
      <c r="N29" s="54"/>
    </row>
    <row r="30" spans="1:14" ht="12.75">
      <c r="A30" s="19">
        <v>902</v>
      </c>
      <c r="B30" s="19">
        <v>928</v>
      </c>
      <c r="C30" s="19">
        <f t="shared" si="0"/>
        <v>26</v>
      </c>
      <c r="D30" s="19" t="s">
        <v>31</v>
      </c>
      <c r="E30" s="19">
        <v>0.4</v>
      </c>
      <c r="F30" s="19">
        <v>0.4</v>
      </c>
      <c r="G30" s="19">
        <f t="shared" si="8"/>
        <v>0.2</v>
      </c>
      <c r="H30" s="19">
        <f t="shared" si="9"/>
        <v>0.2</v>
      </c>
      <c r="I30" s="19">
        <f t="shared" si="10"/>
        <v>64</v>
      </c>
      <c r="J30" s="19">
        <f t="shared" si="11"/>
        <v>902.4000000000001</v>
      </c>
      <c r="K30" s="19">
        <f t="shared" si="1"/>
        <v>32</v>
      </c>
      <c r="L30" s="19">
        <f t="shared" si="12"/>
        <v>915.2</v>
      </c>
      <c r="M30" s="20">
        <f t="shared" si="13"/>
        <v>927.6</v>
      </c>
      <c r="N30" s="54"/>
    </row>
    <row r="31" spans="1:14" ht="12.75">
      <c r="A31" s="19">
        <v>902</v>
      </c>
      <c r="B31" s="19">
        <v>928</v>
      </c>
      <c r="C31" s="19">
        <f>B31-A31</f>
        <v>26</v>
      </c>
      <c r="D31" s="21" t="s">
        <v>33</v>
      </c>
      <c r="E31" s="19">
        <v>0.2</v>
      </c>
      <c r="F31" s="19">
        <v>0.2</v>
      </c>
      <c r="G31" s="19">
        <f t="shared" si="8"/>
        <v>0.1</v>
      </c>
      <c r="H31" s="19">
        <f t="shared" si="9"/>
        <v>0.1</v>
      </c>
      <c r="I31" s="19">
        <f t="shared" si="10"/>
        <v>129</v>
      </c>
      <c r="J31" s="19">
        <f t="shared" si="11"/>
        <v>902.2</v>
      </c>
      <c r="K31" s="19">
        <f>ROUNDUP(I31/2,0)</f>
        <v>65</v>
      </c>
      <c r="L31" s="19">
        <f t="shared" si="12"/>
        <v>915.2</v>
      </c>
      <c r="M31" s="20">
        <f t="shared" si="13"/>
        <v>927.8000000000001</v>
      </c>
      <c r="N31" s="54"/>
    </row>
    <row r="32" spans="1:14" ht="12.75">
      <c r="A32" s="19">
        <v>902</v>
      </c>
      <c r="B32" s="19">
        <v>928</v>
      </c>
      <c r="C32" s="19">
        <f>B32-A32</f>
        <v>26</v>
      </c>
      <c r="D32" s="21" t="s">
        <v>34</v>
      </c>
      <c r="E32" s="19">
        <v>0.4</v>
      </c>
      <c r="F32" s="19">
        <v>0.4</v>
      </c>
      <c r="G32" s="19">
        <f t="shared" si="8"/>
        <v>0.2</v>
      </c>
      <c r="H32" s="19">
        <f t="shared" si="9"/>
        <v>0.2</v>
      </c>
      <c r="I32" s="19">
        <f t="shared" si="10"/>
        <v>64</v>
      </c>
      <c r="J32" s="19">
        <f t="shared" si="11"/>
        <v>902.4000000000001</v>
      </c>
      <c r="K32" s="19">
        <f>ROUNDUP(I32/2,0)</f>
        <v>32</v>
      </c>
      <c r="L32" s="19">
        <f t="shared" si="12"/>
        <v>915.2</v>
      </c>
      <c r="M32" s="20">
        <f t="shared" si="13"/>
        <v>927.6</v>
      </c>
      <c r="N32" s="54"/>
    </row>
    <row r="33" spans="1:14" ht="12.75">
      <c r="A33" s="19">
        <v>902</v>
      </c>
      <c r="B33" s="19">
        <v>928</v>
      </c>
      <c r="C33" s="19">
        <f>B33-A33</f>
        <v>26</v>
      </c>
      <c r="D33" s="21" t="s">
        <v>35</v>
      </c>
      <c r="E33" s="19">
        <v>0.8</v>
      </c>
      <c r="F33" s="19">
        <v>0.8</v>
      </c>
      <c r="G33" s="19">
        <f t="shared" si="8"/>
        <v>0.4</v>
      </c>
      <c r="H33" s="19">
        <f t="shared" si="9"/>
        <v>0.4</v>
      </c>
      <c r="I33" s="19">
        <f t="shared" si="10"/>
        <v>31</v>
      </c>
      <c r="J33" s="19">
        <f t="shared" si="11"/>
        <v>902.8</v>
      </c>
      <c r="K33" s="19">
        <f>ROUNDUP(I33/2,0)</f>
        <v>16</v>
      </c>
      <c r="L33" s="19">
        <f t="shared" si="12"/>
        <v>915.6</v>
      </c>
      <c r="M33" s="20">
        <f t="shared" si="13"/>
        <v>926.8</v>
      </c>
      <c r="N33" s="55" t="s">
        <v>36</v>
      </c>
    </row>
    <row r="34" spans="1:14" ht="12.75">
      <c r="A34" s="19">
        <v>902</v>
      </c>
      <c r="B34" s="19">
        <v>928</v>
      </c>
      <c r="C34" s="19">
        <f>B34-A34</f>
        <v>26</v>
      </c>
      <c r="D34" s="21" t="s">
        <v>37</v>
      </c>
      <c r="E34" s="19">
        <v>1.2</v>
      </c>
      <c r="F34" s="19">
        <v>1.2</v>
      </c>
      <c r="G34" s="19">
        <f t="shared" si="8"/>
        <v>0.6</v>
      </c>
      <c r="H34" s="19">
        <f t="shared" si="9"/>
        <v>0.6</v>
      </c>
      <c r="I34" s="19">
        <f t="shared" si="10"/>
        <v>20</v>
      </c>
      <c r="J34" s="19">
        <f t="shared" si="11"/>
        <v>903.2</v>
      </c>
      <c r="K34" s="19">
        <f>ROUNDUP(I34/2,0)</f>
        <v>10</v>
      </c>
      <c r="L34" s="19">
        <f t="shared" si="12"/>
        <v>915.2</v>
      </c>
      <c r="M34" s="20">
        <f t="shared" si="13"/>
        <v>926</v>
      </c>
      <c r="N34" s="55" t="s">
        <v>36</v>
      </c>
    </row>
    <row r="35" spans="1:14" ht="12.75">
      <c r="A35" s="19">
        <v>902</v>
      </c>
      <c r="B35" s="19">
        <v>928</v>
      </c>
      <c r="C35" s="19">
        <f t="shared" si="0"/>
        <v>26</v>
      </c>
      <c r="D35" s="19" t="s">
        <v>17</v>
      </c>
      <c r="E35" s="19">
        <v>2</v>
      </c>
      <c r="F35" s="19">
        <v>2</v>
      </c>
      <c r="G35" s="19">
        <f t="shared" si="8"/>
        <v>1</v>
      </c>
      <c r="H35" s="29">
        <f t="shared" si="9"/>
        <v>1</v>
      </c>
      <c r="I35" s="19">
        <f t="shared" si="10"/>
        <v>12</v>
      </c>
      <c r="J35" s="19">
        <f t="shared" si="11"/>
        <v>904</v>
      </c>
      <c r="K35" s="19">
        <f t="shared" si="1"/>
        <v>6</v>
      </c>
      <c r="L35" s="19">
        <f t="shared" si="12"/>
        <v>916</v>
      </c>
      <c r="M35" s="20">
        <f t="shared" si="13"/>
        <v>926</v>
      </c>
      <c r="N35" s="54"/>
    </row>
    <row r="36" spans="1:16" ht="12.75">
      <c r="A36" s="22">
        <v>917</v>
      </c>
      <c r="B36" s="22">
        <v>923.5</v>
      </c>
      <c r="C36" s="22">
        <f t="shared" si="0"/>
        <v>6.5</v>
      </c>
      <c r="D36" s="21" t="s">
        <v>33</v>
      </c>
      <c r="E36" s="17">
        <v>0.2</v>
      </c>
      <c r="F36" s="17">
        <v>0.2</v>
      </c>
      <c r="G36" s="17">
        <f t="shared" si="8"/>
        <v>0.1</v>
      </c>
      <c r="H36" s="17">
        <f t="shared" si="9"/>
        <v>0.1</v>
      </c>
      <c r="I36" s="17">
        <f t="shared" si="10"/>
        <v>31</v>
      </c>
      <c r="J36" s="17">
        <f t="shared" si="11"/>
        <v>917.2</v>
      </c>
      <c r="K36" s="17">
        <f t="shared" si="1"/>
        <v>16</v>
      </c>
      <c r="L36" s="17">
        <f t="shared" si="12"/>
        <v>920.4</v>
      </c>
      <c r="M36" s="18">
        <f t="shared" si="13"/>
        <v>923.2</v>
      </c>
      <c r="N36" s="56"/>
      <c r="P36" t="s">
        <v>52</v>
      </c>
    </row>
    <row r="37" spans="1:14" ht="12.75">
      <c r="A37" s="22">
        <v>917</v>
      </c>
      <c r="B37" s="22">
        <v>923.5</v>
      </c>
      <c r="C37" s="22">
        <f t="shared" si="0"/>
        <v>6.5</v>
      </c>
      <c r="D37" s="21" t="s">
        <v>34</v>
      </c>
      <c r="E37" s="17">
        <v>0.4</v>
      </c>
      <c r="F37" s="17">
        <v>0.4</v>
      </c>
      <c r="G37" s="17">
        <f t="shared" si="8"/>
        <v>0.2</v>
      </c>
      <c r="H37" s="17">
        <f t="shared" si="9"/>
        <v>0.2</v>
      </c>
      <c r="I37" s="17">
        <f t="shared" si="10"/>
        <v>15</v>
      </c>
      <c r="J37" s="17">
        <f t="shared" si="11"/>
        <v>917.4000000000001</v>
      </c>
      <c r="K37" s="17">
        <f t="shared" si="1"/>
        <v>8</v>
      </c>
      <c r="L37" s="17">
        <f t="shared" si="12"/>
        <v>920.6</v>
      </c>
      <c r="M37" s="18">
        <f t="shared" si="13"/>
        <v>923</v>
      </c>
      <c r="N37" s="56"/>
    </row>
    <row r="38" spans="1:14" ht="12.75">
      <c r="A38" s="22">
        <v>917</v>
      </c>
      <c r="B38" s="22">
        <v>923.5</v>
      </c>
      <c r="C38" s="22">
        <f t="shared" si="0"/>
        <v>6.5</v>
      </c>
      <c r="D38" s="21" t="s">
        <v>35</v>
      </c>
      <c r="E38" s="17">
        <v>0.8</v>
      </c>
      <c r="F38" s="17">
        <v>0.8</v>
      </c>
      <c r="G38" s="17">
        <f t="shared" si="8"/>
        <v>0.4</v>
      </c>
      <c r="H38" s="17">
        <f t="shared" si="9"/>
        <v>0.4</v>
      </c>
      <c r="I38" s="17">
        <f t="shared" si="10"/>
        <v>7</v>
      </c>
      <c r="J38" s="17">
        <f t="shared" si="11"/>
        <v>917.8</v>
      </c>
      <c r="K38" s="17">
        <f t="shared" si="1"/>
        <v>4</v>
      </c>
      <c r="L38" s="17">
        <f t="shared" si="12"/>
        <v>921</v>
      </c>
      <c r="M38" s="18">
        <f t="shared" si="13"/>
        <v>922.6</v>
      </c>
      <c r="N38" s="56"/>
    </row>
    <row r="39" spans="1:14" ht="12.75">
      <c r="A39" s="22">
        <v>917</v>
      </c>
      <c r="B39" s="22">
        <v>923.5</v>
      </c>
      <c r="C39" s="22">
        <f t="shared" si="0"/>
        <v>6.5</v>
      </c>
      <c r="D39" s="21" t="s">
        <v>37</v>
      </c>
      <c r="E39" s="17">
        <v>1.2</v>
      </c>
      <c r="F39" s="17">
        <v>1.2</v>
      </c>
      <c r="G39" s="17">
        <f t="shared" si="8"/>
        <v>0.6</v>
      </c>
      <c r="H39" s="17">
        <f t="shared" si="9"/>
        <v>0.6</v>
      </c>
      <c r="I39" s="17">
        <f t="shared" si="10"/>
        <v>4</v>
      </c>
      <c r="J39" s="17">
        <f t="shared" si="11"/>
        <v>918.2</v>
      </c>
      <c r="K39" s="17">
        <f t="shared" si="1"/>
        <v>2</v>
      </c>
      <c r="L39" s="17">
        <f t="shared" si="12"/>
        <v>920.6</v>
      </c>
      <c r="M39" s="18">
        <f t="shared" si="13"/>
        <v>921.8000000000001</v>
      </c>
      <c r="N39" s="56"/>
    </row>
    <row r="40" spans="1:14" ht="12.75">
      <c r="A40" s="37">
        <v>928</v>
      </c>
      <c r="B40" s="37">
        <v>960</v>
      </c>
      <c r="C40" s="37">
        <f t="shared" si="0"/>
        <v>32</v>
      </c>
      <c r="D40" s="37" t="s">
        <v>40</v>
      </c>
      <c r="E40" s="37">
        <v>0.025</v>
      </c>
      <c r="F40" s="37">
        <v>0.025</v>
      </c>
      <c r="G40" s="37">
        <f t="shared" si="8"/>
        <v>0.0125</v>
      </c>
      <c r="H40" s="37">
        <f t="shared" si="9"/>
        <v>0.0125</v>
      </c>
      <c r="I40" s="37">
        <f t="shared" si="10"/>
        <v>1279</v>
      </c>
      <c r="J40" s="37">
        <f t="shared" si="11"/>
        <v>928.0250000000001</v>
      </c>
      <c r="K40" s="37">
        <f t="shared" si="1"/>
        <v>640</v>
      </c>
      <c r="L40" s="37">
        <f t="shared" si="12"/>
        <v>944.0250000000001</v>
      </c>
      <c r="M40" s="38">
        <f t="shared" si="13"/>
        <v>959.975</v>
      </c>
      <c r="N40" s="39" t="s">
        <v>54</v>
      </c>
    </row>
    <row r="41" spans="1:14" ht="38.25">
      <c r="A41" s="37">
        <v>928</v>
      </c>
      <c r="B41" s="37">
        <v>960</v>
      </c>
      <c r="C41" s="37">
        <f t="shared" si="0"/>
        <v>32</v>
      </c>
      <c r="D41" s="37" t="s">
        <v>40</v>
      </c>
      <c r="E41" s="37">
        <v>0.05</v>
      </c>
      <c r="F41" s="37">
        <v>0.025</v>
      </c>
      <c r="G41" s="50">
        <f t="shared" si="8"/>
        <v>0.0125</v>
      </c>
      <c r="H41" s="50">
        <f t="shared" si="9"/>
        <v>0.0125</v>
      </c>
      <c r="I41" s="50">
        <f t="shared" si="10"/>
        <v>1279</v>
      </c>
      <c r="J41" s="37">
        <f t="shared" si="11"/>
        <v>928.0250000000001</v>
      </c>
      <c r="K41" s="37">
        <f t="shared" si="1"/>
        <v>640</v>
      </c>
      <c r="L41" s="37">
        <f t="shared" si="12"/>
        <v>944.0250000000001</v>
      </c>
      <c r="M41" s="38">
        <f t="shared" si="13"/>
        <v>959.975</v>
      </c>
      <c r="N41" s="39" t="s">
        <v>56</v>
      </c>
    </row>
    <row r="42" spans="1:14" ht="25.5">
      <c r="A42" s="37">
        <v>928</v>
      </c>
      <c r="B42" s="37">
        <v>960</v>
      </c>
      <c r="C42" s="37">
        <f t="shared" si="0"/>
        <v>32</v>
      </c>
      <c r="D42" s="37" t="s">
        <v>40</v>
      </c>
      <c r="E42" s="37">
        <v>0.1</v>
      </c>
      <c r="F42" s="37">
        <v>0.025</v>
      </c>
      <c r="G42" s="50">
        <f t="shared" si="8"/>
        <v>0.0125</v>
      </c>
      <c r="H42" s="50">
        <f t="shared" si="9"/>
        <v>0.0125</v>
      </c>
      <c r="I42" s="50">
        <f t="shared" si="10"/>
        <v>1279</v>
      </c>
      <c r="J42" s="37">
        <f t="shared" si="11"/>
        <v>928.0250000000001</v>
      </c>
      <c r="K42" s="37">
        <f t="shared" si="1"/>
        <v>640</v>
      </c>
      <c r="L42" s="37">
        <f t="shared" si="12"/>
        <v>944.0250000000001</v>
      </c>
      <c r="M42" s="38">
        <f t="shared" si="13"/>
        <v>959.975</v>
      </c>
      <c r="N42" s="40" t="s">
        <v>75</v>
      </c>
    </row>
    <row r="43" spans="1:14" ht="12.75">
      <c r="A43" s="17">
        <v>950</v>
      </c>
      <c r="B43" s="17">
        <v>958</v>
      </c>
      <c r="C43" s="17">
        <f t="shared" si="0"/>
        <v>8</v>
      </c>
      <c r="D43" s="26" t="s">
        <v>41</v>
      </c>
      <c r="E43" s="17">
        <v>0.2</v>
      </c>
      <c r="F43" s="17">
        <v>0.2</v>
      </c>
      <c r="G43" s="17">
        <v>0.9</v>
      </c>
      <c r="H43" s="17">
        <v>0.5</v>
      </c>
      <c r="I43" s="17">
        <f t="shared" si="10"/>
        <v>33</v>
      </c>
      <c r="J43" s="17">
        <f t="shared" si="11"/>
        <v>951</v>
      </c>
      <c r="K43" s="17">
        <f t="shared" si="1"/>
        <v>17</v>
      </c>
      <c r="L43" s="17">
        <f t="shared" si="12"/>
        <v>954.4</v>
      </c>
      <c r="M43" s="18">
        <f t="shared" si="13"/>
        <v>957.4</v>
      </c>
      <c r="N43" s="57" t="s">
        <v>42</v>
      </c>
    </row>
    <row r="44" spans="1:14" ht="12.75">
      <c r="A44" s="27">
        <v>950</v>
      </c>
      <c r="B44" s="27">
        <v>958</v>
      </c>
      <c r="C44" s="27">
        <f>B44-A44</f>
        <v>8</v>
      </c>
      <c r="D44" s="27" t="s">
        <v>43</v>
      </c>
      <c r="E44" s="27">
        <v>0.2</v>
      </c>
      <c r="F44" s="27">
        <v>0.2</v>
      </c>
      <c r="G44" s="27">
        <v>1</v>
      </c>
      <c r="H44" s="27">
        <v>0.6</v>
      </c>
      <c r="I44" s="27">
        <f t="shared" si="10"/>
        <v>32</v>
      </c>
      <c r="J44" s="27">
        <f t="shared" si="11"/>
        <v>951.1</v>
      </c>
      <c r="K44" s="27">
        <f t="shared" si="1"/>
        <v>16</v>
      </c>
      <c r="L44" s="27">
        <f t="shared" si="12"/>
        <v>954.3</v>
      </c>
      <c r="M44" s="28">
        <f t="shared" si="13"/>
        <v>957.3</v>
      </c>
      <c r="N44" s="59" t="s">
        <v>55</v>
      </c>
    </row>
    <row r="45" spans="1:14" ht="12.75">
      <c r="A45" s="17">
        <v>950</v>
      </c>
      <c r="B45" s="17">
        <v>958</v>
      </c>
      <c r="C45" s="17">
        <f t="shared" si="0"/>
        <v>8</v>
      </c>
      <c r="D45" s="17" t="s">
        <v>32</v>
      </c>
      <c r="E45" s="17">
        <v>0.4</v>
      </c>
      <c r="F45" s="17">
        <v>0.4</v>
      </c>
      <c r="G45" s="17">
        <v>0.7</v>
      </c>
      <c r="H45" s="17">
        <v>0.4</v>
      </c>
      <c r="I45" s="17">
        <f t="shared" si="10"/>
        <v>17</v>
      </c>
      <c r="J45" s="17">
        <f t="shared" si="11"/>
        <v>950.9000000000001</v>
      </c>
      <c r="K45" s="17">
        <f t="shared" si="1"/>
        <v>9</v>
      </c>
      <c r="L45" s="17">
        <f t="shared" si="12"/>
        <v>954.5</v>
      </c>
      <c r="M45" s="18">
        <f t="shared" si="13"/>
        <v>957.3000000000001</v>
      </c>
      <c r="N45" s="57" t="s">
        <v>42</v>
      </c>
    </row>
    <row r="46" spans="1:14" ht="12.75">
      <c r="A46" s="17">
        <v>950</v>
      </c>
      <c r="B46" s="17">
        <v>958</v>
      </c>
      <c r="C46" s="17">
        <f t="shared" si="0"/>
        <v>8</v>
      </c>
      <c r="D46" s="17" t="s">
        <v>31</v>
      </c>
      <c r="E46" s="17">
        <v>0.6</v>
      </c>
      <c r="F46" s="17">
        <v>0.6</v>
      </c>
      <c r="G46" s="17">
        <v>0.9</v>
      </c>
      <c r="H46" s="17">
        <v>0.5</v>
      </c>
      <c r="I46" s="17">
        <f t="shared" si="10"/>
        <v>11</v>
      </c>
      <c r="J46" s="17">
        <f t="shared" si="11"/>
        <v>951.1999999999999</v>
      </c>
      <c r="K46" s="17">
        <f t="shared" si="1"/>
        <v>6</v>
      </c>
      <c r="L46" s="17">
        <f t="shared" si="12"/>
        <v>954.8</v>
      </c>
      <c r="M46" s="18">
        <f t="shared" si="13"/>
        <v>957.1999999999999</v>
      </c>
      <c r="N46" s="57" t="s">
        <v>42</v>
      </c>
    </row>
    <row r="47" spans="1:14" ht="12.75">
      <c r="A47" s="22">
        <v>950</v>
      </c>
      <c r="B47" s="22">
        <v>958</v>
      </c>
      <c r="C47" s="22">
        <f t="shared" si="0"/>
        <v>8</v>
      </c>
      <c r="D47" s="21" t="s">
        <v>33</v>
      </c>
      <c r="E47" s="17">
        <v>0.2</v>
      </c>
      <c r="F47" s="17">
        <v>0.2</v>
      </c>
      <c r="G47" s="49">
        <v>0.9</v>
      </c>
      <c r="H47" s="49">
        <v>0.5</v>
      </c>
      <c r="I47" s="17">
        <f t="shared" si="10"/>
        <v>33</v>
      </c>
      <c r="J47" s="17">
        <f t="shared" si="11"/>
        <v>951</v>
      </c>
      <c r="K47" s="17">
        <f t="shared" si="1"/>
        <v>17</v>
      </c>
      <c r="L47" s="17">
        <f t="shared" si="12"/>
        <v>954.4</v>
      </c>
      <c r="M47" s="18">
        <f t="shared" si="13"/>
        <v>957.4</v>
      </c>
      <c r="N47" s="57" t="s">
        <v>42</v>
      </c>
    </row>
    <row r="48" spans="1:14" ht="12.75">
      <c r="A48" s="22">
        <v>950</v>
      </c>
      <c r="B48" s="22">
        <v>958</v>
      </c>
      <c r="C48" s="22">
        <f t="shared" si="0"/>
        <v>8</v>
      </c>
      <c r="D48" s="21" t="s">
        <v>34</v>
      </c>
      <c r="E48" s="17">
        <v>0.4</v>
      </c>
      <c r="F48" s="17">
        <v>0.4</v>
      </c>
      <c r="G48" s="49">
        <v>0.9</v>
      </c>
      <c r="H48" s="49">
        <v>0.5</v>
      </c>
      <c r="I48" s="17">
        <f t="shared" si="10"/>
        <v>16</v>
      </c>
      <c r="J48" s="17">
        <f t="shared" si="11"/>
        <v>951.1</v>
      </c>
      <c r="K48" s="17">
        <f t="shared" si="1"/>
        <v>8</v>
      </c>
      <c r="L48" s="17">
        <f t="shared" si="12"/>
        <v>954.3</v>
      </c>
      <c r="M48" s="18">
        <f t="shared" si="13"/>
        <v>957.1</v>
      </c>
      <c r="N48" s="57" t="s">
        <v>42</v>
      </c>
    </row>
    <row r="49" spans="1:14" ht="12.75">
      <c r="A49" s="22">
        <v>950</v>
      </c>
      <c r="B49" s="22">
        <v>958</v>
      </c>
      <c r="C49" s="22">
        <f t="shared" si="0"/>
        <v>8</v>
      </c>
      <c r="D49" s="21" t="s">
        <v>35</v>
      </c>
      <c r="E49" s="23">
        <v>0.8</v>
      </c>
      <c r="F49" s="23">
        <v>0.8</v>
      </c>
      <c r="G49" s="49">
        <v>0.9</v>
      </c>
      <c r="H49" s="49">
        <v>0.5</v>
      </c>
      <c r="I49" s="17">
        <f t="shared" si="10"/>
        <v>8</v>
      </c>
      <c r="J49" s="17">
        <f t="shared" si="11"/>
        <v>951.3</v>
      </c>
      <c r="K49" s="17">
        <f t="shared" si="1"/>
        <v>4</v>
      </c>
      <c r="L49" s="17">
        <f t="shared" si="12"/>
        <v>954.5</v>
      </c>
      <c r="M49" s="18">
        <f t="shared" si="13"/>
        <v>956.9</v>
      </c>
      <c r="N49" s="57" t="s">
        <v>42</v>
      </c>
    </row>
    <row r="50" spans="1:14" ht="12.75">
      <c r="A50" s="22">
        <v>950</v>
      </c>
      <c r="B50" s="22">
        <v>958</v>
      </c>
      <c r="C50" s="22">
        <f t="shared" si="0"/>
        <v>8</v>
      </c>
      <c r="D50" s="21" t="s">
        <v>37</v>
      </c>
      <c r="E50" s="17">
        <v>1.2</v>
      </c>
      <c r="F50" s="17">
        <v>1.2</v>
      </c>
      <c r="G50" s="49">
        <v>0.9</v>
      </c>
      <c r="H50" s="49">
        <v>0.5</v>
      </c>
      <c r="I50" s="17">
        <f t="shared" si="10"/>
        <v>5</v>
      </c>
      <c r="J50" s="17">
        <f t="shared" si="11"/>
        <v>951.5</v>
      </c>
      <c r="K50" s="17">
        <f t="shared" si="1"/>
        <v>3</v>
      </c>
      <c r="L50" s="17">
        <f t="shared" si="12"/>
        <v>955.1</v>
      </c>
      <c r="M50" s="18">
        <f t="shared" si="13"/>
        <v>956.3</v>
      </c>
      <c r="N50" s="57" t="s">
        <v>42</v>
      </c>
    </row>
    <row r="51" spans="1:14" ht="12.75">
      <c r="A51" s="22">
        <v>950</v>
      </c>
      <c r="B51" s="22">
        <v>958</v>
      </c>
      <c r="C51" s="22">
        <f t="shared" si="0"/>
        <v>8</v>
      </c>
      <c r="D51" s="22" t="s">
        <v>17</v>
      </c>
      <c r="E51" s="17">
        <v>0.4</v>
      </c>
      <c r="F51" s="17">
        <v>0.4</v>
      </c>
      <c r="G51" s="17">
        <v>0.7</v>
      </c>
      <c r="H51" s="17">
        <v>0.7</v>
      </c>
      <c r="I51" s="17">
        <f t="shared" si="10"/>
        <v>16</v>
      </c>
      <c r="J51" s="17">
        <f t="shared" si="11"/>
        <v>950.9000000000001</v>
      </c>
      <c r="K51" s="17">
        <f t="shared" si="1"/>
        <v>8</v>
      </c>
      <c r="L51" s="17">
        <f t="shared" si="12"/>
        <v>954.1</v>
      </c>
      <c r="M51" s="18">
        <f t="shared" si="13"/>
        <v>956.9000000000001</v>
      </c>
      <c r="N51" s="57" t="s">
        <v>42</v>
      </c>
    </row>
    <row r="52" spans="1:14" ht="12.75">
      <c r="A52" s="37">
        <v>1427</v>
      </c>
      <c r="B52" s="37">
        <v>1518</v>
      </c>
      <c r="C52" s="37">
        <f t="shared" si="0"/>
        <v>91</v>
      </c>
      <c r="D52" s="37" t="s">
        <v>40</v>
      </c>
      <c r="E52" s="37">
        <v>0.025</v>
      </c>
      <c r="F52" s="37">
        <v>0.025</v>
      </c>
      <c r="G52" s="37">
        <f>F52/2</f>
        <v>0.0125</v>
      </c>
      <c r="H52" s="37">
        <f>F52/2</f>
        <v>0.0125</v>
      </c>
      <c r="I52" s="37">
        <f t="shared" si="10"/>
        <v>3639</v>
      </c>
      <c r="J52" s="37">
        <f t="shared" si="11"/>
        <v>1427.025</v>
      </c>
      <c r="K52" s="37">
        <f t="shared" si="1"/>
        <v>1820</v>
      </c>
      <c r="L52" s="37">
        <f t="shared" si="12"/>
        <v>1472.525</v>
      </c>
      <c r="M52" s="38">
        <f t="shared" si="13"/>
        <v>1517.9750000000001</v>
      </c>
      <c r="N52" s="58" t="s">
        <v>54</v>
      </c>
    </row>
    <row r="53" spans="1:14" ht="63.75">
      <c r="A53" s="37">
        <v>1427</v>
      </c>
      <c r="B53" s="37">
        <v>1518</v>
      </c>
      <c r="C53" s="37">
        <f t="shared" si="0"/>
        <v>91</v>
      </c>
      <c r="D53" s="37" t="s">
        <v>40</v>
      </c>
      <c r="E53" s="37">
        <v>0.05</v>
      </c>
      <c r="F53" s="37">
        <v>0.025</v>
      </c>
      <c r="G53" s="50">
        <f>F53/2</f>
        <v>0.0125</v>
      </c>
      <c r="H53" s="50">
        <f>F53/2</f>
        <v>0.0125</v>
      </c>
      <c r="I53" s="50">
        <f t="shared" si="10"/>
        <v>3639</v>
      </c>
      <c r="J53" s="37">
        <f t="shared" si="11"/>
        <v>1427.025</v>
      </c>
      <c r="K53" s="37">
        <f t="shared" si="1"/>
        <v>1820</v>
      </c>
      <c r="L53" s="37">
        <f t="shared" si="12"/>
        <v>1472.525</v>
      </c>
      <c r="M53" s="38">
        <f t="shared" si="13"/>
        <v>1517.9750000000001</v>
      </c>
      <c r="N53" s="40" t="s">
        <v>76</v>
      </c>
    </row>
    <row r="54" spans="1:14" ht="25.5">
      <c r="A54" s="37">
        <v>1427</v>
      </c>
      <c r="B54" s="37">
        <v>1518</v>
      </c>
      <c r="C54" s="37">
        <f t="shared" si="0"/>
        <v>91</v>
      </c>
      <c r="D54" s="37" t="s">
        <v>40</v>
      </c>
      <c r="E54" s="37">
        <v>0.1</v>
      </c>
      <c r="F54" s="37">
        <v>0.025</v>
      </c>
      <c r="G54" s="50">
        <f>F54/2</f>
        <v>0.0125</v>
      </c>
      <c r="H54" s="50">
        <f>F54/2</f>
        <v>0.0125</v>
      </c>
      <c r="I54" s="50">
        <f t="shared" si="10"/>
        <v>3639</v>
      </c>
      <c r="J54" s="37">
        <f t="shared" si="11"/>
        <v>1427.025</v>
      </c>
      <c r="K54" s="37">
        <f t="shared" si="1"/>
        <v>1820</v>
      </c>
      <c r="L54" s="37">
        <f t="shared" si="12"/>
        <v>1472.525</v>
      </c>
      <c r="M54" s="38">
        <f t="shared" si="13"/>
        <v>1517.9750000000001</v>
      </c>
      <c r="N54" s="40" t="s">
        <v>75</v>
      </c>
    </row>
    <row r="55" spans="1:14" ht="12.75">
      <c r="A55" s="22">
        <v>2400</v>
      </c>
      <c r="B55" s="22">
        <v>2483.5</v>
      </c>
      <c r="C55" s="22">
        <f t="shared" si="0"/>
        <v>83.5</v>
      </c>
      <c r="D55" s="26" t="s">
        <v>16</v>
      </c>
      <c r="E55" s="17">
        <v>0.2</v>
      </c>
      <c r="F55" s="17">
        <v>0.2</v>
      </c>
      <c r="G55" s="17">
        <f>F55/2</f>
        <v>0.1</v>
      </c>
      <c r="H55" s="49">
        <v>5</v>
      </c>
      <c r="I55" s="17">
        <f t="shared" si="10"/>
        <v>392</v>
      </c>
      <c r="J55" s="17">
        <f t="shared" si="11"/>
        <v>2400.2</v>
      </c>
      <c r="K55" s="17">
        <f t="shared" si="1"/>
        <v>196</v>
      </c>
      <c r="L55" s="17">
        <f t="shared" si="12"/>
        <v>2439.4</v>
      </c>
      <c r="M55" s="18">
        <f t="shared" si="13"/>
        <v>2478.4</v>
      </c>
      <c r="N55" s="56"/>
    </row>
    <row r="56" spans="1:14" ht="12.75">
      <c r="A56" s="22">
        <v>2400</v>
      </c>
      <c r="B56" s="22">
        <v>2483.5</v>
      </c>
      <c r="C56" s="22">
        <f t="shared" si="0"/>
        <v>83.5</v>
      </c>
      <c r="D56" s="26" t="s">
        <v>44</v>
      </c>
      <c r="E56" s="17">
        <v>0.4</v>
      </c>
      <c r="F56" s="17">
        <v>0.4</v>
      </c>
      <c r="G56" s="17">
        <f aca="true" t="shared" si="14" ref="G56:G61">F56/2</f>
        <v>0.2</v>
      </c>
      <c r="H56" s="49">
        <v>5</v>
      </c>
      <c r="I56" s="17">
        <f t="shared" si="10"/>
        <v>195</v>
      </c>
      <c r="J56" s="17">
        <f t="shared" si="11"/>
        <v>2400.3999999999996</v>
      </c>
      <c r="K56" s="17">
        <f t="shared" si="1"/>
        <v>98</v>
      </c>
      <c r="L56" s="17">
        <f t="shared" si="12"/>
        <v>2439.6</v>
      </c>
      <c r="M56" s="18">
        <f t="shared" si="13"/>
        <v>2478</v>
      </c>
      <c r="N56" s="56"/>
    </row>
    <row r="57" spans="1:14" ht="12.75">
      <c r="A57" s="22">
        <v>2400</v>
      </c>
      <c r="B57" s="22">
        <v>2483.5</v>
      </c>
      <c r="C57" s="22">
        <f>B57-A57</f>
        <v>83.5</v>
      </c>
      <c r="D57" s="21" t="s">
        <v>33</v>
      </c>
      <c r="E57" s="26">
        <v>0.2</v>
      </c>
      <c r="F57" s="26">
        <v>0.2</v>
      </c>
      <c r="G57" s="17">
        <f t="shared" si="14"/>
        <v>0.1</v>
      </c>
      <c r="H57" s="49">
        <v>5</v>
      </c>
      <c r="I57" s="17">
        <f t="shared" si="10"/>
        <v>392</v>
      </c>
      <c r="J57" s="17">
        <f t="shared" si="11"/>
        <v>2400.2</v>
      </c>
      <c r="K57" s="17">
        <f t="shared" si="1"/>
        <v>196</v>
      </c>
      <c r="L57" s="17">
        <f t="shared" si="12"/>
        <v>2439.4</v>
      </c>
      <c r="M57" s="18">
        <f t="shared" si="13"/>
        <v>2478.4</v>
      </c>
      <c r="N57" s="56"/>
    </row>
    <row r="58" spans="1:14" ht="12.75">
      <c r="A58" s="22">
        <v>2400</v>
      </c>
      <c r="B58" s="22">
        <v>2483.5</v>
      </c>
      <c r="C58" s="22">
        <f>B58-A58</f>
        <v>83.5</v>
      </c>
      <c r="D58" s="21" t="s">
        <v>34</v>
      </c>
      <c r="E58" s="26">
        <v>0.4</v>
      </c>
      <c r="F58" s="26">
        <v>0.4</v>
      </c>
      <c r="G58" s="17">
        <f t="shared" si="14"/>
        <v>0.2</v>
      </c>
      <c r="H58" s="49">
        <v>5</v>
      </c>
      <c r="I58" s="17">
        <f t="shared" si="10"/>
        <v>195</v>
      </c>
      <c r="J58" s="17">
        <f t="shared" si="11"/>
        <v>2400.3999999999996</v>
      </c>
      <c r="K58" s="17">
        <f t="shared" si="1"/>
        <v>98</v>
      </c>
      <c r="L58" s="17">
        <f t="shared" si="12"/>
        <v>2439.6</v>
      </c>
      <c r="M58" s="18">
        <f t="shared" si="13"/>
        <v>2478</v>
      </c>
      <c r="N58" s="56"/>
    </row>
    <row r="59" spans="1:14" ht="12.75">
      <c r="A59" s="22">
        <v>2400</v>
      </c>
      <c r="B59" s="22">
        <v>2483.5</v>
      </c>
      <c r="C59" s="22">
        <f>B59-A59</f>
        <v>83.5</v>
      </c>
      <c r="D59" s="21" t="s">
        <v>35</v>
      </c>
      <c r="E59" s="23">
        <v>0.8</v>
      </c>
      <c r="F59" s="23">
        <v>0.8</v>
      </c>
      <c r="G59" s="17">
        <f t="shared" si="14"/>
        <v>0.4</v>
      </c>
      <c r="H59" s="49">
        <v>5</v>
      </c>
      <c r="I59" s="17">
        <f t="shared" si="10"/>
        <v>97</v>
      </c>
      <c r="J59" s="17">
        <f t="shared" si="11"/>
        <v>2400.8</v>
      </c>
      <c r="K59" s="17">
        <f t="shared" si="1"/>
        <v>49</v>
      </c>
      <c r="L59" s="17">
        <f t="shared" si="12"/>
        <v>2440</v>
      </c>
      <c r="M59" s="18">
        <f t="shared" si="13"/>
        <v>2477.6</v>
      </c>
      <c r="N59" s="60" t="s">
        <v>36</v>
      </c>
    </row>
    <row r="60" spans="1:14" ht="12.75">
      <c r="A60" s="22">
        <v>2400</v>
      </c>
      <c r="B60" s="22">
        <v>2483.5</v>
      </c>
      <c r="C60" s="22">
        <f>B60-A60</f>
        <v>83.5</v>
      </c>
      <c r="D60" s="21" t="s">
        <v>37</v>
      </c>
      <c r="E60" s="26">
        <v>1.2</v>
      </c>
      <c r="F60" s="26">
        <v>1.2</v>
      </c>
      <c r="G60" s="17">
        <f t="shared" si="14"/>
        <v>0.6</v>
      </c>
      <c r="H60" s="49">
        <v>5</v>
      </c>
      <c r="I60" s="17">
        <f t="shared" si="10"/>
        <v>64</v>
      </c>
      <c r="J60" s="17">
        <f t="shared" si="11"/>
        <v>2401.2</v>
      </c>
      <c r="K60" s="17">
        <f t="shared" si="1"/>
        <v>32</v>
      </c>
      <c r="L60" s="17">
        <f t="shared" si="12"/>
        <v>2439.6</v>
      </c>
      <c r="M60" s="18">
        <f t="shared" si="13"/>
        <v>2476.7999999999997</v>
      </c>
      <c r="N60" s="60" t="s">
        <v>36</v>
      </c>
    </row>
    <row r="61" spans="1:14" ht="12.75">
      <c r="A61" s="22">
        <v>2400</v>
      </c>
      <c r="B61" s="22">
        <v>2483.5</v>
      </c>
      <c r="C61" s="22">
        <f t="shared" si="0"/>
        <v>83.5</v>
      </c>
      <c r="D61" s="22" t="s">
        <v>17</v>
      </c>
      <c r="E61" s="17">
        <v>5</v>
      </c>
      <c r="F61" s="17">
        <v>5</v>
      </c>
      <c r="G61" s="17">
        <f t="shared" si="14"/>
        <v>2.5</v>
      </c>
      <c r="H61" s="17">
        <v>0</v>
      </c>
      <c r="I61" s="17">
        <f t="shared" si="10"/>
        <v>16</v>
      </c>
      <c r="J61" s="17">
        <f t="shared" si="11"/>
        <v>2405</v>
      </c>
      <c r="K61" s="17">
        <f>ROUNDUP(I61/2,0)</f>
        <v>8</v>
      </c>
      <c r="L61" s="17">
        <f t="shared" si="12"/>
        <v>2445</v>
      </c>
      <c r="M61" s="18">
        <f t="shared" si="13"/>
        <v>2480</v>
      </c>
      <c r="N61" s="56"/>
    </row>
  </sheetData>
  <sheetProtection/>
  <mergeCells count="1">
    <mergeCell ref="E22:M22"/>
  </mergeCells>
  <conditionalFormatting sqref="D1:D61">
    <cfRule type="containsText" priority="1" dxfId="1" operator="containsText" stopIfTrue="1" text="OQPSK">
      <formula>NOT(ISERROR(SEARCH("OQPSK",D1)))</formula>
    </cfRule>
    <cfRule type="containsText" priority="2" dxfId="0" operator="containsText" stopIfTrue="1" text="OFDM">
      <formula>NOT(ISERROR(SEARCH("OFDM",D1)))</formula>
    </cfRule>
  </conditionalFormatting>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P63"/>
  <sheetViews>
    <sheetView zoomScalePageLayoutView="0" workbookViewId="0" topLeftCell="A1">
      <pane ySplit="1" topLeftCell="A29" activePane="bottomLeft" state="frozen"/>
      <selection pane="topLeft" activeCell="A1" sqref="A1"/>
      <selection pane="bottomLeft" activeCell="D41" sqref="D41"/>
    </sheetView>
  </sheetViews>
  <sheetFormatPr defaultColWidth="9.140625" defaultRowHeight="12.75"/>
  <cols>
    <col min="1" max="1" width="10.421875" style="0" customWidth="1"/>
    <col min="2" max="2" width="11.00390625" style="0" customWidth="1"/>
    <col min="3" max="3" width="9.8515625" style="0" customWidth="1"/>
    <col min="4" max="4" width="12.8515625" style="0" customWidth="1"/>
    <col min="5" max="5" width="11.8515625" style="0" customWidth="1"/>
    <col min="6" max="6" width="13.140625" style="0" customWidth="1"/>
    <col min="7" max="7" width="10.00390625" style="0" customWidth="1"/>
    <col min="8" max="8" width="11.28125" style="0" customWidth="1"/>
    <col min="9" max="9" width="14.28125" style="0" customWidth="1"/>
    <col min="10" max="10" width="16.421875" style="0" customWidth="1"/>
    <col min="11" max="11" width="13.140625" style="0" customWidth="1"/>
    <col min="12" max="13" width="16.00390625" style="0" customWidth="1"/>
    <col min="14" max="14" width="34.57421875" style="0" bestFit="1" customWidth="1"/>
  </cols>
  <sheetData>
    <row r="1" spans="1:14" ht="39" thickBot="1">
      <c r="A1" s="14" t="s">
        <v>18</v>
      </c>
      <c r="B1" s="14" t="s">
        <v>19</v>
      </c>
      <c r="C1" s="14" t="s">
        <v>20</v>
      </c>
      <c r="D1" s="14" t="s">
        <v>21</v>
      </c>
      <c r="E1" s="14" t="s">
        <v>22</v>
      </c>
      <c r="F1" s="14" t="s">
        <v>23</v>
      </c>
      <c r="G1" s="14" t="s">
        <v>24</v>
      </c>
      <c r="H1" s="14" t="s">
        <v>25</v>
      </c>
      <c r="I1" s="14" t="s">
        <v>26</v>
      </c>
      <c r="J1" s="14" t="s">
        <v>27</v>
      </c>
      <c r="K1" s="14" t="s">
        <v>28</v>
      </c>
      <c r="L1" s="14" t="s">
        <v>29</v>
      </c>
      <c r="M1" s="15" t="s">
        <v>30</v>
      </c>
      <c r="N1" s="16" t="s">
        <v>53</v>
      </c>
    </row>
    <row r="2" spans="1:14" ht="13.5" thickBot="1">
      <c r="A2" s="33">
        <v>450</v>
      </c>
      <c r="B2" s="34">
        <v>470</v>
      </c>
      <c r="C2" s="34">
        <f aca="true" t="shared" si="0" ref="C2:C63">B2-A2</f>
        <v>20</v>
      </c>
      <c r="D2" s="34" t="s">
        <v>31</v>
      </c>
      <c r="E2" s="34">
        <v>0.0125</v>
      </c>
      <c r="F2" s="34">
        <v>0.0125</v>
      </c>
      <c r="G2" s="34">
        <f aca="true" t="shared" si="1" ref="G2:G9">E2/2</f>
        <v>0.00625</v>
      </c>
      <c r="H2" s="34">
        <f aca="true" t="shared" si="2" ref="H2:H9">E2/2</f>
        <v>0.00625</v>
      </c>
      <c r="I2" s="92">
        <f>FLOOR((C2-G2-H2-E2+F2)/F2,1)</f>
        <v>1599</v>
      </c>
      <c r="J2" s="34">
        <f>A2+G2+E2/2+0*F2</f>
        <v>450.01250000000005</v>
      </c>
      <c r="K2" s="34">
        <f aca="true" t="shared" si="3" ref="K2:K62">ROUNDUP(I2/2,0)</f>
        <v>800</v>
      </c>
      <c r="L2" s="34">
        <f>A2+G2+E2/2+K2*F2</f>
        <v>460.01250000000005</v>
      </c>
      <c r="M2" s="35">
        <f>A2+G2+E2/2+(I2-1)*F2</f>
        <v>469.98750000000007</v>
      </c>
      <c r="N2" s="39" t="s">
        <v>54</v>
      </c>
    </row>
    <row r="3" spans="1:14" ht="38.25">
      <c r="A3" s="36">
        <v>450</v>
      </c>
      <c r="B3" s="37">
        <v>470</v>
      </c>
      <c r="C3" s="37">
        <f>B3-A3</f>
        <v>20</v>
      </c>
      <c r="D3" s="37" t="s">
        <v>31</v>
      </c>
      <c r="E3" s="37">
        <v>0.025</v>
      </c>
      <c r="F3" s="37">
        <v>0.0125</v>
      </c>
      <c r="G3" s="34">
        <f t="shared" si="1"/>
        <v>0.0125</v>
      </c>
      <c r="H3" s="34">
        <f t="shared" si="2"/>
        <v>0.0125</v>
      </c>
      <c r="I3" s="93">
        <f aca="true" t="shared" si="4" ref="I3:I21">FLOOR((C3-G3-H3-E3+F3)/F3,1)</f>
        <v>1597</v>
      </c>
      <c r="J3" s="37">
        <f aca="true" t="shared" si="5" ref="J3:J21">A3+G3+E3/2+0*F3</f>
        <v>450.025</v>
      </c>
      <c r="K3" s="37">
        <f>ROUNDUP(I3/2,0)</f>
        <v>799</v>
      </c>
      <c r="L3" s="37">
        <f aca="true" t="shared" si="6" ref="L3:L21">A3+G3+E3/2+K3*F3</f>
        <v>460.0125</v>
      </c>
      <c r="M3" s="38">
        <f aca="true" t="shared" si="7" ref="M3:M21">A3+G3+E3/2+(I3-1)*F3</f>
        <v>469.97499999999997</v>
      </c>
      <c r="N3" s="40" t="s">
        <v>79</v>
      </c>
    </row>
    <row r="4" spans="1:14" ht="12.75">
      <c r="A4" s="19">
        <v>470</v>
      </c>
      <c r="B4" s="19">
        <v>510</v>
      </c>
      <c r="C4" s="19">
        <f t="shared" si="0"/>
        <v>40</v>
      </c>
      <c r="D4" s="19" t="s">
        <v>32</v>
      </c>
      <c r="E4" s="19">
        <v>0.2</v>
      </c>
      <c r="F4" s="19">
        <v>0.2</v>
      </c>
      <c r="G4" s="19">
        <f t="shared" si="1"/>
        <v>0.1</v>
      </c>
      <c r="H4" s="19">
        <f t="shared" si="2"/>
        <v>0.1</v>
      </c>
      <c r="I4" s="19">
        <f t="shared" si="4"/>
        <v>199</v>
      </c>
      <c r="J4" s="19">
        <f t="shared" si="5"/>
        <v>470.20000000000005</v>
      </c>
      <c r="K4" s="19">
        <f t="shared" si="3"/>
        <v>100</v>
      </c>
      <c r="L4" s="19">
        <f t="shared" si="6"/>
        <v>490.20000000000005</v>
      </c>
      <c r="M4" s="20">
        <f t="shared" si="7"/>
        <v>509.80000000000007</v>
      </c>
      <c r="N4" s="19"/>
    </row>
    <row r="5" spans="1:14" ht="12.75">
      <c r="A5" s="19">
        <v>470</v>
      </c>
      <c r="B5" s="19">
        <v>510</v>
      </c>
      <c r="C5" s="19">
        <f t="shared" si="0"/>
        <v>40</v>
      </c>
      <c r="D5" s="19" t="s">
        <v>31</v>
      </c>
      <c r="E5" s="19">
        <v>0.4</v>
      </c>
      <c r="F5" s="19">
        <v>0.4</v>
      </c>
      <c r="G5" s="19">
        <f t="shared" si="1"/>
        <v>0.2</v>
      </c>
      <c r="H5" s="19">
        <f t="shared" si="2"/>
        <v>0.2</v>
      </c>
      <c r="I5" s="19">
        <f t="shared" si="4"/>
        <v>99</v>
      </c>
      <c r="J5" s="19">
        <f t="shared" si="5"/>
        <v>470.4</v>
      </c>
      <c r="K5" s="19">
        <f t="shared" si="3"/>
        <v>50</v>
      </c>
      <c r="L5" s="19">
        <f t="shared" si="6"/>
        <v>490.4</v>
      </c>
      <c r="M5" s="20">
        <f t="shared" si="7"/>
        <v>509.59999999999997</v>
      </c>
      <c r="N5" s="19"/>
    </row>
    <row r="6" spans="1:14" ht="12.75">
      <c r="A6" s="19">
        <v>470</v>
      </c>
      <c r="B6" s="19">
        <v>510</v>
      </c>
      <c r="C6" s="19">
        <f t="shared" si="0"/>
        <v>40</v>
      </c>
      <c r="D6" s="21" t="s">
        <v>33</v>
      </c>
      <c r="E6" s="19">
        <v>0.2</v>
      </c>
      <c r="F6" s="19">
        <v>0.2</v>
      </c>
      <c r="G6" s="19">
        <f t="shared" si="1"/>
        <v>0.1</v>
      </c>
      <c r="H6" s="19">
        <f t="shared" si="2"/>
        <v>0.1</v>
      </c>
      <c r="I6" s="19">
        <f t="shared" si="4"/>
        <v>199</v>
      </c>
      <c r="J6" s="19">
        <f t="shared" si="5"/>
        <v>470.20000000000005</v>
      </c>
      <c r="K6" s="19">
        <f t="shared" si="3"/>
        <v>100</v>
      </c>
      <c r="L6" s="19">
        <f t="shared" si="6"/>
        <v>490.20000000000005</v>
      </c>
      <c r="M6" s="20">
        <f t="shared" si="7"/>
        <v>509.80000000000007</v>
      </c>
      <c r="N6" s="19"/>
    </row>
    <row r="7" spans="1:14" ht="12.75">
      <c r="A7" s="19">
        <v>470</v>
      </c>
      <c r="B7" s="19">
        <v>510</v>
      </c>
      <c r="C7" s="19">
        <f t="shared" si="0"/>
        <v>40</v>
      </c>
      <c r="D7" s="21" t="s">
        <v>34</v>
      </c>
      <c r="E7" s="19">
        <v>0.4</v>
      </c>
      <c r="F7" s="19">
        <v>0.4</v>
      </c>
      <c r="G7" s="19">
        <f t="shared" si="1"/>
        <v>0.2</v>
      </c>
      <c r="H7" s="19">
        <f t="shared" si="2"/>
        <v>0.2</v>
      </c>
      <c r="I7" s="19">
        <f t="shared" si="4"/>
        <v>99</v>
      </c>
      <c r="J7" s="19">
        <f t="shared" si="5"/>
        <v>470.4</v>
      </c>
      <c r="K7" s="19">
        <f t="shared" si="3"/>
        <v>50</v>
      </c>
      <c r="L7" s="19">
        <f t="shared" si="6"/>
        <v>490.4</v>
      </c>
      <c r="M7" s="20">
        <f t="shared" si="7"/>
        <v>509.59999999999997</v>
      </c>
      <c r="N7" s="19"/>
    </row>
    <row r="8" spans="1:14" ht="12.75">
      <c r="A8" s="19">
        <v>470</v>
      </c>
      <c r="B8" s="19">
        <v>510</v>
      </c>
      <c r="C8" s="19">
        <f t="shared" si="0"/>
        <v>40</v>
      </c>
      <c r="D8" s="21" t="s">
        <v>35</v>
      </c>
      <c r="E8" s="19">
        <v>0.8</v>
      </c>
      <c r="F8" s="19">
        <v>0.8</v>
      </c>
      <c r="G8" s="19">
        <f t="shared" si="1"/>
        <v>0.4</v>
      </c>
      <c r="H8" s="19">
        <f t="shared" si="2"/>
        <v>0.4</v>
      </c>
      <c r="I8" s="19">
        <f t="shared" si="4"/>
        <v>49</v>
      </c>
      <c r="J8" s="19">
        <f t="shared" si="5"/>
        <v>470.79999999999995</v>
      </c>
      <c r="K8" s="19">
        <f t="shared" si="3"/>
        <v>25</v>
      </c>
      <c r="L8" s="19">
        <f t="shared" si="6"/>
        <v>490.79999999999995</v>
      </c>
      <c r="M8" s="20">
        <f t="shared" si="7"/>
        <v>509.19999999999993</v>
      </c>
      <c r="N8" s="29" t="s">
        <v>36</v>
      </c>
    </row>
    <row r="9" spans="1:14" ht="12.75">
      <c r="A9" s="19">
        <v>470</v>
      </c>
      <c r="B9" s="19">
        <v>510</v>
      </c>
      <c r="C9" s="19">
        <f t="shared" si="0"/>
        <v>40</v>
      </c>
      <c r="D9" s="21" t="s">
        <v>37</v>
      </c>
      <c r="E9" s="19">
        <v>1.2</v>
      </c>
      <c r="F9" s="19">
        <v>1.2</v>
      </c>
      <c r="G9" s="19">
        <f t="shared" si="1"/>
        <v>0.6</v>
      </c>
      <c r="H9" s="19">
        <f t="shared" si="2"/>
        <v>0.6</v>
      </c>
      <c r="I9" s="19">
        <f t="shared" si="4"/>
        <v>32</v>
      </c>
      <c r="J9" s="19">
        <f t="shared" si="5"/>
        <v>471.20000000000005</v>
      </c>
      <c r="K9" s="19">
        <f t="shared" si="3"/>
        <v>16</v>
      </c>
      <c r="L9" s="19">
        <f t="shared" si="6"/>
        <v>490.40000000000003</v>
      </c>
      <c r="M9" s="20">
        <f t="shared" si="7"/>
        <v>508.40000000000003</v>
      </c>
      <c r="N9" s="29" t="s">
        <v>36</v>
      </c>
    </row>
    <row r="10" spans="1:14" ht="12.75">
      <c r="A10" s="19">
        <v>470</v>
      </c>
      <c r="B10" s="19">
        <v>510</v>
      </c>
      <c r="C10" s="19">
        <f t="shared" si="0"/>
        <v>40</v>
      </c>
      <c r="D10" s="19" t="s">
        <v>17</v>
      </c>
      <c r="E10" s="19">
        <v>0.4</v>
      </c>
      <c r="F10" s="19">
        <v>0.4</v>
      </c>
      <c r="G10" s="19">
        <v>0</v>
      </c>
      <c r="H10" s="19">
        <v>0</v>
      </c>
      <c r="I10" s="19">
        <f t="shared" si="4"/>
        <v>100</v>
      </c>
      <c r="J10" s="19">
        <f t="shared" si="5"/>
        <v>470.2</v>
      </c>
      <c r="K10" s="19">
        <f t="shared" si="3"/>
        <v>50</v>
      </c>
      <c r="L10" s="19">
        <f t="shared" si="6"/>
        <v>490.2</v>
      </c>
      <c r="M10" s="20">
        <f t="shared" si="7"/>
        <v>509.8</v>
      </c>
      <c r="N10" s="19"/>
    </row>
    <row r="11" spans="1:14" ht="12.75">
      <c r="A11" s="22">
        <v>779</v>
      </c>
      <c r="B11" s="22">
        <v>787</v>
      </c>
      <c r="C11" s="23">
        <f>B11-A11</f>
        <v>8</v>
      </c>
      <c r="D11" s="21" t="s">
        <v>33</v>
      </c>
      <c r="E11" s="23">
        <v>0.2</v>
      </c>
      <c r="F11" s="23">
        <v>0.2</v>
      </c>
      <c r="G11" s="23">
        <f>E11/2</f>
        <v>0.1</v>
      </c>
      <c r="H11" s="23">
        <f>E11/2</f>
        <v>0.1</v>
      </c>
      <c r="I11" s="23">
        <f t="shared" si="4"/>
        <v>39</v>
      </c>
      <c r="J11" s="23">
        <f t="shared" si="5"/>
        <v>779.2</v>
      </c>
      <c r="K11" s="23">
        <f>ROUNDUP(I11/2,0)</f>
        <v>20</v>
      </c>
      <c r="L11" s="23">
        <f t="shared" si="6"/>
        <v>783.2</v>
      </c>
      <c r="M11" s="24">
        <f t="shared" si="7"/>
        <v>786.8000000000001</v>
      </c>
      <c r="N11" s="17"/>
    </row>
    <row r="12" spans="1:14" ht="12.75">
      <c r="A12" s="22">
        <v>779</v>
      </c>
      <c r="B12" s="22">
        <v>787</v>
      </c>
      <c r="C12" s="23">
        <f>B12-A12</f>
        <v>8</v>
      </c>
      <c r="D12" s="21" t="s">
        <v>34</v>
      </c>
      <c r="E12" s="23">
        <v>0.4</v>
      </c>
      <c r="F12" s="23">
        <v>0.4</v>
      </c>
      <c r="G12" s="23">
        <f>E12/2</f>
        <v>0.2</v>
      </c>
      <c r="H12" s="23">
        <f>E12/2</f>
        <v>0.2</v>
      </c>
      <c r="I12" s="23">
        <f t="shared" si="4"/>
        <v>19</v>
      </c>
      <c r="J12" s="23">
        <f t="shared" si="5"/>
        <v>779.4000000000001</v>
      </c>
      <c r="K12" s="23">
        <f>ROUNDUP(I12/2,0)</f>
        <v>10</v>
      </c>
      <c r="L12" s="23">
        <f t="shared" si="6"/>
        <v>783.4000000000001</v>
      </c>
      <c r="M12" s="24">
        <f t="shared" si="7"/>
        <v>786.6000000000001</v>
      </c>
      <c r="N12" s="17"/>
    </row>
    <row r="13" spans="1:14" ht="12.75">
      <c r="A13" s="22">
        <v>779</v>
      </c>
      <c r="B13" s="22">
        <v>787</v>
      </c>
      <c r="C13" s="23">
        <f>B13-A13</f>
        <v>8</v>
      </c>
      <c r="D13" s="21" t="s">
        <v>35</v>
      </c>
      <c r="E13" s="23">
        <v>0.8</v>
      </c>
      <c r="F13" s="23">
        <v>0.6</v>
      </c>
      <c r="G13" s="23">
        <f>E13/2</f>
        <v>0.4</v>
      </c>
      <c r="H13" s="23">
        <f>E13/2</f>
        <v>0.4</v>
      </c>
      <c r="I13" s="23">
        <f t="shared" si="4"/>
        <v>11</v>
      </c>
      <c r="J13" s="23">
        <f t="shared" si="5"/>
        <v>779.8</v>
      </c>
      <c r="K13" s="23">
        <f>ROUNDUP(I13/2,0)</f>
        <v>6</v>
      </c>
      <c r="L13" s="23">
        <f t="shared" si="6"/>
        <v>783.4</v>
      </c>
      <c r="M13" s="24">
        <f t="shared" si="7"/>
        <v>785.8</v>
      </c>
      <c r="N13" s="17"/>
    </row>
    <row r="14" spans="1:14" ht="12.75">
      <c r="A14" s="22">
        <v>779</v>
      </c>
      <c r="B14" s="22">
        <v>787</v>
      </c>
      <c r="C14" s="23">
        <f>B14-A14</f>
        <v>8</v>
      </c>
      <c r="D14" s="21" t="s">
        <v>37</v>
      </c>
      <c r="E14" s="23">
        <v>1.2</v>
      </c>
      <c r="F14" s="23">
        <v>1.2</v>
      </c>
      <c r="G14" s="23">
        <f>E14/2</f>
        <v>0.6</v>
      </c>
      <c r="H14" s="23">
        <f>E14/2</f>
        <v>0.6</v>
      </c>
      <c r="I14" s="23">
        <f t="shared" si="4"/>
        <v>5</v>
      </c>
      <c r="J14" s="23">
        <f t="shared" si="5"/>
        <v>780.2</v>
      </c>
      <c r="K14" s="23">
        <f>ROUNDUP(I14/2,0)</f>
        <v>3</v>
      </c>
      <c r="L14" s="23">
        <f t="shared" si="6"/>
        <v>783.8000000000001</v>
      </c>
      <c r="M14" s="24">
        <f t="shared" si="7"/>
        <v>785</v>
      </c>
      <c r="N14" s="25" t="s">
        <v>38</v>
      </c>
    </row>
    <row r="15" spans="1:14" ht="12.75">
      <c r="A15" s="22">
        <v>779</v>
      </c>
      <c r="B15" s="22">
        <v>787</v>
      </c>
      <c r="C15" s="22">
        <f t="shared" si="0"/>
        <v>8</v>
      </c>
      <c r="D15" s="22" t="s">
        <v>17</v>
      </c>
      <c r="E15" s="17">
        <v>2</v>
      </c>
      <c r="F15" s="17">
        <v>2</v>
      </c>
      <c r="G15" s="17">
        <v>0</v>
      </c>
      <c r="H15" s="17">
        <v>0</v>
      </c>
      <c r="I15" s="17">
        <f t="shared" si="4"/>
        <v>4</v>
      </c>
      <c r="J15" s="17">
        <f t="shared" si="5"/>
        <v>780</v>
      </c>
      <c r="K15" s="17">
        <f t="shared" si="3"/>
        <v>2</v>
      </c>
      <c r="L15" s="17">
        <f t="shared" si="6"/>
        <v>784</v>
      </c>
      <c r="M15" s="18">
        <f t="shared" si="7"/>
        <v>786</v>
      </c>
      <c r="N15" s="17"/>
    </row>
    <row r="16" spans="1:14" ht="12.75">
      <c r="A16" s="19">
        <v>863</v>
      </c>
      <c r="B16" s="19">
        <v>870</v>
      </c>
      <c r="C16" s="19">
        <f t="shared" si="0"/>
        <v>7</v>
      </c>
      <c r="D16" s="19" t="s">
        <v>32</v>
      </c>
      <c r="E16" s="19">
        <v>0.2</v>
      </c>
      <c r="F16" s="19">
        <v>0.2</v>
      </c>
      <c r="G16" s="19">
        <v>0.025</v>
      </c>
      <c r="H16" s="19">
        <v>0</v>
      </c>
      <c r="I16" s="19">
        <f t="shared" si="4"/>
        <v>34</v>
      </c>
      <c r="J16" s="19">
        <f t="shared" si="5"/>
        <v>863.125</v>
      </c>
      <c r="K16" s="19">
        <f t="shared" si="3"/>
        <v>17</v>
      </c>
      <c r="L16" s="19">
        <f t="shared" si="6"/>
        <v>866.525</v>
      </c>
      <c r="M16" s="20">
        <f t="shared" si="7"/>
        <v>869.725</v>
      </c>
      <c r="N16" s="19"/>
    </row>
    <row r="17" spans="1:14" ht="12.75">
      <c r="A17" s="19">
        <v>863</v>
      </c>
      <c r="B17" s="19">
        <v>870</v>
      </c>
      <c r="C17" s="19">
        <f t="shared" si="0"/>
        <v>7</v>
      </c>
      <c r="D17" s="19" t="s">
        <v>31</v>
      </c>
      <c r="E17" s="19">
        <v>0.4</v>
      </c>
      <c r="F17" s="19">
        <v>0.4</v>
      </c>
      <c r="G17" s="19">
        <v>0.025</v>
      </c>
      <c r="H17" s="19">
        <v>0</v>
      </c>
      <c r="I17" s="19">
        <f t="shared" si="4"/>
        <v>17</v>
      </c>
      <c r="J17" s="19">
        <f t="shared" si="5"/>
        <v>863.225</v>
      </c>
      <c r="K17" s="19">
        <f>ROUNDUP(I17/2,0)</f>
        <v>9</v>
      </c>
      <c r="L17" s="19">
        <f t="shared" si="6"/>
        <v>866.825</v>
      </c>
      <c r="M17" s="20">
        <f t="shared" si="7"/>
        <v>869.625</v>
      </c>
      <c r="N17" s="19"/>
    </row>
    <row r="18" spans="1:14" ht="12.75">
      <c r="A18" s="19">
        <v>863</v>
      </c>
      <c r="B18" s="19">
        <v>870</v>
      </c>
      <c r="C18" s="19">
        <f t="shared" si="0"/>
        <v>7</v>
      </c>
      <c r="D18" s="21" t="s">
        <v>33</v>
      </c>
      <c r="E18" s="19">
        <v>0.2</v>
      </c>
      <c r="F18" s="19">
        <v>0.2</v>
      </c>
      <c r="G18" s="19">
        <v>0.025</v>
      </c>
      <c r="H18" s="19">
        <v>0</v>
      </c>
      <c r="I18" s="19">
        <f t="shared" si="4"/>
        <v>34</v>
      </c>
      <c r="J18" s="19">
        <f t="shared" si="5"/>
        <v>863.125</v>
      </c>
      <c r="K18" s="19">
        <f>ROUNDUP(I18/2,0)</f>
        <v>17</v>
      </c>
      <c r="L18" s="19">
        <f t="shared" si="6"/>
        <v>866.525</v>
      </c>
      <c r="M18" s="20">
        <f t="shared" si="7"/>
        <v>869.725</v>
      </c>
      <c r="N18" s="19"/>
    </row>
    <row r="19" spans="1:14" ht="12.75">
      <c r="A19" s="19">
        <v>863</v>
      </c>
      <c r="B19" s="19">
        <v>870</v>
      </c>
      <c r="C19" s="19">
        <f t="shared" si="0"/>
        <v>7</v>
      </c>
      <c r="D19" s="21" t="s">
        <v>34</v>
      </c>
      <c r="E19" s="19">
        <v>0.4</v>
      </c>
      <c r="F19" s="19">
        <v>0.4</v>
      </c>
      <c r="G19" s="19">
        <v>0.025</v>
      </c>
      <c r="H19" s="19">
        <v>0</v>
      </c>
      <c r="I19" s="19">
        <f t="shared" si="4"/>
        <v>17</v>
      </c>
      <c r="J19" s="19">
        <f t="shared" si="5"/>
        <v>863.225</v>
      </c>
      <c r="K19" s="19">
        <f>ROUNDUP(I19/2,0)</f>
        <v>9</v>
      </c>
      <c r="L19" s="19">
        <f t="shared" si="6"/>
        <v>866.825</v>
      </c>
      <c r="M19" s="20">
        <f t="shared" si="7"/>
        <v>869.625</v>
      </c>
      <c r="N19" s="29" t="s">
        <v>36</v>
      </c>
    </row>
    <row r="20" spans="1:14" ht="12.75">
      <c r="A20" s="19">
        <v>863</v>
      </c>
      <c r="B20" s="19">
        <v>870</v>
      </c>
      <c r="C20" s="19">
        <f t="shared" si="0"/>
        <v>7</v>
      </c>
      <c r="D20" s="21" t="s">
        <v>35</v>
      </c>
      <c r="E20" s="19">
        <v>0.8</v>
      </c>
      <c r="F20" s="19">
        <v>0.8</v>
      </c>
      <c r="G20" s="19">
        <v>0.025</v>
      </c>
      <c r="H20" s="19">
        <v>0</v>
      </c>
      <c r="I20" s="19">
        <f t="shared" si="4"/>
        <v>8</v>
      </c>
      <c r="J20" s="19">
        <f t="shared" si="5"/>
        <v>863.425</v>
      </c>
      <c r="K20" s="19">
        <f>ROUNDUP(I20/2,0)</f>
        <v>4</v>
      </c>
      <c r="L20" s="19">
        <f t="shared" si="6"/>
        <v>866.625</v>
      </c>
      <c r="M20" s="20">
        <f t="shared" si="7"/>
        <v>869.025</v>
      </c>
      <c r="N20" s="29" t="s">
        <v>36</v>
      </c>
    </row>
    <row r="21" spans="1:14" ht="12.75">
      <c r="A21" s="19">
        <v>863</v>
      </c>
      <c r="B21" s="19">
        <v>870</v>
      </c>
      <c r="C21" s="19">
        <f t="shared" si="0"/>
        <v>7</v>
      </c>
      <c r="D21" s="21" t="s">
        <v>37</v>
      </c>
      <c r="E21" s="19">
        <v>1.2</v>
      </c>
      <c r="F21" s="19">
        <v>1.2</v>
      </c>
      <c r="G21" s="19">
        <v>0.025</v>
      </c>
      <c r="H21" s="19">
        <v>0</v>
      </c>
      <c r="I21" s="19">
        <f t="shared" si="4"/>
        <v>5</v>
      </c>
      <c r="J21" s="19">
        <f t="shared" si="5"/>
        <v>863.625</v>
      </c>
      <c r="K21" s="19">
        <f>ROUNDUP(I21/2,0)</f>
        <v>3</v>
      </c>
      <c r="L21" s="19">
        <f t="shared" si="6"/>
        <v>867.225</v>
      </c>
      <c r="M21" s="20">
        <f t="shared" si="7"/>
        <v>868.425</v>
      </c>
      <c r="N21" s="19"/>
    </row>
    <row r="22" spans="1:14" ht="12.75">
      <c r="A22" s="22">
        <v>868</v>
      </c>
      <c r="B22" s="22">
        <v>870</v>
      </c>
      <c r="C22" s="17">
        <f t="shared" si="0"/>
        <v>2</v>
      </c>
      <c r="D22" s="17" t="s">
        <v>17</v>
      </c>
      <c r="E22" s="113" t="s">
        <v>39</v>
      </c>
      <c r="F22" s="113"/>
      <c r="G22" s="113"/>
      <c r="H22" s="113"/>
      <c r="I22" s="113"/>
      <c r="J22" s="113"/>
      <c r="K22" s="113"/>
      <c r="L22" s="113"/>
      <c r="M22" s="114"/>
      <c r="N22" s="17"/>
    </row>
    <row r="23" spans="1:14" ht="12.75">
      <c r="A23" s="37">
        <v>896</v>
      </c>
      <c r="B23" s="37">
        <v>901</v>
      </c>
      <c r="C23" s="37">
        <f t="shared" si="0"/>
        <v>5</v>
      </c>
      <c r="D23" s="37" t="s">
        <v>32</v>
      </c>
      <c r="E23" s="37">
        <v>0.025</v>
      </c>
      <c r="F23" s="37">
        <v>0.025</v>
      </c>
      <c r="G23" s="37">
        <f aca="true" t="shared" si="8" ref="G23:G29">E23/2</f>
        <v>0.0125</v>
      </c>
      <c r="H23" s="37">
        <f aca="true" t="shared" si="9" ref="H23:H29">E23/2</f>
        <v>0.0125</v>
      </c>
      <c r="I23" s="93">
        <f aca="true" t="shared" si="10" ref="I23:I63">FLOOR((C23-G23-H23-E23+F23)/F23,1)</f>
        <v>199</v>
      </c>
      <c r="J23" s="37">
        <f aca="true" t="shared" si="11" ref="J23:J63">A23+G23+E23/2+0*F23</f>
        <v>896.0250000000001</v>
      </c>
      <c r="K23" s="37">
        <f t="shared" si="3"/>
        <v>100</v>
      </c>
      <c r="L23" s="37">
        <f aca="true" t="shared" si="12" ref="L23:L63">A23+G23+E23/2+K23*F23</f>
        <v>898.5250000000001</v>
      </c>
      <c r="M23" s="38">
        <f aca="true" t="shared" si="13" ref="M23:M63">A23+G23+E23/2+(I23-1)*F23</f>
        <v>900.9750000000001</v>
      </c>
      <c r="N23" s="39" t="s">
        <v>54</v>
      </c>
    </row>
    <row r="24" spans="1:14" ht="12.75">
      <c r="A24" s="37">
        <v>896</v>
      </c>
      <c r="B24" s="37">
        <v>901</v>
      </c>
      <c r="C24" s="37">
        <f t="shared" si="0"/>
        <v>5</v>
      </c>
      <c r="D24" s="37" t="s">
        <v>32</v>
      </c>
      <c r="E24" s="37">
        <v>0.05</v>
      </c>
      <c r="F24" s="37">
        <v>0.025</v>
      </c>
      <c r="G24" s="37">
        <f t="shared" si="8"/>
        <v>0.025</v>
      </c>
      <c r="H24" s="37">
        <f t="shared" si="9"/>
        <v>0.025</v>
      </c>
      <c r="I24" s="93">
        <f t="shared" si="10"/>
        <v>197</v>
      </c>
      <c r="J24" s="37">
        <f t="shared" si="11"/>
        <v>896.05</v>
      </c>
      <c r="K24" s="37">
        <f t="shared" si="3"/>
        <v>99</v>
      </c>
      <c r="L24" s="37">
        <f t="shared" si="12"/>
        <v>898.525</v>
      </c>
      <c r="M24" s="38">
        <f t="shared" si="13"/>
        <v>900.9499999999999</v>
      </c>
      <c r="N24" s="40"/>
    </row>
    <row r="25" spans="1:14" ht="12.75">
      <c r="A25" s="37">
        <v>896</v>
      </c>
      <c r="B25" s="37">
        <v>901</v>
      </c>
      <c r="C25" s="37">
        <f t="shared" si="0"/>
        <v>5</v>
      </c>
      <c r="D25" s="37" t="s">
        <v>32</v>
      </c>
      <c r="E25" s="37">
        <v>0.1</v>
      </c>
      <c r="F25" s="37">
        <v>0.025</v>
      </c>
      <c r="G25" s="37">
        <f t="shared" si="8"/>
        <v>0.05</v>
      </c>
      <c r="H25" s="37">
        <f t="shared" si="9"/>
        <v>0.05</v>
      </c>
      <c r="I25" s="93">
        <f t="shared" si="10"/>
        <v>193</v>
      </c>
      <c r="J25" s="37">
        <f t="shared" si="11"/>
        <v>896.0999999999999</v>
      </c>
      <c r="K25" s="37">
        <f t="shared" si="3"/>
        <v>97</v>
      </c>
      <c r="L25" s="37">
        <f t="shared" si="12"/>
        <v>898.5249999999999</v>
      </c>
      <c r="M25" s="38">
        <f t="shared" si="13"/>
        <v>900.8999999999999</v>
      </c>
      <c r="N25" s="37"/>
    </row>
    <row r="26" spans="1:14" ht="12.75">
      <c r="A26" s="31">
        <v>901</v>
      </c>
      <c r="B26" s="31">
        <v>902</v>
      </c>
      <c r="C26" s="31">
        <f t="shared" si="0"/>
        <v>1</v>
      </c>
      <c r="D26" s="31" t="s">
        <v>32</v>
      </c>
      <c r="E26" s="31">
        <v>0.025</v>
      </c>
      <c r="F26" s="31">
        <v>0.025</v>
      </c>
      <c r="G26" s="31">
        <f t="shared" si="8"/>
        <v>0.0125</v>
      </c>
      <c r="H26" s="31">
        <f t="shared" si="9"/>
        <v>0.0125</v>
      </c>
      <c r="I26" s="97">
        <f t="shared" si="10"/>
        <v>39</v>
      </c>
      <c r="J26" s="31">
        <f t="shared" si="11"/>
        <v>901.0250000000001</v>
      </c>
      <c r="K26" s="31">
        <f t="shared" si="3"/>
        <v>20</v>
      </c>
      <c r="L26" s="31">
        <f t="shared" si="12"/>
        <v>901.5250000000001</v>
      </c>
      <c r="M26" s="32">
        <f t="shared" si="13"/>
        <v>901.9750000000001</v>
      </c>
      <c r="N26" s="31" t="s">
        <v>54</v>
      </c>
    </row>
    <row r="27" spans="1:14" ht="12.75">
      <c r="A27" s="31">
        <v>901</v>
      </c>
      <c r="B27" s="31">
        <v>902</v>
      </c>
      <c r="C27" s="31">
        <f t="shared" si="0"/>
        <v>1</v>
      </c>
      <c r="D27" s="31" t="s">
        <v>32</v>
      </c>
      <c r="E27" s="31">
        <v>0.05</v>
      </c>
      <c r="F27" s="31">
        <v>0.025</v>
      </c>
      <c r="G27" s="31">
        <f t="shared" si="8"/>
        <v>0.025</v>
      </c>
      <c r="H27" s="31">
        <f t="shared" si="9"/>
        <v>0.025</v>
      </c>
      <c r="I27" s="97">
        <f t="shared" si="10"/>
        <v>37</v>
      </c>
      <c r="J27" s="31">
        <f t="shared" si="11"/>
        <v>901.05</v>
      </c>
      <c r="K27" s="31">
        <f t="shared" si="3"/>
        <v>19</v>
      </c>
      <c r="L27" s="31">
        <f t="shared" si="12"/>
        <v>901.525</v>
      </c>
      <c r="M27" s="32">
        <f t="shared" si="13"/>
        <v>901.9499999999999</v>
      </c>
      <c r="N27" s="61"/>
    </row>
    <row r="28" spans="1:14" ht="12.75">
      <c r="A28" s="31">
        <v>901</v>
      </c>
      <c r="B28" s="31">
        <v>902</v>
      </c>
      <c r="C28" s="31">
        <f t="shared" si="0"/>
        <v>1</v>
      </c>
      <c r="D28" s="31" t="s">
        <v>32</v>
      </c>
      <c r="E28" s="31">
        <v>0.1</v>
      </c>
      <c r="F28" s="31">
        <v>0.025</v>
      </c>
      <c r="G28" s="31">
        <f t="shared" si="8"/>
        <v>0.05</v>
      </c>
      <c r="H28" s="31">
        <f t="shared" si="9"/>
        <v>0.05</v>
      </c>
      <c r="I28" s="97">
        <f t="shared" si="10"/>
        <v>33</v>
      </c>
      <c r="J28" s="31">
        <f t="shared" si="11"/>
        <v>901.0999999999999</v>
      </c>
      <c r="K28" s="31">
        <f t="shared" si="3"/>
        <v>17</v>
      </c>
      <c r="L28" s="31">
        <f t="shared" si="12"/>
        <v>901.5249999999999</v>
      </c>
      <c r="M28" s="32">
        <f t="shared" si="13"/>
        <v>901.8999999999999</v>
      </c>
      <c r="N28" s="31"/>
    </row>
    <row r="29" spans="1:14" ht="12.75">
      <c r="A29" s="19">
        <v>902</v>
      </c>
      <c r="B29" s="19">
        <v>928</v>
      </c>
      <c r="C29" s="19">
        <f t="shared" si="0"/>
        <v>26</v>
      </c>
      <c r="D29" s="19" t="s">
        <v>32</v>
      </c>
      <c r="E29" s="19">
        <v>0.2</v>
      </c>
      <c r="F29" s="19">
        <v>0.2</v>
      </c>
      <c r="G29" s="19">
        <f t="shared" si="8"/>
        <v>0.1</v>
      </c>
      <c r="H29" s="19">
        <f t="shared" si="9"/>
        <v>0.1</v>
      </c>
      <c r="I29" s="19">
        <f t="shared" si="10"/>
        <v>129</v>
      </c>
      <c r="J29" s="19">
        <f t="shared" si="11"/>
        <v>902.2</v>
      </c>
      <c r="K29" s="19">
        <f t="shared" si="3"/>
        <v>65</v>
      </c>
      <c r="L29" s="19">
        <f t="shared" si="12"/>
        <v>915.2</v>
      </c>
      <c r="M29" s="20">
        <f t="shared" si="13"/>
        <v>927.8000000000001</v>
      </c>
      <c r="N29" s="19"/>
    </row>
    <row r="30" spans="1:14" ht="12.75">
      <c r="A30" s="19">
        <v>902</v>
      </c>
      <c r="B30" s="19">
        <v>928</v>
      </c>
      <c r="C30" s="19">
        <f t="shared" si="0"/>
        <v>26</v>
      </c>
      <c r="D30" s="19" t="s">
        <v>31</v>
      </c>
      <c r="E30" s="19">
        <v>0.4</v>
      </c>
      <c r="F30" s="19">
        <v>0.4</v>
      </c>
      <c r="G30" s="19">
        <f aca="true" t="shared" si="14" ref="G30:G35">E30/2</f>
        <v>0.2</v>
      </c>
      <c r="H30" s="19">
        <f aca="true" t="shared" si="15" ref="H30:H35">E30/2</f>
        <v>0.2</v>
      </c>
      <c r="I30" s="19">
        <f t="shared" si="10"/>
        <v>64</v>
      </c>
      <c r="J30" s="19">
        <f t="shared" si="11"/>
        <v>902.4000000000001</v>
      </c>
      <c r="K30" s="19">
        <f t="shared" si="3"/>
        <v>32</v>
      </c>
      <c r="L30" s="19">
        <f t="shared" si="12"/>
        <v>915.2</v>
      </c>
      <c r="M30" s="20">
        <f t="shared" si="13"/>
        <v>927.6000000000001</v>
      </c>
      <c r="N30" s="19"/>
    </row>
    <row r="31" spans="1:14" ht="12.75">
      <c r="A31" s="19">
        <v>902</v>
      </c>
      <c r="B31" s="19">
        <v>928</v>
      </c>
      <c r="C31" s="19">
        <f>B31-A31</f>
        <v>26</v>
      </c>
      <c r="D31" s="21" t="s">
        <v>33</v>
      </c>
      <c r="E31" s="19">
        <v>0.2</v>
      </c>
      <c r="F31" s="19">
        <v>0.2</v>
      </c>
      <c r="G31" s="19">
        <f t="shared" si="14"/>
        <v>0.1</v>
      </c>
      <c r="H31" s="19">
        <f t="shared" si="15"/>
        <v>0.1</v>
      </c>
      <c r="I31" s="19">
        <f t="shared" si="10"/>
        <v>129</v>
      </c>
      <c r="J31" s="19">
        <f t="shared" si="11"/>
        <v>902.2</v>
      </c>
      <c r="K31" s="19">
        <f>ROUNDUP(I31/2,0)</f>
        <v>65</v>
      </c>
      <c r="L31" s="19">
        <f t="shared" si="12"/>
        <v>915.2</v>
      </c>
      <c r="M31" s="20">
        <f t="shared" si="13"/>
        <v>927.8000000000001</v>
      </c>
      <c r="N31" s="19"/>
    </row>
    <row r="32" spans="1:14" ht="12.75">
      <c r="A32" s="19">
        <v>902</v>
      </c>
      <c r="B32" s="19">
        <v>928</v>
      </c>
      <c r="C32" s="19">
        <f>B32-A32</f>
        <v>26</v>
      </c>
      <c r="D32" s="21" t="s">
        <v>34</v>
      </c>
      <c r="E32" s="19">
        <v>0.4</v>
      </c>
      <c r="F32" s="19">
        <v>0.4</v>
      </c>
      <c r="G32" s="19">
        <f t="shared" si="14"/>
        <v>0.2</v>
      </c>
      <c r="H32" s="19">
        <f t="shared" si="15"/>
        <v>0.2</v>
      </c>
      <c r="I32" s="19">
        <f t="shared" si="10"/>
        <v>64</v>
      </c>
      <c r="J32" s="19">
        <f t="shared" si="11"/>
        <v>902.4000000000001</v>
      </c>
      <c r="K32" s="19">
        <f>ROUNDUP(I32/2,0)</f>
        <v>32</v>
      </c>
      <c r="L32" s="19">
        <f t="shared" si="12"/>
        <v>915.2</v>
      </c>
      <c r="M32" s="20">
        <f t="shared" si="13"/>
        <v>927.6000000000001</v>
      </c>
      <c r="N32" s="19"/>
    </row>
    <row r="33" spans="1:14" ht="12.75">
      <c r="A33" s="19">
        <v>902</v>
      </c>
      <c r="B33" s="19">
        <v>928</v>
      </c>
      <c r="C33" s="19">
        <f>B33-A33</f>
        <v>26</v>
      </c>
      <c r="D33" s="21" t="s">
        <v>35</v>
      </c>
      <c r="E33" s="19">
        <v>0.8</v>
      </c>
      <c r="F33" s="19">
        <v>0.8</v>
      </c>
      <c r="G33" s="19">
        <f t="shared" si="14"/>
        <v>0.4</v>
      </c>
      <c r="H33" s="19">
        <f t="shared" si="15"/>
        <v>0.4</v>
      </c>
      <c r="I33" s="19">
        <f t="shared" si="10"/>
        <v>31</v>
      </c>
      <c r="J33" s="19">
        <f t="shared" si="11"/>
        <v>902.8</v>
      </c>
      <c r="K33" s="19">
        <f>ROUNDUP(I33/2,0)</f>
        <v>16</v>
      </c>
      <c r="L33" s="19">
        <f t="shared" si="12"/>
        <v>915.5999999999999</v>
      </c>
      <c r="M33" s="20">
        <f t="shared" si="13"/>
        <v>926.8</v>
      </c>
      <c r="N33" s="29" t="s">
        <v>36</v>
      </c>
    </row>
    <row r="34" spans="1:14" ht="12.75">
      <c r="A34" s="19">
        <v>902</v>
      </c>
      <c r="B34" s="19">
        <v>928</v>
      </c>
      <c r="C34" s="19">
        <f>B34-A34</f>
        <v>26</v>
      </c>
      <c r="D34" s="21" t="s">
        <v>37</v>
      </c>
      <c r="E34" s="19">
        <v>1.2</v>
      </c>
      <c r="F34" s="19">
        <v>1.2</v>
      </c>
      <c r="G34" s="19">
        <f t="shared" si="14"/>
        <v>0.6</v>
      </c>
      <c r="H34" s="19">
        <f t="shared" si="15"/>
        <v>0.6</v>
      </c>
      <c r="I34" s="19">
        <f t="shared" si="10"/>
        <v>20</v>
      </c>
      <c r="J34" s="19">
        <f t="shared" si="11"/>
        <v>903.2</v>
      </c>
      <c r="K34" s="19">
        <f>ROUNDUP(I34/2,0)</f>
        <v>10</v>
      </c>
      <c r="L34" s="19">
        <f t="shared" si="12"/>
        <v>915.2</v>
      </c>
      <c r="M34" s="20">
        <f t="shared" si="13"/>
        <v>926</v>
      </c>
      <c r="N34" s="29" t="s">
        <v>36</v>
      </c>
    </row>
    <row r="35" spans="1:14" ht="12.75">
      <c r="A35" s="19">
        <v>902</v>
      </c>
      <c r="B35" s="19">
        <v>928</v>
      </c>
      <c r="C35" s="19">
        <f t="shared" si="0"/>
        <v>26</v>
      </c>
      <c r="D35" s="19" t="s">
        <v>17</v>
      </c>
      <c r="E35" s="19">
        <v>2</v>
      </c>
      <c r="F35" s="19">
        <v>2</v>
      </c>
      <c r="G35" s="19">
        <f t="shared" si="14"/>
        <v>1</v>
      </c>
      <c r="H35" s="19">
        <f t="shared" si="15"/>
        <v>1</v>
      </c>
      <c r="I35" s="19">
        <f t="shared" si="10"/>
        <v>12</v>
      </c>
      <c r="J35" s="19">
        <f t="shared" si="11"/>
        <v>904</v>
      </c>
      <c r="K35" s="19">
        <f t="shared" si="3"/>
        <v>6</v>
      </c>
      <c r="L35" s="19">
        <f t="shared" si="12"/>
        <v>916</v>
      </c>
      <c r="M35" s="20">
        <f t="shared" si="13"/>
        <v>926</v>
      </c>
      <c r="N35" s="19"/>
    </row>
    <row r="36" spans="1:16" ht="12.75">
      <c r="A36" s="22">
        <v>917</v>
      </c>
      <c r="B36" s="22">
        <v>923.5</v>
      </c>
      <c r="C36" s="22">
        <f t="shared" si="0"/>
        <v>6.5</v>
      </c>
      <c r="D36" s="21" t="s">
        <v>33</v>
      </c>
      <c r="E36" s="17">
        <v>0.2</v>
      </c>
      <c r="F36" s="17">
        <v>0.2</v>
      </c>
      <c r="G36" s="17">
        <f aca="true" t="shared" si="16" ref="G36:G44">E36/2</f>
        <v>0.1</v>
      </c>
      <c r="H36" s="17">
        <f aca="true" t="shared" si="17" ref="H36:H44">E36/2</f>
        <v>0.1</v>
      </c>
      <c r="I36" s="17">
        <f t="shared" si="10"/>
        <v>31</v>
      </c>
      <c r="J36" s="17">
        <f t="shared" si="11"/>
        <v>917.2</v>
      </c>
      <c r="K36" s="17">
        <f t="shared" si="3"/>
        <v>16</v>
      </c>
      <c r="L36" s="17">
        <f t="shared" si="12"/>
        <v>920.4000000000001</v>
      </c>
      <c r="M36" s="18">
        <f t="shared" si="13"/>
        <v>923.2</v>
      </c>
      <c r="N36" s="17"/>
      <c r="P36" t="s">
        <v>52</v>
      </c>
    </row>
    <row r="37" spans="1:14" ht="12.75">
      <c r="A37" s="22">
        <v>917</v>
      </c>
      <c r="B37" s="22">
        <v>923.5</v>
      </c>
      <c r="C37" s="22">
        <f t="shared" si="0"/>
        <v>6.5</v>
      </c>
      <c r="D37" s="21" t="s">
        <v>34</v>
      </c>
      <c r="E37" s="17">
        <v>0.4</v>
      </c>
      <c r="F37" s="17">
        <v>0.4</v>
      </c>
      <c r="G37" s="17">
        <f t="shared" si="16"/>
        <v>0.2</v>
      </c>
      <c r="H37" s="17">
        <f t="shared" si="17"/>
        <v>0.2</v>
      </c>
      <c r="I37" s="17">
        <f t="shared" si="10"/>
        <v>15</v>
      </c>
      <c r="J37" s="17">
        <f t="shared" si="11"/>
        <v>917.4000000000001</v>
      </c>
      <c r="K37" s="17">
        <f t="shared" si="3"/>
        <v>8</v>
      </c>
      <c r="L37" s="17">
        <f t="shared" si="12"/>
        <v>920.6000000000001</v>
      </c>
      <c r="M37" s="18">
        <f t="shared" si="13"/>
        <v>923.0000000000001</v>
      </c>
      <c r="N37" s="17"/>
    </row>
    <row r="38" spans="1:14" ht="12.75">
      <c r="A38" s="22">
        <v>917</v>
      </c>
      <c r="B38" s="22">
        <v>923.5</v>
      </c>
      <c r="C38" s="22">
        <f t="shared" si="0"/>
        <v>6.5</v>
      </c>
      <c r="D38" s="21" t="s">
        <v>35</v>
      </c>
      <c r="E38" s="17">
        <v>0.8</v>
      </c>
      <c r="F38" s="17">
        <v>0.8</v>
      </c>
      <c r="G38" s="17">
        <f t="shared" si="16"/>
        <v>0.4</v>
      </c>
      <c r="H38" s="17">
        <f t="shared" si="17"/>
        <v>0.4</v>
      </c>
      <c r="I38" s="17">
        <f t="shared" si="10"/>
        <v>7</v>
      </c>
      <c r="J38" s="17">
        <f t="shared" si="11"/>
        <v>917.8</v>
      </c>
      <c r="K38" s="17">
        <f t="shared" si="3"/>
        <v>4</v>
      </c>
      <c r="L38" s="17">
        <f t="shared" si="12"/>
        <v>921</v>
      </c>
      <c r="M38" s="18">
        <f t="shared" si="13"/>
        <v>922.5999999999999</v>
      </c>
      <c r="N38" s="17"/>
    </row>
    <row r="39" spans="1:14" ht="12.75">
      <c r="A39" s="22">
        <v>917</v>
      </c>
      <c r="B39" s="22">
        <v>923.5</v>
      </c>
      <c r="C39" s="22">
        <f t="shared" si="0"/>
        <v>6.5</v>
      </c>
      <c r="D39" s="21" t="s">
        <v>37</v>
      </c>
      <c r="E39" s="17">
        <v>1.2</v>
      </c>
      <c r="F39" s="17">
        <v>1.2</v>
      </c>
      <c r="G39" s="17">
        <f t="shared" si="16"/>
        <v>0.6</v>
      </c>
      <c r="H39" s="17">
        <f t="shared" si="17"/>
        <v>0.6</v>
      </c>
      <c r="I39" s="17">
        <f t="shared" si="10"/>
        <v>4</v>
      </c>
      <c r="J39" s="17">
        <f t="shared" si="11"/>
        <v>918.2</v>
      </c>
      <c r="K39" s="17">
        <f t="shared" si="3"/>
        <v>2</v>
      </c>
      <c r="L39" s="17">
        <f t="shared" si="12"/>
        <v>920.6</v>
      </c>
      <c r="M39" s="18">
        <f t="shared" si="13"/>
        <v>921.8000000000001</v>
      </c>
      <c r="N39" s="17"/>
    </row>
    <row r="40" spans="1:14" ht="12.75">
      <c r="A40" s="22">
        <v>917</v>
      </c>
      <c r="B40" s="22">
        <v>923.5</v>
      </c>
      <c r="C40" s="22">
        <f>B40-A40</f>
        <v>6.5</v>
      </c>
      <c r="D40" s="17" t="s">
        <v>32</v>
      </c>
      <c r="E40" s="17">
        <v>0.2</v>
      </c>
      <c r="F40" s="17">
        <v>0.2</v>
      </c>
      <c r="G40" s="17">
        <f t="shared" si="16"/>
        <v>0.1</v>
      </c>
      <c r="H40" s="17">
        <f t="shared" si="17"/>
        <v>0.1</v>
      </c>
      <c r="I40" s="17">
        <f t="shared" si="10"/>
        <v>31</v>
      </c>
      <c r="J40" s="17">
        <f t="shared" si="11"/>
        <v>917.2</v>
      </c>
      <c r="K40" s="17">
        <f t="shared" si="3"/>
        <v>16</v>
      </c>
      <c r="L40" s="17">
        <f t="shared" si="12"/>
        <v>920.4000000000001</v>
      </c>
      <c r="M40" s="18">
        <f t="shared" si="13"/>
        <v>923.2</v>
      </c>
      <c r="N40" s="17"/>
    </row>
    <row r="41" spans="1:14" ht="12.75">
      <c r="A41" s="22">
        <v>917</v>
      </c>
      <c r="B41" s="22">
        <v>923.5</v>
      </c>
      <c r="C41" s="22">
        <f>B41-A41</f>
        <v>6.5</v>
      </c>
      <c r="D41" s="17" t="s">
        <v>31</v>
      </c>
      <c r="E41" s="17">
        <v>0.4</v>
      </c>
      <c r="F41" s="17">
        <v>0.4</v>
      </c>
      <c r="G41" s="17">
        <f t="shared" si="16"/>
        <v>0.2</v>
      </c>
      <c r="H41" s="17">
        <f t="shared" si="17"/>
        <v>0.2</v>
      </c>
      <c r="I41" s="17">
        <f t="shared" si="10"/>
        <v>15</v>
      </c>
      <c r="J41" s="17">
        <f t="shared" si="11"/>
        <v>917.4000000000001</v>
      </c>
      <c r="K41" s="17">
        <f t="shared" si="3"/>
        <v>8</v>
      </c>
      <c r="L41" s="17">
        <f t="shared" si="12"/>
        <v>920.6000000000001</v>
      </c>
      <c r="M41" s="18">
        <f t="shared" si="13"/>
        <v>923.0000000000001</v>
      </c>
      <c r="N41" s="17"/>
    </row>
    <row r="42" spans="1:14" ht="12.75">
      <c r="A42" s="37">
        <v>928</v>
      </c>
      <c r="B42" s="37">
        <v>960</v>
      </c>
      <c r="C42" s="37">
        <f t="shared" si="0"/>
        <v>32</v>
      </c>
      <c r="D42" s="37" t="s">
        <v>40</v>
      </c>
      <c r="E42" s="37">
        <v>0.025</v>
      </c>
      <c r="F42" s="37">
        <v>0.025</v>
      </c>
      <c r="G42" s="37">
        <f t="shared" si="16"/>
        <v>0.0125</v>
      </c>
      <c r="H42" s="37">
        <f t="shared" si="17"/>
        <v>0.0125</v>
      </c>
      <c r="I42" s="93">
        <f t="shared" si="10"/>
        <v>1279</v>
      </c>
      <c r="J42" s="37">
        <f t="shared" si="11"/>
        <v>928.0250000000001</v>
      </c>
      <c r="K42" s="37">
        <f t="shared" si="3"/>
        <v>640</v>
      </c>
      <c r="L42" s="37">
        <f t="shared" si="12"/>
        <v>944.0250000000001</v>
      </c>
      <c r="M42" s="38">
        <f t="shared" si="13"/>
        <v>959.9750000000001</v>
      </c>
      <c r="N42" s="37" t="s">
        <v>54</v>
      </c>
    </row>
    <row r="43" spans="1:14" ht="12.75">
      <c r="A43" s="37">
        <v>928</v>
      </c>
      <c r="B43" s="37">
        <v>960</v>
      </c>
      <c r="C43" s="37">
        <f t="shared" si="0"/>
        <v>32</v>
      </c>
      <c r="D43" s="37" t="s">
        <v>40</v>
      </c>
      <c r="E43" s="37">
        <v>0.05</v>
      </c>
      <c r="F43" s="37">
        <v>0.025</v>
      </c>
      <c r="G43" s="37">
        <f t="shared" si="16"/>
        <v>0.025</v>
      </c>
      <c r="H43" s="37">
        <f t="shared" si="17"/>
        <v>0.025</v>
      </c>
      <c r="I43" s="93">
        <f t="shared" si="10"/>
        <v>1277</v>
      </c>
      <c r="J43" s="37">
        <f t="shared" si="11"/>
        <v>928.05</v>
      </c>
      <c r="K43" s="37">
        <f t="shared" si="3"/>
        <v>639</v>
      </c>
      <c r="L43" s="37">
        <f t="shared" si="12"/>
        <v>944.025</v>
      </c>
      <c r="M43" s="38">
        <f t="shared" si="13"/>
        <v>959.9499999999999</v>
      </c>
      <c r="N43" s="40"/>
    </row>
    <row r="44" spans="1:14" ht="12.75">
      <c r="A44" s="37">
        <v>928</v>
      </c>
      <c r="B44" s="37">
        <v>960</v>
      </c>
      <c r="C44" s="37">
        <f t="shared" si="0"/>
        <v>32</v>
      </c>
      <c r="D44" s="37" t="s">
        <v>40</v>
      </c>
      <c r="E44" s="37">
        <v>0.1</v>
      </c>
      <c r="F44" s="37">
        <v>0.025</v>
      </c>
      <c r="G44" s="37">
        <f t="shared" si="16"/>
        <v>0.05</v>
      </c>
      <c r="H44" s="37">
        <f t="shared" si="17"/>
        <v>0.05</v>
      </c>
      <c r="I44" s="93">
        <f t="shared" si="10"/>
        <v>1273</v>
      </c>
      <c r="J44" s="37">
        <f t="shared" si="11"/>
        <v>928.0999999999999</v>
      </c>
      <c r="K44" s="37">
        <f t="shared" si="3"/>
        <v>637</v>
      </c>
      <c r="L44" s="37">
        <f t="shared" si="12"/>
        <v>944.0249999999999</v>
      </c>
      <c r="M44" s="38">
        <f t="shared" si="13"/>
        <v>959.8999999999999</v>
      </c>
      <c r="N44" s="37"/>
    </row>
    <row r="45" spans="1:14" ht="12.75">
      <c r="A45" s="17">
        <v>950</v>
      </c>
      <c r="B45" s="17">
        <v>958</v>
      </c>
      <c r="C45" s="17">
        <f t="shared" si="0"/>
        <v>8</v>
      </c>
      <c r="D45" s="26" t="s">
        <v>41</v>
      </c>
      <c r="E45" s="17">
        <v>0.2</v>
      </c>
      <c r="F45" s="17">
        <v>0.2</v>
      </c>
      <c r="G45" s="17">
        <v>0.9</v>
      </c>
      <c r="H45" s="17">
        <v>0.5</v>
      </c>
      <c r="I45" s="17">
        <f t="shared" si="10"/>
        <v>33</v>
      </c>
      <c r="J45" s="17">
        <f t="shared" si="11"/>
        <v>951</v>
      </c>
      <c r="K45" s="17">
        <f t="shared" si="3"/>
        <v>17</v>
      </c>
      <c r="L45" s="17">
        <f t="shared" si="12"/>
        <v>954.4</v>
      </c>
      <c r="M45" s="18">
        <f t="shared" si="13"/>
        <v>957.4</v>
      </c>
      <c r="N45" s="25" t="s">
        <v>42</v>
      </c>
    </row>
    <row r="46" spans="1:14" ht="12.75">
      <c r="A46" s="27">
        <v>950</v>
      </c>
      <c r="B46" s="27">
        <v>958</v>
      </c>
      <c r="C46" s="27">
        <f>B46-A46</f>
        <v>8</v>
      </c>
      <c r="D46" s="27" t="s">
        <v>43</v>
      </c>
      <c r="E46" s="27">
        <v>0.2</v>
      </c>
      <c r="F46" s="27">
        <v>0.2</v>
      </c>
      <c r="G46" s="27">
        <v>1</v>
      </c>
      <c r="H46" s="27">
        <v>0.6</v>
      </c>
      <c r="I46" s="27">
        <f t="shared" si="10"/>
        <v>32</v>
      </c>
      <c r="J46" s="27">
        <f t="shared" si="11"/>
        <v>951.1</v>
      </c>
      <c r="K46" s="27">
        <f t="shared" si="3"/>
        <v>16</v>
      </c>
      <c r="L46" s="27">
        <f t="shared" si="12"/>
        <v>954.3000000000001</v>
      </c>
      <c r="M46" s="28">
        <f t="shared" si="13"/>
        <v>957.3000000000001</v>
      </c>
      <c r="N46" s="23" t="s">
        <v>77</v>
      </c>
    </row>
    <row r="47" spans="1:14" ht="12.75">
      <c r="A47" s="17">
        <v>950</v>
      </c>
      <c r="B47" s="17">
        <v>958</v>
      </c>
      <c r="C47" s="17">
        <f t="shared" si="0"/>
        <v>8</v>
      </c>
      <c r="D47" s="17" t="s">
        <v>32</v>
      </c>
      <c r="E47" s="17">
        <v>0.4</v>
      </c>
      <c r="F47" s="17">
        <v>0.4</v>
      </c>
      <c r="G47" s="17">
        <v>0.7</v>
      </c>
      <c r="H47" s="17">
        <v>0.4</v>
      </c>
      <c r="I47" s="17">
        <f t="shared" si="10"/>
        <v>17</v>
      </c>
      <c r="J47" s="17">
        <f t="shared" si="11"/>
        <v>950.9000000000001</v>
      </c>
      <c r="K47" s="17">
        <f t="shared" si="3"/>
        <v>9</v>
      </c>
      <c r="L47" s="17">
        <f t="shared" si="12"/>
        <v>954.5000000000001</v>
      </c>
      <c r="M47" s="18">
        <f t="shared" si="13"/>
        <v>957.3000000000001</v>
      </c>
      <c r="N47" s="25" t="s">
        <v>42</v>
      </c>
    </row>
    <row r="48" spans="1:14" ht="12.75">
      <c r="A48" s="17">
        <v>950</v>
      </c>
      <c r="B48" s="17">
        <v>958</v>
      </c>
      <c r="C48" s="17">
        <f t="shared" si="0"/>
        <v>8</v>
      </c>
      <c r="D48" s="17" t="s">
        <v>31</v>
      </c>
      <c r="E48" s="17">
        <v>0.6</v>
      </c>
      <c r="F48" s="17">
        <v>0.6</v>
      </c>
      <c r="G48" s="17">
        <v>0.9</v>
      </c>
      <c r="H48" s="17">
        <v>0.5</v>
      </c>
      <c r="I48" s="17">
        <f t="shared" si="10"/>
        <v>11</v>
      </c>
      <c r="J48" s="17">
        <f t="shared" si="11"/>
        <v>951.1999999999999</v>
      </c>
      <c r="K48" s="17">
        <f t="shared" si="3"/>
        <v>6</v>
      </c>
      <c r="L48" s="17">
        <f t="shared" si="12"/>
        <v>954.8</v>
      </c>
      <c r="M48" s="18">
        <f t="shared" si="13"/>
        <v>957.1999999999999</v>
      </c>
      <c r="N48" s="25" t="s">
        <v>42</v>
      </c>
    </row>
    <row r="49" spans="1:14" ht="12.75">
      <c r="A49" s="22">
        <v>950</v>
      </c>
      <c r="B49" s="22">
        <v>958</v>
      </c>
      <c r="C49" s="22">
        <f t="shared" si="0"/>
        <v>8</v>
      </c>
      <c r="D49" s="21" t="s">
        <v>33</v>
      </c>
      <c r="E49" s="17">
        <v>0.2</v>
      </c>
      <c r="F49" s="17">
        <v>0.2</v>
      </c>
      <c r="G49" s="17">
        <v>0.9</v>
      </c>
      <c r="H49" s="17">
        <v>0.5</v>
      </c>
      <c r="I49" s="17">
        <f t="shared" si="10"/>
        <v>33</v>
      </c>
      <c r="J49" s="17">
        <f t="shared" si="11"/>
        <v>951</v>
      </c>
      <c r="K49" s="17">
        <f t="shared" si="3"/>
        <v>17</v>
      </c>
      <c r="L49" s="17">
        <f t="shared" si="12"/>
        <v>954.4</v>
      </c>
      <c r="M49" s="18">
        <f t="shared" si="13"/>
        <v>957.4</v>
      </c>
      <c r="N49" s="25" t="s">
        <v>42</v>
      </c>
    </row>
    <row r="50" spans="1:14" ht="12.75">
      <c r="A50" s="22">
        <v>950</v>
      </c>
      <c r="B50" s="22">
        <v>958</v>
      </c>
      <c r="C50" s="22">
        <f t="shared" si="0"/>
        <v>8</v>
      </c>
      <c r="D50" s="21" t="s">
        <v>34</v>
      </c>
      <c r="E50" s="17">
        <v>0.4</v>
      </c>
      <c r="F50" s="17">
        <v>0.4</v>
      </c>
      <c r="G50" s="17">
        <v>0.9</v>
      </c>
      <c r="H50" s="17">
        <v>0.5</v>
      </c>
      <c r="I50" s="17">
        <f t="shared" si="10"/>
        <v>16</v>
      </c>
      <c r="J50" s="17">
        <f t="shared" si="11"/>
        <v>951.1</v>
      </c>
      <c r="K50" s="17">
        <f t="shared" si="3"/>
        <v>8</v>
      </c>
      <c r="L50" s="17">
        <f t="shared" si="12"/>
        <v>954.3000000000001</v>
      </c>
      <c r="M50" s="18">
        <f t="shared" si="13"/>
        <v>957.1</v>
      </c>
      <c r="N50" s="25" t="s">
        <v>42</v>
      </c>
    </row>
    <row r="51" spans="1:14" ht="12.75">
      <c r="A51" s="22">
        <v>950</v>
      </c>
      <c r="B51" s="22">
        <v>958</v>
      </c>
      <c r="C51" s="22">
        <f t="shared" si="0"/>
        <v>8</v>
      </c>
      <c r="D51" s="21" t="s">
        <v>35</v>
      </c>
      <c r="E51" s="23">
        <v>0.8</v>
      </c>
      <c r="F51" s="23">
        <v>0.8</v>
      </c>
      <c r="G51" s="17">
        <v>0.9</v>
      </c>
      <c r="H51" s="17">
        <v>0.5</v>
      </c>
      <c r="I51" s="17">
        <f t="shared" si="10"/>
        <v>8</v>
      </c>
      <c r="J51" s="17">
        <f t="shared" si="11"/>
        <v>951.3</v>
      </c>
      <c r="K51" s="17">
        <f t="shared" si="3"/>
        <v>4</v>
      </c>
      <c r="L51" s="17">
        <f t="shared" si="12"/>
        <v>954.5</v>
      </c>
      <c r="M51" s="18">
        <f t="shared" si="13"/>
        <v>956.9</v>
      </c>
      <c r="N51" s="25" t="s">
        <v>42</v>
      </c>
    </row>
    <row r="52" spans="1:14" ht="12.75">
      <c r="A52" s="22">
        <v>950</v>
      </c>
      <c r="B52" s="22">
        <v>958</v>
      </c>
      <c r="C52" s="22">
        <f t="shared" si="0"/>
        <v>8</v>
      </c>
      <c r="D52" s="21" t="s">
        <v>37</v>
      </c>
      <c r="E52" s="17">
        <v>1.2</v>
      </c>
      <c r="F52" s="17">
        <v>1.2</v>
      </c>
      <c r="G52" s="17">
        <v>0.9</v>
      </c>
      <c r="H52" s="17">
        <v>0.5</v>
      </c>
      <c r="I52" s="17">
        <f t="shared" si="10"/>
        <v>5</v>
      </c>
      <c r="J52" s="17">
        <f t="shared" si="11"/>
        <v>951.5</v>
      </c>
      <c r="K52" s="17">
        <f t="shared" si="3"/>
        <v>3</v>
      </c>
      <c r="L52" s="17">
        <f t="shared" si="12"/>
        <v>955.1</v>
      </c>
      <c r="M52" s="18">
        <f t="shared" si="13"/>
        <v>956.3</v>
      </c>
      <c r="N52" s="25" t="s">
        <v>42</v>
      </c>
    </row>
    <row r="53" spans="1:14" ht="12.75">
      <c r="A53" s="22">
        <v>950</v>
      </c>
      <c r="B53" s="22">
        <v>958</v>
      </c>
      <c r="C53" s="22">
        <f t="shared" si="0"/>
        <v>8</v>
      </c>
      <c r="D53" s="22" t="s">
        <v>17</v>
      </c>
      <c r="E53" s="17">
        <v>0.4</v>
      </c>
      <c r="F53" s="17">
        <v>0.4</v>
      </c>
      <c r="G53" s="17">
        <v>0.7</v>
      </c>
      <c r="H53" s="17">
        <v>0.7</v>
      </c>
      <c r="I53" s="17">
        <f t="shared" si="10"/>
        <v>16</v>
      </c>
      <c r="J53" s="17">
        <f t="shared" si="11"/>
        <v>950.9000000000001</v>
      </c>
      <c r="K53" s="17">
        <f t="shared" si="3"/>
        <v>8</v>
      </c>
      <c r="L53" s="17">
        <f t="shared" si="12"/>
        <v>954.1000000000001</v>
      </c>
      <c r="M53" s="18">
        <f t="shared" si="13"/>
        <v>956.9000000000001</v>
      </c>
      <c r="N53" s="25" t="s">
        <v>42</v>
      </c>
    </row>
    <row r="54" spans="1:14" ht="12.75">
      <c r="A54" s="37">
        <v>1427</v>
      </c>
      <c r="B54" s="37">
        <v>1518</v>
      </c>
      <c r="C54" s="37">
        <f t="shared" si="0"/>
        <v>91</v>
      </c>
      <c r="D54" s="37" t="s">
        <v>40</v>
      </c>
      <c r="E54" s="37">
        <v>0.025</v>
      </c>
      <c r="F54" s="37">
        <v>0.025</v>
      </c>
      <c r="G54" s="37">
        <f>E54/2</f>
        <v>0.0125</v>
      </c>
      <c r="H54" s="37">
        <f aca="true" t="shared" si="18" ref="H54:H62">E54/2</f>
        <v>0.0125</v>
      </c>
      <c r="I54" s="93">
        <f t="shared" si="10"/>
        <v>3639</v>
      </c>
      <c r="J54" s="37">
        <f t="shared" si="11"/>
        <v>1427.025</v>
      </c>
      <c r="K54" s="37">
        <f t="shared" si="3"/>
        <v>1820</v>
      </c>
      <c r="L54" s="37">
        <f t="shared" si="12"/>
        <v>1472.525</v>
      </c>
      <c r="M54" s="38">
        <f t="shared" si="13"/>
        <v>1517.9750000000001</v>
      </c>
      <c r="N54" s="37" t="s">
        <v>54</v>
      </c>
    </row>
    <row r="55" spans="1:14" ht="12.75">
      <c r="A55" s="37">
        <v>1427</v>
      </c>
      <c r="B55" s="37">
        <v>1518</v>
      </c>
      <c r="C55" s="37">
        <f t="shared" si="0"/>
        <v>91</v>
      </c>
      <c r="D55" s="37" t="s">
        <v>40</v>
      </c>
      <c r="E55" s="37">
        <v>0.05</v>
      </c>
      <c r="F55" s="37">
        <v>0.025</v>
      </c>
      <c r="G55" s="37">
        <f>E55/2</f>
        <v>0.025</v>
      </c>
      <c r="H55" s="37">
        <f t="shared" si="18"/>
        <v>0.025</v>
      </c>
      <c r="I55" s="93">
        <f>FLOOR((C55-G55-H55-E55+F55)/F55,1)</f>
        <v>3637</v>
      </c>
      <c r="J55" s="37">
        <f t="shared" si="11"/>
        <v>1427.0500000000002</v>
      </c>
      <c r="K55" s="37">
        <f t="shared" si="3"/>
        <v>1819</v>
      </c>
      <c r="L55" s="37">
        <f t="shared" si="12"/>
        <v>1472.525</v>
      </c>
      <c r="M55" s="38">
        <f t="shared" si="13"/>
        <v>1517.9500000000003</v>
      </c>
      <c r="N55" s="40"/>
    </row>
    <row r="56" spans="1:14" ht="12.75">
      <c r="A56" s="37">
        <v>1427</v>
      </c>
      <c r="B56" s="37">
        <v>1518</v>
      </c>
      <c r="C56" s="37">
        <f t="shared" si="0"/>
        <v>91</v>
      </c>
      <c r="D56" s="37" t="s">
        <v>40</v>
      </c>
      <c r="E56" s="37">
        <v>0.1</v>
      </c>
      <c r="F56" s="37">
        <v>0.025</v>
      </c>
      <c r="G56" s="37">
        <f>E56/2</f>
        <v>0.05</v>
      </c>
      <c r="H56" s="37">
        <f t="shared" si="18"/>
        <v>0.05</v>
      </c>
      <c r="I56" s="93">
        <f t="shared" si="10"/>
        <v>3633</v>
      </c>
      <c r="J56" s="37">
        <f t="shared" si="11"/>
        <v>1427.1</v>
      </c>
      <c r="K56" s="37">
        <f t="shared" si="3"/>
        <v>1817</v>
      </c>
      <c r="L56" s="37">
        <f t="shared" si="12"/>
        <v>1472.5249999999999</v>
      </c>
      <c r="M56" s="38">
        <f t="shared" si="13"/>
        <v>1517.8999999999999</v>
      </c>
      <c r="N56" s="37"/>
    </row>
    <row r="57" spans="1:14" ht="12.75">
      <c r="A57" s="22">
        <v>2400</v>
      </c>
      <c r="B57" s="22">
        <v>2483.5</v>
      </c>
      <c r="C57" s="22">
        <f t="shared" si="0"/>
        <v>83.5</v>
      </c>
      <c r="D57" s="26" t="s">
        <v>16</v>
      </c>
      <c r="E57" s="17">
        <v>0.2</v>
      </c>
      <c r="F57" s="17">
        <v>0.2</v>
      </c>
      <c r="G57" s="17">
        <f>E57/2</f>
        <v>0.1</v>
      </c>
      <c r="H57" s="17">
        <f t="shared" si="18"/>
        <v>0.1</v>
      </c>
      <c r="I57" s="17">
        <f t="shared" si="10"/>
        <v>416</v>
      </c>
      <c r="J57" s="17">
        <f t="shared" si="11"/>
        <v>2400.2</v>
      </c>
      <c r="K57" s="17">
        <f t="shared" si="3"/>
        <v>208</v>
      </c>
      <c r="L57" s="17">
        <f t="shared" si="12"/>
        <v>2441.7999999999997</v>
      </c>
      <c r="M57" s="18">
        <f t="shared" si="13"/>
        <v>2483.2</v>
      </c>
      <c r="N57" s="17"/>
    </row>
    <row r="58" spans="1:14" ht="12.75">
      <c r="A58" s="22">
        <v>2400</v>
      </c>
      <c r="B58" s="22">
        <v>2483.5</v>
      </c>
      <c r="C58" s="22">
        <f t="shared" si="0"/>
        <v>83.5</v>
      </c>
      <c r="D58" s="26" t="s">
        <v>44</v>
      </c>
      <c r="E58" s="17">
        <v>0.4</v>
      </c>
      <c r="F58" s="17">
        <v>0.4</v>
      </c>
      <c r="G58" s="17">
        <f aca="true" t="shared" si="19" ref="G58:G63">E58/2</f>
        <v>0.2</v>
      </c>
      <c r="H58" s="17">
        <f t="shared" si="18"/>
        <v>0.2</v>
      </c>
      <c r="I58" s="17">
        <f t="shared" si="10"/>
        <v>207</v>
      </c>
      <c r="J58" s="17">
        <f t="shared" si="11"/>
        <v>2400.3999999999996</v>
      </c>
      <c r="K58" s="17">
        <f t="shared" si="3"/>
        <v>104</v>
      </c>
      <c r="L58" s="17">
        <f t="shared" si="12"/>
        <v>2441.9999999999995</v>
      </c>
      <c r="M58" s="18">
        <f t="shared" si="13"/>
        <v>2482.7999999999997</v>
      </c>
      <c r="N58" s="17"/>
    </row>
    <row r="59" spans="1:14" ht="12.75">
      <c r="A59" s="22">
        <v>2400</v>
      </c>
      <c r="B59" s="22">
        <v>2483.5</v>
      </c>
      <c r="C59" s="22">
        <f>B59-A59</f>
        <v>83.5</v>
      </c>
      <c r="D59" s="21" t="s">
        <v>33</v>
      </c>
      <c r="E59" s="26">
        <v>0.2</v>
      </c>
      <c r="F59" s="26">
        <v>0.2</v>
      </c>
      <c r="G59" s="17">
        <f t="shared" si="19"/>
        <v>0.1</v>
      </c>
      <c r="H59" s="17">
        <f t="shared" si="18"/>
        <v>0.1</v>
      </c>
      <c r="I59" s="17">
        <f t="shared" si="10"/>
        <v>416</v>
      </c>
      <c r="J59" s="17">
        <f t="shared" si="11"/>
        <v>2400.2</v>
      </c>
      <c r="K59" s="17">
        <f t="shared" si="3"/>
        <v>208</v>
      </c>
      <c r="L59" s="17">
        <f t="shared" si="12"/>
        <v>2441.7999999999997</v>
      </c>
      <c r="M59" s="18">
        <f t="shared" si="13"/>
        <v>2483.2</v>
      </c>
      <c r="N59" s="17"/>
    </row>
    <row r="60" spans="1:14" ht="12.75">
      <c r="A60" s="22">
        <v>2400</v>
      </c>
      <c r="B60" s="22">
        <v>2483.5</v>
      </c>
      <c r="C60" s="22">
        <f>B60-A60</f>
        <v>83.5</v>
      </c>
      <c r="D60" s="21" t="s">
        <v>34</v>
      </c>
      <c r="E60" s="26">
        <v>0.4</v>
      </c>
      <c r="F60" s="26">
        <v>0.4</v>
      </c>
      <c r="G60" s="17">
        <f t="shared" si="19"/>
        <v>0.2</v>
      </c>
      <c r="H60" s="17">
        <f t="shared" si="18"/>
        <v>0.2</v>
      </c>
      <c r="I60" s="17">
        <f t="shared" si="10"/>
        <v>207</v>
      </c>
      <c r="J60" s="17">
        <f t="shared" si="11"/>
        <v>2400.3999999999996</v>
      </c>
      <c r="K60" s="17">
        <f t="shared" si="3"/>
        <v>104</v>
      </c>
      <c r="L60" s="17">
        <f t="shared" si="12"/>
        <v>2441.9999999999995</v>
      </c>
      <c r="M60" s="18">
        <f t="shared" si="13"/>
        <v>2482.7999999999997</v>
      </c>
      <c r="N60" s="17"/>
    </row>
    <row r="61" spans="1:14" ht="12.75">
      <c r="A61" s="22">
        <v>2400</v>
      </c>
      <c r="B61" s="22">
        <v>2483.5</v>
      </c>
      <c r="C61" s="22">
        <f>B61-A61</f>
        <v>83.5</v>
      </c>
      <c r="D61" s="21" t="s">
        <v>35</v>
      </c>
      <c r="E61" s="23">
        <v>0.8</v>
      </c>
      <c r="F61" s="23">
        <v>0.8</v>
      </c>
      <c r="G61" s="17">
        <f t="shared" si="19"/>
        <v>0.4</v>
      </c>
      <c r="H61" s="17">
        <f t="shared" si="18"/>
        <v>0.4</v>
      </c>
      <c r="I61" s="17">
        <f t="shared" si="10"/>
        <v>103</v>
      </c>
      <c r="J61" s="17">
        <f t="shared" si="11"/>
        <v>2400.8</v>
      </c>
      <c r="K61" s="17">
        <f t="shared" si="3"/>
        <v>52</v>
      </c>
      <c r="L61" s="17">
        <f t="shared" si="12"/>
        <v>2442.4</v>
      </c>
      <c r="M61" s="18">
        <f t="shared" si="13"/>
        <v>2482.4</v>
      </c>
      <c r="N61" s="30" t="s">
        <v>36</v>
      </c>
    </row>
    <row r="62" spans="1:14" ht="12.75">
      <c r="A62" s="22">
        <v>2400</v>
      </c>
      <c r="B62" s="22">
        <v>2483.5</v>
      </c>
      <c r="C62" s="22">
        <f>B62-A62</f>
        <v>83.5</v>
      </c>
      <c r="D62" s="21" t="s">
        <v>37</v>
      </c>
      <c r="E62" s="26">
        <v>1.2</v>
      </c>
      <c r="F62" s="26">
        <v>1.2</v>
      </c>
      <c r="G62" s="17">
        <f t="shared" si="19"/>
        <v>0.6</v>
      </c>
      <c r="H62" s="17">
        <f t="shared" si="18"/>
        <v>0.6</v>
      </c>
      <c r="I62" s="17">
        <f t="shared" si="10"/>
        <v>68</v>
      </c>
      <c r="J62" s="17">
        <f t="shared" si="11"/>
        <v>2401.2</v>
      </c>
      <c r="K62" s="17">
        <f t="shared" si="3"/>
        <v>34</v>
      </c>
      <c r="L62" s="17">
        <f t="shared" si="12"/>
        <v>2442</v>
      </c>
      <c r="M62" s="18">
        <f t="shared" si="13"/>
        <v>2481.6</v>
      </c>
      <c r="N62" s="30" t="s">
        <v>36</v>
      </c>
    </row>
    <row r="63" spans="1:14" ht="12.75">
      <c r="A63" s="22">
        <v>2400</v>
      </c>
      <c r="B63" s="22">
        <v>2483.5</v>
      </c>
      <c r="C63" s="22">
        <f t="shared" si="0"/>
        <v>83.5</v>
      </c>
      <c r="D63" s="22" t="s">
        <v>17</v>
      </c>
      <c r="E63" s="17">
        <v>5</v>
      </c>
      <c r="F63" s="17">
        <v>5</v>
      </c>
      <c r="G63" s="17">
        <f t="shared" si="19"/>
        <v>2.5</v>
      </c>
      <c r="H63" s="17">
        <v>0</v>
      </c>
      <c r="I63" s="17">
        <f t="shared" si="10"/>
        <v>16</v>
      </c>
      <c r="J63" s="17">
        <f t="shared" si="11"/>
        <v>2405</v>
      </c>
      <c r="K63" s="17">
        <f>ROUNDUP(I63/2,0)</f>
        <v>8</v>
      </c>
      <c r="L63" s="17">
        <f t="shared" si="12"/>
        <v>2445</v>
      </c>
      <c r="M63" s="18">
        <f t="shared" si="13"/>
        <v>2480</v>
      </c>
      <c r="N63" s="17"/>
    </row>
  </sheetData>
  <sheetProtection/>
  <mergeCells count="1">
    <mergeCell ref="E22:M22"/>
  </mergeCells>
  <conditionalFormatting sqref="D1:D63">
    <cfRule type="containsText" priority="1" dxfId="1" operator="containsText" stopIfTrue="1" text="OQPSK">
      <formula>NOT(ISERROR(SEARCH("OQPSK",D1)))</formula>
    </cfRule>
    <cfRule type="containsText" priority="2" dxfId="0" operator="containsText" stopIfTrue="1" text="OFDM">
      <formula>NOT(ISERROR(SEARCH("OFDM",D1)))</formula>
    </cfRule>
  </conditionalFormatting>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P65"/>
  <sheetViews>
    <sheetView tabSelected="1" zoomScalePageLayoutView="0" workbookViewId="0" topLeftCell="A1">
      <pane ySplit="1" topLeftCell="A2" activePane="bottomLeft" state="frozen"/>
      <selection pane="topLeft" activeCell="A1" sqref="A1"/>
      <selection pane="bottomLeft" activeCell="G60" sqref="G60"/>
    </sheetView>
  </sheetViews>
  <sheetFormatPr defaultColWidth="9.140625" defaultRowHeight="12.75"/>
  <cols>
    <col min="1" max="2" width="10.8515625" style="0" bestFit="1" customWidth="1"/>
    <col min="3" max="3" width="9.8515625" style="0" customWidth="1"/>
    <col min="4" max="4" width="12.8515625" style="0" customWidth="1"/>
    <col min="5" max="5" width="11.8515625" style="0" customWidth="1"/>
    <col min="6" max="6" width="13.140625" style="99" customWidth="1"/>
    <col min="7" max="7" width="10.00390625" style="0" customWidth="1"/>
    <col min="8" max="8" width="11.28125" style="0" customWidth="1"/>
    <col min="9" max="9" width="14.28125" style="90" customWidth="1"/>
    <col min="10" max="10" width="16.421875" style="91" customWidth="1"/>
    <col min="11" max="11" width="13.140625" style="0" customWidth="1"/>
    <col min="12" max="13" width="16.00390625" style="0" customWidth="1"/>
    <col min="14" max="14" width="40.140625" style="0" bestFit="1" customWidth="1"/>
  </cols>
  <sheetData>
    <row r="1" spans="1:14" ht="39" thickBot="1">
      <c r="A1" s="104" t="s">
        <v>18</v>
      </c>
      <c r="B1" s="104" t="s">
        <v>19</v>
      </c>
      <c r="C1" s="14" t="s">
        <v>20</v>
      </c>
      <c r="D1" s="104" t="s">
        <v>21</v>
      </c>
      <c r="E1" s="102" t="s">
        <v>22</v>
      </c>
      <c r="F1" s="105" t="s">
        <v>23</v>
      </c>
      <c r="G1" s="102" t="s">
        <v>24</v>
      </c>
      <c r="H1" s="103" t="s">
        <v>25</v>
      </c>
      <c r="I1" s="100" t="s">
        <v>26</v>
      </c>
      <c r="J1" s="101" t="s">
        <v>27</v>
      </c>
      <c r="K1" s="65" t="s">
        <v>28</v>
      </c>
      <c r="L1" s="14" t="s">
        <v>29</v>
      </c>
      <c r="M1" s="15" t="s">
        <v>30</v>
      </c>
      <c r="N1" s="16" t="s">
        <v>53</v>
      </c>
    </row>
    <row r="2" spans="1:14" ht="13.5" thickBot="1">
      <c r="A2" s="33">
        <v>450</v>
      </c>
      <c r="B2" s="34">
        <v>470</v>
      </c>
      <c r="C2" s="34">
        <f aca="true" t="shared" si="0" ref="C2:C65">B2-A2</f>
        <v>20</v>
      </c>
      <c r="D2" s="34" t="s">
        <v>31</v>
      </c>
      <c r="E2" s="34">
        <v>0.0125</v>
      </c>
      <c r="F2" s="92">
        <v>0.0125</v>
      </c>
      <c r="G2" s="34">
        <f aca="true" t="shared" si="1" ref="G2:G7">E2/2</f>
        <v>0.00625</v>
      </c>
      <c r="H2" s="35">
        <f aca="true" t="shared" si="2" ref="H2:H7">E2/2</f>
        <v>0.00625</v>
      </c>
      <c r="I2" s="73">
        <f>FLOOR((C2-G2-H2-E2+F2)/F2,1)</f>
        <v>1599</v>
      </c>
      <c r="J2" s="74">
        <f>A2+G2+E2/2+0*F2</f>
        <v>450.01250000000005</v>
      </c>
      <c r="K2" s="66">
        <f aca="true" t="shared" si="3" ref="K2:K64">ROUNDUP(I2/2,0)</f>
        <v>800</v>
      </c>
      <c r="L2" s="34">
        <f>A2+G2+E2/2+K2*F2</f>
        <v>460.01250000000005</v>
      </c>
      <c r="M2" s="35">
        <f>A2+G2+E2/2+(I2-1)*F2</f>
        <v>469.98750000000007</v>
      </c>
      <c r="N2" s="39" t="s">
        <v>54</v>
      </c>
    </row>
    <row r="3" spans="1:14" ht="38.25">
      <c r="A3" s="36">
        <v>450</v>
      </c>
      <c r="B3" s="37">
        <v>470</v>
      </c>
      <c r="C3" s="37">
        <f>B3-A3</f>
        <v>20</v>
      </c>
      <c r="D3" s="37" t="s">
        <v>31</v>
      </c>
      <c r="E3" s="37">
        <v>0.025</v>
      </c>
      <c r="F3" s="93">
        <v>0.0125</v>
      </c>
      <c r="G3" s="34">
        <f t="shared" si="1"/>
        <v>0.0125</v>
      </c>
      <c r="H3" s="35">
        <f t="shared" si="2"/>
        <v>0.0125</v>
      </c>
      <c r="I3" s="75">
        <f aca="true" t="shared" si="4" ref="I3:I23">FLOOR((C3-G3-H3-E3+F3)/F3,1)</f>
        <v>1597</v>
      </c>
      <c r="J3" s="76">
        <f aca="true" t="shared" si="5" ref="J3:J23">A3+G3+E3/2+0*F3</f>
        <v>450.025</v>
      </c>
      <c r="K3" s="67">
        <f>ROUNDUP(I3/2,0)</f>
        <v>799</v>
      </c>
      <c r="L3" s="37">
        <f aca="true" t="shared" si="6" ref="L3:L23">A3+G3+E3/2+K3*F3</f>
        <v>460.0125</v>
      </c>
      <c r="M3" s="38">
        <f aca="true" t="shared" si="7" ref="M3:M23">A3+G3+E3/2+(I3-1)*F3</f>
        <v>469.97499999999997</v>
      </c>
      <c r="N3" s="40" t="s">
        <v>79</v>
      </c>
    </row>
    <row r="4" spans="1:14" ht="12.75">
      <c r="A4" s="19">
        <v>470</v>
      </c>
      <c r="B4" s="19">
        <v>510</v>
      </c>
      <c r="C4" s="19">
        <f t="shared" si="0"/>
        <v>40</v>
      </c>
      <c r="D4" s="19" t="s">
        <v>32</v>
      </c>
      <c r="E4" s="19">
        <v>0.2</v>
      </c>
      <c r="F4" s="94">
        <v>0.2</v>
      </c>
      <c r="G4" s="19">
        <f t="shared" si="1"/>
        <v>0.1</v>
      </c>
      <c r="H4" s="20">
        <f t="shared" si="2"/>
        <v>0.1</v>
      </c>
      <c r="I4" s="77">
        <f t="shared" si="4"/>
        <v>199</v>
      </c>
      <c r="J4" s="78">
        <f t="shared" si="5"/>
        <v>470.20000000000005</v>
      </c>
      <c r="K4" s="68">
        <f t="shared" si="3"/>
        <v>100</v>
      </c>
      <c r="L4" s="19">
        <f t="shared" si="6"/>
        <v>490.20000000000005</v>
      </c>
      <c r="M4" s="20">
        <f t="shared" si="7"/>
        <v>509.80000000000007</v>
      </c>
      <c r="N4" s="19"/>
    </row>
    <row r="5" spans="1:14" ht="12.75">
      <c r="A5" s="19">
        <v>470</v>
      </c>
      <c r="B5" s="19">
        <v>510</v>
      </c>
      <c r="C5" s="19">
        <f t="shared" si="0"/>
        <v>40</v>
      </c>
      <c r="D5" s="19" t="s">
        <v>31</v>
      </c>
      <c r="E5" s="19">
        <v>0.4</v>
      </c>
      <c r="F5" s="94">
        <v>0.4</v>
      </c>
      <c r="G5" s="19">
        <f t="shared" si="1"/>
        <v>0.2</v>
      </c>
      <c r="H5" s="20">
        <f t="shared" si="2"/>
        <v>0.2</v>
      </c>
      <c r="I5" s="77">
        <f t="shared" si="4"/>
        <v>99</v>
      </c>
      <c r="J5" s="78">
        <f t="shared" si="5"/>
        <v>470.4</v>
      </c>
      <c r="K5" s="68">
        <f t="shared" si="3"/>
        <v>50</v>
      </c>
      <c r="L5" s="19">
        <f t="shared" si="6"/>
        <v>490.4</v>
      </c>
      <c r="M5" s="20">
        <f t="shared" si="7"/>
        <v>509.59999999999997</v>
      </c>
      <c r="N5" s="19"/>
    </row>
    <row r="6" spans="1:14" ht="12.75">
      <c r="A6" s="19">
        <v>470</v>
      </c>
      <c r="B6" s="19">
        <v>510</v>
      </c>
      <c r="C6" s="19">
        <f t="shared" si="0"/>
        <v>40</v>
      </c>
      <c r="D6" s="21" t="s">
        <v>33</v>
      </c>
      <c r="E6" s="19">
        <v>0.2</v>
      </c>
      <c r="F6" s="94">
        <v>0.2</v>
      </c>
      <c r="G6" s="19">
        <f t="shared" si="1"/>
        <v>0.1</v>
      </c>
      <c r="H6" s="20">
        <f t="shared" si="2"/>
        <v>0.1</v>
      </c>
      <c r="I6" s="77">
        <f t="shared" si="4"/>
        <v>199</v>
      </c>
      <c r="J6" s="78">
        <f t="shared" si="5"/>
        <v>470.20000000000005</v>
      </c>
      <c r="K6" s="68">
        <f t="shared" si="3"/>
        <v>100</v>
      </c>
      <c r="L6" s="19">
        <f t="shared" si="6"/>
        <v>490.20000000000005</v>
      </c>
      <c r="M6" s="20">
        <f t="shared" si="7"/>
        <v>509.80000000000007</v>
      </c>
      <c r="N6" s="19"/>
    </row>
    <row r="7" spans="1:14" ht="12.75">
      <c r="A7" s="19">
        <v>470</v>
      </c>
      <c r="B7" s="19">
        <v>510</v>
      </c>
      <c r="C7" s="19">
        <f t="shared" si="0"/>
        <v>40</v>
      </c>
      <c r="D7" s="21" t="s">
        <v>34</v>
      </c>
      <c r="E7" s="19">
        <v>0.4</v>
      </c>
      <c r="F7" s="94">
        <v>0.4</v>
      </c>
      <c r="G7" s="19">
        <f t="shared" si="1"/>
        <v>0.2</v>
      </c>
      <c r="H7" s="20">
        <f t="shared" si="2"/>
        <v>0.2</v>
      </c>
      <c r="I7" s="77">
        <f t="shared" si="4"/>
        <v>99</v>
      </c>
      <c r="J7" s="78">
        <f t="shared" si="5"/>
        <v>470.4</v>
      </c>
      <c r="K7" s="68">
        <f t="shared" si="3"/>
        <v>50</v>
      </c>
      <c r="L7" s="19">
        <f t="shared" si="6"/>
        <v>490.4</v>
      </c>
      <c r="M7" s="20">
        <f t="shared" si="7"/>
        <v>509.59999999999997</v>
      </c>
      <c r="N7" s="19"/>
    </row>
    <row r="8" spans="1:14" ht="12.75">
      <c r="A8" s="19">
        <v>470</v>
      </c>
      <c r="B8" s="19">
        <v>510</v>
      </c>
      <c r="C8" s="19">
        <f t="shared" si="0"/>
        <v>40</v>
      </c>
      <c r="D8" s="21" t="s">
        <v>35</v>
      </c>
      <c r="E8" s="19">
        <v>0.8</v>
      </c>
      <c r="F8" s="94">
        <v>0.8</v>
      </c>
      <c r="G8" s="19">
        <v>0.2</v>
      </c>
      <c r="H8" s="20">
        <v>0.2</v>
      </c>
      <c r="I8" s="77">
        <f t="shared" si="4"/>
        <v>49</v>
      </c>
      <c r="J8" s="78">
        <f t="shared" si="5"/>
        <v>470.59999999999997</v>
      </c>
      <c r="K8" s="68">
        <f t="shared" si="3"/>
        <v>25</v>
      </c>
      <c r="L8" s="19">
        <f t="shared" si="6"/>
        <v>490.59999999999997</v>
      </c>
      <c r="M8" s="20">
        <f t="shared" si="7"/>
        <v>509</v>
      </c>
      <c r="N8" s="29"/>
    </row>
    <row r="9" spans="1:14" ht="12.75">
      <c r="A9" s="19">
        <v>470</v>
      </c>
      <c r="B9" s="19">
        <v>510</v>
      </c>
      <c r="C9" s="19">
        <f t="shared" si="0"/>
        <v>40</v>
      </c>
      <c r="D9" s="21" t="s">
        <v>37</v>
      </c>
      <c r="E9" s="19">
        <v>1.2</v>
      </c>
      <c r="F9" s="94">
        <v>1.2</v>
      </c>
      <c r="G9" s="19">
        <v>0.2</v>
      </c>
      <c r="H9" s="20">
        <v>0.2</v>
      </c>
      <c r="I9" s="79">
        <f t="shared" si="4"/>
        <v>33</v>
      </c>
      <c r="J9" s="78">
        <f t="shared" si="5"/>
        <v>470.8</v>
      </c>
      <c r="K9" s="68">
        <f t="shared" si="3"/>
        <v>17</v>
      </c>
      <c r="L9" s="19">
        <f t="shared" si="6"/>
        <v>491.2</v>
      </c>
      <c r="M9" s="20">
        <f t="shared" si="7"/>
        <v>509.2</v>
      </c>
      <c r="N9" s="29" t="s">
        <v>80</v>
      </c>
    </row>
    <row r="10" spans="1:14" ht="12.75">
      <c r="A10" s="19">
        <v>470</v>
      </c>
      <c r="B10" s="19">
        <v>510</v>
      </c>
      <c r="C10" s="19">
        <f t="shared" si="0"/>
        <v>40</v>
      </c>
      <c r="D10" s="19" t="s">
        <v>17</v>
      </c>
      <c r="E10" s="19">
        <v>0.4</v>
      </c>
      <c r="F10" s="94">
        <v>0.4</v>
      </c>
      <c r="G10" s="19">
        <v>0</v>
      </c>
      <c r="H10" s="20">
        <v>0</v>
      </c>
      <c r="I10" s="77">
        <f t="shared" si="4"/>
        <v>100</v>
      </c>
      <c r="J10" s="78">
        <f t="shared" si="5"/>
        <v>470.2</v>
      </c>
      <c r="K10" s="68">
        <f t="shared" si="3"/>
        <v>50</v>
      </c>
      <c r="L10" s="19">
        <f t="shared" si="6"/>
        <v>490.2</v>
      </c>
      <c r="M10" s="20">
        <f t="shared" si="7"/>
        <v>509.8</v>
      </c>
      <c r="N10" s="19"/>
    </row>
    <row r="11" spans="1:14" ht="12.75">
      <c r="A11" s="23">
        <v>779</v>
      </c>
      <c r="B11" s="23">
        <v>787</v>
      </c>
      <c r="C11" s="23">
        <f t="shared" si="0"/>
        <v>8</v>
      </c>
      <c r="D11" s="30" t="s">
        <v>32</v>
      </c>
      <c r="E11" s="30">
        <v>0.2</v>
      </c>
      <c r="F11" s="30">
        <v>0.2</v>
      </c>
      <c r="G11" s="30">
        <f>E11/2</f>
        <v>0.1</v>
      </c>
      <c r="H11" s="62">
        <f>E11/2</f>
        <v>0.1</v>
      </c>
      <c r="I11" s="106">
        <f>FLOOR((C11-G11-H11-E11+F11)/F11,1)</f>
        <v>39</v>
      </c>
      <c r="J11" s="107">
        <f>A11+G11+E11/2+0*F11</f>
        <v>779.2</v>
      </c>
      <c r="K11" s="108">
        <f aca="true" t="shared" si="8" ref="K11:K16">ROUNDUP(I11/2,0)</f>
        <v>20</v>
      </c>
      <c r="L11" s="30">
        <f>A11+G11+E11/2+K11*F11</f>
        <v>783.2</v>
      </c>
      <c r="M11" s="62">
        <f>A11+G11+E11/2+(I11-1)*F11</f>
        <v>786.8000000000001</v>
      </c>
      <c r="N11" s="30" t="s">
        <v>82</v>
      </c>
    </row>
    <row r="12" spans="1:14" ht="12.75">
      <c r="A12" s="23">
        <v>779</v>
      </c>
      <c r="B12" s="23">
        <v>787</v>
      </c>
      <c r="C12" s="23">
        <f t="shared" si="0"/>
        <v>8</v>
      </c>
      <c r="D12" s="30" t="s">
        <v>31</v>
      </c>
      <c r="E12" s="30">
        <v>0.4</v>
      </c>
      <c r="F12" s="30">
        <v>0.4</v>
      </c>
      <c r="G12" s="30">
        <f>E12/2</f>
        <v>0.2</v>
      </c>
      <c r="H12" s="62">
        <f>E12/2</f>
        <v>0.2</v>
      </c>
      <c r="I12" s="106">
        <f>FLOOR((C12-G12-H12-E12+F12)/F12,1)</f>
        <v>19</v>
      </c>
      <c r="J12" s="107">
        <f>A12+G12+E12/2+0*F12</f>
        <v>779.4000000000001</v>
      </c>
      <c r="K12" s="108">
        <f t="shared" si="8"/>
        <v>10</v>
      </c>
      <c r="L12" s="30">
        <f>A12+G12+E12/2+K12*F12</f>
        <v>783.4000000000001</v>
      </c>
      <c r="M12" s="62">
        <f>A12+G12+E12/2+(I12-1)*F12</f>
        <v>786.6000000000001</v>
      </c>
      <c r="N12" s="30" t="s">
        <v>83</v>
      </c>
    </row>
    <row r="13" spans="1:14" ht="12.75">
      <c r="A13" s="22">
        <v>779</v>
      </c>
      <c r="B13" s="22">
        <v>787</v>
      </c>
      <c r="C13" s="23">
        <f>B13-A13</f>
        <v>8</v>
      </c>
      <c r="D13" s="21" t="s">
        <v>33</v>
      </c>
      <c r="E13" s="23">
        <v>0.2</v>
      </c>
      <c r="F13" s="95">
        <v>0.2</v>
      </c>
      <c r="G13" s="23">
        <f>E13/2</f>
        <v>0.1</v>
      </c>
      <c r="H13" s="24">
        <f>E13/2</f>
        <v>0.1</v>
      </c>
      <c r="I13" s="80">
        <f t="shared" si="4"/>
        <v>39</v>
      </c>
      <c r="J13" s="81">
        <f t="shared" si="5"/>
        <v>779.2</v>
      </c>
      <c r="K13" s="69">
        <f t="shared" si="8"/>
        <v>20</v>
      </c>
      <c r="L13" s="23">
        <f t="shared" si="6"/>
        <v>783.2</v>
      </c>
      <c r="M13" s="24">
        <f t="shared" si="7"/>
        <v>786.8000000000001</v>
      </c>
      <c r="N13" s="17"/>
    </row>
    <row r="14" spans="1:14" ht="12.75">
      <c r="A14" s="22">
        <v>779</v>
      </c>
      <c r="B14" s="22">
        <v>787</v>
      </c>
      <c r="C14" s="23">
        <f>B14-A14</f>
        <v>8</v>
      </c>
      <c r="D14" s="21" t="s">
        <v>34</v>
      </c>
      <c r="E14" s="23">
        <v>0.4</v>
      </c>
      <c r="F14" s="95">
        <v>0.4</v>
      </c>
      <c r="G14" s="23">
        <f>E14/2</f>
        <v>0.2</v>
      </c>
      <c r="H14" s="24">
        <f>E14/2</f>
        <v>0.2</v>
      </c>
      <c r="I14" s="80">
        <f t="shared" si="4"/>
        <v>19</v>
      </c>
      <c r="J14" s="81">
        <f t="shared" si="5"/>
        <v>779.4000000000001</v>
      </c>
      <c r="K14" s="69">
        <f t="shared" si="8"/>
        <v>10</v>
      </c>
      <c r="L14" s="23">
        <f t="shared" si="6"/>
        <v>783.4000000000001</v>
      </c>
      <c r="M14" s="24">
        <f t="shared" si="7"/>
        <v>786.6000000000001</v>
      </c>
      <c r="N14" s="17"/>
    </row>
    <row r="15" spans="1:14" ht="12.75">
      <c r="A15" s="22">
        <v>779</v>
      </c>
      <c r="B15" s="22">
        <v>787</v>
      </c>
      <c r="C15" s="23">
        <f>B15-A15</f>
        <v>8</v>
      </c>
      <c r="D15" s="21" t="s">
        <v>35</v>
      </c>
      <c r="E15" s="23">
        <v>0.8</v>
      </c>
      <c r="F15" s="95">
        <v>0.6</v>
      </c>
      <c r="G15" s="30">
        <v>0.2</v>
      </c>
      <c r="H15" s="62">
        <v>0.2</v>
      </c>
      <c r="I15" s="82">
        <f t="shared" si="4"/>
        <v>12</v>
      </c>
      <c r="J15" s="81">
        <f t="shared" si="5"/>
        <v>779.6</v>
      </c>
      <c r="K15" s="69">
        <f t="shared" si="8"/>
        <v>6</v>
      </c>
      <c r="L15" s="23">
        <f t="shared" si="6"/>
        <v>783.2</v>
      </c>
      <c r="M15" s="24">
        <f t="shared" si="7"/>
        <v>786.2</v>
      </c>
      <c r="N15" s="29" t="s">
        <v>80</v>
      </c>
    </row>
    <row r="16" spans="1:14" ht="12.75">
      <c r="A16" s="22">
        <v>779</v>
      </c>
      <c r="B16" s="22">
        <v>787</v>
      </c>
      <c r="C16" s="23">
        <f>B16-A16</f>
        <v>8</v>
      </c>
      <c r="D16" s="21" t="s">
        <v>37</v>
      </c>
      <c r="E16" s="23">
        <v>1.2</v>
      </c>
      <c r="F16" s="95">
        <v>1.2</v>
      </c>
      <c r="G16" s="30">
        <v>0.2</v>
      </c>
      <c r="H16" s="62">
        <v>0.2</v>
      </c>
      <c r="I16" s="82">
        <f t="shared" si="4"/>
        <v>6</v>
      </c>
      <c r="J16" s="81">
        <f t="shared" si="5"/>
        <v>779.8000000000001</v>
      </c>
      <c r="K16" s="69">
        <f t="shared" si="8"/>
        <v>3</v>
      </c>
      <c r="L16" s="23">
        <f t="shared" si="6"/>
        <v>783.4000000000001</v>
      </c>
      <c r="M16" s="24">
        <f t="shared" si="7"/>
        <v>785.8000000000001</v>
      </c>
      <c r="N16" s="29" t="s">
        <v>80</v>
      </c>
    </row>
    <row r="17" spans="1:14" ht="12.75">
      <c r="A17" s="22">
        <v>779</v>
      </c>
      <c r="B17" s="22">
        <v>787</v>
      </c>
      <c r="C17" s="22">
        <f t="shared" si="0"/>
        <v>8</v>
      </c>
      <c r="D17" s="22" t="s">
        <v>17</v>
      </c>
      <c r="E17" s="17">
        <v>2</v>
      </c>
      <c r="F17" s="96">
        <v>2</v>
      </c>
      <c r="G17" s="17">
        <v>0</v>
      </c>
      <c r="H17" s="18">
        <v>0</v>
      </c>
      <c r="I17" s="83">
        <f t="shared" si="4"/>
        <v>4</v>
      </c>
      <c r="J17" s="84">
        <f t="shared" si="5"/>
        <v>780</v>
      </c>
      <c r="K17" s="70">
        <f t="shared" si="3"/>
        <v>2</v>
      </c>
      <c r="L17" s="17">
        <f t="shared" si="6"/>
        <v>784</v>
      </c>
      <c r="M17" s="18">
        <f t="shared" si="7"/>
        <v>786</v>
      </c>
      <c r="N17" s="17"/>
    </row>
    <row r="18" spans="1:14" ht="12.75">
      <c r="A18" s="19">
        <v>863</v>
      </c>
      <c r="B18" s="19">
        <v>870</v>
      </c>
      <c r="C18" s="19">
        <f t="shared" si="0"/>
        <v>7</v>
      </c>
      <c r="D18" s="19" t="s">
        <v>32</v>
      </c>
      <c r="E18" s="19">
        <v>0.2</v>
      </c>
      <c r="F18" s="94">
        <v>0.2</v>
      </c>
      <c r="G18" s="19">
        <v>0.025</v>
      </c>
      <c r="H18" s="20">
        <v>0</v>
      </c>
      <c r="I18" s="77">
        <f t="shared" si="4"/>
        <v>34</v>
      </c>
      <c r="J18" s="78">
        <f t="shared" si="5"/>
        <v>863.125</v>
      </c>
      <c r="K18" s="68">
        <f t="shared" si="3"/>
        <v>17</v>
      </c>
      <c r="L18" s="19">
        <f t="shared" si="6"/>
        <v>866.525</v>
      </c>
      <c r="M18" s="20">
        <f t="shared" si="7"/>
        <v>869.725</v>
      </c>
      <c r="N18" s="19"/>
    </row>
    <row r="19" spans="1:14" ht="12.75">
      <c r="A19" s="19">
        <v>863</v>
      </c>
      <c r="B19" s="19">
        <v>870</v>
      </c>
      <c r="C19" s="19">
        <f t="shared" si="0"/>
        <v>7</v>
      </c>
      <c r="D19" s="19" t="s">
        <v>31</v>
      </c>
      <c r="E19" s="19">
        <v>0.4</v>
      </c>
      <c r="F19" s="94">
        <v>0.4</v>
      </c>
      <c r="G19" s="19">
        <v>0.025</v>
      </c>
      <c r="H19" s="20">
        <v>0</v>
      </c>
      <c r="I19" s="77">
        <f t="shared" si="4"/>
        <v>17</v>
      </c>
      <c r="J19" s="78">
        <f t="shared" si="5"/>
        <v>863.225</v>
      </c>
      <c r="K19" s="68">
        <f>ROUNDUP(I19/2,0)</f>
        <v>9</v>
      </c>
      <c r="L19" s="19">
        <f t="shared" si="6"/>
        <v>866.825</v>
      </c>
      <c r="M19" s="20">
        <f t="shared" si="7"/>
        <v>869.625</v>
      </c>
      <c r="N19" s="19"/>
    </row>
    <row r="20" spans="1:14" ht="12.75">
      <c r="A20" s="19">
        <v>863</v>
      </c>
      <c r="B20" s="19">
        <v>870</v>
      </c>
      <c r="C20" s="19">
        <f t="shared" si="0"/>
        <v>7</v>
      </c>
      <c r="D20" s="21" t="s">
        <v>33</v>
      </c>
      <c r="E20" s="19">
        <v>0.2</v>
      </c>
      <c r="F20" s="94">
        <v>0.2</v>
      </c>
      <c r="G20" s="19">
        <v>0.025</v>
      </c>
      <c r="H20" s="20">
        <v>0</v>
      </c>
      <c r="I20" s="77">
        <f t="shared" si="4"/>
        <v>34</v>
      </c>
      <c r="J20" s="78">
        <f t="shared" si="5"/>
        <v>863.125</v>
      </c>
      <c r="K20" s="68">
        <f>ROUNDUP(I20/2,0)</f>
        <v>17</v>
      </c>
      <c r="L20" s="19">
        <f t="shared" si="6"/>
        <v>866.525</v>
      </c>
      <c r="M20" s="20">
        <f t="shared" si="7"/>
        <v>869.725</v>
      </c>
      <c r="N20" s="19"/>
    </row>
    <row r="21" spans="1:14" ht="12.75">
      <c r="A21" s="19">
        <v>863</v>
      </c>
      <c r="B21" s="19">
        <v>870</v>
      </c>
      <c r="C21" s="19">
        <f t="shared" si="0"/>
        <v>7</v>
      </c>
      <c r="D21" s="21" t="s">
        <v>34</v>
      </c>
      <c r="E21" s="19">
        <v>0.4</v>
      </c>
      <c r="F21" s="94">
        <v>0.4</v>
      </c>
      <c r="G21" s="19">
        <v>0.025</v>
      </c>
      <c r="H21" s="20">
        <v>0</v>
      </c>
      <c r="I21" s="77">
        <f t="shared" si="4"/>
        <v>17</v>
      </c>
      <c r="J21" s="78">
        <f t="shared" si="5"/>
        <v>863.225</v>
      </c>
      <c r="K21" s="68">
        <f>ROUNDUP(I21/2,0)</f>
        <v>9</v>
      </c>
      <c r="L21" s="19">
        <f t="shared" si="6"/>
        <v>866.825</v>
      </c>
      <c r="M21" s="20">
        <f t="shared" si="7"/>
        <v>869.625</v>
      </c>
      <c r="N21" s="29"/>
    </row>
    <row r="22" spans="1:14" ht="12.75">
      <c r="A22" s="19">
        <v>863</v>
      </c>
      <c r="B22" s="19">
        <v>870</v>
      </c>
      <c r="C22" s="19">
        <f t="shared" si="0"/>
        <v>7</v>
      </c>
      <c r="D22" s="21" t="s">
        <v>35</v>
      </c>
      <c r="E22" s="19">
        <v>0.8</v>
      </c>
      <c r="F22" s="94">
        <v>0.8</v>
      </c>
      <c r="G22" s="19">
        <v>0.025</v>
      </c>
      <c r="H22" s="20">
        <v>0</v>
      </c>
      <c r="I22" s="77">
        <f t="shared" si="4"/>
        <v>8</v>
      </c>
      <c r="J22" s="78">
        <f t="shared" si="5"/>
        <v>863.425</v>
      </c>
      <c r="K22" s="68">
        <f>ROUNDUP(I22/2,0)</f>
        <v>4</v>
      </c>
      <c r="L22" s="19">
        <f t="shared" si="6"/>
        <v>866.625</v>
      </c>
      <c r="M22" s="20">
        <f t="shared" si="7"/>
        <v>869.025</v>
      </c>
      <c r="N22" s="29"/>
    </row>
    <row r="23" spans="1:14" ht="12.75">
      <c r="A23" s="19">
        <v>863</v>
      </c>
      <c r="B23" s="19">
        <v>870</v>
      </c>
      <c r="C23" s="19">
        <f t="shared" si="0"/>
        <v>7</v>
      </c>
      <c r="D23" s="21" t="s">
        <v>37</v>
      </c>
      <c r="E23" s="19">
        <v>1.2</v>
      </c>
      <c r="F23" s="94">
        <v>1.2</v>
      </c>
      <c r="G23" s="19">
        <v>0.025</v>
      </c>
      <c r="H23" s="20">
        <v>0</v>
      </c>
      <c r="I23" s="77">
        <f t="shared" si="4"/>
        <v>5</v>
      </c>
      <c r="J23" s="78">
        <f t="shared" si="5"/>
        <v>863.625</v>
      </c>
      <c r="K23" s="68">
        <f>ROUNDUP(I23/2,0)</f>
        <v>3</v>
      </c>
      <c r="L23" s="19">
        <f t="shared" si="6"/>
        <v>867.225</v>
      </c>
      <c r="M23" s="20">
        <f t="shared" si="7"/>
        <v>868.425</v>
      </c>
      <c r="N23" s="19"/>
    </row>
    <row r="24" spans="1:14" ht="12.75">
      <c r="A24" s="22">
        <v>868</v>
      </c>
      <c r="B24" s="22">
        <v>870</v>
      </c>
      <c r="C24" s="17">
        <f t="shared" si="0"/>
        <v>2</v>
      </c>
      <c r="D24" s="17" t="s">
        <v>17</v>
      </c>
      <c r="E24" s="113" t="s">
        <v>39</v>
      </c>
      <c r="F24" s="113"/>
      <c r="G24" s="113"/>
      <c r="H24" s="113"/>
      <c r="I24" s="113"/>
      <c r="J24" s="113"/>
      <c r="K24" s="113"/>
      <c r="L24" s="113"/>
      <c r="M24" s="114"/>
      <c r="N24" s="17"/>
    </row>
    <row r="25" spans="1:14" ht="12.75">
      <c r="A25" s="37">
        <v>896</v>
      </c>
      <c r="B25" s="37">
        <v>901</v>
      </c>
      <c r="C25" s="37">
        <f t="shared" si="0"/>
        <v>5</v>
      </c>
      <c r="D25" s="37" t="s">
        <v>32</v>
      </c>
      <c r="E25" s="37">
        <v>0.025</v>
      </c>
      <c r="F25" s="93">
        <v>0.025</v>
      </c>
      <c r="G25" s="37">
        <f aca="true" t="shared" si="9" ref="G25:G46">E25/2</f>
        <v>0.0125</v>
      </c>
      <c r="H25" s="38">
        <f aca="true" t="shared" si="10" ref="H25:H46">E25/2</f>
        <v>0.0125</v>
      </c>
      <c r="I25" s="75">
        <f aca="true" t="shared" si="11" ref="I25:I65">FLOOR((C25-G25-H25-E25+F25)/F25,1)</f>
        <v>199</v>
      </c>
      <c r="J25" s="76">
        <f aca="true" t="shared" si="12" ref="J25:J65">A25+G25+E25/2+0*F25</f>
        <v>896.0250000000001</v>
      </c>
      <c r="K25" s="67">
        <f t="shared" si="3"/>
        <v>100</v>
      </c>
      <c r="L25" s="37">
        <f aca="true" t="shared" si="13" ref="L25:L65">A25+G25+E25/2+K25*F25</f>
        <v>898.5250000000001</v>
      </c>
      <c r="M25" s="38">
        <f aca="true" t="shared" si="14" ref="M25:M65">A25+G25+E25/2+(I25-1)*F25</f>
        <v>900.9750000000001</v>
      </c>
      <c r="N25" s="39" t="s">
        <v>54</v>
      </c>
    </row>
    <row r="26" spans="1:14" ht="12.75">
      <c r="A26" s="37">
        <v>896</v>
      </c>
      <c r="B26" s="37">
        <v>901</v>
      </c>
      <c r="C26" s="37">
        <f t="shared" si="0"/>
        <v>5</v>
      </c>
      <c r="D26" s="37" t="s">
        <v>32</v>
      </c>
      <c r="E26" s="37">
        <v>0.05</v>
      </c>
      <c r="F26" s="93">
        <v>0.025</v>
      </c>
      <c r="G26" s="37">
        <f t="shared" si="9"/>
        <v>0.025</v>
      </c>
      <c r="H26" s="38">
        <f t="shared" si="10"/>
        <v>0.025</v>
      </c>
      <c r="I26" s="75">
        <f t="shared" si="11"/>
        <v>197</v>
      </c>
      <c r="J26" s="76">
        <f t="shared" si="12"/>
        <v>896.05</v>
      </c>
      <c r="K26" s="67">
        <f t="shared" si="3"/>
        <v>99</v>
      </c>
      <c r="L26" s="37">
        <f t="shared" si="13"/>
        <v>898.525</v>
      </c>
      <c r="M26" s="38">
        <f t="shared" si="14"/>
        <v>900.9499999999999</v>
      </c>
      <c r="N26" s="40"/>
    </row>
    <row r="27" spans="1:14" ht="12.75">
      <c r="A27" s="37">
        <v>896</v>
      </c>
      <c r="B27" s="37">
        <v>901</v>
      </c>
      <c r="C27" s="37">
        <f t="shared" si="0"/>
        <v>5</v>
      </c>
      <c r="D27" s="37" t="s">
        <v>32</v>
      </c>
      <c r="E27" s="37">
        <v>0.1</v>
      </c>
      <c r="F27" s="93">
        <v>0.025</v>
      </c>
      <c r="G27" s="37">
        <f t="shared" si="9"/>
        <v>0.05</v>
      </c>
      <c r="H27" s="38">
        <f t="shared" si="10"/>
        <v>0.05</v>
      </c>
      <c r="I27" s="75">
        <f t="shared" si="11"/>
        <v>193</v>
      </c>
      <c r="J27" s="76">
        <f t="shared" si="12"/>
        <v>896.0999999999999</v>
      </c>
      <c r="K27" s="67">
        <f t="shared" si="3"/>
        <v>97</v>
      </c>
      <c r="L27" s="37">
        <f t="shared" si="13"/>
        <v>898.5249999999999</v>
      </c>
      <c r="M27" s="38">
        <f t="shared" si="14"/>
        <v>900.8999999999999</v>
      </c>
      <c r="N27" s="37"/>
    </row>
    <row r="28" spans="1:14" ht="12.75">
      <c r="A28" s="31">
        <v>901</v>
      </c>
      <c r="B28" s="31">
        <v>902</v>
      </c>
      <c r="C28" s="31">
        <f t="shared" si="0"/>
        <v>1</v>
      </c>
      <c r="D28" s="31" t="s">
        <v>32</v>
      </c>
      <c r="E28" s="31">
        <v>0.025</v>
      </c>
      <c r="F28" s="97">
        <v>0.025</v>
      </c>
      <c r="G28" s="31">
        <f t="shared" si="9"/>
        <v>0.0125</v>
      </c>
      <c r="H28" s="32">
        <f t="shared" si="10"/>
        <v>0.0125</v>
      </c>
      <c r="I28" s="85">
        <f t="shared" si="11"/>
        <v>39</v>
      </c>
      <c r="J28" s="86">
        <f t="shared" si="12"/>
        <v>901.0250000000001</v>
      </c>
      <c r="K28" s="71">
        <f t="shared" si="3"/>
        <v>20</v>
      </c>
      <c r="L28" s="31">
        <f t="shared" si="13"/>
        <v>901.5250000000001</v>
      </c>
      <c r="M28" s="32">
        <f t="shared" si="14"/>
        <v>901.9750000000001</v>
      </c>
      <c r="N28" s="31" t="s">
        <v>54</v>
      </c>
    </row>
    <row r="29" spans="1:14" ht="12.75">
      <c r="A29" s="31">
        <v>901</v>
      </c>
      <c r="B29" s="31">
        <v>902</v>
      </c>
      <c r="C29" s="31">
        <f t="shared" si="0"/>
        <v>1</v>
      </c>
      <c r="D29" s="31" t="s">
        <v>32</v>
      </c>
      <c r="E29" s="31">
        <v>0.05</v>
      </c>
      <c r="F29" s="97">
        <v>0.025</v>
      </c>
      <c r="G29" s="31">
        <f t="shared" si="9"/>
        <v>0.025</v>
      </c>
      <c r="H29" s="32">
        <f t="shared" si="10"/>
        <v>0.025</v>
      </c>
      <c r="I29" s="85">
        <f t="shared" si="11"/>
        <v>37</v>
      </c>
      <c r="J29" s="86">
        <f t="shared" si="12"/>
        <v>901.05</v>
      </c>
      <c r="K29" s="71">
        <f t="shared" si="3"/>
        <v>19</v>
      </c>
      <c r="L29" s="31">
        <f t="shared" si="13"/>
        <v>901.525</v>
      </c>
      <c r="M29" s="32">
        <f t="shared" si="14"/>
        <v>901.9499999999999</v>
      </c>
      <c r="N29" s="61"/>
    </row>
    <row r="30" spans="1:14" ht="12.75">
      <c r="A30" s="31">
        <v>901</v>
      </c>
      <c r="B30" s="31">
        <v>902</v>
      </c>
      <c r="C30" s="31">
        <f t="shared" si="0"/>
        <v>1</v>
      </c>
      <c r="D30" s="31" t="s">
        <v>32</v>
      </c>
      <c r="E30" s="31">
        <v>0.1</v>
      </c>
      <c r="F30" s="97">
        <v>0.025</v>
      </c>
      <c r="G30" s="31">
        <f t="shared" si="9"/>
        <v>0.05</v>
      </c>
      <c r="H30" s="32">
        <f t="shared" si="10"/>
        <v>0.05</v>
      </c>
      <c r="I30" s="85">
        <f t="shared" si="11"/>
        <v>33</v>
      </c>
      <c r="J30" s="86">
        <f t="shared" si="12"/>
        <v>901.0999999999999</v>
      </c>
      <c r="K30" s="71">
        <f t="shared" si="3"/>
        <v>17</v>
      </c>
      <c r="L30" s="31">
        <f t="shared" si="13"/>
        <v>901.5249999999999</v>
      </c>
      <c r="M30" s="32">
        <f t="shared" si="14"/>
        <v>901.8999999999999</v>
      </c>
      <c r="N30" s="31"/>
    </row>
    <row r="31" spans="1:14" ht="12.75">
      <c r="A31" s="19">
        <v>902</v>
      </c>
      <c r="B31" s="19">
        <v>928</v>
      </c>
      <c r="C31" s="19">
        <f t="shared" si="0"/>
        <v>26</v>
      </c>
      <c r="D31" s="19" t="s">
        <v>32</v>
      </c>
      <c r="E31" s="19">
        <v>0.2</v>
      </c>
      <c r="F31" s="94">
        <v>0.2</v>
      </c>
      <c r="G31" s="19">
        <f t="shared" si="9"/>
        <v>0.1</v>
      </c>
      <c r="H31" s="20">
        <f t="shared" si="10"/>
        <v>0.1</v>
      </c>
      <c r="I31" s="77">
        <f t="shared" si="11"/>
        <v>129</v>
      </c>
      <c r="J31" s="78">
        <f t="shared" si="12"/>
        <v>902.2</v>
      </c>
      <c r="K31" s="68">
        <f t="shared" si="3"/>
        <v>65</v>
      </c>
      <c r="L31" s="19">
        <f t="shared" si="13"/>
        <v>915.2</v>
      </c>
      <c r="M31" s="20">
        <f t="shared" si="14"/>
        <v>927.8000000000001</v>
      </c>
      <c r="N31" s="19"/>
    </row>
    <row r="32" spans="1:14" ht="12.75">
      <c r="A32" s="19">
        <v>902</v>
      </c>
      <c r="B32" s="19">
        <v>928</v>
      </c>
      <c r="C32" s="19">
        <f t="shared" si="0"/>
        <v>26</v>
      </c>
      <c r="D32" s="19" t="s">
        <v>31</v>
      </c>
      <c r="E32" s="19">
        <v>0.4</v>
      </c>
      <c r="F32" s="94">
        <v>0.4</v>
      </c>
      <c r="G32" s="19">
        <f t="shared" si="9"/>
        <v>0.2</v>
      </c>
      <c r="H32" s="20">
        <f t="shared" si="10"/>
        <v>0.2</v>
      </c>
      <c r="I32" s="77">
        <f t="shared" si="11"/>
        <v>64</v>
      </c>
      <c r="J32" s="78">
        <f t="shared" si="12"/>
        <v>902.4000000000001</v>
      </c>
      <c r="K32" s="68">
        <f t="shared" si="3"/>
        <v>32</v>
      </c>
      <c r="L32" s="19">
        <f t="shared" si="13"/>
        <v>915.2</v>
      </c>
      <c r="M32" s="20">
        <f t="shared" si="14"/>
        <v>927.6000000000001</v>
      </c>
      <c r="N32" s="19"/>
    </row>
    <row r="33" spans="1:14" ht="12.75">
      <c r="A33" s="19">
        <v>902</v>
      </c>
      <c r="B33" s="19">
        <v>928</v>
      </c>
      <c r="C33" s="19">
        <f>B33-A33</f>
        <v>26</v>
      </c>
      <c r="D33" s="21" t="s">
        <v>33</v>
      </c>
      <c r="E33" s="19">
        <v>0.2</v>
      </c>
      <c r="F33" s="94">
        <v>0.2</v>
      </c>
      <c r="G33" s="19">
        <f t="shared" si="9"/>
        <v>0.1</v>
      </c>
      <c r="H33" s="20">
        <f t="shared" si="10"/>
        <v>0.1</v>
      </c>
      <c r="I33" s="77">
        <f t="shared" si="11"/>
        <v>129</v>
      </c>
      <c r="J33" s="78">
        <f t="shared" si="12"/>
        <v>902.2</v>
      </c>
      <c r="K33" s="68">
        <f>ROUNDUP(I33/2,0)</f>
        <v>65</v>
      </c>
      <c r="L33" s="19">
        <f t="shared" si="13"/>
        <v>915.2</v>
      </c>
      <c r="M33" s="20">
        <f t="shared" si="14"/>
        <v>927.8000000000001</v>
      </c>
      <c r="N33" s="19"/>
    </row>
    <row r="34" spans="1:14" ht="12.75">
      <c r="A34" s="19">
        <v>902</v>
      </c>
      <c r="B34" s="19">
        <v>928</v>
      </c>
      <c r="C34" s="19">
        <f>B34-A34</f>
        <v>26</v>
      </c>
      <c r="D34" s="21" t="s">
        <v>34</v>
      </c>
      <c r="E34" s="19">
        <v>0.4</v>
      </c>
      <c r="F34" s="94">
        <v>0.4</v>
      </c>
      <c r="G34" s="19">
        <f t="shared" si="9"/>
        <v>0.2</v>
      </c>
      <c r="H34" s="20">
        <f t="shared" si="10"/>
        <v>0.2</v>
      </c>
      <c r="I34" s="77">
        <f t="shared" si="11"/>
        <v>64</v>
      </c>
      <c r="J34" s="78">
        <f t="shared" si="12"/>
        <v>902.4000000000001</v>
      </c>
      <c r="K34" s="68">
        <f>ROUNDUP(I34/2,0)</f>
        <v>32</v>
      </c>
      <c r="L34" s="19">
        <f t="shared" si="13"/>
        <v>915.2</v>
      </c>
      <c r="M34" s="20">
        <f t="shared" si="14"/>
        <v>927.6000000000001</v>
      </c>
      <c r="N34" s="19"/>
    </row>
    <row r="35" spans="1:14" ht="12.75">
      <c r="A35" s="19">
        <v>902</v>
      </c>
      <c r="B35" s="19">
        <v>928</v>
      </c>
      <c r="C35" s="19">
        <f>B35-A35</f>
        <v>26</v>
      </c>
      <c r="D35" s="21" t="s">
        <v>35</v>
      </c>
      <c r="E35" s="19">
        <v>0.8</v>
      </c>
      <c r="F35" s="94">
        <v>0.8</v>
      </c>
      <c r="G35" s="29">
        <v>0.2</v>
      </c>
      <c r="H35" s="63">
        <v>0.2</v>
      </c>
      <c r="I35" s="79">
        <f t="shared" si="11"/>
        <v>32</v>
      </c>
      <c r="J35" s="78">
        <f t="shared" si="12"/>
        <v>902.6</v>
      </c>
      <c r="K35" s="68">
        <f>ROUNDUP(I35/2,0)</f>
        <v>16</v>
      </c>
      <c r="L35" s="19">
        <f t="shared" si="13"/>
        <v>915.4</v>
      </c>
      <c r="M35" s="20">
        <f t="shared" si="14"/>
        <v>927.4</v>
      </c>
      <c r="N35" s="29" t="s">
        <v>80</v>
      </c>
    </row>
    <row r="36" spans="1:14" ht="12.75">
      <c r="A36" s="19">
        <v>902</v>
      </c>
      <c r="B36" s="19">
        <v>928</v>
      </c>
      <c r="C36" s="19">
        <f>B36-A36</f>
        <v>26</v>
      </c>
      <c r="D36" s="21" t="s">
        <v>37</v>
      </c>
      <c r="E36" s="19">
        <v>1.2</v>
      </c>
      <c r="F36" s="94">
        <v>1.2</v>
      </c>
      <c r="G36" s="29">
        <v>0.2</v>
      </c>
      <c r="H36" s="63">
        <v>0.2</v>
      </c>
      <c r="I36" s="79">
        <f t="shared" si="11"/>
        <v>21</v>
      </c>
      <c r="J36" s="78">
        <f t="shared" si="12"/>
        <v>902.8000000000001</v>
      </c>
      <c r="K36" s="68">
        <f>ROUNDUP(I36/2,0)</f>
        <v>11</v>
      </c>
      <c r="L36" s="19">
        <f t="shared" si="13"/>
        <v>916.0000000000001</v>
      </c>
      <c r="M36" s="20">
        <f t="shared" si="14"/>
        <v>926.8000000000001</v>
      </c>
      <c r="N36" s="29" t="s">
        <v>80</v>
      </c>
    </row>
    <row r="37" spans="1:14" ht="12.75">
      <c r="A37" s="19">
        <v>902</v>
      </c>
      <c r="B37" s="19">
        <v>928</v>
      </c>
      <c r="C37" s="19">
        <f t="shared" si="0"/>
        <v>26</v>
      </c>
      <c r="D37" s="19" t="s">
        <v>17</v>
      </c>
      <c r="E37" s="19">
        <v>2</v>
      </c>
      <c r="F37" s="94">
        <v>2</v>
      </c>
      <c r="G37" s="19">
        <f t="shared" si="9"/>
        <v>1</v>
      </c>
      <c r="H37" s="20">
        <f t="shared" si="10"/>
        <v>1</v>
      </c>
      <c r="I37" s="77">
        <f t="shared" si="11"/>
        <v>12</v>
      </c>
      <c r="J37" s="78">
        <f t="shared" si="12"/>
        <v>904</v>
      </c>
      <c r="K37" s="68">
        <f t="shared" si="3"/>
        <v>6</v>
      </c>
      <c r="L37" s="19">
        <f t="shared" si="13"/>
        <v>916</v>
      </c>
      <c r="M37" s="20">
        <f t="shared" si="14"/>
        <v>926</v>
      </c>
      <c r="N37" s="19"/>
    </row>
    <row r="38" spans="1:16" ht="12.75">
      <c r="A38" s="22">
        <v>917</v>
      </c>
      <c r="B38" s="22">
        <v>923.5</v>
      </c>
      <c r="C38" s="22">
        <f t="shared" si="0"/>
        <v>6.5</v>
      </c>
      <c r="D38" s="21" t="s">
        <v>33</v>
      </c>
      <c r="E38" s="17">
        <v>0.2</v>
      </c>
      <c r="F38" s="96">
        <v>0.2</v>
      </c>
      <c r="G38" s="29">
        <v>0</v>
      </c>
      <c r="H38" s="63">
        <v>0</v>
      </c>
      <c r="I38" s="87">
        <f t="shared" si="11"/>
        <v>32</v>
      </c>
      <c r="J38" s="84">
        <f t="shared" si="12"/>
        <v>917.1</v>
      </c>
      <c r="K38" s="70">
        <f t="shared" si="3"/>
        <v>16</v>
      </c>
      <c r="L38" s="17">
        <f t="shared" si="13"/>
        <v>920.3000000000001</v>
      </c>
      <c r="M38" s="18">
        <f t="shared" si="14"/>
        <v>923.3000000000001</v>
      </c>
      <c r="N38" s="49" t="s">
        <v>81</v>
      </c>
      <c r="P38" t="s">
        <v>52</v>
      </c>
    </row>
    <row r="39" spans="1:14" ht="12.75">
      <c r="A39" s="22">
        <v>917</v>
      </c>
      <c r="B39" s="22">
        <v>923.5</v>
      </c>
      <c r="C39" s="22">
        <f t="shared" si="0"/>
        <v>6.5</v>
      </c>
      <c r="D39" s="21" t="s">
        <v>34</v>
      </c>
      <c r="E39" s="17">
        <v>0.4</v>
      </c>
      <c r="F39" s="96">
        <v>0.4</v>
      </c>
      <c r="G39" s="29">
        <v>0.1</v>
      </c>
      <c r="H39" s="63">
        <v>0</v>
      </c>
      <c r="I39" s="87">
        <f t="shared" si="11"/>
        <v>16</v>
      </c>
      <c r="J39" s="84">
        <f t="shared" si="12"/>
        <v>917.3000000000001</v>
      </c>
      <c r="K39" s="70">
        <f t="shared" si="3"/>
        <v>8</v>
      </c>
      <c r="L39" s="17">
        <f t="shared" si="13"/>
        <v>920.5000000000001</v>
      </c>
      <c r="M39" s="18">
        <f t="shared" si="14"/>
        <v>923.3000000000001</v>
      </c>
      <c r="N39" s="49" t="s">
        <v>81</v>
      </c>
    </row>
    <row r="40" spans="1:14" ht="12.75">
      <c r="A40" s="22">
        <v>917</v>
      </c>
      <c r="B40" s="22">
        <v>923.5</v>
      </c>
      <c r="C40" s="22">
        <f t="shared" si="0"/>
        <v>6.5</v>
      </c>
      <c r="D40" s="21" t="s">
        <v>35</v>
      </c>
      <c r="E40" s="17">
        <v>0.8</v>
      </c>
      <c r="F40" s="96">
        <v>0.8</v>
      </c>
      <c r="G40" s="29">
        <v>0.1</v>
      </c>
      <c r="H40" s="63">
        <v>0</v>
      </c>
      <c r="I40" s="87">
        <f t="shared" si="11"/>
        <v>8</v>
      </c>
      <c r="J40" s="84">
        <f t="shared" si="12"/>
        <v>917.5</v>
      </c>
      <c r="K40" s="70">
        <f t="shared" si="3"/>
        <v>4</v>
      </c>
      <c r="L40" s="17">
        <f t="shared" si="13"/>
        <v>920.7</v>
      </c>
      <c r="M40" s="18">
        <f t="shared" si="14"/>
        <v>923.1</v>
      </c>
      <c r="N40" s="49" t="s">
        <v>81</v>
      </c>
    </row>
    <row r="41" spans="1:14" ht="12.75">
      <c r="A41" s="22">
        <v>917</v>
      </c>
      <c r="B41" s="22">
        <v>923.5</v>
      </c>
      <c r="C41" s="22">
        <f t="shared" si="0"/>
        <v>6.5</v>
      </c>
      <c r="D41" s="21" t="s">
        <v>37</v>
      </c>
      <c r="E41" s="17">
        <v>1.2</v>
      </c>
      <c r="F41" s="96">
        <v>1.2</v>
      </c>
      <c r="G41" s="29">
        <v>0</v>
      </c>
      <c r="H41" s="63">
        <v>0</v>
      </c>
      <c r="I41" s="87">
        <f t="shared" si="11"/>
        <v>5</v>
      </c>
      <c r="J41" s="84">
        <f t="shared" si="12"/>
        <v>917.6</v>
      </c>
      <c r="K41" s="70">
        <f t="shared" si="3"/>
        <v>3</v>
      </c>
      <c r="L41" s="17">
        <f t="shared" si="13"/>
        <v>921.2</v>
      </c>
      <c r="M41" s="18">
        <f t="shared" si="14"/>
        <v>922.4</v>
      </c>
      <c r="N41" s="49" t="s">
        <v>81</v>
      </c>
    </row>
    <row r="42" spans="1:14" ht="12.75">
      <c r="A42" s="22">
        <v>917</v>
      </c>
      <c r="B42" s="22">
        <v>923.5</v>
      </c>
      <c r="C42" s="22">
        <f t="shared" si="0"/>
        <v>6.5</v>
      </c>
      <c r="D42" s="17" t="s">
        <v>32</v>
      </c>
      <c r="E42" s="17">
        <v>0.2</v>
      </c>
      <c r="F42" s="96">
        <v>0.2</v>
      </c>
      <c r="G42" s="29">
        <v>0</v>
      </c>
      <c r="H42" s="63">
        <v>0</v>
      </c>
      <c r="I42" s="87">
        <f>FLOOR((C42-G42-H42-E42+F42)/F42,1)</f>
        <v>32</v>
      </c>
      <c r="J42" s="84">
        <f>A42+G42+E42/2+0*F42</f>
        <v>917.1</v>
      </c>
      <c r="K42" s="70">
        <f>ROUNDUP(I42/2,0)</f>
        <v>16</v>
      </c>
      <c r="L42" s="17">
        <f>A42+G42+E42/2+K42*F42</f>
        <v>920.3000000000001</v>
      </c>
      <c r="M42" s="18">
        <f>A42+G42+E42/2+(I42-1)*F42</f>
        <v>923.3000000000001</v>
      </c>
      <c r="N42" s="49" t="s">
        <v>81</v>
      </c>
    </row>
    <row r="43" spans="1:14" ht="12.75">
      <c r="A43" s="22">
        <v>917</v>
      </c>
      <c r="B43" s="22">
        <v>923.5</v>
      </c>
      <c r="C43" s="22">
        <f t="shared" si="0"/>
        <v>6.5</v>
      </c>
      <c r="D43" s="17" t="s">
        <v>31</v>
      </c>
      <c r="E43" s="17">
        <v>0.4</v>
      </c>
      <c r="F43" s="96">
        <v>0.4</v>
      </c>
      <c r="G43" s="29">
        <v>0.1</v>
      </c>
      <c r="H43" s="63">
        <v>0</v>
      </c>
      <c r="I43" s="87">
        <f>FLOOR((C43-G43-H43-E43+F43)/F43,1)</f>
        <v>16</v>
      </c>
      <c r="J43" s="84">
        <f>A43+G43+E43/2+0*F43</f>
        <v>917.3000000000001</v>
      </c>
      <c r="K43" s="70">
        <f>ROUNDUP(I43/2,0)</f>
        <v>8</v>
      </c>
      <c r="L43" s="17">
        <f>A43+G43+E43/2+K43*F43</f>
        <v>920.5000000000001</v>
      </c>
      <c r="M43" s="18">
        <f>A43+G43+E43/2+(I43-1)*F43</f>
        <v>923.3000000000001</v>
      </c>
      <c r="N43" s="49" t="s">
        <v>81</v>
      </c>
    </row>
    <row r="44" spans="1:14" ht="12.75">
      <c r="A44" s="37">
        <v>928</v>
      </c>
      <c r="B44" s="37">
        <v>960</v>
      </c>
      <c r="C44" s="22">
        <f t="shared" si="0"/>
        <v>32</v>
      </c>
      <c r="D44" s="37" t="s">
        <v>40</v>
      </c>
      <c r="E44" s="37">
        <v>0.025</v>
      </c>
      <c r="F44" s="93">
        <v>0.025</v>
      </c>
      <c r="G44" s="37">
        <f t="shared" si="9"/>
        <v>0.0125</v>
      </c>
      <c r="H44" s="38">
        <f t="shared" si="10"/>
        <v>0.0125</v>
      </c>
      <c r="I44" s="75">
        <f t="shared" si="11"/>
        <v>1279</v>
      </c>
      <c r="J44" s="76">
        <f t="shared" si="12"/>
        <v>928.0250000000001</v>
      </c>
      <c r="K44" s="67">
        <f t="shared" si="3"/>
        <v>640</v>
      </c>
      <c r="L44" s="37">
        <f t="shared" si="13"/>
        <v>944.0250000000001</v>
      </c>
      <c r="M44" s="38">
        <f t="shared" si="14"/>
        <v>959.9750000000001</v>
      </c>
      <c r="N44" s="37" t="s">
        <v>54</v>
      </c>
    </row>
    <row r="45" spans="1:14" ht="12.75">
      <c r="A45" s="37">
        <v>928</v>
      </c>
      <c r="B45" s="37">
        <v>960</v>
      </c>
      <c r="C45" s="37">
        <f t="shared" si="0"/>
        <v>32</v>
      </c>
      <c r="D45" s="37" t="s">
        <v>40</v>
      </c>
      <c r="E45" s="37">
        <v>0.05</v>
      </c>
      <c r="F45" s="93">
        <v>0.025</v>
      </c>
      <c r="G45" s="37">
        <f t="shared" si="9"/>
        <v>0.025</v>
      </c>
      <c r="H45" s="38">
        <f t="shared" si="10"/>
        <v>0.025</v>
      </c>
      <c r="I45" s="75">
        <f t="shared" si="11"/>
        <v>1277</v>
      </c>
      <c r="J45" s="76">
        <f t="shared" si="12"/>
        <v>928.05</v>
      </c>
      <c r="K45" s="67">
        <f t="shared" si="3"/>
        <v>639</v>
      </c>
      <c r="L45" s="37">
        <f t="shared" si="13"/>
        <v>944.025</v>
      </c>
      <c r="M45" s="38">
        <f t="shared" si="14"/>
        <v>959.9499999999999</v>
      </c>
      <c r="N45" s="40"/>
    </row>
    <row r="46" spans="1:14" ht="12.75">
      <c r="A46" s="37">
        <v>928</v>
      </c>
      <c r="B46" s="37">
        <v>960</v>
      </c>
      <c r="C46" s="37">
        <f t="shared" si="0"/>
        <v>32</v>
      </c>
      <c r="D46" s="37" t="s">
        <v>40</v>
      </c>
      <c r="E46" s="37">
        <v>0.1</v>
      </c>
      <c r="F46" s="93">
        <v>0.025</v>
      </c>
      <c r="G46" s="37">
        <f t="shared" si="9"/>
        <v>0.05</v>
      </c>
      <c r="H46" s="38">
        <f t="shared" si="10"/>
        <v>0.05</v>
      </c>
      <c r="I46" s="75">
        <f t="shared" si="11"/>
        <v>1273</v>
      </c>
      <c r="J46" s="76">
        <f t="shared" si="12"/>
        <v>928.0999999999999</v>
      </c>
      <c r="K46" s="67">
        <f t="shared" si="3"/>
        <v>637</v>
      </c>
      <c r="L46" s="37">
        <f t="shared" si="13"/>
        <v>944.0249999999999</v>
      </c>
      <c r="M46" s="38">
        <f t="shared" si="14"/>
        <v>959.8999999999999</v>
      </c>
      <c r="N46" s="37"/>
    </row>
    <row r="47" spans="1:14" ht="12.75">
      <c r="A47" s="17">
        <v>950</v>
      </c>
      <c r="B47" s="17">
        <v>958</v>
      </c>
      <c r="C47" s="17">
        <f t="shared" si="0"/>
        <v>8</v>
      </c>
      <c r="D47" s="26" t="s">
        <v>41</v>
      </c>
      <c r="E47" s="17">
        <v>0.2</v>
      </c>
      <c r="F47" s="96">
        <v>0.2</v>
      </c>
      <c r="G47" s="17">
        <v>0.9</v>
      </c>
      <c r="H47" s="18">
        <v>0.5</v>
      </c>
      <c r="I47" s="83">
        <f t="shared" si="11"/>
        <v>33</v>
      </c>
      <c r="J47" s="84">
        <f t="shared" si="12"/>
        <v>951</v>
      </c>
      <c r="K47" s="70">
        <f t="shared" si="3"/>
        <v>17</v>
      </c>
      <c r="L47" s="17">
        <f t="shared" si="13"/>
        <v>954.4</v>
      </c>
      <c r="M47" s="18">
        <f t="shared" si="14"/>
        <v>957.4</v>
      </c>
      <c r="N47" s="25" t="s">
        <v>42</v>
      </c>
    </row>
    <row r="48" spans="1:14" ht="12.75">
      <c r="A48" s="27">
        <v>950</v>
      </c>
      <c r="B48" s="27">
        <v>958</v>
      </c>
      <c r="C48" s="27">
        <f>B48-A48</f>
        <v>8</v>
      </c>
      <c r="D48" s="27" t="s">
        <v>43</v>
      </c>
      <c r="E48" s="27">
        <v>0.2</v>
      </c>
      <c r="F48" s="98">
        <v>0.2</v>
      </c>
      <c r="G48" s="27">
        <v>1</v>
      </c>
      <c r="H48" s="28">
        <v>0.6</v>
      </c>
      <c r="I48" s="88">
        <f t="shared" si="11"/>
        <v>32</v>
      </c>
      <c r="J48" s="89">
        <f t="shared" si="12"/>
        <v>951.1</v>
      </c>
      <c r="K48" s="72">
        <f t="shared" si="3"/>
        <v>16</v>
      </c>
      <c r="L48" s="27">
        <f t="shared" si="13"/>
        <v>954.3000000000001</v>
      </c>
      <c r="M48" s="28">
        <f t="shared" si="14"/>
        <v>957.3000000000001</v>
      </c>
      <c r="N48" s="23" t="s">
        <v>84</v>
      </c>
    </row>
    <row r="49" spans="1:14" ht="12.75">
      <c r="A49" s="17">
        <v>950</v>
      </c>
      <c r="B49" s="17">
        <v>958</v>
      </c>
      <c r="C49" s="17">
        <f t="shared" si="0"/>
        <v>8</v>
      </c>
      <c r="D49" s="17" t="s">
        <v>32</v>
      </c>
      <c r="E49" s="17">
        <v>0.4</v>
      </c>
      <c r="F49" s="96">
        <v>0.4</v>
      </c>
      <c r="G49" s="17">
        <v>0.9</v>
      </c>
      <c r="H49" s="18">
        <v>0.7</v>
      </c>
      <c r="I49" s="83">
        <f t="shared" si="11"/>
        <v>16</v>
      </c>
      <c r="J49" s="84">
        <f t="shared" si="12"/>
        <v>951.1</v>
      </c>
      <c r="K49" s="70">
        <f t="shared" si="3"/>
        <v>8</v>
      </c>
      <c r="L49" s="17">
        <f t="shared" si="13"/>
        <v>954.3000000000001</v>
      </c>
      <c r="M49" s="18">
        <f t="shared" si="14"/>
        <v>957.1</v>
      </c>
      <c r="N49" s="25" t="s">
        <v>42</v>
      </c>
    </row>
    <row r="50" spans="1:14" ht="12.75">
      <c r="A50" s="17">
        <v>950</v>
      </c>
      <c r="B50" s="17">
        <v>958</v>
      </c>
      <c r="C50" s="17">
        <f t="shared" si="0"/>
        <v>8</v>
      </c>
      <c r="D50" s="17" t="s">
        <v>31</v>
      </c>
      <c r="E50" s="17">
        <v>0.6</v>
      </c>
      <c r="F50" s="96">
        <v>0.6</v>
      </c>
      <c r="G50" s="17">
        <v>0.9</v>
      </c>
      <c r="H50" s="18">
        <v>0.5</v>
      </c>
      <c r="I50" s="83">
        <f t="shared" si="11"/>
        <v>11</v>
      </c>
      <c r="J50" s="84">
        <f t="shared" si="12"/>
        <v>951.1999999999999</v>
      </c>
      <c r="K50" s="70">
        <f t="shared" si="3"/>
        <v>6</v>
      </c>
      <c r="L50" s="17">
        <f t="shared" si="13"/>
        <v>954.8</v>
      </c>
      <c r="M50" s="18">
        <f t="shared" si="14"/>
        <v>957.1999999999999</v>
      </c>
      <c r="N50" s="25" t="s">
        <v>42</v>
      </c>
    </row>
    <row r="51" spans="1:14" ht="12.75">
      <c r="A51" s="22">
        <v>950</v>
      </c>
      <c r="B51" s="22">
        <v>958</v>
      </c>
      <c r="C51" s="22">
        <f t="shared" si="0"/>
        <v>8</v>
      </c>
      <c r="D51" s="21" t="s">
        <v>33</v>
      </c>
      <c r="E51" s="17">
        <v>0.2</v>
      </c>
      <c r="F51" s="96">
        <v>0.2</v>
      </c>
      <c r="G51" s="17">
        <v>0.9</v>
      </c>
      <c r="H51" s="18">
        <v>0.5</v>
      </c>
      <c r="I51" s="83">
        <f t="shared" si="11"/>
        <v>33</v>
      </c>
      <c r="J51" s="84">
        <f t="shared" si="12"/>
        <v>951</v>
      </c>
      <c r="K51" s="70">
        <f t="shared" si="3"/>
        <v>17</v>
      </c>
      <c r="L51" s="17">
        <f t="shared" si="13"/>
        <v>954.4</v>
      </c>
      <c r="M51" s="18">
        <f t="shared" si="14"/>
        <v>957.4</v>
      </c>
      <c r="N51" s="25" t="s">
        <v>42</v>
      </c>
    </row>
    <row r="52" spans="1:14" ht="12.75">
      <c r="A52" s="22">
        <v>950</v>
      </c>
      <c r="B52" s="22">
        <v>958</v>
      </c>
      <c r="C52" s="22">
        <f t="shared" si="0"/>
        <v>8</v>
      </c>
      <c r="D52" s="21" t="s">
        <v>34</v>
      </c>
      <c r="E52" s="17">
        <v>0.4</v>
      </c>
      <c r="F52" s="96">
        <v>0.4</v>
      </c>
      <c r="G52" s="17">
        <v>0.9</v>
      </c>
      <c r="H52" s="18">
        <v>0.5</v>
      </c>
      <c r="I52" s="83">
        <f t="shared" si="11"/>
        <v>16</v>
      </c>
      <c r="J52" s="84">
        <f t="shared" si="12"/>
        <v>951.1</v>
      </c>
      <c r="K52" s="70">
        <f t="shared" si="3"/>
        <v>8</v>
      </c>
      <c r="L52" s="17">
        <f t="shared" si="13"/>
        <v>954.3000000000001</v>
      </c>
      <c r="M52" s="18">
        <f t="shared" si="14"/>
        <v>957.1</v>
      </c>
      <c r="N52" s="25" t="s">
        <v>42</v>
      </c>
    </row>
    <row r="53" spans="1:14" ht="12.75">
      <c r="A53" s="22">
        <v>950</v>
      </c>
      <c r="B53" s="22">
        <v>958</v>
      </c>
      <c r="C53" s="22">
        <f t="shared" si="0"/>
        <v>8</v>
      </c>
      <c r="D53" s="21" t="s">
        <v>35</v>
      </c>
      <c r="E53" s="23">
        <v>0.8</v>
      </c>
      <c r="F53" s="95">
        <v>0.8</v>
      </c>
      <c r="G53" s="17">
        <v>0.9</v>
      </c>
      <c r="H53" s="18">
        <v>0.5</v>
      </c>
      <c r="I53" s="83">
        <f t="shared" si="11"/>
        <v>8</v>
      </c>
      <c r="J53" s="84">
        <f t="shared" si="12"/>
        <v>951.3</v>
      </c>
      <c r="K53" s="70">
        <f t="shared" si="3"/>
        <v>4</v>
      </c>
      <c r="L53" s="17">
        <f t="shared" si="13"/>
        <v>954.5</v>
      </c>
      <c r="M53" s="18">
        <f t="shared" si="14"/>
        <v>956.9</v>
      </c>
      <c r="N53" s="25" t="s">
        <v>42</v>
      </c>
    </row>
    <row r="54" spans="1:14" ht="12.75">
      <c r="A54" s="22">
        <v>950</v>
      </c>
      <c r="B54" s="22">
        <v>958</v>
      </c>
      <c r="C54" s="22">
        <f t="shared" si="0"/>
        <v>8</v>
      </c>
      <c r="D54" s="21" t="s">
        <v>37</v>
      </c>
      <c r="E54" s="17">
        <v>1.2</v>
      </c>
      <c r="F54" s="96">
        <v>1.2</v>
      </c>
      <c r="G54" s="17">
        <v>0.9</v>
      </c>
      <c r="H54" s="18">
        <v>0.5</v>
      </c>
      <c r="I54" s="83">
        <f t="shared" si="11"/>
        <v>5</v>
      </c>
      <c r="J54" s="84">
        <f t="shared" si="12"/>
        <v>951.5</v>
      </c>
      <c r="K54" s="70">
        <f t="shared" si="3"/>
        <v>3</v>
      </c>
      <c r="L54" s="17">
        <f t="shared" si="13"/>
        <v>955.1</v>
      </c>
      <c r="M54" s="18">
        <f t="shared" si="14"/>
        <v>956.3</v>
      </c>
      <c r="N54" s="25" t="s">
        <v>42</v>
      </c>
    </row>
    <row r="55" spans="1:14" ht="12.75">
      <c r="A55" s="22">
        <v>950</v>
      </c>
      <c r="B55" s="22">
        <v>958</v>
      </c>
      <c r="C55" s="22">
        <f t="shared" si="0"/>
        <v>8</v>
      </c>
      <c r="D55" s="22" t="s">
        <v>17</v>
      </c>
      <c r="E55" s="17">
        <v>0.4</v>
      </c>
      <c r="F55" s="96">
        <v>0.4</v>
      </c>
      <c r="G55" s="17">
        <v>0.7</v>
      </c>
      <c r="H55" s="18">
        <v>0.7</v>
      </c>
      <c r="I55" s="83">
        <f t="shared" si="11"/>
        <v>16</v>
      </c>
      <c r="J55" s="84">
        <f t="shared" si="12"/>
        <v>950.9000000000001</v>
      </c>
      <c r="K55" s="70">
        <f t="shared" si="3"/>
        <v>8</v>
      </c>
      <c r="L55" s="17">
        <f t="shared" si="13"/>
        <v>954.1000000000001</v>
      </c>
      <c r="M55" s="18">
        <f t="shared" si="14"/>
        <v>956.9000000000001</v>
      </c>
      <c r="N55" s="25" t="s">
        <v>42</v>
      </c>
    </row>
    <row r="56" spans="1:14" ht="12.75">
      <c r="A56" s="37">
        <v>1427</v>
      </c>
      <c r="B56" s="37">
        <v>1518</v>
      </c>
      <c r="C56" s="37">
        <f t="shared" si="0"/>
        <v>91</v>
      </c>
      <c r="D56" s="37" t="s">
        <v>40</v>
      </c>
      <c r="E56" s="37">
        <v>0.025</v>
      </c>
      <c r="F56" s="93">
        <v>0.025</v>
      </c>
      <c r="G56" s="37">
        <f>E56/2</f>
        <v>0.0125</v>
      </c>
      <c r="H56" s="38">
        <f aca="true" t="shared" si="15" ref="H56:H62">E56/2</f>
        <v>0.0125</v>
      </c>
      <c r="I56" s="75">
        <f t="shared" si="11"/>
        <v>3639</v>
      </c>
      <c r="J56" s="76">
        <f t="shared" si="12"/>
        <v>1427.025</v>
      </c>
      <c r="K56" s="67">
        <f t="shared" si="3"/>
        <v>1820</v>
      </c>
      <c r="L56" s="37">
        <f t="shared" si="13"/>
        <v>1472.525</v>
      </c>
      <c r="M56" s="38">
        <f t="shared" si="14"/>
        <v>1517.9750000000001</v>
      </c>
      <c r="N56" s="37" t="s">
        <v>54</v>
      </c>
    </row>
    <row r="57" spans="1:14" ht="12.75">
      <c r="A57" s="37">
        <v>1427</v>
      </c>
      <c r="B57" s="37">
        <v>1518</v>
      </c>
      <c r="C57" s="37">
        <f t="shared" si="0"/>
        <v>91</v>
      </c>
      <c r="D57" s="37" t="s">
        <v>40</v>
      </c>
      <c r="E57" s="37">
        <v>0.05</v>
      </c>
      <c r="F57" s="93">
        <v>0.025</v>
      </c>
      <c r="G57" s="37">
        <f>E57/2</f>
        <v>0.025</v>
      </c>
      <c r="H57" s="38">
        <f t="shared" si="15"/>
        <v>0.025</v>
      </c>
      <c r="I57" s="75">
        <f>FLOOR((C57-G57-H57-E57+F57)/F57,1)</f>
        <v>3637</v>
      </c>
      <c r="J57" s="76">
        <f t="shared" si="12"/>
        <v>1427.0500000000002</v>
      </c>
      <c r="K57" s="67">
        <f t="shared" si="3"/>
        <v>1819</v>
      </c>
      <c r="L57" s="37">
        <f t="shared" si="13"/>
        <v>1472.525</v>
      </c>
      <c r="M57" s="38">
        <f t="shared" si="14"/>
        <v>1517.9500000000003</v>
      </c>
      <c r="N57" s="40"/>
    </row>
    <row r="58" spans="1:14" ht="12.75">
      <c r="A58" s="37">
        <v>1427</v>
      </c>
      <c r="B58" s="37">
        <v>1518</v>
      </c>
      <c r="C58" s="37">
        <f t="shared" si="0"/>
        <v>91</v>
      </c>
      <c r="D58" s="37" t="s">
        <v>40</v>
      </c>
      <c r="E58" s="37">
        <v>0.1</v>
      </c>
      <c r="F58" s="93">
        <v>0.025</v>
      </c>
      <c r="G58" s="37">
        <f>E58/2</f>
        <v>0.05</v>
      </c>
      <c r="H58" s="38">
        <f t="shared" si="15"/>
        <v>0.05</v>
      </c>
      <c r="I58" s="75">
        <f t="shared" si="11"/>
        <v>3633</v>
      </c>
      <c r="J58" s="76">
        <f t="shared" si="12"/>
        <v>1427.1</v>
      </c>
      <c r="K58" s="67">
        <f t="shared" si="3"/>
        <v>1817</v>
      </c>
      <c r="L58" s="37">
        <f t="shared" si="13"/>
        <v>1472.5249999999999</v>
      </c>
      <c r="M58" s="38">
        <f t="shared" si="14"/>
        <v>1517.8999999999999</v>
      </c>
      <c r="N58" s="37"/>
    </row>
    <row r="59" spans="1:14" ht="12.75">
      <c r="A59" s="22">
        <v>2400</v>
      </c>
      <c r="B59" s="22">
        <v>2483.5</v>
      </c>
      <c r="C59" s="22">
        <f t="shared" si="0"/>
        <v>83.5</v>
      </c>
      <c r="D59" s="26" t="s">
        <v>16</v>
      </c>
      <c r="E59" s="17">
        <v>0.2</v>
      </c>
      <c r="F59" s="96">
        <v>0.2</v>
      </c>
      <c r="G59" s="17">
        <f>E59/2</f>
        <v>0.1</v>
      </c>
      <c r="H59" s="18">
        <f t="shared" si="15"/>
        <v>0.1</v>
      </c>
      <c r="I59" s="83">
        <f t="shared" si="11"/>
        <v>416</v>
      </c>
      <c r="J59" s="84">
        <f t="shared" si="12"/>
        <v>2400.2</v>
      </c>
      <c r="K59" s="70">
        <f t="shared" si="3"/>
        <v>208</v>
      </c>
      <c r="L59" s="17">
        <f t="shared" si="13"/>
        <v>2441.7999999999997</v>
      </c>
      <c r="M59" s="18">
        <f t="shared" si="14"/>
        <v>2483.2</v>
      </c>
      <c r="N59" s="17"/>
    </row>
    <row r="60" spans="1:14" ht="12.75">
      <c r="A60" s="22">
        <v>2400</v>
      </c>
      <c r="B60" s="22">
        <v>2483.5</v>
      </c>
      <c r="C60" s="22">
        <f t="shared" si="0"/>
        <v>83.5</v>
      </c>
      <c r="D60" s="26" t="s">
        <v>44</v>
      </c>
      <c r="E60" s="17">
        <v>0.4</v>
      </c>
      <c r="F60" s="96">
        <v>0.4</v>
      </c>
      <c r="G60" s="17">
        <f aca="true" t="shared" si="16" ref="G60:G65">E60/2</f>
        <v>0.2</v>
      </c>
      <c r="H60" s="18">
        <f t="shared" si="15"/>
        <v>0.2</v>
      </c>
      <c r="I60" s="83">
        <f t="shared" si="11"/>
        <v>207</v>
      </c>
      <c r="J60" s="84">
        <f t="shared" si="12"/>
        <v>2400.3999999999996</v>
      </c>
      <c r="K60" s="70">
        <f t="shared" si="3"/>
        <v>104</v>
      </c>
      <c r="L60" s="17">
        <f t="shared" si="13"/>
        <v>2441.9999999999995</v>
      </c>
      <c r="M60" s="18">
        <f t="shared" si="14"/>
        <v>2482.7999999999997</v>
      </c>
      <c r="N60" s="17"/>
    </row>
    <row r="61" spans="1:14" ht="12.75">
      <c r="A61" s="22">
        <v>2400</v>
      </c>
      <c r="B61" s="22">
        <v>2483.5</v>
      </c>
      <c r="C61" s="22">
        <f>B61-A61</f>
        <v>83.5</v>
      </c>
      <c r="D61" s="21" t="s">
        <v>33</v>
      </c>
      <c r="E61" s="26">
        <v>0.2</v>
      </c>
      <c r="F61" s="96">
        <v>0.2</v>
      </c>
      <c r="G61" s="17">
        <f t="shared" si="16"/>
        <v>0.1</v>
      </c>
      <c r="H61" s="18">
        <f t="shared" si="15"/>
        <v>0.1</v>
      </c>
      <c r="I61" s="83">
        <f t="shared" si="11"/>
        <v>416</v>
      </c>
      <c r="J61" s="84">
        <f t="shared" si="12"/>
        <v>2400.2</v>
      </c>
      <c r="K61" s="70">
        <f t="shared" si="3"/>
        <v>208</v>
      </c>
      <c r="L61" s="17">
        <f t="shared" si="13"/>
        <v>2441.7999999999997</v>
      </c>
      <c r="M61" s="18">
        <f t="shared" si="14"/>
        <v>2483.2</v>
      </c>
      <c r="N61" s="17"/>
    </row>
    <row r="62" spans="1:14" ht="12.75">
      <c r="A62" s="22">
        <v>2400</v>
      </c>
      <c r="B62" s="22">
        <v>2483.5</v>
      </c>
      <c r="C62" s="22">
        <f>B62-A62</f>
        <v>83.5</v>
      </c>
      <c r="D62" s="21" t="s">
        <v>34</v>
      </c>
      <c r="E62" s="26">
        <v>0.4</v>
      </c>
      <c r="F62" s="96">
        <v>0.4</v>
      </c>
      <c r="G62" s="17">
        <f t="shared" si="16"/>
        <v>0.2</v>
      </c>
      <c r="H62" s="18">
        <f t="shared" si="15"/>
        <v>0.2</v>
      </c>
      <c r="I62" s="83">
        <f t="shared" si="11"/>
        <v>207</v>
      </c>
      <c r="J62" s="84">
        <f t="shared" si="12"/>
        <v>2400.3999999999996</v>
      </c>
      <c r="K62" s="70">
        <f t="shared" si="3"/>
        <v>104</v>
      </c>
      <c r="L62" s="17">
        <f t="shared" si="13"/>
        <v>2441.9999999999995</v>
      </c>
      <c r="M62" s="18">
        <f t="shared" si="14"/>
        <v>2482.7999999999997</v>
      </c>
      <c r="N62" s="17"/>
    </row>
    <row r="63" spans="1:14" ht="12.75">
      <c r="A63" s="22">
        <v>2400</v>
      </c>
      <c r="B63" s="22">
        <v>2483.5</v>
      </c>
      <c r="C63" s="22">
        <f>B63-A63</f>
        <v>83.5</v>
      </c>
      <c r="D63" s="21" t="s">
        <v>35</v>
      </c>
      <c r="E63" s="23">
        <v>0.8</v>
      </c>
      <c r="F63" s="95">
        <v>0.8</v>
      </c>
      <c r="G63" s="49">
        <v>0.2</v>
      </c>
      <c r="H63" s="64">
        <v>0.2</v>
      </c>
      <c r="I63" s="83">
        <f t="shared" si="11"/>
        <v>103</v>
      </c>
      <c r="J63" s="84">
        <f t="shared" si="12"/>
        <v>2400.6</v>
      </c>
      <c r="K63" s="70">
        <f t="shared" si="3"/>
        <v>52</v>
      </c>
      <c r="L63" s="17">
        <f t="shared" si="13"/>
        <v>2442.2</v>
      </c>
      <c r="M63" s="18">
        <f t="shared" si="14"/>
        <v>2482.2</v>
      </c>
      <c r="N63" s="30"/>
    </row>
    <row r="64" spans="1:14" ht="12.75">
      <c r="A64" s="22">
        <v>2400</v>
      </c>
      <c r="B64" s="22">
        <v>2483.5</v>
      </c>
      <c r="C64" s="22">
        <f>B64-A64</f>
        <v>83.5</v>
      </c>
      <c r="D64" s="21" t="s">
        <v>37</v>
      </c>
      <c r="E64" s="26">
        <v>1.2</v>
      </c>
      <c r="F64" s="96">
        <v>1.2</v>
      </c>
      <c r="G64" s="49">
        <v>0.2</v>
      </c>
      <c r="H64" s="64">
        <v>0.2</v>
      </c>
      <c r="I64" s="87">
        <f t="shared" si="11"/>
        <v>69</v>
      </c>
      <c r="J64" s="84">
        <f t="shared" si="12"/>
        <v>2400.7999999999997</v>
      </c>
      <c r="K64" s="70">
        <f t="shared" si="3"/>
        <v>35</v>
      </c>
      <c r="L64" s="17">
        <f t="shared" si="13"/>
        <v>2442.7999999999997</v>
      </c>
      <c r="M64" s="18">
        <f t="shared" si="14"/>
        <v>2482.3999999999996</v>
      </c>
      <c r="N64" s="29" t="s">
        <v>80</v>
      </c>
    </row>
    <row r="65" spans="1:14" ht="12.75">
      <c r="A65" s="22">
        <v>2400</v>
      </c>
      <c r="B65" s="22">
        <v>2483.5</v>
      </c>
      <c r="C65" s="22">
        <f t="shared" si="0"/>
        <v>83.5</v>
      </c>
      <c r="D65" s="22" t="s">
        <v>17</v>
      </c>
      <c r="E65" s="17">
        <v>5</v>
      </c>
      <c r="F65" s="96">
        <v>5</v>
      </c>
      <c r="G65" s="17">
        <f t="shared" si="16"/>
        <v>2.5</v>
      </c>
      <c r="H65" s="18">
        <v>0</v>
      </c>
      <c r="I65" s="83">
        <f t="shared" si="11"/>
        <v>16</v>
      </c>
      <c r="J65" s="84">
        <f t="shared" si="12"/>
        <v>2405</v>
      </c>
      <c r="K65" s="70">
        <f>ROUNDUP(I65/2,0)</f>
        <v>8</v>
      </c>
      <c r="L65" s="17">
        <f t="shared" si="13"/>
        <v>2445</v>
      </c>
      <c r="M65" s="18">
        <f t="shared" si="14"/>
        <v>2480</v>
      </c>
      <c r="N65" s="17"/>
    </row>
  </sheetData>
  <sheetProtection/>
  <mergeCells count="1">
    <mergeCell ref="E24:M24"/>
  </mergeCells>
  <conditionalFormatting sqref="D1:D65">
    <cfRule type="containsText" priority="1" dxfId="1" operator="containsText" stopIfTrue="1" text="OQPSK">
      <formula>NOT(ISERROR(SEARCH("OQPSK",D1)))</formula>
    </cfRule>
    <cfRule type="containsText" priority="2" dxfId="0" operator="containsText" stopIfTrue="1" text="OFDM">
      <formula>NOT(ISERROR(SEARCH("OFDM",D1)))</formula>
    </cfRule>
  </conditionalFormatting>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A27"/>
  <sheetViews>
    <sheetView zoomScalePageLayoutView="0" workbookViewId="0" topLeftCell="A1">
      <selection activeCell="A44" sqref="A44"/>
    </sheetView>
  </sheetViews>
  <sheetFormatPr defaultColWidth="9.140625" defaultRowHeight="12.75"/>
  <cols>
    <col min="1" max="1" width="161.00390625" style="42" customWidth="1"/>
  </cols>
  <sheetData>
    <row r="1" ht="12.75">
      <c r="A1" s="41" t="s">
        <v>59</v>
      </c>
    </row>
    <row r="2" ht="12.75">
      <c r="A2" s="42" t="s">
        <v>57</v>
      </c>
    </row>
    <row r="3" ht="12.75">
      <c r="A3" s="45">
        <v>417.303</v>
      </c>
    </row>
    <row r="4" ht="24">
      <c r="A4" s="43" t="s">
        <v>58</v>
      </c>
    </row>
    <row r="6" ht="16.5">
      <c r="A6" s="44" t="s">
        <v>60</v>
      </c>
    </row>
    <row r="7" ht="12.75">
      <c r="A7" s="45"/>
    </row>
    <row r="8" ht="12.75">
      <c r="A8" s="46" t="s">
        <v>61</v>
      </c>
    </row>
    <row r="9" ht="12.75">
      <c r="A9" s="46" t="s">
        <v>62</v>
      </c>
    </row>
    <row r="10" ht="12.75">
      <c r="A10" s="46" t="s">
        <v>63</v>
      </c>
    </row>
    <row r="11" ht="12.75">
      <c r="A11" s="46" t="s">
        <v>64</v>
      </c>
    </row>
    <row r="12" ht="12.75">
      <c r="A12" s="46" t="s">
        <v>65</v>
      </c>
    </row>
    <row r="13" ht="12.75">
      <c r="A13" s="46" t="s">
        <v>66</v>
      </c>
    </row>
    <row r="16" ht="16.5">
      <c r="A16" s="44" t="s">
        <v>60</v>
      </c>
    </row>
    <row r="17" ht="12.75">
      <c r="A17" s="47" t="s">
        <v>64</v>
      </c>
    </row>
    <row r="18" ht="12.75">
      <c r="A18" s="47" t="s">
        <v>65</v>
      </c>
    </row>
    <row r="20" ht="12.75">
      <c r="A20" s="43" t="s">
        <v>67</v>
      </c>
    </row>
    <row r="22" ht="12.75">
      <c r="A22" s="48" t="s">
        <v>68</v>
      </c>
    </row>
    <row r="24" ht="60">
      <c r="A24" s="43" t="s">
        <v>69</v>
      </c>
    </row>
    <row r="27" ht="12.75">
      <c r="A27" s="42" t="s">
        <v>70</v>
      </c>
    </row>
  </sheetData>
  <sheetProtection/>
  <hyperlinks>
    <hyperlink ref="A8" r:id="rId1" display="http://ecfr.gpoaccess.gov/cgi/t/text/text-idx?region=DIV1;type=boolean;c=ecfr;cc=ecfr;sid=60c0601a2f07fa37b3eb399a1d4429f1;q1=guard;rgn1=Section;op2=and;q2=edge;rgn2=Section;op3=and;q3=band;rgn3=Section;view=text;idno=47;node=47%3A1.0.1.1.3;rgn=div5"/>
    <hyperlink ref="A9" r:id="rId2" display="http://ecfr.gpoaccess.gov/cgi/t/text/text-idx?region=DIV1;type=boolean;c=ecfr;cc=ecfr;sid=60c0601a2f07fa37b3eb399a1d4429f1;q1=guard;rgn1=Section;op2=and;q2=edge;rgn2=Section;op3=and;q3=band;rgn3=Section;view=text;idno=47;node=47%3A1.0.1.1.3.2;rgn=div6"/>
    <hyperlink ref="A10" r:id="rId3" display="http://ecfr.gpoaccess.gov/cgi/t/text/text-idx?region=DIV1;type=boolean;c=ecfr;cc=ecfr;sid=60c0601a2f07fa37b3eb399a1d4429f1;q1=guard;rgn1=Section;op2=and;q2=edge;rgn2=Section;op3=and;q3=band;rgn3=Section;view=text;idno=47;node=47%3A1.0.1.1.3.2.219.7;rgn=div8"/>
    <hyperlink ref="A11" r:id="rId4" display="http://ecfr.gpoaccess.gov/cgi/t/text/text-idx?region=DIV1;type=boolean;c=ecfr;cc=ecfr;sid=60c0601a2f07fa37b3eb399a1d4429f1;q1=guard;rgn1=Section;op2=and;q2=edge;rgn2=Section;op3=and;q3=band;rgn3=Section;view=text;idno=47;node=47%3A5.0.1.1.3;rgn=div5"/>
    <hyperlink ref="A12" r:id="rId5" display="http://ecfr.gpoaccess.gov/cgi/t/text/text-idx?region=DIV1;type=boolean;c=ecfr;cc=ecfr;sid=60c0601a2f07fa37b3eb399a1d4429f1;q1=guard;rgn1=Section;op2=and;q2=edge;rgn2=Section;op3=and;q3=band;rgn3=Section;view=text;idno=47;node=47%3A5.0.1.1.3.26;rgn=div6"/>
    <hyperlink ref="A13" r:id="rId6" display="http://ecfr.gpoaccess.gov/cgi/t/text/text-idx?region=DIV1;type=boolean;c=ecfr;cc=ecfr;sid=60c0601a2f07fa37b3eb399a1d4429f1;q1=guard;rgn1=Section;op2=and;q2=edge;rgn2=Section;op3=and;q3=band;rgn3=Section;view=text;idno=47;node=47%3A5.0.1.1.3.26.121.11;rgn=div8"/>
    <hyperlink ref="A17" r:id="rId7" display="http://ecfr.gpoaccess.gov/cgi/t/text/text-idx?region=DIV1;type=boolean;c=ecfr;cc=ecfr;sid=60c0601a2f07fa37b3eb399a1d4429f1;q1=guard;rgn1=Section;op2=and;q2=edge;rgn2=Section;op3=and;q3=band;rgn3=Section;view=text;idno=47;node=47%3A5.0.1.1.3;rgn=div5"/>
    <hyperlink ref="A18" r:id="rId8" display="http://ecfr.gpoaccess.gov/cgi/t/text/text-idx?region=DIV1;type=boolean;c=ecfr;cc=ecfr;sid=60c0601a2f07fa37b3eb399a1d4429f1;q1=guard;rgn1=Section;op2=and;q2=edge;rgn2=Section;op3=and;q3=band;rgn3=Section;view=text;idno=47;node=47%3A5.0.1.1.3.26;rgn=div6"/>
  </hyperlinks>
  <printOptions/>
  <pageMargins left="0.7" right="0.7" top="0.75" bottom="0.75" header="0.3" footer="0.3"/>
  <pageSetup horizontalDpi="1200" verticalDpi="1200" orientation="portrait" r:id="rId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Khurram Waheed</dc:creator>
  <cp:keywords/>
  <dc:description/>
  <cp:lastModifiedBy>Khurram Waheed</cp:lastModifiedBy>
  <dcterms:created xsi:type="dcterms:W3CDTF">2010-11-08T20:23:30Z</dcterms:created>
  <dcterms:modified xsi:type="dcterms:W3CDTF">2011-01-20T22:10:02Z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