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30" windowWidth="14550" windowHeight="1470" activeTab="0"/>
  </bookViews>
  <sheets>
    <sheet name="IEEE_Cover" sheetId="1" r:id="rId1"/>
    <sheet name="Comments" sheetId="2" r:id="rId2"/>
    <sheet name="Summary" sheetId="3" r:id="rId3"/>
  </sheets>
  <definedNames>
    <definedName name="_xlnm._FilterDatabase" localSheetId="1" hidden="1">'Comments'!$A$1:$AB$1189</definedName>
  </definedNames>
  <calcPr fullCalcOnLoad="1"/>
</workbook>
</file>

<file path=xl/comments2.xml><?xml version="1.0" encoding="utf-8"?>
<comments xmlns="http://schemas.openxmlformats.org/spreadsheetml/2006/main">
  <authors>
    <author/>
    <author>Chang, Kuor-Hsin</author>
  </authors>
  <commentList>
    <comment ref="B705" authorId="0">
      <text>
        <r>
          <rPr>
            <b/>
            <sz val="8"/>
            <color indexed="8"/>
            <rFont val="Tahoma"/>
            <family val="2"/>
          </rPr>
          <t xml:space="preserve">mschmidt:
</t>
        </r>
      </text>
    </comment>
    <comment ref="K637" authorId="1">
      <text>
        <r>
          <rPr>
            <b/>
            <sz val="8"/>
            <rFont val="Tahoma"/>
            <family val="0"/>
          </rPr>
          <t>Chang, Kuor-Hsin:</t>
        </r>
        <r>
          <rPr>
            <sz val="8"/>
            <rFont val="Tahoma"/>
            <family val="0"/>
          </rPr>
          <t xml:space="preserve">
Change "see Figure 65ao" to "(see Figure 65ao)".</t>
        </r>
      </text>
    </comment>
  </commentList>
</comments>
</file>

<file path=xl/sharedStrings.xml><?xml version="1.0" encoding="utf-8"?>
<sst xmlns="http://schemas.openxmlformats.org/spreadsheetml/2006/main" count="12036" uniqueCount="3154">
  <si>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</si>
  <si>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</si>
  <si>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</si>
  <si>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</si>
  <si>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</si>
  <si>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</si>
  <si>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</si>
  <si>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</si>
  <si>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</si>
  <si>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</si>
  <si>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802.15 TG4g Comments for Letter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</si>
  <si>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</si>
  <si>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</si>
  <si>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</si>
  <si>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</si>
  <si>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</si>
  <si>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</si>
  <si>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</si>
  <si>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</si>
  <si>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</si>
  <si>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</si>
  <si>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</si>
  <si>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</si>
  <si>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</si>
  <si>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</si>
  <si>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</si>
  <si>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IEEE 802.19 WG</t>
  </si>
  <si>
    <t>Document is incomplete.   The authors appear to admit as much as the incomplete sections are highlighted in red.</t>
  </si>
  <si>
    <t>Fill in remaining detail</t>
  </si>
  <si>
    <t>While simulation assumptions and results are critical to evaluating coexistence capability, what is even more important are the Task Group's own conclusions based on these.   What do these say about coexistence of devices built to the proposed standard with the other sytems considered?</t>
  </si>
  <si>
    <t>Include coexistence discussion</t>
  </si>
  <si>
    <t>First paragraph states "a PHY specification", while the third paragraph states "specifies a total of three PHYs"</t>
  </si>
  <si>
    <t>Change "a PHY specification" to "multiple PHY specifications"</t>
  </si>
  <si>
    <t>Table 1; last row for 922 MHz (Korea), but nothing is marked</t>
  </si>
  <si>
    <t xml:space="preserve">Either delete row or mark which new PHY is to be used.  </t>
  </si>
  <si>
    <t>Table 1; next to last row for 470 - 510 MHz (China), has two PHYs marked, but the text just before the Table states that only one PHY is used in the band.</t>
  </si>
  <si>
    <t>Either delete one of the two X's leaving one in that row, or change the text to remove this restriction.</t>
  </si>
  <si>
    <t>Second paragraph; what is a "normal device"?  Terms referring to devices included prior to this are FFD, RFD, and coordinator.</t>
  </si>
  <si>
    <t>Is a normal device an FFD, RFD, coordinator, or not FFD, not RFD, not coordinator.  Change to one of these terms or define what a normal device is.</t>
  </si>
  <si>
    <t>The use of "will" indicates certainty, however  it is not certain that a PAN coordinator will avoid colliding with the existing network by switching to another channel, if no other channel exists to switch to.</t>
  </si>
  <si>
    <t>Replace will with may</t>
  </si>
  <si>
    <t xml:space="preserve">Third sentence: is missing information or is written incorrectly.  "At least ___ of the following …"  usually wants a number.  </t>
  </si>
  <si>
    <t>fill in missing value of one</t>
  </si>
  <si>
    <t>Is there missing text indicated by the placeholder, or does this have no impact on the CA?</t>
  </si>
  <si>
    <t>Either fill in or delete clause</t>
  </si>
  <si>
    <t>Does the coordinator seize or cease?</t>
  </si>
  <si>
    <t>Replace seize with cease</t>
  </si>
  <si>
    <t>Second paragraph; one of the other 802 systems that supports GTS.  I know of no other 802 systems that support GTS as defined by 802.15.4</t>
  </si>
  <si>
    <t>Replace 802 systems by 802.15.4g systems</t>
  </si>
  <si>
    <t>What is the meaning of this sentence.  I think that the problem is "from the each"</t>
  </si>
  <si>
    <t>Delete the</t>
  </si>
  <si>
    <t>Reference to Table 8, but it does not exist.  There is a table numbered 8, but it really is Table nine.</t>
  </si>
  <si>
    <t>Add missing Table 8</t>
  </si>
  <si>
    <t>Table 8 Major Parameters of Systems in the 2.400-2483.5 MHz band should be table 9</t>
  </si>
  <si>
    <t>Change table numbering from 8 to 9 to match reference in text</t>
  </si>
  <si>
    <t>Reference to Figure 2, should be figure 3</t>
  </si>
  <si>
    <t>Change figure 2 to figure 3 in text</t>
  </si>
  <si>
    <t>Reference to Figure 3, should be figure 4</t>
  </si>
  <si>
    <t>Change figure 3 to figure 4 in text</t>
  </si>
  <si>
    <t>There is no list of interferers shown in the figure as in previous sections when various 802.x were interfering with 802.15.4x</t>
  </si>
  <si>
    <t>Delete the last sentence.</t>
  </si>
  <si>
    <t>Missing table number label</t>
  </si>
  <si>
    <t>Add missing Table number</t>
  </si>
  <si>
    <t>Where is the study for the periodic CSM beacon?  Would this not affect coexistence?</t>
  </si>
  <si>
    <t>Add missing study</t>
  </si>
  <si>
    <t>T</t>
  </si>
  <si>
    <t>E</t>
  </si>
  <si>
    <t>2.3.1</t>
  </si>
  <si>
    <t>2.3.3.1</t>
  </si>
  <si>
    <t>2.3.4</t>
  </si>
  <si>
    <t>2.3.6</t>
  </si>
  <si>
    <t>2.3.7</t>
  </si>
  <si>
    <t>2.3.8</t>
  </si>
  <si>
    <t>2.3.10</t>
  </si>
  <si>
    <t>4.1.1</t>
  </si>
  <si>
    <t>4.1.2</t>
  </si>
  <si>
    <t>4.3.1.1</t>
  </si>
  <si>
    <t>4.3.1.2</t>
  </si>
  <si>
    <t>4.3.2.1</t>
  </si>
  <si>
    <t>4.3.2.4</t>
  </si>
  <si>
    <t>Several</t>
  </si>
  <si>
    <t>14-26</t>
  </si>
  <si>
    <t>CA</t>
  </si>
  <si>
    <t>Y</t>
  </si>
  <si>
    <t>N</t>
  </si>
  <si>
    <t>Clint Chaplin</t>
  </si>
  <si>
    <t>Samsung Electronics</t>
  </si>
  <si>
    <t>Editorial</t>
  </si>
  <si>
    <t>"five new alternative"</t>
  </si>
  <si>
    <t>"five"</t>
  </si>
  <si>
    <t>Yes</t>
  </si>
  <si>
    <t>5.1a</t>
  </si>
  <si>
    <t>"characteristics of the current IEEE 802.15.4-2006"</t>
  </si>
  <si>
    <t>"characteristics of the IEEE 802.15.4-2006"</t>
  </si>
  <si>
    <t>6.1.2</t>
  </si>
  <si>
    <t>While this paragraph attemps to justify why the table was modified, it doesn't belong in the standard</t>
  </si>
  <si>
    <t>Delete the paragraph addition.</t>
  </si>
  <si>
    <t>7.2.2.4a.2</t>
  </si>
  <si>
    <t>"scheme shall be conducted using the CSM specified in (see 6.1a)."  You are missing something here.</t>
  </si>
  <si>
    <t>Complete the sentence</t>
  </si>
  <si>
    <t>7.3a.2</t>
  </si>
  <si>
    <t>"The frequency bands supported, defined in , shall be encoded as shown in Figure 103d" You are missing something here</t>
  </si>
  <si>
    <t>Supply the missing info</t>
  </si>
  <si>
    <t>"band identifier in corresponding to the bit-index into the map" Something is missing here</t>
  </si>
  <si>
    <t>6.3a.1.4</t>
  </si>
  <si>
    <t>"where addition is modulo-2 addition (addition over GF(2))"</t>
  </si>
  <si>
    <t>"where  is modulo-2 addition (addition over GF(2))" where  is the circle around the plus symbol.</t>
  </si>
  <si>
    <t>Alan Wong</t>
  </si>
  <si>
    <t>Toumaz Technology</t>
  </si>
  <si>
    <t>6.1.1</t>
  </si>
  <si>
    <t>Filtered FSK is used consistantly within Table 1 without any definition of what the level of filtering is</t>
  </si>
  <si>
    <t>Define the filtering level for Filtered FSK modulations</t>
  </si>
  <si>
    <t>Benjamin A. Rolfe</t>
  </si>
  <si>
    <t>Blind Creek Associates, Silver Spring Networks</t>
  </si>
  <si>
    <t>NCBPS , NDBPS are not really acronyms, they are variables in equations (N with a subscript).   These need not be in clause 4, but if they are they should be formatted as N with subscript, as they are used in the text. They should be defined where they are used. Be consistent with the base standard.</t>
  </si>
  <si>
    <t>Remove from clause 4 or format as N+subscript</t>
  </si>
  <si>
    <t>First bullet item is incorrect as this no longer describes the over the air data rates.</t>
  </si>
  <si>
    <t xml:space="preserve">End sentence at "rates" and delete the rest: sentence becomes "Multiple over the air data rates." </t>
  </si>
  <si>
    <t>Extraneous text in bullet item.</t>
  </si>
  <si>
    <t>Remove "[ultra-wide band}" text.
(UWB)]".</t>
  </si>
  <si>
    <t xml:space="preserve">Last bullet item is extraneous in this clause, as channelization and bands are not general characteristics if a WPAN, they are characteristics of a specific PHY, and covered in appropriate PHY clauses. </t>
  </si>
  <si>
    <t xml:space="preserve">Remove text </t>
  </si>
  <si>
    <t>This sentence is incorrect. It has several problems. First, since 2007 15.4 compliant devices have been possible that do not implement the 2003 PHY. Second, as worded it suggests an SUN device can NOT also implement a 2003 compatible PHY, which isn't really what we'd like. Lastly, we don't need to say any of it at all.</t>
  </si>
  <si>
    <t>Remove paragraph.</t>
  </si>
  <si>
    <t>There are 11 PHYs total including 4g’s 3, not counting 4f’s 2  (we could surpass 802.11 with these amendments!).  Delete this edit as the entire paragraph needs to go away (it's been removed in LB 58 draft).  The added text is redundant as the same thing is said in the next sub-clause.</t>
  </si>
  <si>
    <t>5.5.5a</t>
  </si>
  <si>
    <t>This clause appears in the wrong order. 5.5 should come after 5.4, no?</t>
  </si>
  <si>
    <t>Move t the right place.</t>
  </si>
  <si>
    <t>5.5.3</t>
  </si>
  <si>
    <t xml:space="preserve">The text from line 17 through line 2 of page 10 are redundant with what is in the base standard. </t>
  </si>
  <si>
    <t>5.5.4.3</t>
  </si>
  <si>
    <t xml:space="preserve">Add "(ANSI X3.66-1979)" after "CRC" on line 44 for consistency. </t>
  </si>
  <si>
    <t>Change to: "or a 32-bit (ANSI X3.66-1979) CRC is used</t>
  </si>
  <si>
    <t>6.1.2.5a</t>
  </si>
  <si>
    <t xml:space="preserve">As written GL is not defined for the 2.4GHz band.  </t>
  </si>
  <si>
    <t xml:space="preserve">Add "and GL is ChanSpacing/2" after "5MHz" and before the period, </t>
  </si>
  <si>
    <t>6.2.1.1.1</t>
  </si>
  <si>
    <t xml:space="preserve">Parameter MROQPSKRateMode is included in the PD-DATA.indication (passed to the MAC) but it is not used by the MAC nor passed to the NHL (via the MCPS-DATA.indication). </t>
  </si>
  <si>
    <t>Delete parameter</t>
  </si>
  <si>
    <t xml:space="preserve">Parameter MROQPSKSpreadingMode is included in the PD-DATA.indication (passed to the MAC) but it is not used by the MAC nor passed to the NHL (via the MCPS-DATA.indication). </t>
  </si>
  <si>
    <t>6.1a</t>
  </si>
  <si>
    <t>“phyMRFSKSFD” doesn't exist, but phySUNMRFSKSFD” does.</t>
  </si>
  <si>
    <t>Use PIB attribute name consistently throughout.</t>
  </si>
  <si>
    <t>6.2.1.1.3</t>
  </si>
  <si>
    <t xml:space="preserve">Term "mode" is ambiguous and contradicts how the term "mode" is used in the base standard.  Replace with "PHY mode" everywhere "mode" is used to mean PHY mode, such as everywhere "mode switch" is used. </t>
  </si>
  <si>
    <t>Change "mode switch" to "PHY mode switch" throughout.</t>
  </si>
  <si>
    <t>“containing PSDU” (“the” missing before PSDU); “using TXchannel” is redundant.”</t>
  </si>
  <si>
    <t>Add "the" and remove "using Txchannel"</t>
  </si>
  <si>
    <t>6.2.1.2.2</t>
  </si>
  <si>
    <t xml:space="preserve">seems like the edits to the sentence starting "The PD-DATA.confirm primitive will…" got pasted in the wrong place: "if ModeSwitch is TRUE this means both…" needs to be rearranged. </t>
  </si>
  <si>
    <t>Change to: The PD-DATA.confirm primitive will return a status of either SUCCESS, indicating that the request to transmit was successful ,or an error code of RX_ON, TRX_OFF, or BUSY_TX,  UNSUPPORTED_TX_CHANNEL, UNSUPPORTED_PPDU_FEC,  UNSUPPORTED_MODE_SWITCHING, or UNSUPPORTED_MR_OQPSK_SPREADING_MODE.  , If ModeSwitch is TRUE in the PD-DATA.Request, success means both the mode switch PPDU and the following PPDU were transmitted successfully.</t>
  </si>
  <si>
    <t>6.12a.4</t>
  </si>
  <si>
    <t xml:space="preserve">“The single-sided clock frequency tolerance T, in ppm, shall be set as follows” isn’t clear what  externally visible characteristic is being specified.     Phrase “tolerance shall be set” isn't clear what "set" means. Discussion of clock tolerance suggests an implementation, but the standard can not specify an implementation, only the  characteristics of the transmitted signal which a receiving device must be able to capture and demodulate. </t>
  </si>
  <si>
    <t>clarify that this is the transmitter frequency tolerance that is being specified.</t>
  </si>
  <si>
    <t>Sentence is redundant; last sentence in sub-clause says all regulatory requirements will be met.</t>
  </si>
  <si>
    <t>Delete sentence</t>
  </si>
  <si>
    <t>6.12c</t>
  </si>
  <si>
    <t>This bullet list repeats normative text given in Table 1.</t>
  </si>
  <si>
    <t xml:space="preserve"> Delete redundant text</t>
  </si>
  <si>
    <t>The sentence "At least one of the defined frequency bands shall be implemented when supporting SUN applications" is incorrect (not all SUN applications will require MR-O-QPSK PHYs).</t>
  </si>
  <si>
    <t>Change to "An MR-O-QPSK compliant device shall support at least one of the  frequency bands designated in Table 1".</t>
  </si>
  <si>
    <t>If the PHR is transmitted using DSSS and only the PSDU may be sent using MDSSS, how is it possible for a compliant device to implement only MDSSS?</t>
  </si>
  <si>
    <t xml:space="preserve">Clarify what is required for an MR-O-QPSK implementation to be conformant. </t>
  </si>
  <si>
    <t>6.12c.1.1</t>
  </si>
  <si>
    <t>"shall be" is repeated.</t>
  </si>
  <si>
    <t>Delete extra "shall be" or relocate where a "shall be" is missing.</t>
  </si>
  <si>
    <t>6.12c.1.2</t>
  </si>
  <si>
    <t>"respectively" grammatically incorrect</t>
  </si>
  <si>
    <t>delete "respectively"</t>
  </si>
  <si>
    <t>The last sentence appears to be incomplete</t>
  </si>
  <si>
    <t>Complete sentence</t>
  </si>
  <si>
    <t>Figure 65ae and elsewhere in this clause:  "SpreadingMode" is used in numerous places, but where the value comes from is not stated. I believe this sis supposed to be MROQPSKSpreadingMode (parameter in the PD-DATA.request).</t>
  </si>
  <si>
    <t>Clarify.  Either refer to "MROQPSKSpreadingMode as specified in the PD-DATA.REQUEST" of clarify where the value of SpreadingMode comes from.</t>
  </si>
  <si>
    <t xml:space="preserve">6.13.6 </t>
  </si>
  <si>
    <t>Added text "and an OFDM receiver, which shall provide a maximum
PER of 10% with a PSDU length of 250 octets with a receiver maximum input level greater than or equal to -20 dBm."  seems inappropriate here and is inconsistent with 6.1.7. "maximum power level of the desired signal present at the input of the receiver"  should state a level, don't need "greater than or..." and don't need PER conditions stated here - repeats normative material, repeats what is in  6.1.7 (says the same thing but sated differently) .  Sensitivity conditions are in 6.1.7.  When I go through all that, it is saying the max input is -20dBm, which is already stated in the base standard.</t>
  </si>
  <si>
    <t xml:space="preserve">Delete the added  text. </t>
  </si>
  <si>
    <t>7.3a</t>
  </si>
  <si>
    <t>Change the title of the subclause to something describing the content more accurately. "PIB Attribute Coordination" suggests a general mechanism which would not be trivial to create, as a PIB is a conceptual interface, not a physical entity. To generalize this we would need to specify precisely how each attribute is coded for transmission, in a normative clause, such as is done here for two attributes.</t>
  </si>
  <si>
    <t>"Message formats for exchange of MR-FSK PHY Capabilities"</t>
  </si>
  <si>
    <t xml:space="preserve">  "frequency band identifier" needs a cross-reference to where it is defined (7.3a.2);  </t>
  </si>
  <si>
    <t>Provide xref</t>
  </si>
  <si>
    <t>Much of this subclause appers to descrive how to use MAC features to facilitate an exchange of information used by a higher layer entity.This is should be an informative annex.</t>
  </si>
  <si>
    <t>move to an informative annex.</t>
  </si>
  <si>
    <t>This subclause repeats normative text contained in 802.15.4e Draft 2)</t>
  </si>
  <si>
    <t>Ensure consistency with 4e drart to prevent a conflict.</t>
  </si>
  <si>
    <t>Missing reference "defined in ,"</t>
  </si>
  <si>
    <t>Title suggests applicable to all SUN PHYs and considerable info is given for various PHY modes, but as defined the first octet is  MR-FSK PHY  specific.</t>
  </si>
  <si>
    <t>Clarify</t>
  </si>
  <si>
    <t>7.3a.1</t>
  </si>
  <si>
    <t>Use the EBR for the query, adding attribute ID and response IEs to table 80o and 80p of 4e draft 2. See also 15-10-0848-00-004g for EBR enhancements.</t>
  </si>
  <si>
    <t>Change query to use EBR as described in 15-10-0848-00-004g</t>
  </si>
  <si>
    <t>7.3a.3</t>
  </si>
  <si>
    <t>Rename and re-write so as to remove impression this is a general mechanism for transmitting attribute values, as it is only defined for two specific attributes</t>
  </si>
  <si>
    <t>rename "generic PHY and Mode Switch information formats". Clarify purpose.</t>
  </si>
  <si>
    <t>7.5.6.4.2</t>
  </si>
  <si>
    <t>Delayed acknowledgement needs to be fully defined (when does MAC use it, how does it know how long to delay, etc).</t>
  </si>
  <si>
    <t>clarify</t>
  </si>
  <si>
    <t>Bob Mason</t>
  </si>
  <si>
    <t>Elster Solutions</t>
  </si>
  <si>
    <t>Data rates listed are not the complete set</t>
  </si>
  <si>
    <t>Delete "of 851 kp/s, 250 kp/s, 100 kb/s, 40 kb/s, 20 kb/s"</t>
  </si>
  <si>
    <t>5.2a</t>
  </si>
  <si>
    <t>The wording of the first bullet to support the Generic PHY is not clear</t>
  </si>
  <si>
    <t>Change to:
"- the flexibility to use a standard defined mechanism to interface to previously deployed devices; and"</t>
  </si>
  <si>
    <t>6.1.2.7</t>
  </si>
  <si>
    <r>
      <t xml:space="preserve">The reference to </t>
    </r>
    <r>
      <rPr>
        <i/>
        <sz val="10"/>
        <rFont val="Arial"/>
        <family val="2"/>
      </rPr>
      <t>phyChannelsSupported</t>
    </r>
    <r>
      <rPr>
        <sz val="10"/>
        <rFont val="Arial"/>
        <family val="2"/>
      </rPr>
      <t xml:space="preserve"> is incorrect</t>
    </r>
  </si>
  <si>
    <r>
      <t xml:space="preserve">Change to:
"….may have multiple channel page 7 entries in </t>
    </r>
    <r>
      <rPr>
        <i/>
        <sz val="10"/>
        <rFont val="Arial"/>
        <family val="2"/>
      </rPr>
      <t>phySUNPageEntries Supported</t>
    </r>
    <r>
      <rPr>
        <sz val="10"/>
        <rFont val="Arial"/>
        <family val="2"/>
      </rPr>
      <t>"</t>
    </r>
  </si>
  <si>
    <t>6.1.7</t>
  </si>
  <si>
    <t>36-44</t>
  </si>
  <si>
    <t xml:space="preserve">The PSDU length used for receiver sensitivity tests should be consistent for all SUN PHYs. </t>
  </si>
  <si>
    <t>Change the PSDU length to 250 octets for all SUN PHYs</t>
  </si>
  <si>
    <t>Table 8</t>
  </si>
  <si>
    <t>The valid range for NewModeSUNPage is incorrect.</t>
  </si>
  <si>
    <t>Change the valid range from an enumeration of NewModePage7, NewModePage8 to a 32-bit integer that is per the SUN channel page definition and re-word the Description to state that the NewModeSUNPage is the 32-bit channel page definition for the new mode, where the channel page defines the modulation scheme and PHY mode.</t>
  </si>
  <si>
    <t>insert the word the</t>
  </si>
  <si>
    <r>
      <t xml:space="preserve">Change the sentence to:
"If ModeSwitch is TRUE, the PHY entity will construct a mode switch PPDU and a following PPDU containing </t>
    </r>
    <r>
      <rPr>
        <b/>
        <sz val="10"/>
        <rFont val="Arial"/>
        <family val="2"/>
      </rPr>
      <t>the</t>
    </r>
    <r>
      <rPr>
        <sz val="10"/>
        <rFont val="Arial"/>
        <family val="2"/>
      </rPr>
      <t xml:space="preserve"> PSDU, then ….</t>
    </r>
  </si>
  <si>
    <t>Table 10</t>
  </si>
  <si>
    <t>Definition of FCSLength should be consistent with previous definitions</t>
  </si>
  <si>
    <t>Change type to enumeration and valid range to SHORT_FCS, LONG_FCS. Change description to match these changes.</t>
  </si>
  <si>
    <t>36-43</t>
  </si>
  <si>
    <t>MROQPSK parameters don't need to be passed to the MAC</t>
  </si>
  <si>
    <t>Delete rows for MROQPSK-RATEMode and MROQPSK-SpreadingMode</t>
  </si>
  <si>
    <t>clarify that zero indicates page 7</t>
  </si>
  <si>
    <r>
      <t xml:space="preserve">change "When the PAGE field is zero, the interpretation….."
To:
"When the PAGE field is zero </t>
    </r>
    <r>
      <rPr>
        <b/>
        <sz val="10"/>
        <rFont val="Arial"/>
        <family val="2"/>
      </rPr>
      <t>(channel page 7)</t>
    </r>
    <r>
      <rPr>
        <sz val="10"/>
        <rFont val="Arial"/>
        <family val="2"/>
      </rPr>
      <t>, the interpretation…..</t>
    </r>
  </si>
  <si>
    <t>The definition of the Mode field is not defined for the case where the PAGE field equals 1.</t>
  </si>
  <si>
    <r>
      <t xml:space="preserve">Insert the following text:
"When the PAGE field is one (channel page 8), the MODE field selects the element (0-15) in </t>
    </r>
    <r>
      <rPr>
        <i/>
        <sz val="10"/>
        <rFont val="Arial"/>
        <family val="2"/>
      </rPr>
      <t>phySUNGenericPHYDescriptors</t>
    </r>
    <r>
      <rPr>
        <sz val="10"/>
        <rFont val="Arial"/>
        <family val="2"/>
      </rPr>
      <t>."</t>
    </r>
  </si>
  <si>
    <t>6.3a.1.5</t>
  </si>
  <si>
    <t>Change the sentence to:
"The PSDU field is the PHY payload."
(Delete the remainder of the sentence)</t>
  </si>
  <si>
    <t>6.12a.1</t>
  </si>
  <si>
    <t>53-54</t>
  </si>
  <si>
    <t>If we're not specifying a filtering mechanism for FSK, why do we insist that if GFSK is used BT must be equal to 0.5?</t>
  </si>
  <si>
    <t>Delete the following sentence:
"If GFSK is used as the form of filtered FSK, then the BT value shall be 0.5 for the frequency bands in Table 75a and Table 75b."</t>
  </si>
  <si>
    <t>Table 30</t>
  </si>
  <si>
    <t>15-16</t>
  </si>
  <si>
    <t>Clarify channel page for aCCATime</t>
  </si>
  <si>
    <t>Change:
"….at the lowest mandatory symbol rate for that channel page." 
to:
"…at the lowest mandatory symbol rate for the specific 32-bit channel page definition."</t>
  </si>
  <si>
    <t>Table 31</t>
  </si>
  <si>
    <t>Clarify valid range of phyCurrentSUNPageEntry</t>
  </si>
  <si>
    <t>Change valid range to:
32-bit field per the SUN channel page definition (see Figure 22a)</t>
  </si>
  <si>
    <t>9-19</t>
  </si>
  <si>
    <t xml:space="preserve">The 16-bit PHY mode only applies to the FSK PHYs. </t>
  </si>
  <si>
    <t>Delete: "but only one particular PHY mode will be selected in the bit in the 16-bit PHY Mode field will be set to indicate the current mode" and change the following sentence to: 
"If it is a channel page 7 entry, only one particular frequency band, modulation scheme, and mode will be defined. If it is a channel page 8 entry, the set bit indicates the index or ID in the ....."</t>
  </si>
  <si>
    <t>Related parameters should be grouped together.</t>
  </si>
  <si>
    <t>Group phySUNNumGenericPHYDescriptors so it immediately precedes phySUNGenericPHYDescriptors.  Group phyNumSUNPageEntriesSupported so it immediately precedes phySUNPageEntriesSupported. Etc.</t>
  </si>
  <si>
    <t>Improve description of phySUNPageEntriesSupported</t>
  </si>
  <si>
    <t>Add:
For channel page 7 entries, there is only one entry for a given frequency band and modulation scheme. If the Generic PHY mechanism is supported, there is only one page 8 entry, and bits 0-15 for each of the supported Generic PHY defined modes</t>
  </si>
  <si>
    <t>7.1.5a</t>
  </si>
  <si>
    <t>All references to Coex-beacon should be replaced and aligned with the Enhanced Beacon defined by 4e</t>
  </si>
  <si>
    <t>Align the Coex beacon with the 4e enhanced beacon</t>
  </si>
  <si>
    <t>7.1.5a.1.2</t>
  </si>
  <si>
    <t>It says that the NOTIFY.indication primitive is only issued to the NHL when the coex beacon frame contains one or more octets of payload. It is not clear which payload is reference and the NOTIFY.indication should be sent whenever the beacon is received</t>
  </si>
  <si>
    <t>The NOTIFY.indication should be sent whenever the beacon is received.</t>
  </si>
  <si>
    <t>Table 77</t>
  </si>
  <si>
    <t>28</t>
  </si>
  <si>
    <t>In the Valid Range field for NewModeSUNPage, "7" is missing from "NewModePage".</t>
  </si>
  <si>
    <t>Change "NewModePage" to "NewModePage7".</t>
  </si>
  <si>
    <t>Table 91a</t>
  </si>
  <si>
    <t>5-6</t>
  </si>
  <si>
    <t>The description of CBSN is incorrect.</t>
  </si>
  <si>
    <t>Change the Description from "The sequence number added to the transmitted coex-beacon frame." to "The sequence number for the received coex-beacon."</t>
  </si>
  <si>
    <t>Table 91b</t>
  </si>
  <si>
    <t>19-20</t>
  </si>
  <si>
    <t>The caption for Table 91b is incorrect.</t>
  </si>
  <si>
    <t>Change the caption of Table 91b from "MLME-COEX-BEACON-NOTIFY.indication parameters" to "Elements of PANDescriptor".</t>
  </si>
  <si>
    <t>7.1.5a.1.1</t>
  </si>
  <si>
    <t>"Frequency Hopping Specification" should be part of Table 91b.</t>
  </si>
  <si>
    <t>Add "Frequency Hopping Specification" to Table 91b.</t>
  </si>
  <si>
    <t>7.1.11a.1.2</t>
  </si>
  <si>
    <t>37</t>
  </si>
  <si>
    <t>Channel scan can and should be used to search for an existing network with the same PHY as well. With the addition of frequency hopping PHY modes, there is not a standard defined method of scanning for other frequency hopping networks</t>
  </si>
  <si>
    <t>Delete "with a different PHY"</t>
  </si>
  <si>
    <t>7.1.5a.1.3</t>
  </si>
  <si>
    <t xml:space="preserve">For MLME-SCAN.request and similar primitives, the legacy channel page definition (0-31) is not sufficient to define the actual PHY mode. </t>
  </si>
  <si>
    <t>In Table 103, add PhySUNPageEntry to the list of parameters. This parameter is only used if ChannelPage = 7 or 8.</t>
  </si>
  <si>
    <t>7.1.11a.1.1</t>
  </si>
  <si>
    <t>36-38</t>
  </si>
  <si>
    <t>The appropriate usage section states that the Coex Beacon is used to search for a network with a different PHY within the POS of the device. For frequency hopping networks, it is equally, if not more, important for two devices using FSK with frequency hopping to have standard defined methods to find each other. The mechanisms should include discovery of devices that may use the same PHY when multiple channels (e.g. frequency hopping systems) are used.</t>
  </si>
  <si>
    <t>Change wording to include discovery of an existing frequency hopping network.</t>
  </si>
  <si>
    <t>Table 104a</t>
  </si>
  <si>
    <t>The range of 0-26 for ScanChannel is insufficient and needs to account for the SUN PHYs</t>
  </si>
  <si>
    <t>Change the valid range to 0-65535</t>
  </si>
  <si>
    <t>ScanDurationNBPAN does not adequately define the time period. aMinNBPANTimeUnit is not defined in the document.</t>
  </si>
  <si>
    <t>Define the valid range of ScanDurationNBPAN in msec without  using a NBPANTimeUnit constant.</t>
  </si>
  <si>
    <t>Channel page is not sufficiently defined for SUN PHYs, but it may not be needed.</t>
  </si>
  <si>
    <t>Since the CSM mode is defined, the CSM signaling would be done using a defined mode for the specific PHY. The decision as to which specific PHY mode to use could be based on the value of phyCurrentSunPageEntry.</t>
  </si>
  <si>
    <t>Table 104b</t>
  </si>
  <si>
    <t>The Channel page definition (0-31) is insufficient, but it should not need to be reported in the confirm primitive.</t>
  </si>
  <si>
    <t>Remove ChannelPage from the list of parameters.</t>
  </si>
  <si>
    <t>7.1.14.1.3</t>
  </si>
  <si>
    <t>Table 108</t>
  </si>
  <si>
    <t xml:space="preserve">The definition of "CoexBeaconNBPAN" in Table 108, "NBPAN Coex-beacon Order" in Figure 92b, and "macNBPANCoexBeaconOrder" in Table 127 are not consistent. </t>
  </si>
  <si>
    <t>Make them consistent.</t>
  </si>
  <si>
    <t>The time between coex beacons in a NB PAN is described here as milliseconds with a range of 0-255. This range is insufficient and should allow for a range of at least several seconds between coex beacons</t>
  </si>
  <si>
    <t>Increase the upper limit for the valid range to 10 seconds.</t>
  </si>
  <si>
    <t>7.2.2.4a.2.</t>
  </si>
  <si>
    <t>The information in the "PHY Mode Control" field is not sufficient to define a PHY mode.  The PHY mode control subfield and symbol rate options should not be defined here, but rather pointed to in the Sun channel page definitions.</t>
  </si>
  <si>
    <t xml:space="preserve">The PHY mode returned in the Coex Specfication field should include the 32-bit channel page definition of the operating mode in use by the network. </t>
  </si>
  <si>
    <t>7.2.2.4a.3</t>
  </si>
  <si>
    <t xml:space="preserve">The field name "Extended Bitmap" does not convey what the field is used for. </t>
  </si>
  <si>
    <t>Change to "Extended Channel Bitmap"</t>
  </si>
  <si>
    <t>The timing information described is not clear.</t>
  </si>
  <si>
    <t>Clarify with text or by referencing the appropriate section(s) in the 4e draft.</t>
  </si>
  <si>
    <t>The Channel page description is inadequate for SUN PHYs</t>
  </si>
  <si>
    <t>Define the channel page in a manner that supports the SUN PHYs.</t>
  </si>
  <si>
    <t>Change "PHY Configuration subfield are set indicate the status" to "PHY Configuration subfield indicate the status"</t>
  </si>
  <si>
    <t>See comment</t>
  </si>
  <si>
    <t>Statement that hop sequence 0 is well known and need never be carried inline may be valid, but where is hop sequence 0 defined?</t>
  </si>
  <si>
    <t>Define hop sequence 0.</t>
  </si>
  <si>
    <t>The current hop in the sequence should be set based on the index into the hopping sequence. The ASN is not defined and is not needed</t>
  </si>
  <si>
    <t>Define the current hop as the index in the hopping sequence.</t>
  </si>
  <si>
    <t xml:space="preserve">Timeslot information is not well defined. Are timeslots only applicable to a beacon enabled PAN. </t>
  </si>
  <si>
    <t>Define timeslots and clarify when timeslots are used.</t>
  </si>
  <si>
    <r>
      <t xml:space="preserve">In the SUN PHY Capabilities IE, the information for frequency bands and PHY types should be combined and the </t>
    </r>
    <r>
      <rPr>
        <i/>
        <sz val="10"/>
        <rFont val="Arial"/>
        <family val="2"/>
      </rPr>
      <t>phySUNPageEntriesSupported</t>
    </r>
    <r>
      <rPr>
        <sz val="10"/>
        <rFont val="Arial"/>
        <family val="2"/>
      </rPr>
      <t xml:space="preserve"> should be transferred. If there is a desire to compress the sizes, the definitions from clause 6 should be referenced as compared to being re-defined here.</t>
    </r>
  </si>
  <si>
    <r>
      <t xml:space="preserve">Send the 32-bit SUN PHY page for each frequency band/modulation scheme supported by the device. This should align with </t>
    </r>
    <r>
      <rPr>
        <i/>
        <sz val="10"/>
        <rFont val="Arial"/>
        <family val="2"/>
      </rPr>
      <t>phySUNPageEntriesSupported</t>
    </r>
    <r>
      <rPr>
        <sz val="10"/>
        <rFont val="Arial"/>
        <family val="2"/>
      </rPr>
      <t>.</t>
    </r>
  </si>
  <si>
    <t>There are two section references that are blank.</t>
  </si>
  <si>
    <t>If this section remains, fill in the correct section references.</t>
  </si>
  <si>
    <t>PIB Attribute "Value" is used in Figure 103f but in the text it is mentioned as PIB attribute "data" (line 3 of page 129).</t>
  </si>
  <si>
    <t>Change "PIB Attribute Value 1" to "PIB Attribute Data 1".</t>
  </si>
  <si>
    <t>7.3a.3.2</t>
  </si>
  <si>
    <t>"preamble cycles" should be "preamble repetitions".</t>
  </si>
  <si>
    <t>Change "preamble cycles" to "preamble repetitions".</t>
  </si>
  <si>
    <t>7.4.2</t>
  </si>
  <si>
    <t>Remove aNBPANSlotDuration. aNBPANSlotDuration is defined as a value of aBaseSlotDuration. Using both is redundant. Neither is needed.</t>
  </si>
  <si>
    <t>Time information for a non-beacon PAN can be specified with one number as compared to using a slot duration that is then used elsewhere to compute a time. Specify as one parameter that defines the time in milliseconds between beacons.</t>
  </si>
  <si>
    <t>Communication parameters to be used to transmit the coex beacon (or enhanced beacon) must be properly defined to allow devices to communicate.  When the PHY mode used for CSM requires frequency hopping, parameters must be defined for how long a device must wait to hear a beacon before it can assume that another network is not operating in the band.</t>
  </si>
  <si>
    <t xml:space="preserve">For each frequency band, a list of channels to be used and the hopping dwell times must be established. This allows the device waiting to hear a beacon to determine the time required to wait on a specific channel before it can assume that a network is not operating in the same POS. Reducing the number of channels used for CSM (without reducing the number of channels used for other network activiites) reduces the overhead "hit" to the real network. </t>
  </si>
  <si>
    <t>CSM requires a coex beacon to be sent at a very frequent interval and also requires a device receiving the CSM message to be listening when the message is transmitted. It is not clear how timing information is coordinated to ensure that the transmitting and receiving devices are synchronized such that they can communicate on a given channel at a given time.</t>
  </si>
  <si>
    <t>Define rules by which devices can synchronize communication parameters such that they can communicate using CSM. To minimize the impact on an operating network, this is likely to require a passive scan, where the existing network is required to send the beacon in CSM at regular intervals and the receiving device is required to wait for a defined period of time on a given channel before assuming that another network does not exist.</t>
  </si>
  <si>
    <t>Annex D</t>
  </si>
  <si>
    <t>D.7.2.2</t>
  </si>
  <si>
    <t>A PSDU size of 2047 should not be mandatory for SUN devices. While the protocol supports this value, there may be a variety of devices in the network and devices may choose to implement a smaller max packet size.</t>
  </si>
  <si>
    <t>Remove the PSDU size requirement</t>
  </si>
  <si>
    <t>D.7.2.3</t>
  </si>
  <si>
    <t>Is CSM defined for all frequency bands, even those that only have one PHY mode? All frequency bands are not listed in Table 6a.</t>
  </si>
  <si>
    <t>Clarify if CSM is required for bands where there is only one PHY mode.</t>
  </si>
  <si>
    <t xml:space="preserve">Why is RF8.1 status = FD1&amp;FD6:M? Is it also not mandatory that a reduced function SUN device support operating mode #1? </t>
  </si>
  <si>
    <t>Change to FD6:M</t>
  </si>
  <si>
    <t>D.7.3.2</t>
  </si>
  <si>
    <t>4-octets FCS should be 4-octet FCS</t>
  </si>
  <si>
    <t>For MF5, receiver status should be FD6:M</t>
  </si>
  <si>
    <t>For MF6, receiver status should be FD6:M</t>
  </si>
  <si>
    <t>Annex M</t>
  </si>
  <si>
    <t>M.1</t>
  </si>
  <si>
    <r>
      <t xml:space="preserve">change "parameters necessary to define a PHY mode, …." to "parameters necessary to define a </t>
    </r>
    <r>
      <rPr>
        <b/>
        <sz val="10"/>
        <rFont val="Arial"/>
        <family val="2"/>
      </rPr>
      <t>FSK</t>
    </r>
    <r>
      <rPr>
        <sz val="10"/>
        <rFont val="Arial"/>
        <family val="2"/>
      </rPr>
      <t xml:space="preserve"> PHY mode, …."</t>
    </r>
  </si>
  <si>
    <t>change "and every supported mode is a table entry in the PIB attribute…." to "and every supported mode is an entry in the PIB attribute…."</t>
  </si>
  <si>
    <t>Texas Instruments</t>
  </si>
  <si>
    <t xml:space="preserve">Insufficient information is given as to the source of the new mode. </t>
  </si>
  <si>
    <t>Reference to ModeSwitchParameterEntry and/or forward reference to a comple description of the mode switch mechanism is required.</t>
  </si>
  <si>
    <t>Redundant/inconsistent wording used in table. 'not supported', 'either disabled or not supported', 'not supported by the current PHY configuration'</t>
  </si>
  <si>
    <t>Replace with just 'not supported' or explain sematics if the intent is to have distinct meanings.</t>
  </si>
  <si>
    <t>All checksum/hashing/lfsr functions should be accompanied by reference vectors to avoid misunderstandings.</t>
  </si>
  <si>
    <t>Add reference vectors.</t>
  </si>
  <si>
    <t>Description text in lines 15 through 39 is relevant for PHY, while this is a MAC chapter. The MAC shall only pass these parameters on to PHY the PHY sematics are immaterial to the MAC.</t>
  </si>
  <si>
    <t>Replace description of ModeSwitch, NewModeSUNPage and ModeSwitchParameterEntry with 'pass to PHY'</t>
  </si>
  <si>
    <t>CheolHo Shin</t>
  </si>
  <si>
    <t>ETRI</t>
  </si>
  <si>
    <t>T</t>
  </si>
  <si>
    <t>6.1.1</t>
  </si>
  <si>
    <r>
      <t>Add MR-FSK</t>
    </r>
    <r>
      <rPr>
        <sz val="10"/>
        <rFont val="Arial"/>
        <family val="2"/>
      </rPr>
      <t xml:space="preserve"> for Korea  </t>
    </r>
  </si>
  <si>
    <t>Add MR-FSK with the same sentence of :902~928MHz"</t>
  </si>
  <si>
    <t>Yes</t>
  </si>
  <si>
    <t>6.1.2.7.2</t>
  </si>
  <si>
    <t xml:space="preserve">Add MR-FSK for Korea </t>
  </si>
  <si>
    <t>Change from"Figure 22g-Frequency band 902-928MHz with FSK modulation" to "Figure 22g-Frequency band 902-928(917~923.5)MHz with FSK modulation"</t>
  </si>
  <si>
    <t>E</t>
  </si>
  <si>
    <t>6.3a.1.4</t>
  </si>
  <si>
    <t>remove Option 5</t>
  </si>
  <si>
    <t>Change from Option(1-5) to Option(1-4)</t>
  </si>
  <si>
    <t>6.3a.3.3</t>
  </si>
  <si>
    <t>should consider the phyOFDMInterleaving</t>
  </si>
  <si>
    <t>Change from "PHR occupies three OFDM symbols for Option 1 and six OFDM symbols for Option 2,3, and 4" to "When PIB attribute phyOFDMInterleaving = 0, PHR occupies three OFDM symbols for Option 1 and six OFDM symbols for Option 2,3, and 4.                           When PIB attribute phyOFDMInterleaving = 1, PHR occupies four OFDM symbols for Option 1, eight OFDM symbols for Option 2 and six OFDM symbols for 3 and 4. "</t>
  </si>
  <si>
    <t>6.4.2</t>
  </si>
  <si>
    <t>Change Valid range from" 3 or 6" to to "3-8"</t>
  </si>
  <si>
    <t>Change from"A value of three for OFDM Option 1. A value of six for OFDM Options 2,3 and 4" to "When PIB attribute phyOFDMInterleaving = 0, a value of three for OFDM Option 1 and a value of six for OFDM Options 2,3 and 4. When PIB attribute phyOFDMInterleaving = 1, a value of four for OFDM Option 1, a value of eight for OFDM Option 2 and a value of six for OFDM Options 3 and 4</t>
  </si>
  <si>
    <t>6.12b.2.5</t>
  </si>
  <si>
    <t>the definition of Ncbps is wrong</t>
  </si>
  <si>
    <r>
      <t xml:space="preserve">Change from "Ncbps is defined as the number of coded bits per symbol </t>
    </r>
    <r>
      <rPr>
        <sz val="10"/>
        <color indexed="10"/>
        <rFont val="Arial"/>
        <family val="2"/>
      </rPr>
      <t>after</t>
    </r>
    <r>
      <rPr>
        <sz val="10"/>
        <rFont val="Arial"/>
        <family val="2"/>
      </rPr>
      <t xml:space="preserve"> frequency spreadig" to "Ncbps is defined as the number of coded bits per symbol </t>
    </r>
    <r>
      <rPr>
        <sz val="10"/>
        <color indexed="10"/>
        <rFont val="Arial"/>
        <family val="2"/>
      </rPr>
      <t>before</t>
    </r>
    <r>
      <rPr>
        <sz val="10"/>
        <rFont val="Arial"/>
        <family val="2"/>
      </rPr>
      <t xml:space="preserve"> any frequency spreadig"</t>
    </r>
  </si>
  <si>
    <t>6.12b.2.10</t>
  </si>
  <si>
    <t>define the Ndbps</t>
  </si>
  <si>
    <t>Add : Ndbps = Ncbps x R". R is coding rate</t>
  </si>
  <si>
    <t xml:space="preserve">the formula is not correct </t>
  </si>
  <si>
    <t>Change from"Ceiling[(8 x LENGTH+6)/(Ndbps x SF)]" to "SF*Ceiling[(8 x LENGTH+6)/Ndbps]"</t>
  </si>
  <si>
    <r>
      <t>Change from"N</t>
    </r>
    <r>
      <rPr>
        <sz val="8"/>
        <rFont val="Arial"/>
        <family val="2"/>
      </rPr>
      <t>DATA</t>
    </r>
    <r>
      <rPr>
        <sz val="10"/>
        <rFont val="Arial"/>
        <family val="2"/>
      </rPr>
      <t xml:space="preserve"> = N</t>
    </r>
    <r>
      <rPr>
        <sz val="8"/>
        <rFont val="Arial"/>
        <family val="2"/>
      </rPr>
      <t>STMSF</t>
    </r>
    <r>
      <rPr>
        <sz val="10"/>
        <rFont val="Arial"/>
        <family val="2"/>
      </rPr>
      <t xml:space="preserve"> x SF x Ndbps" to "N</t>
    </r>
    <r>
      <rPr>
        <sz val="8"/>
        <rFont val="Arial"/>
        <family val="2"/>
      </rPr>
      <t>DATA</t>
    </r>
    <r>
      <rPr>
        <sz val="10"/>
        <rFont val="Arial"/>
        <family val="2"/>
      </rPr>
      <t xml:space="preserve"> = N</t>
    </r>
    <r>
      <rPr>
        <sz val="8"/>
        <rFont val="Arial"/>
        <family val="2"/>
      </rPr>
      <t>STMSF</t>
    </r>
    <r>
      <rPr>
        <sz val="10"/>
        <rFont val="Arial"/>
        <family val="2"/>
      </rPr>
      <t xml:space="preserve"> x Ndbps/SF"</t>
    </r>
  </si>
  <si>
    <t>Chin-Sean Sum</t>
  </si>
  <si>
    <t>NICT</t>
  </si>
  <si>
    <t>E</t>
  </si>
  <si>
    <t>5.5.5a</t>
  </si>
  <si>
    <t>Probably due to mistake in autoformating. Subclause 5.5.5a should be to 5.2b.</t>
  </si>
  <si>
    <t>Yes</t>
  </si>
  <si>
    <t>6.1a</t>
  </si>
  <si>
    <t>There are confusions between the term MPM and CSM. Further define CSM to highlight its difference from the term MPM.</t>
  </si>
  <si>
    <t>7.5.8</t>
  </si>
  <si>
    <t>Lining pattern in Figure 112b is wrong. The upper rectangles should all be using the "/// line pattern" representing PHY A, while the rectangles lower should be using "\\\ line pattern" representing PHY B.</t>
  </si>
  <si>
    <t>T</t>
  </si>
  <si>
    <t>7.5.1.2a</t>
  </si>
  <si>
    <r>
      <t xml:space="preserve">The maximum interval allowed for two consecutive coex-beacons in the non-beacon-mode is too short. Change MAC attribute </t>
    </r>
    <r>
      <rPr>
        <i/>
        <sz val="10"/>
        <rFont val="Arial"/>
        <family val="2"/>
      </rPr>
      <t>macNBPANCoexBeaconOrder</t>
    </r>
    <r>
      <rPr>
        <sz val="10"/>
        <rFont val="Arial"/>
        <family val="2"/>
      </rPr>
      <t xml:space="preserve"> to a larger value. Also, the offset time between the enhanced beacon and preceding beacon cannot be 0.</t>
    </r>
  </si>
  <si>
    <t>7.5.8a</t>
  </si>
  <si>
    <t>The expression for the maximum scanning time is not appropriate.</t>
  </si>
  <si>
    <t>7.2.2.4a</t>
  </si>
  <si>
    <t>Reorganize and rename the fields in the coex-beacon to  keep consistency with the generic enhanced beacon frame format.</t>
  </si>
  <si>
    <t>For the coex-beacon (enhanced beacon), it is desirable to have an on-demand feature enabled.</t>
  </si>
  <si>
    <t>7.2.2.4a.3</t>
  </si>
  <si>
    <t>Frequency hopping discovery for MPM is not clearly specified.</t>
  </si>
  <si>
    <t>7.1.5a, 7.1.11.1, 7.1.14.1</t>
  </si>
  <si>
    <t>The primitives for MPM have to be changes according to the modifications in frmae format and new mechanisms</t>
  </si>
  <si>
    <t>Create an Annex for coexistence analysis based on the contents in the Coexistence Assurance Document (CAD)</t>
  </si>
  <si>
    <t>Clint Powell</t>
  </si>
  <si>
    <t>SCE / PWC, LLC</t>
  </si>
  <si>
    <t>iii</t>
  </si>
  <si>
    <t>"orthogonal frequency division multiplexing (MR-OFDM) PHY" does not match what is stated in 5.1 and 6.1</t>
  </si>
  <si>
    <t>change all to "a multi-rate and multi-regional scalable orthogonal frequency division multiplexing (MR-OFDM) PHY"</t>
  </si>
  <si>
    <t>"… conforming to IEEE Std 802.15.4-2003" - there is a newer revised version</t>
  </si>
  <si>
    <t>change to reference the revised version "… conforming to IEEE Std 802.15.4-2006"</t>
  </si>
  <si>
    <t>5.4.1</t>
  </si>
  <si>
    <t>Nowhere is ranging specified.</t>
  </si>
  <si>
    <t>Sentence should say "The bandwidth of the optional UWB PHY also enables the potential for precision ranging applications."</t>
  </si>
  <si>
    <t>Are either of these allowed to be used in this band by the Chinese Regulator/Standards Body.</t>
  </si>
  <si>
    <t>Confirm and correct throughout document if necessary.</t>
  </si>
  <si>
    <t>Is OFDM allowed to be used (or specifeid for use) in this band by the Chinese Regulator/Standards Body - i.e. anything other than what was defined in .4c.</t>
  </si>
  <si>
    <t>G</t>
  </si>
  <si>
    <t>Generic PHY descriptor is Figure 22x - was this planned?</t>
  </si>
  <si>
    <t>No</t>
  </si>
  <si>
    <t>6.3a.2.3</t>
  </si>
  <si>
    <t>Should Figure 27h be 26h?</t>
  </si>
  <si>
    <t>Confirm and correct if necessary.</t>
  </si>
  <si>
    <t>Figure 27g is missing.</t>
  </si>
  <si>
    <t>Check all Figure and Table #'s to make sure # and letter sequences are in order and no #'s skipped.</t>
  </si>
  <si>
    <t>Space missing between  1 and and.</t>
  </si>
  <si>
    <t>Correct as "#1 and" and check entire document for such occurences.</t>
  </si>
  <si>
    <t>6.12a.1.3.1</t>
  </si>
  <si>
    <t>For 4FSK the tolerance for the inner symbols (deviations) is less then that for the outer sumbols (deviations). Is this the optimal and based on simulation or analysis with noise and or other impairments?</t>
  </si>
  <si>
    <t>If the answer is yes please provide data. If the answer is no please do analysis and adjust.</t>
  </si>
  <si>
    <t>6.12a.2</t>
  </si>
  <si>
    <t>Entire Data Whitening while technically corrrect should be removed, since we can simply reference the data whitening used in the 4d ammendment.</t>
  </si>
  <si>
    <t>Reference .4d data whitening, which will become .4i (or 2010).</t>
  </si>
  <si>
    <t>The PICS are confusing and not clear.</t>
  </si>
  <si>
    <t>Please review and ensure they are correct.</t>
  </si>
  <si>
    <t>Cristina Seibert</t>
  </si>
  <si>
    <t>Silver Spring Networks</t>
  </si>
  <si>
    <t>6.3a.3.1.3</t>
  </si>
  <si>
    <t>The figure and text on symbol negation are inconsistent. The last 1/2 symbol repetition is not shown negated in the figure for Option 4.</t>
  </si>
  <si>
    <t xml:space="preserve">Clarify if negation is intended. Negate the last "z" in Figure 27k or change the text accordingly. </t>
  </si>
  <si>
    <t>6.3a.3.2</t>
  </si>
  <si>
    <t>State the numbers of symbols in the LTF clearly. Why is the cyclic prefix not inserted for each symbol individually?</t>
  </si>
  <si>
    <t>6.12b.1</t>
  </si>
  <si>
    <t>Definition of nominal b/w needed.</t>
  </si>
  <si>
    <t>Clarify that the nominal b/w is the 20 dB b/w of the signal.</t>
  </si>
  <si>
    <t>6.12b.2.7</t>
  </si>
  <si>
    <t>Complete the text on how pilot tones are modulated. Clarify the mapping shown in Table 75o is used for all options and MCS levels.</t>
  </si>
  <si>
    <t xml:space="preserve">Clarify that for all options and MCS levels, the pilots are modulateed using BPSK, according to the mapping shown in Table 75o. For consistency with 6.12b.2.2, suggest expressing the value as a complex number (1 + 0*j and -1 + 0*j). </t>
  </si>
  <si>
    <t>7.2.1.9</t>
  </si>
  <si>
    <t xml:space="preserve">The description of the CRC-32 algorithm is unclear. For example, what is the calculation field? </t>
  </si>
  <si>
    <t xml:space="preserve">After the sentence on page 116 line 12 "The FCS is calculated over the MHR and MAC payload
parts of the frame.", insert the following line: "These are referred to as the calculation field." </t>
  </si>
  <si>
    <t xml:space="preserve">Too many payload IEs are used up by this procedure. </t>
  </si>
  <si>
    <t xml:space="preserve">Use only 1 payload IE, refer to it as "Capability Coordination". Encapsulate the 3 types (Query, Capabilities, PIB Attributes) as nested (inner) IEs. The format for the inner IE can be the same as the one for the outer IEs, namely one "short IE" (equivalent of the  MAC IE) and one "long" IE (equivalent of the payload IE). Suggest assigning all three inner IEs to short IE. </t>
  </si>
  <si>
    <t>PICS imply a device that supports solely modes of the Generic PHY is compliant.</t>
  </si>
  <si>
    <t>Replace Status of RF 7.5 with "RF 7.2: O"</t>
  </si>
  <si>
    <t>The PICS make it ambiguos as to whether one or all of the bands in Table 75a need to be supported.</t>
  </si>
  <si>
    <t>Only one band needs to be supported by a SUN compliant device. Write the bands out individually or at least fix the wording to state "Operating mode #1 in one of the bands…"</t>
  </si>
  <si>
    <t>References in Status of RF15.2, RF16 are also incorrect.</t>
  </si>
  <si>
    <t>Refer to RF7.4 and RF7.3 respectively.</t>
  </si>
  <si>
    <t>RF15.1 is incorrect.</t>
  </si>
  <si>
    <t xml:space="preserve">Change "Item description" to "Support for all BPSK and QPSK modes". Change Status to "RF7.4:M". </t>
  </si>
  <si>
    <t>7 and others</t>
  </si>
  <si>
    <t>Status fields of RF8.3 and RF8.5 are incorrect. First, the features apply only to SUN devices. Then, not all SUN devices are required to support them unless operating in those bands. Even then, the particular FSK modes are not mandatory for all devices in the 950 MHz band.</t>
  </si>
  <si>
    <t>Added FD6 dependency to Status field. Make additional changes as needed.</t>
  </si>
  <si>
    <t>Annex N</t>
  </si>
  <si>
    <t>N.7</t>
  </si>
  <si>
    <t>What bit order convention is used to compute the CRC and what bit order is used to transmit the computed CRC in this example?</t>
  </si>
  <si>
    <t>Clarify.</t>
  </si>
  <si>
    <t>N.6.1</t>
  </si>
  <si>
    <t xml:space="preserve">The published STF values for this example imply a scaling factor of 10 which does not appear in the specification. However, a scaling of 1.25 is in the specification. </t>
  </si>
  <si>
    <t>Explain the discrepancy and update the spec as needed to reflect the appropriate scaling.</t>
  </si>
  <si>
    <t>N.6.2</t>
  </si>
  <si>
    <t>Why is the cyclic prefix not inserted for each symbol individually?</t>
  </si>
  <si>
    <t>6.3a.3.1.1</t>
  </si>
  <si>
    <t>44 and others</t>
  </si>
  <si>
    <t>15 and others</t>
  </si>
  <si>
    <t xml:space="preserve">The scaling (aside from power boosting) of the time samples of the STF and other parts of the OFDM packet need adjustment if unit power is desired. Suggest using (the FFT size)/sqrt(number of tones used for that operation, such as the STF). </t>
  </si>
  <si>
    <t>The scaling of the IFFT samples should be (the FFT size)/sqrt(number of tones used for that part of the packet). Change the amplitudes in tables 29 to reflect unit scaling, and insert text to state the time samples are then scaled by the newly proposed scaling factor. This scaling is applied to all time samples of an OFDM packet, including to the LTF and payload.</t>
  </si>
  <si>
    <t>David Cypher</t>
  </si>
  <si>
    <t>NIST</t>
  </si>
  <si>
    <t>In various places throughout this draft it is stated that multiple PHYs are defined.  This is in conflict with the approved Project Authorization Request, which states "an alternate PHY."  This is the second time that this group has put forward a draft that violates its PAR by containing multiple PHYs.  How many times will this group put forth a draft that violates its PAR and the LMSC 802 Working Group P&amp;P clause 5 "Each draft standard produced by a WG must be within the scope of IEEE 802 LMSC and the scope of the WG as determined by the Sponsor. It must also be within the scope of an approved PAR."?</t>
  </si>
  <si>
    <t>Delete all PHYs and related material including the Multi-PHY management except for one PHY. That one PHY being MR-O-QPSK.</t>
  </si>
  <si>
    <t>David Evans</t>
  </si>
  <si>
    <t>Philips Electronics</t>
  </si>
  <si>
    <t>Incorrect indefinite article</t>
  </si>
  <si>
    <t>Change "an LR-WPAN" to "a LR-WPAN"</t>
  </si>
  <si>
    <t>Dietmar Eggert</t>
  </si>
  <si>
    <t>Atmel</t>
  </si>
  <si>
    <t>4</t>
  </si>
  <si>
    <t>5</t>
  </si>
  <si>
    <t>FEC is  missing in the table of acronyms but used throughout the document.</t>
  </si>
  <si>
    <t>Add acronym for FEC</t>
  </si>
  <si>
    <t>6</t>
  </si>
  <si>
    <t>6.1.2.5b</t>
  </si>
  <si>
    <t>16</t>
  </si>
  <si>
    <t>54</t>
  </si>
  <si>
    <t xml:space="preserve">Range of supported center frequencies shall be consistent with 915 MHz O-QPSK PHY of Std 802.15.4-2006. Alternatively, center frequencies of 915 MHz O-QPSK PHY shall be a subset. </t>
  </si>
  <si>
    <t>Change F_c = 906 + 2k, for k =0,....,9 Alternatively, change to F_c = 904 + 2k, for k =0,....,10  and correct section 6.12c.2.</t>
  </si>
  <si>
    <t>30</t>
  </si>
  <si>
    <t>Channel spacing of 200 kHz for the 2400-2483.5 MHz band is not recommended (due to the relative high carrier frequency).</t>
  </si>
  <si>
    <t xml:space="preserve">Consider a channel spacing of 400 kHz. </t>
  </si>
  <si>
    <t>32</t>
  </si>
  <si>
    <t xml:space="preserve">Table 8 shows parameters TxChannel and PPDUCoding. It should be specified on which PHYs these parameters take effect, and how PHYs other than MR-FSK are supposed to handle them. </t>
  </si>
  <si>
    <t xml:space="preserve">Specify that the parameters are only relevant for the MR-FSK PHY. </t>
  </si>
  <si>
    <t>6.12a.1.2</t>
  </si>
  <si>
    <t>61</t>
  </si>
  <si>
    <t>Incorrect column name Frequency Deviation</t>
  </si>
  <si>
    <t>nominal frequency deviation</t>
  </si>
  <si>
    <t>6.12a.1.3.2</t>
  </si>
  <si>
    <t xml:space="preserve">Figures 65o and 65p contain  incorrect labels of their axis. X-label of Fig. 65p is missing at all. </t>
  </si>
  <si>
    <t xml:space="preserve">X-label normalized deviation. Y-label: normalized time. </t>
  </si>
  <si>
    <t>6.12a.3</t>
  </si>
  <si>
    <t>67</t>
  </si>
  <si>
    <t xml:space="preserve">Mode of ACK frame is not clear. </t>
  </si>
  <si>
    <t>Specify ACK mechanism in case of mode switch.</t>
  </si>
  <si>
    <t>68</t>
  </si>
  <si>
    <t>A zero length secondary preamble and no secondary SFD will cause a lot of trouble for sync on the  OFDM packet. Introducing this degree of freedom will cause a lot of questions and is at the end not helpful.</t>
  </si>
  <si>
    <t>Reduce the list in the ModeSwitchDescriptor to a useful subset, especially when switching from the MR-FSK PHY to the MR-OFDM or MR-O-QPSK PHY.</t>
  </si>
  <si>
    <t>84</t>
  </si>
  <si>
    <t>44</t>
  </si>
  <si>
    <t>“shall be” occurs twice</t>
  </si>
  <si>
    <t>Correct to a single “shall be”</t>
  </si>
  <si>
    <t>7</t>
  </si>
  <si>
    <t>117</t>
  </si>
  <si>
    <t>Bit order of MFR field is unclear. Will it be MSB first as it is the case for multi-bit field in the PHR?</t>
  </si>
  <si>
    <t>Specify bit order of MFR field.</t>
  </si>
  <si>
    <t>Emmanuel Monnerie</t>
  </si>
  <si>
    <t>Landis+Gyr</t>
  </si>
  <si>
    <t>The SUN data rates are missing from the list</t>
  </si>
  <si>
    <t>Add the SUN data rate by referring to clause 6.1.1. For example, add the following to the original sentence: "… among others. Additional data rates for smart utility networks (SUN) devices, as defined in 6.1.1"</t>
  </si>
  <si>
    <t>What is wireless personal area network (WPAN) for smart utility networks (SUN)? The text below describes SUN as devices operating in very large-scale networks. How can a very large scale network be called personal area network? This does not make sense…</t>
  </si>
  <si>
    <t xml:space="preserve">use the terms Neighbordhood Area Networks (NAN) of Wide Area Networks (WAN) in the case of SUN devices. </t>
  </si>
  <si>
    <t>the past tense is not relevant in this document</t>
  </si>
  <si>
    <t>replace "was selected to provide" by "provides"</t>
  </si>
  <si>
    <t>replace "was designed to provide" by "provides"</t>
  </si>
  <si>
    <t>The word MAC is already used in the sentence introducing the list. No need to repeat MAC for the command frame</t>
  </si>
  <si>
    <t>remove the word MAC before "command frame"</t>
  </si>
  <si>
    <t>Blank page not needed</t>
  </si>
  <si>
    <t>delete this blank page</t>
  </si>
  <si>
    <t>The first two modes in the 950 MHz band using GFSK and BPSK are not defined later in the draft. They don't have a corresponding channel page definition in clause 6.1.2.7.2.</t>
  </si>
  <si>
    <t>Add a channel page definition in clause 6.1.2.7.2 and add GFSK and BPSK in the lists of supported modulations, or remove these two modes.</t>
  </si>
  <si>
    <t>The term filtered FSK is not defined previously. There should be a foot note indicating which clause defines the term "filtered FSK"</t>
  </si>
  <si>
    <t>Add a foot note refering the clause defining the term "Filtered FSK"</t>
  </si>
  <si>
    <t>The channel separation for MR-OFDM is not stated in the text.</t>
  </si>
  <si>
    <t>Add the following sentence after "…are listed in Table 75a and Table 75b.": The channel separations for the MR-OFDM operating modes are listed in table 75g". Insert a line in table 75g with the channel separation for each OFDM option.</t>
  </si>
  <si>
    <t>6.1.3</t>
  </si>
  <si>
    <t>Since the OFDM symbol is longer than the FSK symbol, the LIFS and SIFS should be smaller for MR-OFDM</t>
  </si>
  <si>
    <t>set macMinLIFSPeriod = 6 and macMinSIFSPeriod = 2 for MR-OFDM</t>
  </si>
  <si>
    <t>There must be a parameter indicating if the data must be sent in CSM mode or in regular mode (as defined by the PIB attributes)</t>
  </si>
  <si>
    <t>Add a boolean CSMMode (true or false) indicating the data must be sent in CSM mode.</t>
  </si>
  <si>
    <t>The parameters MROQPSK-RateMode and MROQPSK-Spreading-Mode are not necessary since they are redundant with the phyCurrentSUNPageEntry</t>
  </si>
  <si>
    <t>remove MROQPSK-RateMode and MROQPSK-Spreading-Mode</t>
  </si>
  <si>
    <t>6.2.1.3.1</t>
  </si>
  <si>
    <t>The mode switch packet would be easy to reproduce by an attacker, since there is no encryption. This represents an easy entry point for denial of service attack.</t>
  </si>
  <si>
    <t>The support for mode switching must be optional. Add a PIB attribute (phyModeSwitchingSupport, boolean) that enables or disables mode switching.</t>
  </si>
  <si>
    <t>It is not clear how the 2 bits of Mode Switch Parameter Entry are used.  As defined in the current text, the field phyModeSwitchParameterEntries appears to be useless.</t>
  </si>
  <si>
    <t xml:space="preserve">Modify the text and insert an example. </t>
  </si>
  <si>
    <t>Table 29b lists 4 PHY modes : Filtered FSK, OFDM, O-QPSK-DSSS and O-QPSK-MDSSS, but table 1 has 5 different modes : GFSK, Filtered 2-FSK, Filtered 4-FSK, OFDM, O-QPSK (only one O-QPSK mode).</t>
  </si>
  <si>
    <t>Match the mode switch modes in table 29b with the modes listed in table 125b. 3 bits are needed, but 4 bits are recommended (as defined in table 125b) to keep some reserved bits.</t>
  </si>
  <si>
    <t>6.3a.3.1.2</t>
  </si>
  <si>
    <t>The variable STF_freq is not defined</t>
  </si>
  <si>
    <t>add in the title of the figures 29e through 29h, the variable STF_freq(0) through STF_freq(3).</t>
  </si>
  <si>
    <t>The last Z for option 4 should be negated also</t>
  </si>
  <si>
    <t>replace the last Z of option 4 by -Z</t>
  </si>
  <si>
    <t>6.3a.3.2.2</t>
  </si>
  <si>
    <t>The variable LTF_freq is not defined</t>
  </si>
  <si>
    <t>add in the title of the figures 29i through 29l, the variable LTF_freq(0) through LTF_freq(3).</t>
  </si>
  <si>
    <t>6.12a.1.1</t>
  </si>
  <si>
    <t>FSK/GFSK has been replaced by Filtered FSK.</t>
  </si>
  <si>
    <t>Apply the change in the block diagram 65m. Replace FSK/GFSK by "filtered FSK"</t>
  </si>
  <si>
    <t>There is only a Filtered FSK demodulator.</t>
  </si>
  <si>
    <t>replace "the FSK or filtered FSK demodulator" by "filtered FSK demodulator"</t>
  </si>
  <si>
    <t>this tolerance applies to the transmitter. It would be good to remind this here, the same way it is stated right after for the channel switch time "The channel switch time is a transmitter parameter…"</t>
  </si>
  <si>
    <t>rephrase as follow: "The single-sided clock frequency tolerance T, in ppm, shall be set in the transmitter as follow:"</t>
  </si>
  <si>
    <t>6.12.a.4</t>
  </si>
  <si>
    <t>The value R is not completely defined. If a radio supports multiple modes (standard modes or through generic PHY), then multiple data rates (multiple R) can be used int he formula. Since the clock tolerance is a hardware characteristic and it cannot be changed in the fly, the formula should provide only one value</t>
  </si>
  <si>
    <t>change the definition of R to :"R is the minimum symbol rate in kbps supported by the SUN device"</t>
  </si>
  <si>
    <t>The value h is not completely defined. If a radio supports multiple modes (standard modes or through generic PHY), then multiple modulation indexes (multiple h) can be used int he formula. Since the clock tolerance is a hardware characteristic and it cannot be changed in the fly, the formula should provide only one value</t>
  </si>
  <si>
    <t>change the definition of h to :"h is the minimum modulation index supported by the SUN device"</t>
  </si>
  <si>
    <t>The text does not say if the symbol rate tolerance applies to the transmitter or the receiver. The receiver must have a tolerance greater than a given value while the transmitter must have a tolerance less than the given value. In this case, it applies to the transmitter so it would be good to remind it.</t>
  </si>
  <si>
    <t>Rephrase as follow: "The transmitter symbol rate tolerance shall be less than or equal to +/-300ppm"</t>
  </si>
  <si>
    <t>The paragraph "It is the responsibility of the implementer….with the relevant requirements which may apply" does not need to be added. It is already stated in the introduction of the existing standard. The requirement to be in compliance with all regulatory requirements is not specific to SUN. It applies to all implementer of an IEEE standard.</t>
  </si>
  <si>
    <t>delete this paragraph</t>
  </si>
  <si>
    <t>6.12b</t>
  </si>
  <si>
    <t>The channel separation (as used in 6.1.2.5a) should be specified here.</t>
  </si>
  <si>
    <t>Add a row at the end of table 75g, called "Channel separation" and with the following values: 1200MHz (Option 1), 800kHz (Option 2), 400kHz (Option 3) and 200kHz (Option 4)</t>
  </si>
  <si>
    <t>GFSK is not specified in this amendement (using Filterered FSK instead).</t>
  </si>
  <si>
    <t>replace GFSK/FSK by "Filtered FSK"</t>
  </si>
  <si>
    <t>No need to differenciate PHY Type 0 from PHY Type 1.</t>
  </si>
  <si>
    <t>Merge the two types, using the term "Filtered FSK". Set the other one as "reserved". Merge tables 125c and 125d.</t>
  </si>
  <si>
    <t>GFSK mode is not defined previously</t>
  </si>
  <si>
    <t>replaced GFSK by "Filtered FSK" in table 125c</t>
  </si>
  <si>
    <t>replaced GFSK by "Filtered FSK" in table 125d</t>
  </si>
  <si>
    <t>Henk de Ruijter</t>
  </si>
  <si>
    <t>Silicon Labs</t>
  </si>
  <si>
    <t>The turnaround time is too long for higher data rates which impacts the power consumption</t>
  </si>
  <si>
    <t>Make the turnaround time a function of the symbol rate (Rs): aTurnaroundTime = 100us + 5/Rs</t>
  </si>
  <si>
    <t>Section 6.13.1 is not in the draft.</t>
  </si>
  <si>
    <t>Remove 6.13.1 from line 9 on page 9</t>
  </si>
  <si>
    <t>The emission limits on M1 and M2 exceeds unfiltered FSK by more than 11dB. Will cause excessive interference in ajacent and alternate channels.</t>
  </si>
  <si>
    <t>Increase both limits by 8dB.</t>
  </si>
  <si>
    <t>The deviation limits are not postioned symmetrically around the 2GFSK  modulation. See Figure 65o</t>
  </si>
  <si>
    <t>Position deviation limits symmetrically around the GFSK modulation. Change text to "...shall be constrained to the range 65% fdev &lt; |f| &lt; 125% fdev…"</t>
  </si>
  <si>
    <t>The deviation limits are not postioned symmetrically around the 4GFSK  modulation. See Figure 65p</t>
  </si>
  <si>
    <t>Position deviation limits symmetrically around the GFSK modulation. Change text to "...and 65% fdev &lt; |f| &lt; 125% fdev for the outer levels..."</t>
  </si>
  <si>
    <t>James Gilb</t>
  </si>
  <si>
    <t>The generic PHY is only implemented if the MR-FSK PHY is implemented, however, the text is not clear.</t>
  </si>
  <si>
    <t>Change "In addition ... describe a PHY mode." to be "A device that implements the Generic PHY shall support the MR-FSK PHY as well. The Generic PHY mechanism enables the use of a broader set of data rates and PHY parameters to describe a PHY mode."</t>
  </si>
  <si>
    <t>The generic PHY is only implemented if the MR-FSK PHY is implemented.</t>
  </si>
  <si>
    <t>Add RF7.5:M to RF7.2 and change RF7.5 to be O.</t>
  </si>
  <si>
    <t>The SUN PHY has a variety of frequency options, but the PICS does not reflect that.</t>
  </si>
  <si>
    <t>Add in entries for the supported frequencies for the SUN PHYs in the PICS.</t>
  </si>
  <si>
    <t>6.4.1</t>
  </si>
  <si>
    <t>The MAC timing is based on symbols, not time units.  Using something that is not an integer number of symbols will make MAC implementation very difficult.</t>
  </si>
  <si>
    <t>Change the turnaround time so that it is expressed in symbols rather than milliseconds, but with the same value.  For different symbol rates, scale the value so that it is the same time.</t>
  </si>
  <si>
    <t>OFDM needs to be spelled out in the acronyms on line 33 and 34.</t>
  </si>
  <si>
    <t>Change as indicated.</t>
  </si>
  <si>
    <t>The footer needs the disclaimer "this is a draft standard subject to change"</t>
  </si>
  <si>
    <t>Change the footers to match the 2009 Style Guide</t>
  </si>
  <si>
    <t>The header should include a portion of the title, typically split between odd and even headers.</t>
  </si>
  <si>
    <t>Change the headers to match the 2009 Style guide and editorial convention for 802.15.4.</t>
  </si>
  <si>
    <t>6.1.2.7.1</t>
  </si>
  <si>
    <t>There are way too many tables and too much repeated information.  Only the information for bits 0-19 need to be described, which can either be done in a list or a table.  As it is, the figures shown repeat the channel pages, frequency band and modulation type definitions.</t>
  </si>
  <si>
    <t>See the WG TE for some help to clean this up.</t>
  </si>
  <si>
    <t>Figure 23 is cut off on the left.</t>
  </si>
  <si>
    <t>Fix the figure</t>
  </si>
  <si>
    <t>6.3a.1.3</t>
  </si>
  <si>
    <t>"All multi-bit fields are unsigned integers and shall be
processed MSB first" is a fine statement, but just state it once.</t>
  </si>
  <si>
    <t>Put it in at the start of 6.3a (or where appropriate) and say "Unless otherwise specified, all multi-bit fields in the SUN PHY PPDU are unsigned integers and shall be processed MSB first."</t>
  </si>
  <si>
    <t>In Figure 27e, use either bits or octets, but not both.  We all know that 8 bits = 1 octet.</t>
  </si>
  <si>
    <t>Change the figure to be in bits only.</t>
  </si>
  <si>
    <t>6.3a.2.2</t>
  </si>
  <si>
    <t>Repeated normative information (it is in the figure)</t>
  </si>
  <si>
    <t>Change "The SFD shall be a 2-octet sequence as shown in Table 29c." to be "The SFD shall be the sequence described in Table 29c."</t>
  </si>
  <si>
    <t>"The Reserved field (R1–R0) can be used for future usage and its bit entries shall be set to zero if not used." Huh?</t>
  </si>
  <si>
    <t>Change to "The Reserved field (R1-R0) shall be set to zero on transmission and shall be ignored on reception."  However, you should simply state this about all reserved fields at the start and then you don't have to define them throughout</t>
  </si>
  <si>
    <t>N.2</t>
  </si>
  <si>
    <t>While the copyright on the original poem has lapsed, the copyright for the translation has not necessarily lapsed.</t>
  </si>
  <si>
    <t>Either provide the correct attribution and prepare the paperwork necessary to publish this or change the message.  See http://www.schillerinstitute.org/transl/translations_main.html for the attibution requirements.</t>
  </si>
  <si>
    <t>Schwoerer</t>
  </si>
  <si>
    <t>France Telecom</t>
  </si>
  <si>
    <t>Table 75a</t>
  </si>
  <si>
    <t>400 kHz channelization isn't allowed on this frequency band (similar to comment #418 on draft 1 who has not been resolved)</t>
  </si>
  <si>
    <t>Please propose a 100 KHz channelisation</t>
  </si>
  <si>
    <t>yes</t>
  </si>
  <si>
    <t>200 kHz channelization isn't allowed on this frequency band (but 200 kHz bandwidth is ok)(similar to comment #418 on draft 1 who has not been resolved)</t>
  </si>
  <si>
    <t>Please propose a 100 KHz channelization scheme for this band (you may still aggregate two 100 kHz channel to get wider modulation bandwidth)</t>
  </si>
  <si>
    <t>Annex G</t>
  </si>
  <si>
    <t>863-868 MHz band is included in the bandplan, but no guidance on how to implement it with regard to related regulation is given in the regulatory annex</t>
  </si>
  <si>
    <t>Please include a section explaining to the implementer how to deal with 863-868 MHz band or remove this band from 802.15.4g bandplan</t>
  </si>
  <si>
    <t>Jeritt Kent</t>
  </si>
  <si>
    <t>Analog Devices, Inc.</t>
  </si>
  <si>
    <t>The first occurrence of the words
"filtered FSK" is here, and it has 
yet to be defined.</t>
  </si>
  <si>
    <t>Definition seems to be at line 52
on page 51 - consider moving</t>
  </si>
  <si>
    <t>Why is the 2400-2483.5MHz PHY given 2450 and 902-928MHz given 915 as a moniker in column 1 while the others have their band-edge, like 950 for 950-958?  This applies also to page 16 line 8.</t>
  </si>
  <si>
    <t>Be consistent - column one could read PHY and BandEdge (MHz) which resolves BandEdge vagueness</t>
  </si>
  <si>
    <t>At least one of the 950MHz PHYs shall be implemented when operating in Japan - as written now a SUN device, then, could choose one of the 950-956 options and meet the requirement - this is not accurate</t>
  </si>
  <si>
    <t>We likely need a SUN reference in the footnote to achieve the objective</t>
  </si>
  <si>
    <t>BandEdge is vague</t>
  </si>
  <si>
    <t>Specify exactly where this is by addition of a column in Table 1 or include this term specifically for each of the options.</t>
  </si>
  <si>
    <r>
      <t>TotalNumNumChan</t>
    </r>
    <r>
      <rPr>
        <sz val="10"/>
        <rFont val="Arial"/>
        <family val="2"/>
      </rPr>
      <t xml:space="preserve"> appears to be a typo</t>
    </r>
  </si>
  <si>
    <t>Check</t>
  </si>
  <si>
    <t>Why is the normative Table 3a not inserted after the correspondent text?</t>
  </si>
  <si>
    <t>Consider moving Table 3a</t>
  </si>
  <si>
    <t>What is the reason for the 6MHz high side guardband for the 902-928MHz band?  904 + 2(9) = 922</t>
  </si>
  <si>
    <t>Check Math</t>
  </si>
  <si>
    <t>21-22</t>
  </si>
  <si>
    <r>
      <t>TotalNumChan</t>
    </r>
    <r>
      <rPr>
        <sz val="10"/>
        <rFont val="Arial"/>
        <family val="2"/>
      </rPr>
      <t xml:space="preserve"> definition should be moved to the first paragraph in the section along with others prior to its use in an equation.</t>
    </r>
  </si>
  <si>
    <t>Move definition</t>
  </si>
  <si>
    <t>Table 3a is asymmetrical - 650 spacing on channels 0 to 1 and 575 on channels 1 to 2</t>
  </si>
  <si>
    <t>FSK and OFDM provide for a 5MHz GH (high side guardband) while DSSS only offers 3.5MHz - is this accurate - there are phase noise implications...</t>
  </si>
  <si>
    <t>Check math</t>
  </si>
  <si>
    <t>6.1.2.6</t>
  </si>
  <si>
    <t>The words "seven" and "eight" are
spelled out here whereas on lines
45, 49, and 54, we use numerics - 
which is correct?  Page 15 line 47 also.</t>
  </si>
  <si>
    <t>Be consistent</t>
  </si>
  <si>
    <t>Table 4 should be moved to section 6.1.2.6 as it is referenced first there</t>
  </si>
  <si>
    <t>Move table</t>
  </si>
  <si>
    <t>"then" should be "than"</t>
  </si>
  <si>
    <t>Correct</t>
  </si>
  <si>
    <t>Table 4a does not call out 868-870MHz as separate from the 863-870MHz (Europe) although Table 1 does differentiate the two options</t>
  </si>
  <si>
    <t>The 868MHz band is broken out
independently in Table 1, but it is
ganged with 863-870 here - which
is correct?</t>
  </si>
  <si>
    <t>Why are Table 4b and 29b different?  Does this present the possibility that two bits is insufficient for this objective?</t>
  </si>
  <si>
    <t>Ensure that two bits is enough to futureproof and check the differences between the two tables</t>
  </si>
  <si>
    <t>Table 1 allows both GFSK and
BPSK as options for Japan at 
lines 25-27 on page 13, yet neither is listed here in Table 4b.</t>
  </si>
  <si>
    <t>If this is, in fact, correct, then we
should differentiate this option 
from the others more succinctly.</t>
  </si>
  <si>
    <t>6.1.2.7.2</t>
  </si>
  <si>
    <t>Paragraph gets cut off to page 22.</t>
  </si>
  <si>
    <t>Concatenate breakpoint to preserve flow.</t>
  </si>
  <si>
    <t>Figures 22b to 22w have no sense of order while Table 4a starts with low frequency and ends with high</t>
  </si>
  <si>
    <t>Any value to having some order to the figures?</t>
  </si>
  <si>
    <t>Figures 22b to 22w discuss 4 octet blocks but there is no discussion where these are placed in the overall packet - PSDU?</t>
  </si>
  <si>
    <t>Provide normative showing where these 4 octet blocks sit in the overall packet structure</t>
  </si>
  <si>
    <t>Figures 22b to 22w have default states of reserved bits that are all zeroes which could lead to very long strings if not whitened - 22b, for example, has a string of 24 zeroes</t>
  </si>
  <si>
    <t>Consider reserved patterns that have better 0 and 1 co-density</t>
  </si>
  <si>
    <t>The five lines of text, here, have been orphaned for several pages.</t>
  </si>
  <si>
    <t>Consider reorganizing</t>
  </si>
  <si>
    <t>Text is again orphaned</t>
  </si>
  <si>
    <t>Hertz should be capitalized throughout the document</t>
  </si>
  <si>
    <t>Resolve</t>
  </si>
  <si>
    <t>The word "only" should be inserted after the word "used".</t>
  </si>
  <si>
    <t>Need space between the words
Modulation and Scheme</t>
  </si>
  <si>
    <t>The document states that "bit to symbol mapping follows SUN PHY convention" - what is this convention, and if it is defined somewhere, there should be a call to that normative, here.</t>
  </si>
  <si>
    <t>Define convention or call to normative</t>
  </si>
  <si>
    <t>In Table 6, the definition should include the word "minimum" or "Minimum threshold input…"</t>
  </si>
  <si>
    <t>Add the word "minimum"</t>
  </si>
  <si>
    <t>The conditions for the receiver sensitivity tests are overly complicated</t>
  </si>
  <si>
    <t>Use PSDU length of 20 octets for all PHYs as in the baseline standard</t>
  </si>
  <si>
    <t>Table 6a only calls out 863-870 where 868-870MHz should have its own line item</t>
  </si>
  <si>
    <t>Fix</t>
  </si>
  <si>
    <t>phyMRFSKSFD should be phySUNMRFSKSFD</t>
  </si>
  <si>
    <t>Section doesn't reference any timing as to when the event occurs.  The word "subsequent" should be inserted to read "…cause the subsequent transmission…"</t>
  </si>
  <si>
    <t>52-54</t>
  </si>
  <si>
    <t>Change to:  …FALSE, the PHY will first construct a PPDU that contains the supplied PSDU and then attempt to transmit the PPDU…</t>
  </si>
  <si>
    <t>References to "coding" should point to respective normative or section as there are a few different codings mentioned in the spec</t>
  </si>
  <si>
    <t>Add reference</t>
  </si>
  <si>
    <t>Why is MROQPSKSpreadingMode of type "Integer" if it only has two valid states?</t>
  </si>
  <si>
    <t>Consider BOOLEAN like PPDUCoding</t>
  </si>
  <si>
    <t>Figure 23 provides little if any value</t>
  </si>
  <si>
    <t>Edit to provide value or remove</t>
  </si>
  <si>
    <t>6.2.1.2.3</t>
  </si>
  <si>
    <t>13-40</t>
  </si>
  <si>
    <t>Is this the best way to explain the usage or might a tabular normative be better?</t>
  </si>
  <si>
    <t>Consider a different presentation of this information</t>
  </si>
  <si>
    <t>All reserved fields as zero may cause long series of zeroes putting undesirable constraint on XTAL based systems - see page 64, line 53</t>
  </si>
  <si>
    <t>Consider alternative settings for the reserved fields that offer better one/zero co-density</t>
  </si>
  <si>
    <t>6.3.1</t>
  </si>
  <si>
    <t>Do we really have to show the ones and zeroes this way?</t>
  </si>
  <si>
    <t>Consider a precedent manner of showing the preamble</t>
  </si>
  <si>
    <t>6.3.2</t>
  </si>
  <si>
    <t>Does the BPSK PHY for 950 need to be included?</t>
  </si>
  <si>
    <t>6.3a</t>
  </si>
  <si>
    <t>The line "All reserved fields…" was stated in 6.3 already</t>
  </si>
  <si>
    <t>Remove</t>
  </si>
  <si>
    <t>6.3a.1.1</t>
  </si>
  <si>
    <t>The titles of the sections need more description - this is just one example:  Preamble field should be Preamble field for MR-FSK - this additional description should be carried throughout the document and in the table of contents.  Many sections have the same labels.  As sections will be referenced independently, we should include more description.  Another example is that 6.3a.2.4 and 6.3a.3.4 are identical.</t>
  </si>
  <si>
    <t>Add more description on all subsections as described in the example</t>
  </si>
  <si>
    <t>A "0" represents 32, and a "1" represents 16 - counter intuitive</t>
  </si>
  <si>
    <t>Check - consider normative like a table or a reference to one</t>
  </si>
  <si>
    <t>The line regarding sending the leftmost bit first is repetitive.  This is already discussed in 6.3a, lines 50-52.</t>
  </si>
  <si>
    <t>Omit line</t>
  </si>
  <si>
    <t>20-29</t>
  </si>
  <si>
    <t>In FCS we discuss "set to zero" before "set to one"; for DW we do the opposite…  Page 18 lines 50-51, too.</t>
  </si>
  <si>
    <t>The sentence "The PSDU field carries…" needs to be rewritten.  It is complicated.</t>
  </si>
  <si>
    <t>Rewrite</t>
  </si>
  <si>
    <t>6.3a.2</t>
  </si>
  <si>
    <t>6.3a.2 includes a full description "PPDU format for MR-O-QPSK" which is shortened for many of the others…</t>
  </si>
  <si>
    <t>Include the detail in the subsection headings, for example, 6.3a.2.a should be "Preamble Field for MR-O-QPSK"</t>
  </si>
  <si>
    <t>6.3a.2.1</t>
  </si>
  <si>
    <t>The numbers 7 and 4 should be written as seven and four</t>
  </si>
  <si>
    <t>Paragraph contains a lot of information and is presented as a single sentence making it very complicated to understand</t>
  </si>
  <si>
    <t>Review and consider rewording</t>
  </si>
  <si>
    <t>The note says to change Table 30 as indicated but nothing is indicated…</t>
  </si>
  <si>
    <t>6.4.2</t>
  </si>
  <si>
    <t>"The next higher layer" is vague</t>
  </si>
  <si>
    <t>Indicate specifically which layer</t>
  </si>
  <si>
    <t>Tables 75a and 75b on page 59 should be inserted, here, on page 51 closer to the text that describe them.  Table 75b could also be placed at line 33 on page 56.</t>
  </si>
  <si>
    <t>Move Table 75a and 75b</t>
  </si>
  <si>
    <t>Table 30 should be moved closer to subclause 6.4.1 where it is first discussed</t>
  </si>
  <si>
    <t>Move Table 30</t>
  </si>
  <si>
    <t>Table 31 should be moved closer to subclause 6.4.2 where it is first discussed</t>
  </si>
  <si>
    <t>Move Table 31</t>
  </si>
  <si>
    <t xml:space="preserve">6.12a.1 </t>
  </si>
  <si>
    <t>This is a pretty important detail of
the overall draft, yet it is buried in
the most benign locale.</t>
  </si>
  <si>
    <t>Ensure that these "shalls" are
reevaluated and that the language and desired
location in the document is accurate.</t>
  </si>
  <si>
    <t>Text "Table 75a… operating modes #2 and #3" is duplicated on page 51</t>
  </si>
  <si>
    <t>Delete</t>
  </si>
  <si>
    <t>Reference to 6.12a.1.3 is incorrect</t>
  </si>
  <si>
    <t>6.12a.1.3</t>
  </si>
  <si>
    <t xml:space="preserve">The pseudo-random sequence should be defined. </t>
  </si>
  <si>
    <t>Use PN9 and a sequence length of 512 bits.</t>
  </si>
  <si>
    <t>Add the word "channel" between adjacent and center</t>
  </si>
  <si>
    <t>Is the PAR driving the max datarate in bps?  We have done due diligence in making giving margin on all other parameters from preamble to NumChannels - why not here?</t>
  </si>
  <si>
    <t>Change range to 1-2,000,000</t>
  </si>
  <si>
    <t>We have set aside a byte for FSKModulationOrder, but we are restricting the setting to a max of 0x03 - why?  Why reserve one more setting - either open it up or change the type to BOOLEAN.  The words "Filtered FSK" should be added after both the 2-level and 4-level or be added before FSK in the ModulationScheme description</t>
  </si>
  <si>
    <t>Fix and consider changing 0x03 to 0xFF</t>
  </si>
  <si>
    <t>Term should be GFSKBT</t>
  </si>
  <si>
    <t>36-46</t>
  </si>
  <si>
    <t>Licensed bands should be broken apart lest amendments be made that are not applicable to all of them</t>
  </si>
  <si>
    <t>Break into separate line items</t>
  </si>
  <si>
    <t>18-28</t>
  </si>
  <si>
    <t>Decimal is used - 0.33 versus 1/3 which is used in other places</t>
  </si>
  <si>
    <t>38-48</t>
  </si>
  <si>
    <t>Add Operating Mode #5 which specifies a datarate of 100kbps with Filtered 2FSK, a mod index of 0.5, and channel spacing of 200kHz</t>
  </si>
  <si>
    <t>Add to Table 75b</t>
  </si>
  <si>
    <t>Frequency tolerance is too tight to be a general specification for all bands.</t>
  </si>
  <si>
    <t>Change from 70%fdev &lt; |f| &lt; 130%fdev to 55%fdev &lt; |f| &lt; 145%fdev</t>
  </si>
  <si>
    <t>Why is the 12%/50% level so asymmetrical?</t>
  </si>
  <si>
    <t>6.12a.1.4</t>
  </si>
  <si>
    <t>Figure 65q should show the outputs as "u sub i super 0 and u sub i super 1".  Label should indicate that PAD bits are not shown.  A bus symbol showing that the output of the Tail bit inserter is 3 wide should be included.</t>
  </si>
  <si>
    <t>It is interesting that there are "no return" scenarios for mode switch - ie for Entries 1-3, once the mode switch occurs, there is no way to recover.  If there is a recovery mechanism, it should be described.</t>
  </si>
  <si>
    <t>The word "various" should be "915MHz"</t>
  </si>
  <si>
    <t>6.12a.4.3</t>
  </si>
  <si>
    <t>The ACR numbers for the MR-FSK PHY are too stringent.</t>
  </si>
  <si>
    <t xml:space="preserve">Use 0 dB for the adjacent channel and 10 dB for the alternate.  </t>
  </si>
  <si>
    <t>6.12a.4.1</t>
  </si>
  <si>
    <t>The meaning of "frequency interval" is not clear.</t>
  </si>
  <si>
    <t xml:space="preserve">Replace with "integration bandwidth". </t>
  </si>
  <si>
    <t>6.12a.4.2</t>
  </si>
  <si>
    <t>The units of dBm are missing</t>
  </si>
  <si>
    <t>Add</t>
  </si>
  <si>
    <t xml:space="preserve">6 x phySymbolsPerOctet is used as part of the equation for macAckWaitDuration where the number 6 represents number of PHY header octets plus the number of PSDU octets in an
acknowledgment frame. Section 6.3a.1 defines PHY header length as 2 bytes. Section 7.2.2.3 defines the number of PSDU octets in an acknowledgment frame as maximum 7. So total of 9 bytes should be used instead of 6. </t>
  </si>
  <si>
    <t>Change from 6 to 9 in equation for macAckWaitDuration to allow for time of ACK packet to arrive before starting timing out on transmission.</t>
  </si>
  <si>
    <t xml:space="preserve">When using delayed acknowledgement, there is no mention in the spec regarding how long the recipient of the delayed acknowledgement frame needs to wait before timing out, as was specified by the time macAckWaitDuration in section 7.5.6.4.3 of 802.15.4-2006 spec. </t>
  </si>
  <si>
    <t>Clarification is needed on if there is any retransmission associated with using delayed acknowledgement in case the delayed ACK frame never arrives or arrives after too long of a time?</t>
  </si>
  <si>
    <t>Is Preamble support not a viable PIC?</t>
  </si>
  <si>
    <t>Add PLP3 discussing preamble support</t>
  </si>
  <si>
    <t>Need to state that mode switch is prohibited for licensed bands</t>
  </si>
  <si>
    <t>Prohibit mode switch for licensed bands</t>
  </si>
  <si>
    <t>RF7.1 enumerates the licensed bands and shows support for them as optional, but because the unlicensed bands are not listed, it implies that a single radio must support all of the others that are not listed - should those not be separately enumerated?  For example, 2.4GHz should be its own line item, as one is not required to support it along with the sub-GHz bands, where I am assuming that to be compliant, one must only support one of those.</t>
  </si>
  <si>
    <t>Enumerate the bands as their own line items</t>
  </si>
  <si>
    <t>RF7.2 should have a status of FD1 and FD6:M</t>
  </si>
  <si>
    <t xml:space="preserve">Change  </t>
  </si>
  <si>
    <t>The moniker O.9 is used for RF7.5 and should be differentiated from RF7.2-RF7.4 otherwise a compliant system may support ONLY the MR-FSK Generic PHY - this is not intended.</t>
  </si>
  <si>
    <t>Use a different option label</t>
  </si>
  <si>
    <t>Text implies that one must support the operating mode #1 in ALL of the bands in Table 75a</t>
  </si>
  <si>
    <t>Insert "at least one" - this may apply to other subclauses of RF8, too</t>
  </si>
  <si>
    <t>RF14 appears correct in syntax making reference in its subclauses to RF7.2 and RF7.5.  RF15, then, should reference RF7.4 not FD6 in its subclauses.</t>
  </si>
  <si>
    <t>Change</t>
  </si>
  <si>
    <t>John Geiger</t>
  </si>
  <si>
    <t>GE Digital Energy</t>
  </si>
  <si>
    <t>The ChannelCenterFreq of the channels change as a function of the ChanSpacing. This causes an issue with the mode switch command as the frequency should be changed when the modulation is changed to one that requires a larger bandwidth</t>
  </si>
  <si>
    <t>Solution as proposed in DCN 15-10-0478-00-004g</t>
  </si>
  <si>
    <t>Modulation</t>
  </si>
  <si>
    <t>Table 22b call out modulation types with efficiencies that donot meet the efficeincy requirements for FCC part 90.203(j)(3). Comments have been made that the FCC per section 90.203(j)(9) "The Commission’s Equipment Authorization
Division may, on a case by
case basis, grant certification to equipment
with slower data rates than specified
in paragraphs (j)(3) and (j)(5) of
this section, provided that a technical
analysis is submitted with the application
which describes why the slower
data rate will provide more spectral efficiency
than the standard data rate." Has the technical alaysis been published and reviewed by the Task group. Has the the FCC reviewed the technical analysis and indicated they would allow the "slower data rate"? Many of the utilities and railroads have been spending large amounts of capital to replace equipment that does not meet the 2013 mandate. It seems unlikely the FCC will allow slower data rates on such a large scale as AMI.</t>
  </si>
  <si>
    <t>Use GMSK BT = .3 or use four level FSK. There are many other simple CPFSK schemes that easily meet the FCC rules for narrowband channels.</t>
  </si>
  <si>
    <t>6.1.2.7.3</t>
  </si>
  <si>
    <t>4level FSK is missing from figure 22b, Table 75a calls out both 2 Level and 4 Level FSK.</t>
  </si>
  <si>
    <t>Add 4 level FSK to figure 22b</t>
  </si>
  <si>
    <t>In table 75e there are no units on settling delay</t>
  </si>
  <si>
    <t>Assume the units are uS. Add units to delay number</t>
  </si>
  <si>
    <t xml:space="preserve">The mode switch should be done as a unicast addressed packet. Very wasteful to change the state of all radios within receive range. Functionality could be misused making it very easy to build a device that would create a denial of service. A radio can rapidly generate a mode switch packet on random frequencies every &lt;2 mS. This is much more destructive than a standard packet as it leaves the channel unusable for a relatively long time after the 2 mS transmission is complete. </t>
  </si>
  <si>
    <t>Make mode switch a MAC function</t>
  </si>
  <si>
    <t>When using Mode Switch the text states "The channel number and frequency band shall not be changed by the mode switch mechanism. Channel alignment shall be assumed during mode switch operation."..... This will require a center frequency change per the channel alignment for SUN PHYs and the channel center frequencies for the various modulation schemes are shown in Table 75f". The ext should be change to state "the center frequency will not be changed by the mode switch mechanism"</t>
  </si>
  <si>
    <t>Change to state "the center frequency will not be changed by the mode switch mechanism." By the current channel scheme keeping the channel number means you need to change the center frequency if the channel spacing is changed to accommodate a new modulation.</t>
  </si>
  <si>
    <t>Radio should have a blocking spec. How strong of a signal should the radio be able to receive</t>
  </si>
  <si>
    <t>The radio shall be capable of receiving signal levels up to 10 dbm with out damage and a PER of less than 10^-3</t>
  </si>
  <si>
    <t>6.12a.5</t>
  </si>
  <si>
    <t xml:space="preserve">Radio should have a cochannel interference spec. </t>
  </si>
  <si>
    <t>The radio shall be capable of receiving in thr presence of co-channel interference with is  signal of equal bandwidth 12 dB below the desired siganl level and the radio shall have a PER of less than 10^-3 using the desired signal</t>
  </si>
  <si>
    <r>
      <t xml:space="preserve">In Figure 65o the units on the y-axis should be </t>
    </r>
    <r>
      <rPr>
        <sz val="10"/>
        <rFont val="Symbol"/>
        <family val="1"/>
      </rPr>
      <t>D</t>
    </r>
    <r>
      <rPr>
        <sz val="10"/>
        <rFont val="Arial"/>
        <family val="2"/>
      </rPr>
      <t>0.5f,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</si>
  <si>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Fix units</t>
  </si>
  <si>
    <r>
      <t>In table 75c the the frequency deviation for 2-level should be 0.5*</t>
    </r>
    <r>
      <rPr>
        <sz val="10"/>
        <rFont val="Symbol"/>
        <family val="1"/>
      </rPr>
      <t>D</t>
    </r>
    <r>
      <rPr>
        <sz val="10"/>
        <rFont val="Arial"/>
        <family val="2"/>
      </rPr>
      <t>f, -0.5</t>
    </r>
    <r>
      <rPr>
        <sz val="10"/>
        <rFont val="Symbol"/>
        <family val="1"/>
      </rPr>
      <t>D</t>
    </r>
    <r>
      <rPr>
        <sz val="10"/>
        <rFont val="Arial"/>
        <family val="2"/>
      </rPr>
      <t>f. For 4-level the frequency deviation should be 0.5</t>
    </r>
    <r>
      <rPr>
        <sz val="10"/>
        <rFont val="Symbol"/>
        <family val="1"/>
      </rPr>
      <t>D</t>
    </r>
    <r>
      <rPr>
        <sz val="10"/>
        <rFont val="Arial"/>
        <family val="2"/>
      </rPr>
      <t>f, 0.3333*</t>
    </r>
    <r>
      <rPr>
        <sz val="10"/>
        <rFont val="Symbol"/>
        <family val="1"/>
      </rPr>
      <t>D</t>
    </r>
    <r>
      <rPr>
        <sz val="10"/>
        <rFont val="Arial"/>
        <family val="2"/>
      </rPr>
      <t>f, -0.3333</t>
    </r>
    <r>
      <rPr>
        <sz val="10"/>
        <rFont val="Symbol"/>
        <family val="1"/>
      </rPr>
      <t>D</t>
    </r>
    <r>
      <rPr>
        <sz val="10"/>
        <rFont val="Arial"/>
        <family val="2"/>
      </rPr>
      <t>f, -0.5</t>
    </r>
    <r>
      <rPr>
        <sz val="10"/>
        <rFont val="Symbol"/>
        <family val="1"/>
      </rPr>
      <t>D</t>
    </r>
    <r>
      <rPr>
        <sz val="10"/>
        <rFont val="Arial"/>
        <family val="2"/>
      </rPr>
      <t>f.</t>
    </r>
  </si>
  <si>
    <r>
      <t>In Figure 65p the units on the y-axis should be 0.5</t>
    </r>
    <r>
      <rPr>
        <sz val="10"/>
        <rFont val="Symbol"/>
        <family val="1"/>
      </rPr>
      <t>D</t>
    </r>
    <r>
      <rPr>
        <sz val="10"/>
        <rFont val="Arial"/>
        <family val="2"/>
      </rPr>
      <t>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</si>
  <si>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Jonathan Simon</t>
  </si>
  <si>
    <t>Dust Networks</t>
  </si>
  <si>
    <t>E</t>
  </si>
  <si>
    <t>You don't need to say that if you are using new features you aren't backwards compatible. A new device using 2003 defined PHY will interoperate with a 2003 device.</t>
  </si>
  <si>
    <t>Leave as is in 2006.</t>
  </si>
  <si>
    <t>T</t>
  </si>
  <si>
    <t>5.5.3</t>
  </si>
  <si>
    <t xml:space="preserve">Format of ACK is inconsistent with changes to ACK defined in 4e. </t>
  </si>
  <si>
    <t>Defer to 4e ACK definition, which now supports ack security, payloads, and  addressing</t>
  </si>
  <si>
    <t>Figures 9a, b, c not consistent with style of base standard</t>
  </si>
  <si>
    <t>Match existing style or agree on consistent style for all similar figures.</t>
  </si>
  <si>
    <t xml:space="preserve">Format of MHR is inconsistent with changes to MHR defined in 4e. </t>
  </si>
  <si>
    <t>Defer to 4e MHR definition, which now supports supressing sequence number and aux header fields.</t>
  </si>
  <si>
    <t>5.5.3.3</t>
  </si>
  <si>
    <t>Defer to 4e ACK definition, which now supports ack security, payloads, and addressing</t>
  </si>
  <si>
    <t>7.1.1.1.1</t>
  </si>
  <si>
    <t>TxChannel now in MCPS-DATA.request. Previously channel was configured in the PHY PIB before MCPS-DATA.request was issued. Why the change? What if TxChannel doesn't match phyCurrentChannel?</t>
  </si>
  <si>
    <t>Clarify why TxChannel is needed</t>
  </si>
  <si>
    <t>7.1.5</t>
  </si>
  <si>
    <t>Coex-beacons should be consolidated with enhanced beacons defined in 4e.</t>
  </si>
  <si>
    <t>Work with 4e to make coex-beacon a form of enhanced beacon.</t>
  </si>
  <si>
    <t>7.1.11</t>
  </si>
  <si>
    <t>ScanChannels redefined differently than in 4e draft. Appears to say the same thing, but in a different way.</t>
  </si>
  <si>
    <t>Reconcile with 4e and decide on preferred language.</t>
  </si>
  <si>
    <t xml:space="preserve">4e opted to enable new beacon scans by having a macActiveScanRequestType in the  PIB to indicate what type of beacon is being actively scanned for. </t>
  </si>
  <si>
    <t>Suggest considering similar mechanism if possible. This makes even more sense if the coex-beacon becomes an enhanced beacon.</t>
  </si>
  <si>
    <t>7.1.14.1.1</t>
  </si>
  <si>
    <t>4e also adds some parameters to the primitive</t>
  </si>
  <si>
    <t>Reconcile with 4e.</t>
  </si>
  <si>
    <t>Table 120</t>
  </si>
  <si>
    <t>Coex-beacons should be consolidated with enhanced beacons defined in 4e. Don't need a new frame type.</t>
  </si>
  <si>
    <t>7.2.2</t>
  </si>
  <si>
    <t>Inconsistent with changes to 5.5.3 in 4e draft, coex beacon doesn't need frame type.</t>
  </si>
  <si>
    <t>defer to 4e frame type definitions and work with 4e to consolidate beacons.</t>
  </si>
  <si>
    <t>7.2.2.3</t>
  </si>
  <si>
    <t>Figure 90 doesn't have same options as figure 70.</t>
  </si>
  <si>
    <t>Match options for MHR fields from 70.</t>
  </si>
  <si>
    <t>7.2.2.3.1</t>
  </si>
  <si>
    <t>Section rewritten in 4e draft. Need to append underlined text to end of replaced section</t>
  </si>
  <si>
    <t>7.2.2.4a</t>
  </si>
  <si>
    <t>General</t>
  </si>
  <si>
    <t>Coex-beacons are mentioned throughout. Coex-beacons should be consolidated with enhanced beacons defined in 4e and references cleaned up as appropriate.</t>
  </si>
  <si>
    <t>Khanh Tuan Le</t>
  </si>
  <si>
    <t>Symbol classification is missing.</t>
  </si>
  <si>
    <t>Specify 'Quaternary' under Symbols.</t>
  </si>
  <si>
    <t>Symbol rate is 4.8 ksps.</t>
  </si>
  <si>
    <t>Change symbol rate from 9.6 ksps to 4.8 ksps.</t>
  </si>
  <si>
    <t>34-35</t>
  </si>
  <si>
    <t>MR-FSK PHY should be defined at the 779-787 MHz as well.</t>
  </si>
  <si>
    <t>Add the MR-FSK PHY to the 779-787 MHz frequency band.</t>
  </si>
  <si>
    <t xml:space="preserve">Suggest to use Quaternary as symbol classification for consistency. </t>
  </si>
  <si>
    <t>Change 4-ary to Quaternary</t>
  </si>
  <si>
    <t>11-12</t>
  </si>
  <si>
    <t>The channel separation .. are ..</t>
  </si>
  <si>
    <t>Change to The channel separation .. is ..</t>
  </si>
  <si>
    <t>A clear definition of the MR-OFDM channel separation is missing.</t>
  </si>
  <si>
    <t>Add the text "The channel separation for the MR-OFDM operating modes is listed in Table 75g." [And add a row to Table 75g for 'Channel spacing' with the following values: 1200 kHz, 800 kHz, 400 kHz and 200 kHz for Option 1, Option 2, Option 3 and Option 4, respectively.]</t>
  </si>
  <si>
    <t>...more then...</t>
  </si>
  <si>
    <t>Change to "more than"</t>
  </si>
  <si>
    <t>There are two standard defined PHY modes in the 450 MHz band.</t>
  </si>
  <si>
    <t>Change Three to Two standard defined PHY modes</t>
  </si>
  <si>
    <t>Data rate and mod index are not correct.</t>
  </si>
  <si>
    <t>Change 5 kbps to 4.8 kbps and mod index from 0.5 to 1.0</t>
  </si>
  <si>
    <t>Data rate and mod parameters are not correct.</t>
  </si>
  <si>
    <t>Change "10 kbps; filtered FSK; mod index = 0.5; channel spacing = 25 kHz" to "9.6 kbps; filtered 4-FSK; mod index = 1/3; channel spacing = 12.5 kHz"</t>
  </si>
  <si>
    <t>There are two standard defined PHY modes in the 450 MHz band. The definition of a third mode should be removed.</t>
  </si>
  <si>
    <t>Remove this line.</t>
  </si>
  <si>
    <t>Bit positions 2–15 should be reserved.</t>
  </si>
  <si>
    <t>Change to "Bit positions 2–15 are reserved"</t>
  </si>
  <si>
    <t>Channel spacing value does not match with Table 75a.</t>
  </si>
  <si>
    <t>Align the channel spacing with Table 75a.</t>
  </si>
  <si>
    <t>Table 22i</t>
  </si>
  <si>
    <t>33-34</t>
  </si>
  <si>
    <t>It is suggested to use 1/3 instead of 0.33 (1/3 is used elsewhere in the text).</t>
  </si>
  <si>
    <t>Change mod index = 0.33 to mod index = 1/3.</t>
  </si>
  <si>
    <t>... FSK or Gaussian frequency shift keying (GFSK)- Filtered FSK should be used as in the rest of the draft.</t>
  </si>
  <si>
    <t>Change to ... filtered FSK or Gaussian frequency shift keying (GFSK)</t>
  </si>
  <si>
    <t>The modulation and channel specification ... is ...</t>
  </si>
  <si>
    <t>Change to The modulation and channel specification ... are ...</t>
  </si>
  <si>
    <t>Table 6a</t>
  </si>
  <si>
    <t>3-10</t>
  </si>
  <si>
    <t>The 779-787 MHz band should be included in the Table 6a.</t>
  </si>
  <si>
    <t>Add 779-787 MHz as one of the frequency bands in Table 6a.</t>
  </si>
  <si>
    <t>40</t>
  </si>
  <si>
    <t>PD-DATA.request parameters for OFDM options and MCS levels are missing.</t>
  </si>
  <si>
    <t>Add the PD-DATA.request parameters MROFDMOption and MROFDMMCSLevel.</t>
  </si>
  <si>
    <t>6.2.1.2.1</t>
  </si>
  <si>
    <t>PD-DATA.confirm parameters for OFDM options and MCS levels are missing.</t>
  </si>
  <si>
    <t>Add the PD-DATA.confirm parameters UNSUPPORTED_MROFDM_OPTION and UNSUPPORTED_MROFDM_MCS_LEVEL.</t>
  </si>
  <si>
    <t>22</t>
  </si>
  <si>
    <t>PD-DATA.indication parameters for OFDM options and MCS levels are missing.</t>
  </si>
  <si>
    <t>Add the PD-DATA.indication parameters MROFDMOption and MROFDMMCSLevel.</t>
  </si>
  <si>
    <t>The preamble value for filtered 4-FSK should be explicitly defined to avoid ambiguity.</t>
  </si>
  <si>
    <t>Add the definition of the preamble value for filtered 4-FSK as described in the proposal with DCN#846.</t>
  </si>
  <si>
    <t>6.3a.1.2</t>
  </si>
  <si>
    <t>The SFD values for filtered 4-FSK should be explicitly defined to avoid ambiguity.</t>
  </si>
  <si>
    <t>Add the definition of the SFD values for filtered 4-FSK as described in the proposal with DCN#846.</t>
  </si>
  <si>
    <t>26-27</t>
  </si>
  <si>
    <t>"For the 470 MHz band..." is not the correct band.</t>
  </si>
  <si>
    <t>Change to "For the 450 MHz band..."</t>
  </si>
  <si>
    <t>30-31</t>
  </si>
  <si>
    <t>"For the SHR, bit 0 and bit 1 shall be mapped to the lowest (-3*df) and the highest (+3*df) frequency deviations respectively." is not entirely correct for filtered 4-FSK because each symbol has two bits.</t>
  </si>
  <si>
    <t xml:space="preserve">Change to "SHR shall be encoded in the lowest (-3*df) and the highest (+3*df) frequency deviations." as described in DCN#401r1. </t>
  </si>
  <si>
    <t>The footnote about channel bundling at the 863-870 MHz frequency band (Europe) is not correct.</t>
  </si>
  <si>
    <t>Remove the footnote indicating channel bundling at the 863-870 MHz frequency band.</t>
  </si>
  <si>
    <t>Table 75b</t>
  </si>
  <si>
    <t>44-45</t>
  </si>
  <si>
    <t>Duplicate text</t>
  </si>
  <si>
    <t>Remove 'FSK or'</t>
  </si>
  <si>
    <t>22-23</t>
  </si>
  <si>
    <t>The text should be more specific.</t>
  </si>
  <si>
    <r>
      <t xml:space="preserve">Suggested text change: The channel alignment for SUN PHYs and the channel center frequencies for the various modulation schemes </t>
    </r>
    <r>
      <rPr>
        <u val="single"/>
        <sz val="10"/>
        <rFont val="Arial"/>
        <family val="2"/>
      </rPr>
      <t>at the 902-928 MHz frequency band</t>
    </r>
    <r>
      <rPr>
        <sz val="10"/>
        <rFont val="Arial"/>
        <family val="2"/>
      </rPr>
      <t xml:space="preserve"> are shown in Table 75f.</t>
    </r>
  </si>
  <si>
    <t>Table 75f</t>
  </si>
  <si>
    <t>26-</t>
  </si>
  <si>
    <t>The Table 75f is incomplete.</t>
  </si>
  <si>
    <t>Extend the Table 75f to include e.g. 200 kHz and 800 kHz channels for OFDM. It is also possible to rearrange the columns as follows: | FSK or OFDM (200 kHz) | FSK or OFDM (400 kHz) | OFDM (800 kHz) | O-QPSK |</t>
  </si>
  <si>
    <t>..greater or equal to ...</t>
  </si>
  <si>
    <t>Change to ..greater than or equal to ...</t>
  </si>
  <si>
    <t>Table 75g</t>
  </si>
  <si>
    <t>Channel spacing for the four OFDM options should be defined.</t>
  </si>
  <si>
    <t>Add a row to Table 75g for 'Channel spacing' with the following values: 1200 kHz, 800 kHz, 400 kHz and 200 kHz for Option 1, Option 2, Option 3 and Option 4, respectively.</t>
  </si>
  <si>
    <t>Missing valid NewModePage number</t>
  </si>
  <si>
    <t>Change NewModePage to NewModePage7</t>
  </si>
  <si>
    <t>7.5.1.2a</t>
  </si>
  <si>
    <t>Missing reference</t>
  </si>
  <si>
    <t>Add appropriate reference</t>
  </si>
  <si>
    <t>Table D.4</t>
  </si>
  <si>
    <t>Missing the 863-870 MHz band</t>
  </si>
  <si>
    <t>Add 863-870 MHz band</t>
  </si>
  <si>
    <t>470 MHz is not correct.</t>
  </si>
  <si>
    <t>Change 470 MHz to 450 MHz</t>
  </si>
  <si>
    <t>32-36</t>
  </si>
  <si>
    <t>The Item description of RF15.1 is not correct with respect to the definition in 6.12b.1.</t>
  </si>
  <si>
    <t>Change to MCS0-MSC3 for option 1, MCS0-MSC4 for option 2, MCS1-MSC4 for option 3 and MCS2-MSC4 for option 4.</t>
  </si>
  <si>
    <t>Filtered FSK' seems to be used to mean both 'Filtered 2FSK/2-FSK' and general Filtered FSK as modulation format.</t>
  </si>
  <si>
    <t>Be consistent on the terminology.</t>
  </si>
  <si>
    <t>Both 4FSK and 4-FSK are used throughout the draft.</t>
  </si>
  <si>
    <t>Use either 4FSK or 4-FSK consistently.</t>
  </si>
  <si>
    <t>Kuor-Hsin Chang</t>
  </si>
  <si>
    <t>In Table 1, symbols for 4FSK should be 4-ary.</t>
  </si>
  <si>
    <t>Add "4-ary" to the "Symbols" column of filtered 4FSK.</t>
  </si>
  <si>
    <t>The structures for channel page 7 and channel page 8 are described in clause 6.1.2.7 not in clause 6.1.2.5a.</t>
  </si>
  <si>
    <t>Change "See 6.1.2.5a for more information" to "See 6.1.2.7 for more information" .</t>
  </si>
  <si>
    <t>6.1.2.7, 6.3a.1.4</t>
  </si>
  <si>
    <t>18, 19, 23-27, 40-41</t>
  </si>
  <si>
    <t>Make the Modulation Scheme representation for Channel Page structure to be the same as Mode Switch.</t>
  </si>
  <si>
    <t>For O-QPSK in Channel Page 7 of Figure 22a;  change Bit 3…0 from "Rate modes supported" to "Rate modes supported for DSSS", delete Bit 4 Spreading mode", add "Bit 7…4 (bitmap) Rate modes supported for MDSSS".
Modify Figure 22l-22s based on the changes in Figure 22a for O-QPSK representation.
In line 23 of page 40, change "(see Table 29b)" to "(see Table 4b)".
Change the text iin line 33-35 of page 40 from "If Modulation Scheme equals O-QPSK-DSSS or O-QPSK-MDSSS, only one bit in Mode field shall be set, and the set bit corresponds to the bit position in the Rate modes supported field of channel page 7." to "If Modulation Scheme equals O-QPSK, the integer value of MD3-MD0 corresponds to the bit position in the “Standard-Defined PHY Modes” field of channel page 7."
Delete Table 29b in page 41.</t>
  </si>
  <si>
    <r>
      <t xml:space="preserve">Change "an element in </t>
    </r>
    <r>
      <rPr>
        <i/>
        <sz val="10"/>
        <rFont val="Arial"/>
        <family val="2"/>
      </rPr>
      <t>phySUNGenericPHYDescriptors</t>
    </r>
    <r>
      <rPr>
        <sz val="10"/>
        <rFont val="Arial"/>
        <family val="2"/>
      </rPr>
      <t xml:space="preserve">" to "an array in </t>
    </r>
    <r>
      <rPr>
        <i/>
        <sz val="10"/>
        <rFont val="Arial"/>
        <family val="2"/>
      </rPr>
      <t>phySUNGenericPHYDescriptors</t>
    </r>
    <r>
      <rPr>
        <sz val="10"/>
        <rFont val="Arial"/>
        <family val="2"/>
      </rPr>
      <t>".</t>
    </r>
  </si>
  <si>
    <t>35-37</t>
  </si>
  <si>
    <t>Since Generic PHY is for FSK only, change "Specific parameters are dependent on Modulation Scheme (FSK parameters shown)" to "Parameters that specify the FSK modulation scheme."</t>
  </si>
  <si>
    <t>Change as suggested</t>
  </si>
  <si>
    <t>29-30</t>
  </si>
  <si>
    <t>49-54, 1-3</t>
  </si>
  <si>
    <t>Break the description of Modulation Scheme and Parametric PHY Descriptor into two paragraphs.</t>
  </si>
  <si>
    <t>Change "The value of the SFD field (see 6.3a.1.2) shall be associated with a value of zero…" to "The value of the SFD field (see 6.3a.1.2) for CSM shall be associated with a value of zero…"</t>
  </si>
  <si>
    <t>6.2.1.2</t>
  </si>
  <si>
    <t>33, 34, 36</t>
  </si>
  <si>
    <t>Change the name of "UNSUPPORTED_MODE_SWITCHING" to "UNSUPPORTED_MODE_SWITCH" so that it is consistent with the parameter used in PD-DATA.request.</t>
  </si>
  <si>
    <t>Change "ModeSwitching" to "Mode Switch"</t>
  </si>
  <si>
    <t>Add "of Figure 27d" to the end of "…the remaining fields contained in the PHR".</t>
  </si>
  <si>
    <t>Since the BCH(15,11) code and the parity bit can provide single error correction and double error detection, no additional FEC is needed for mode switch PPDU.</t>
  </si>
  <si>
    <t>Add text "No additional FEC is required for mode switch PPDU." to the end of "…bits of information in the mode switch PPDU."</t>
  </si>
  <si>
    <t>61-62</t>
  </si>
  <si>
    <t>Text "Eye Diagram" inside Figure 65o and 65p duplicates the figure caption.</t>
  </si>
  <si>
    <t>Delete text "Eye Diagram" inside Figure 65o and 65p.</t>
  </si>
  <si>
    <t>"FSC" is a typo of "FCS".</t>
  </si>
  <si>
    <t>Change "FSC" to "FCS".</t>
  </si>
  <si>
    <t>9-10</t>
  </si>
  <si>
    <t>No additional FEC is needed for mode switch PPDU.</t>
  </si>
  <si>
    <t>Delete text "Note that LPSDU is zero in the case of a mode switching frame."</t>
  </si>
  <si>
    <t>13</t>
  </si>
  <si>
    <t>Since FSK modulation scheme has been consolidated to be filtered FSK , Delete text "FSK or".</t>
  </si>
  <si>
    <t>Change text "is the PSDU bit at the output of the FSK or filtered FSK demodulator" to "is the PSDU bit at the output of the filtered FSK demodulator"</t>
  </si>
  <si>
    <t>17, 29</t>
  </si>
  <si>
    <t>Change "PN generator" in line 17 and in the caption of Figure 65W to "PN9 sequence generator".</t>
  </si>
  <si>
    <t>48</t>
  </si>
  <si>
    <t>For mode switch, the reception of the new mode packet and the transmission of ACK (if necessary) should be all under the new mode.</t>
  </si>
  <si>
    <t>Change text "Once the reception of the following frame is completed" to "Once the receiving process (includes transmitting the acknowledgement frame if necessary) of the following frame is completed".</t>
  </si>
  <si>
    <t>6.13.4</t>
  </si>
  <si>
    <t>107-108</t>
  </si>
  <si>
    <t>The contents in 6.13.4a and 6.13.4b duplicate the contents in 6.13.4.</t>
  </si>
  <si>
    <t>Delete 6.13.4a and 6.13.4b.</t>
  </si>
  <si>
    <t>7.1.11a.1</t>
  </si>
  <si>
    <t>10-11, 48-50</t>
  </si>
  <si>
    <r>
      <t>The Valid range for ScanChannel in Table 104a and Table 104b should be "0-</t>
    </r>
    <r>
      <rPr>
        <i/>
        <sz val="10"/>
        <rFont val="Arial"/>
        <family val="2"/>
      </rPr>
      <t>phyMaxSUNChannelSupported</t>
    </r>
    <r>
      <rPr>
        <sz val="10"/>
        <rFont val="Arial"/>
        <family val="2"/>
      </rPr>
      <t>" instead of "0-26".</t>
    </r>
  </si>
  <si>
    <t xml:space="preserve">The coexistence beacon facilitates coordinators/devices to join the network even they might operate in different PHY mode. It intends to achieve similar goals as the extended beacon (EB) and the extended beacon request (EBR) proposed in 4e.  </t>
  </si>
  <si>
    <t>Propose to consolidate the functionality of coexistence beacon with EB and EBR.</t>
  </si>
  <si>
    <t>Change "…in (see 6.1a)" to "…in 6.1a"</t>
  </si>
  <si>
    <t>Add (kbps) under Symbol rate in Table 121b.</t>
  </si>
  <si>
    <t>14-15</t>
  </si>
  <si>
    <t>Where are symbol rates of 1000 kbps and 2000 kbps coming from?</t>
  </si>
  <si>
    <t>Either delete symbol rate of 1000  kbps and 2000 kbps from Table 121b or justify its existance.</t>
  </si>
  <si>
    <t>Replace subclause 7.2.2.4a.3 with a reference to 4e.</t>
  </si>
  <si>
    <t>51-52</t>
  </si>
  <si>
    <t>The reference to Table 4a is missing in this paragraph.</t>
  </si>
  <si>
    <t>Change "The frequency bands supported, defined in , shall be encoded as shown in Figure 103d, with the frequency band identifier in corresponding to the bit-index into the map." to "The frequency bands supported, defined in Table 4a, shall be encoded as shown in Figure 103d, with the frequency band identifier in Table 4a corresponding to the bit position in Figure 103d.</t>
  </si>
  <si>
    <t>Separate GFSK/FSK into 2FSK and 4FSK in Table 125b.</t>
  </si>
  <si>
    <t>Change as commented</t>
  </si>
  <si>
    <t>40 kbps is the data rate for narrowband FSK.</t>
  </si>
  <si>
    <t>Delete 40 kbps from from Table 125d.</t>
  </si>
  <si>
    <t>7.3a.3.1</t>
  </si>
  <si>
    <t>The "Modulation Scheme" needs to be consistent with Clause 6.</t>
  </si>
  <si>
    <t>Change "...in Table 4b (undefined values are reserved)." to "…in Table 31a."</t>
  </si>
  <si>
    <t>The PIB Attribute Values in Figure 103h that are to be transmitted over the air are not sufficient to describe a Mode Switch.</t>
  </si>
  <si>
    <t>Add modulation transition to Figure 103h.</t>
  </si>
  <si>
    <t>40-41</t>
  </si>
  <si>
    <t>In Table D.4, the status of RF16 should be "FD6: O" instead of "FD5: O".</t>
  </si>
  <si>
    <t>Change "FD5: O" to "FD6: O"</t>
  </si>
  <si>
    <t>Larry Taylor</t>
  </si>
  <si>
    <t>DTC (UK) &amp; SSN</t>
  </si>
  <si>
    <t>Qualify that MPM applies to SUN networks</t>
  </si>
  <si>
    <t>Insert “for SUN Networks” before “to enable”</t>
  </si>
  <si>
    <t>The text "facilitates negotiation among potential coordinators with
different PHYs before these coordinators start their respective networks" is incorrect. CoEx Beacons are stated to be transmitted by Coordinators, not potential coordinators. A network must be operating before it can be detected using the MPM process.</t>
  </si>
  <si>
    <t>Correct the description to say an operating network can be detected by a potential coordinator before that coordinator starts its network.</t>
  </si>
  <si>
    <t>The first field does not need to be named as Mode Switching, it just has to be specified to be set to 0</t>
  </si>
  <si>
    <t>Delete (without Mode Switching) from the sub clause header. Remove the name MS. Change the description of the first field to be “0”. Delete the description of Mode Switch and replace it with a statement that the first field shall be set to '0'</t>
  </si>
  <si>
    <t>1.3a.1.4</t>
  </si>
  <si>
    <t>The first field does not need to be named as Mode Switching, it just has to be specified to be set to 1</t>
  </si>
  <si>
    <t>Change the text beginning on line 52 to read “The first field shall be set to 1 indicating...”</t>
  </si>
  <si>
    <t>There is no advantage in defining a structure named New Mode</t>
  </si>
  <si>
    <t>Elevate the field descriptions for the New Mode field (pg 40 lines 21ff an figure 27f) to the main PPDU fields and reset the bit definitions for bits 4-10 accordingly</t>
  </si>
  <si>
    <t>6.1a1</t>
  </si>
  <si>
    <t>How does the NHL know the value of R?</t>
  </si>
  <si>
    <t>Clarify how R is exposed to the NHL</t>
  </si>
  <si>
    <r>
      <t>The validity of a Mode Switch PPDU is not  determined by examining the 1</t>
    </r>
    <r>
      <rPr>
        <vertAlign val="superscript"/>
        <sz val="10"/>
        <rFont val="Arial"/>
        <family val="2"/>
      </rPr>
      <t>st</t>
    </r>
    <r>
      <rPr>
        <sz val="10"/>
        <rFont val="Arial"/>
        <family val="2"/>
      </rPr>
      <t xml:space="preserve"> bit, but by checking the Parity Check field</t>
    </r>
  </si>
  <si>
    <t>Correct the statement</t>
  </si>
  <si>
    <t>Is the statement “The Mode Switch Parameter Entry table is defined by the NHL” true?</t>
  </si>
  <si>
    <t>If not then correct the statement otherwise remove the definition of the Mode Switch Parameter Entry table from the 4g amendment</t>
  </si>
  <si>
    <t>Typographical error</t>
  </si>
  <si>
    <t>Change the valid range for NewModeSUNPage from  “NewModePage,” to “NewModePage7,”</t>
  </si>
  <si>
    <t>Channel Pages 0..6 are not used by SUN devices. Coex Beacons should only be specified for SUN devices</t>
  </si>
  <si>
    <t>Delete1st sentence of the paragraph</t>
  </si>
  <si>
    <t>This section requires further clarification since it refers to unapproved proposed structures from 4e. The MAC Hopping PIB Attributes do not exist in an approved version of the 15.4 standard</t>
  </si>
  <si>
    <t>Move this to 4e</t>
  </si>
  <si>
    <t>The Information Element functionality overlaps responsibilities of higher layers. It may be preferential to move this section to a NHL specification. The exception is probably the SUN PHY Capabilities IE which is directly relevant to the PHY amendment</t>
  </si>
  <si>
    <t>Suggest removing section 7.3a except for sub-section 7.3a2. Keep the SUN PHY Capabilities IE description and modify the text to say that if NHL IE structures are employed to advertise SUN PHY Capabilities, the encoding as described should be used.</t>
  </si>
  <si>
    <t>7.3a2</t>
  </si>
  <si>
    <t>Missing cross references to frequency bands definitions</t>
  </si>
  <si>
    <t>Replace the 1st sentence of the paragraph with :  The frequency bands supported, defined in Table 1 (section 6.1.1), shall be encoded as shown in Figure103d, with the value of the frequency  band identifier in Table 4a (section 6.1.2.7.1) corresponding to the bit position in the Freuqency Bands Supported field.</t>
  </si>
  <si>
    <r>
      <t xml:space="preserve">The meaning of the dagger is missing on MAC PIB Attribute  </t>
    </r>
    <r>
      <rPr>
        <i/>
        <sz val="9"/>
        <rFont val="TimesNewRomanPSMT"/>
        <family val="1"/>
      </rPr>
      <t>macSyncSymbolOffset</t>
    </r>
  </si>
  <si>
    <t>Define dagger meaning or delete it</t>
  </si>
  <si>
    <r>
      <t xml:space="preserve">MAC PIB Attribute Identifiers are missing from Table 127 except for </t>
    </r>
    <r>
      <rPr>
        <i/>
        <sz val="9"/>
        <rFont val="TimesNewRomanPSMT"/>
        <family val="1"/>
      </rPr>
      <t>macSyncSymbolOffset</t>
    </r>
  </si>
  <si>
    <t>Define identifier values for remaining table entries</t>
  </si>
  <si>
    <t>Missing cross references to CSM – should probably be 6.1a</t>
  </si>
  <si>
    <t>Insert correct cross reference</t>
  </si>
  <si>
    <t>The description of the delayed acknowledge feature is insufficient for use</t>
  </si>
  <si>
    <t>Replace the new paragraph with a complete description of how the delayed acknowledgement feature is to be used. This must include changes to the ACK transmission procedure to be complete</t>
  </si>
  <si>
    <t>7.5.8a</t>
  </si>
  <si>
    <t>The requirement to scan for the longer of the two conditions is illogical</t>
  </si>
  <si>
    <t>Change longer to shorter</t>
  </si>
  <si>
    <t>Qualify that MPM applies to SUN coordinators</t>
  </si>
  <si>
    <t>Insert “SUN” before “coordinators”</t>
  </si>
  <si>
    <t>Delete “by”</t>
  </si>
  <si>
    <t>Change “shall” to “should”</t>
  </si>
  <si>
    <t>Wrong logic</t>
  </si>
  <si>
    <t>The scanning rules for incoming coordinators are different for Beacon Enabled PANs and Non-Beacon Enabled PANs. How is an incoming coordinator to determine which rules should be used?</t>
  </si>
  <si>
    <t>Clarify and remove inconsistency in the incoming coordinator scanning rules</t>
  </si>
  <si>
    <t>Table D4</t>
  </si>
  <si>
    <t>Several modes are given status M although support for the frequency bands is not M</t>
  </si>
  <si>
    <t>Check consistency of the status values – make conditional on support of the corresponding frequency bands</t>
  </si>
  <si>
    <t>Table D6</t>
  </si>
  <si>
    <t>The definition of Duty Cycle is missing</t>
  </si>
  <si>
    <t>Insert a reference to where Duty Cycle is defined</t>
  </si>
  <si>
    <t>M1</t>
  </si>
  <si>
    <t>The statement “and every supported mode is a table entry in the PIB attribute 
PhySUNPageEntriesSupported.” is not quite correct</t>
  </si>
  <si>
    <t>Change to “25 
and every supported mode isin one of the table entries in the PIB attribute 
PhySUNPageEntriesSupported.”</t>
  </si>
  <si>
    <t>Annex M is entitled Example usage of Generic PHY Mechanism. M2 shows a table with 3 modes defined as Generic PHY Descriptor values. M3 then shows PIB Attribute settings for a Standard Mode which is not really consistent with the Annex title.</t>
  </si>
  <si>
    <t>Add the PIB Attribute values description of a Generic PHY operating mode to M2. Delete M3 Header and link the text of M3 to M2 by saying now consider an example of a device operating in a standard mode, or something similar.</t>
  </si>
  <si>
    <t>Liang Li</t>
  </si>
  <si>
    <t>Vinno</t>
  </si>
  <si>
    <t>5.5.3.1</t>
  </si>
  <si>
    <t>Beacon frame should same as ones of defined in 802.15.4E, 7.2.2.1</t>
  </si>
  <si>
    <t>FSK is not suitable</t>
  </si>
  <si>
    <t>Use PHY instead of FSK</t>
  </si>
  <si>
    <t>6.12c2</t>
  </si>
  <si>
    <t>31,36,43</t>
  </si>
  <si>
    <t xml:space="preserve">"See Figure 65ao" does not presented in united style </t>
  </si>
  <si>
    <t>Correct them</t>
  </si>
  <si>
    <t>4E is based on IEEE802.15.4-2006, but 4G is only based on IEEE802.15.4-2003</t>
  </si>
  <si>
    <t>Should be based on 15.4-2006</t>
  </si>
  <si>
    <t>6.12.c.1.9</t>
  </si>
  <si>
    <t xml:space="preserve">The cross relation of C(8,4) is poor. </t>
  </si>
  <si>
    <t>Suggest to consider the new C(8,4) code in  Profposl 15-05-0281-04-</t>
  </si>
  <si>
    <t>6.12.c2</t>
  </si>
  <si>
    <t xml:space="preserve">The desciption: This simplifies sensing of legacy preambles while sensing…." is hard to understand. </t>
  </si>
  <si>
    <t>Re-write this sentence and give the explanation</t>
  </si>
  <si>
    <t>6.12c3.3</t>
  </si>
  <si>
    <t xml:space="preserve">The Adjance channel interference is not same as the ISN. </t>
  </si>
  <si>
    <t>Define both of them seperately</t>
  </si>
  <si>
    <t>6.13.3</t>
  </si>
  <si>
    <t xml:space="preserve">Should give the EVM for different data rates. </t>
  </si>
  <si>
    <t>Mark Dawkins</t>
  </si>
  <si>
    <t>6.12.1a.1</t>
  </si>
  <si>
    <t>The filtering for "Filtered 2FSK" and "Filtered 4FSK" is not defined (the spectral mask seems not sufficient, and GFSK is simply a recommendation here for one band ("should be used").</t>
  </si>
  <si>
    <t>Specify GFSK as the filtering with appropriate band dependant parameters if necessary</t>
  </si>
  <si>
    <t>27-42</t>
  </si>
  <si>
    <t>The spectral mask only applies at two offset frequencies in a 1kHz bandwidth, implying no restriction on emissions at other offsets.</t>
  </si>
  <si>
    <t>Include a full spectral mask with diagram to clearly show limits across a wider range of offset frequencies</t>
  </si>
  <si>
    <t xml:space="preserve">Table 75g: What is channel spacing for each Option? </t>
  </si>
  <si>
    <t>Specify channel spacing for each Option to avoid any confusion.</t>
  </si>
  <si>
    <t>6.12b.2.6.1.</t>
  </si>
  <si>
    <t>The mapping from logical frequency to FFT index is not addressed in anywhere in the specification. Since pilot tone locations change symbol-by-symbol, the actual frequency location of the logical channel k (for d_k) also change</t>
  </si>
  <si>
    <t>Add a mapping from logical channel to FFT index (or physical frequency)</t>
  </si>
  <si>
    <t>Matt Boytim</t>
  </si>
  <si>
    <t>Sensus</t>
  </si>
  <si>
    <t>Symbols for 4FSK modes should be 4-ary.</t>
  </si>
  <si>
    <t>Change Symbols from Binary to 4-ary for 4FSK modes in Table 1.</t>
  </si>
  <si>
    <t>Symbol rate for 9.6 kbps 4FSK should be 4.8 kbps.</t>
  </si>
  <si>
    <t>Change Symbol rate for 450 MHz PHY 4FSK from 9.6 to 4.8.</t>
  </si>
  <si>
    <t>Referring directly to SUN PHYs seems clearer.</t>
  </si>
  <si>
    <t>Change "…these PHYs…" to …SUN PHYs…".</t>
  </si>
  <si>
    <t>Specifying the GL and GH parameters in text is clumsy.</t>
  </si>
  <si>
    <t>Use a table for the GL and GH values for each band.</t>
  </si>
  <si>
    <t>GL and GH need to be specified for the dedicated use bands to arrive at the proper first channel center frequency.</t>
  </si>
  <si>
    <t>Add text to specify GL and GH for dedicated use band PHYs (450, 896, 901, 928, 1427).</t>
  </si>
  <si>
    <t>The numbering scheme assumes channel width and channel spacing are the same, but they need not be; this might complicate future standard amendments if the numbering scheme has to change again.  It would be better if the scheme were more flexible from the outset.  The original 15.4 case of 2MHz channel with 5MHz spacing is one example.</t>
  </si>
  <si>
    <t xml:space="preserve">Define and specify a ChanWidth for each MR-FSK and MR-OFDM PHY mode and change Equation 0a to:
ChanCenterFreq = BandEdge + GL + max(ChanWidth, ChanSpacing)/2 + NumChan*ChanSpacing
where max(a, b) is the larger of a and b.
Change number of channels to:
TotalNumChan = floor((W - GL - GH - max(ChanWidth, ChanSpacing) + ChanSpacing)/ChanSpacing)
Update text, tables, and figures accordingly:
- Add Channel Width to Table 1.
- Add 'channel width' to tables 22b-k, 22t-w (in most cases channel width = channel spacing).
- Add 'Channel Width' to the Generic PHY descriptor and Figure 22x.  Page 29 after line 48 add "Channel Width is the occupied bandwidth of the channel in hertz.
- Add Channel width to Table 6a (Channel width = Channel spacing).
- Add Channel width to Table 75a-b (in most cases Channel width = Channel spacing).
- Add 'channel width' to tables 125c-d (in most cases channel width = channel spacing).
- Add 4 octet Channel Width value to Figure 103g.  Page 130 after line 15 add "Channel Width is an unsigned integer representing the occupied bandwidth of the channel extent in hertz.
</t>
  </si>
  <si>
    <t>Change Table 22b to reflect PHY modes defined for the 450MHz PHY.</t>
  </si>
  <si>
    <t>Change Bits 15-0 description to "Two standard defined modes", Bit position 0 to 4.8kbps, Bit position 1 to 9.6kbps and 12.5kHz channel spacing, delete Bit position 2, and change "Bit positions 3-15 are reserved" to "Bit positions 2-15 are reserved".</t>
  </si>
  <si>
    <t>Channel spacing is 25 kHz for all 896 MHz PHY modes.  See table 75a.</t>
  </si>
  <si>
    <t>Change 50 kHz and 100 kHz channel spacings to 25 kHz.</t>
  </si>
  <si>
    <t>Channel spacing is 25 kHz for all 901 MHz PHY modes.  See Table 75a.</t>
  </si>
  <si>
    <t>Channel spacing is 25 kHz for all 928 MHz PHY modes.  See Table 75a.</t>
  </si>
  <si>
    <t>Channel spacing is 25 kHz for all 1427 MHz PHY modes.  See Table 75a.</t>
  </si>
  <si>
    <t>Should Modulation be GFSK for Japanese bands?</t>
  </si>
  <si>
    <t>Change Filtered FSK to GFSK.</t>
  </si>
  <si>
    <t>Typo - FSC should be FCS.</t>
  </si>
  <si>
    <t>Change FSC to FCS.</t>
  </si>
  <si>
    <t>GFSK should be Filtered FSK in table 125c.</t>
  </si>
  <si>
    <t>Change GFSK to Filtered FSK.</t>
  </si>
  <si>
    <t>5 kbps should be 4.8 kbps.</t>
  </si>
  <si>
    <t>Change 5kbps to 4.8 kbps.</t>
  </si>
  <si>
    <t>An entry is needed for 9.6 kbps Filtered 4FSK.</t>
  </si>
  <si>
    <t>Add entry for "9.6 kbps; Filtered 4FSK; mod index = 1/3; channel spacing = 12.5 kHz"</t>
  </si>
  <si>
    <t>An entry is needed for 40 kbps Filtered FSK.</t>
  </si>
  <si>
    <t>Add entry for "40 kbps; Filtered FSK; mod index = 0.5; channel spacing = 25 kHz"</t>
  </si>
  <si>
    <t>The 20 kbps narrow band FSK PHYs all have a channel spacing of 25 kHz.  See Table 75a.</t>
  </si>
  <si>
    <t>Change channel spacing to 25 kHz.</t>
  </si>
  <si>
    <t>GFSK should be Filtered FSK in table 125d.</t>
  </si>
  <si>
    <t>Khurram Waheed/Mike Dow</t>
  </si>
  <si>
    <t>Freescale Semiconductor</t>
  </si>
  <si>
    <t>The characteristic text is incomplete "Multiple over-the-air data rates of 851 kb/s, 250 kb/s, 100 kb/s, 40 kb/s, 20 kb/s"</t>
  </si>
  <si>
    <t xml:space="preserve">Supports multiple over the air rates in the range of 20 kbps to 851 kbps
or
Supports multiple over the air low data rates less than 1MHz </t>
  </si>
  <si>
    <t>21-27</t>
  </si>
  <si>
    <t xml:space="preserve">16 channels in …  (There is a long verbose list of the number of channels in each band) </t>
  </si>
  <si>
    <t>It is recommended to refer to Table 1, in which a column stating the number of bands can be added. Maybe it is okay to just leave a list of the SUN bands in this section</t>
  </si>
  <si>
    <t xml:space="preserve">Several acronyms used in the draft are not included in the list. At times acronyms are used in draft even before they are defined. </t>
  </si>
  <si>
    <t>Needs a careful review of the draft. Several of these missing acronyms are identified in other comments</t>
  </si>
  <si>
    <t xml:space="preserve">FCS acronym is not defined in Section 4. </t>
  </si>
  <si>
    <t>Include def in section 4</t>
  </si>
  <si>
    <t>Use of channel pages 7 and 8 before they are described in 6.1.2.6</t>
  </si>
  <si>
    <t>Include a reference</t>
  </si>
  <si>
    <t>GL and GH are not defined in the list of acronyms</t>
  </si>
  <si>
    <t>Description of GL and GH guard bands is confusing, needs to be fragmented and rewritten to avoid confusion.</t>
  </si>
  <si>
    <t>For the Japanese bands, GL is 0.9 MHz and GH is 0.5 MHz for channels with 200kHz or 600kHz spacing, while GL and N are both 0.7MHz for channels with 400kHz spacing.</t>
  </si>
  <si>
    <t>For uniformity, it is best to use the same terminology and the parameters for defining channel numbering for all PHYs</t>
  </si>
  <si>
    <t>It is porposed to define parameters as used in 6.1.2.5a and have a table specifying the parameters for all bands</t>
  </si>
  <si>
    <t>8-29</t>
  </si>
  <si>
    <t>To avoid confusion, it is best to include a table of parameters such as BandEdge, GL, GH, Chan Spacing, etc. for all bands in this section</t>
  </si>
  <si>
    <t>Include a table of parameters</t>
  </si>
  <si>
    <t>6.2.1.2.3.</t>
  </si>
  <si>
    <t>22-24</t>
  </si>
  <si>
    <t>The acronym PRF is used without formally description of the PRF. Note is is also in field names, such as PD_DATA.indication.UWBPRF</t>
  </si>
  <si>
    <t>Need to clarify units in "The transmit spectral content at M1 and M2 shall be less than –25 dB and –35 dB, respectively."</t>
  </si>
  <si>
    <t>Clarify the units (dBc or dBm)</t>
  </si>
  <si>
    <t xml:space="preserve">Clarify the units for So </t>
  </si>
  <si>
    <t>So is -90 dBm</t>
  </si>
  <si>
    <t>6.12.b2.1</t>
  </si>
  <si>
    <t xml:space="preserve">Figure 65x does not show when pilot and guard tones are inserted </t>
  </si>
  <si>
    <t>Need to update the figure</t>
  </si>
  <si>
    <t>Figure 65x does not show how the preamble, header information is combined with PHY payload</t>
  </si>
  <si>
    <t>Need to update the figure or add a separate figure</t>
  </si>
  <si>
    <t>6.12.b2.6</t>
  </si>
  <si>
    <t>20+</t>
  </si>
  <si>
    <t>The description about separating data and pilot tones prior to frequency spreading is different from Annex N, where the pilot, guard and DC tones are inserted after concatenation of preamble, header and data field</t>
  </si>
  <si>
    <t>Need to clarify text/illustrations</t>
  </si>
  <si>
    <t>Monique Brown</t>
  </si>
  <si>
    <t>The "multiple over-the-air data rates" don't include all the SUN PHY data rates. I thought we agreed not to list them all.</t>
  </si>
  <si>
    <t>Change to "Multiple over-the-air data rate" and remove the actual rate list.</t>
  </si>
  <si>
    <t>This lone sentence seems somewhat out of place. The term smart grid appears in two places in the draft - here and in Clause 3. The text would read better if more information was included.</t>
  </si>
  <si>
    <t>Move the sentence to the end of the subclause and also expand the text to include more information.</t>
  </si>
  <si>
    <t>Change to "that were previously deployed using a …"</t>
  </si>
  <si>
    <t>See comment.</t>
  </si>
  <si>
    <t>I think "standard method" means it is deployed using an industry standard, right? It is a little confusing to use the word "standard" in this different way.</t>
  </si>
  <si>
    <t>Change to something like "deployed using a common industry method" or something similar.</t>
  </si>
  <si>
    <t>Change text to "…to amend an existing standard or create a new standard."</t>
  </si>
  <si>
    <t>5.5.3.4</t>
  </si>
  <si>
    <t>The title for figure 13 is incomplete.</t>
  </si>
  <si>
    <t>Change to "…view of the MAC command frame." This is what it is always called.</t>
  </si>
  <si>
    <t>Since we don't use the term GFSK anymore, we don't need to distinguish between the MR-FSK PHY at 950 MHz and the 15.4d PHYs. The footnotes referencing subclauses 6.11, 6.7 and 6.12a are no longer necessary.</t>
  </si>
  <si>
    <t>Remove the three footnotes from Table 1.</t>
  </si>
  <si>
    <t>Sometimes the 2450 MHz band is called 2450. Sometimes it is called 2400 band (for example, page 23 line 25), and sometimes it is called out by the frequency range.</t>
  </si>
  <si>
    <t>Be consistent. Also make sure the notation is consistent with what is used for other bands.</t>
  </si>
  <si>
    <t>Fix the punctuation in the first paragraph.</t>
  </si>
  <si>
    <t>Add a cross-reference for Generic PHY mechanism, since this is the first time the term is used in Clause 6.</t>
  </si>
  <si>
    <t>The word "where" is missing in front of "NumChan."</t>
  </si>
  <si>
    <t>Please add.</t>
  </si>
  <si>
    <t>"Channel Spacing" should be lower case. Same comment on line 20.</t>
  </si>
  <si>
    <t>Wording is confusing. I think it is meant to say that GH is equal to 0.7 when the channel spacing is 0.4 MHz. That's not what it says.</t>
  </si>
  <si>
    <t>Re-write text in a clearer manner using proper punctuation.</t>
  </si>
  <si>
    <t>The term "GH" is used before it is defined. Define term before using.</t>
  </si>
  <si>
    <t>One way to fix this is to move the following text to the very end of the subclause: "For the Japanese bands…ChanSpacing/2."</t>
  </si>
  <si>
    <t>The MR-O-QPSK bands are referred to by calling out the entire frequency range (e.g., 470-510).</t>
  </si>
  <si>
    <t>Refer to by the band designations given in Table 1. Change to "the 470 MHz band." Make similar changes for other bands called out in this subclause.</t>
  </si>
  <si>
    <t>Remove redundant text "numbered 0 to 98." This information is given in the accompanying equation.</t>
  </si>
  <si>
    <t>Remove redundant text here and in other similar places within the subclause.</t>
  </si>
  <si>
    <t>The PIB attribute phyCurrentPage is not defined in the PIB table, because the text has not been modified. However, it would be useful to the reader to add this information to the PIB table.</t>
  </si>
  <si>
    <t>Consider changing "specifies" to "shall specify." Also consider changing "contains" to "shall contain" in both places within the subclause.</t>
  </si>
  <si>
    <t>The PIB attribute phyChannelsSupported is not defined in the PIB table, because the text has not been modified. However, it would be useful to the reader to add this information to the PIB table.</t>
  </si>
  <si>
    <t>Text says "standard-defined SUN PHY operating mode…" In 6.1.2.7, the same thing is called a "PHY mode."</t>
  </si>
  <si>
    <t>Decide whether it is appropriate to include the word "operating."</t>
  </si>
  <si>
    <t>Change "specify" to "specifies" in both table entry descriptions.</t>
  </si>
  <si>
    <t>The text in the table says "Rate modes supported." This terminology is different from what is given in tables 22l-22s; these tables say "standard-defined PHY modes."</t>
  </si>
  <si>
    <t>Make terminology consistent.</t>
  </si>
  <si>
    <t>The text in the table says "MCS values supported." This terminology is different from what is given in tables 22t-22w; these tables say "standard-defined PHY modes."</t>
  </si>
  <si>
    <t>Hyphenate "Generic-PHY-defined."</t>
  </si>
  <si>
    <t>Change text from "integer values" to just "values."</t>
  </si>
  <si>
    <t xml:space="preserve">"Each bit in the PHY mode field…" The terminology is not up-to-date. </t>
  </si>
  <si>
    <t>Update this paragraph to match the updated figure 22a.</t>
  </si>
  <si>
    <t>Typo.</t>
  </si>
  <si>
    <t>Replace "more then" by "more than."</t>
  </si>
  <si>
    <t>This table does not match the Table 1 entries.</t>
  </si>
  <si>
    <t>Add the 868-870 MHz band.</t>
  </si>
  <si>
    <t>The info in the first sentence is repeated by the second sentence.</t>
  </si>
  <si>
    <t>Remove the first sentence.</t>
  </si>
  <si>
    <t xml:space="preserve">Use the same terminology here as in Table 31. </t>
  </si>
  <si>
    <t xml:space="preserve">Use "GenericPHYDescriptor" and "GenericPHYID." Also add a reference to Table 31. </t>
  </si>
  <si>
    <t>Don't need to write the index range twice (0-15).</t>
  </si>
  <si>
    <t>Remove one instance of the index range.</t>
  </si>
  <si>
    <t>Move the sentence beginning "The structure" to the beginning of the paragraph.</t>
  </si>
  <si>
    <t>Change to "descriptors specific to."</t>
  </si>
  <si>
    <t>Why doesn't Figure 22x match the contents of Table 31a? Table 31a has an entry called DataRate, and figure 22x shows "Symbol Rate."</t>
  </si>
  <si>
    <t>Make Figure 22x and Table 31a consistent.</t>
  </si>
  <si>
    <t>The dashed list given here doesn't match figure 22x.</t>
  </si>
  <si>
    <t>Make the text and the figure consistent.</t>
  </si>
  <si>
    <t>Please clarify the distinction between MPM and CSM.</t>
  </si>
  <si>
    <t>Make distinction here and/or in 5.5.5a.</t>
  </si>
  <si>
    <t>Correct the punctuation and grammar in this sentence.</t>
  </si>
  <si>
    <t>Correct sentence. Also make the following change for consistency: "the ModeSwitch parameter is set to FALSE."</t>
  </si>
  <si>
    <t>FSC length is specified in octets in Clause 7. The CRC is specified in bits.</t>
  </si>
  <si>
    <t>Change description text to "2-octet FCS" and "4-octet FCS."</t>
  </si>
  <si>
    <t>Awkward wording "PPDU first then a following PPDU." This same comment applies also to Table 77 on page 110.</t>
  </si>
  <si>
    <t>Change to "… mode switch PPDU followed by a second PPDU containing the …" in both tables 8 and 77.</t>
  </si>
  <si>
    <t>The description should contain what a value of TRUE means and what a value of FALSE means. Move the rest of the text elsewhere. This comment also applies to Table 77 on page 110.</t>
  </si>
  <si>
    <t>Move the text "Both PPDUs are transmitted…NewModeSUNPage" to a more appropriate (and more prominent) place. Make this same change in both tables 8 and 77.</t>
  </si>
  <si>
    <t>The text says "The PPDU containing the PSDU." Don't both packets have PSDUs? This comment also applies to Table 77.</t>
  </si>
  <si>
    <t>Please clarify. If they don't both contain PSDUs, then please clearly show this in 6.3a.</t>
  </si>
  <si>
    <t>Use the same convention as 15.4-2006 for the enumeration values. Same comment applies to Table 77.</t>
  </si>
  <si>
    <t>Change to "NEW_MODE_PAGE7" and "NEW_MODE_PAGE8" for consistency. Make this change in Table 8 and Table 77.</t>
  </si>
  <si>
    <t>Modify description text for consistency. Same comment applies to Table 77.</t>
  </si>
  <si>
    <t>Change from "ModeSwitch=TRUE" to "if the ModeSwitch parameter has a value of TRUE." Make similar changes for other parameter descriptions in both Table 8 and Table 77.</t>
  </si>
  <si>
    <t>I don't see the particular parameter values explained in 6.12c.1.4 or 6.12c.1.5. How is this parameter used to represent Rate Mode = 2/3?</t>
  </si>
  <si>
    <t>Please explain the connection between each parameter value and the referenced text.</t>
  </si>
  <si>
    <t>Change MROQPSKSpreadingMode to type enumeration.</t>
  </si>
  <si>
    <t>Modify text for consistency.</t>
  </si>
  <si>
    <t>Change text from "If ModeSwitch is TRUE" to "If the ModeSwitch parameter is set to TRUE…"</t>
  </si>
  <si>
    <t>Text says: "a following PPDU containing PSDU." This is two packets, right? And both contain a PSDU? Wording is very awkward.</t>
  </si>
  <si>
    <t>Please modify the text to better explain what is happening here.</t>
  </si>
  <si>
    <t>Change text from "using TxChannel" to "on the channel specified by the TxChannel parameter."</t>
  </si>
  <si>
    <t>Text says: "to transmit the mode switch PPDU and the following PPDU consecutively…" So does one PD-DATA.request trigger the transmission of two PPDUs in this case?</t>
  </si>
  <si>
    <t>Regarding Figure 23, this type of information doesn't belong in the primitive section.</t>
  </si>
  <si>
    <t>Move to a more appropriate place (where mode switching is described in detail).</t>
  </si>
  <si>
    <t>Remove the text "if ModeSwitch is TRUE…transmitted successfully." The text just before already says that "the request to transmit was successful." Text also contributes to poor sentence structure.</t>
  </si>
  <si>
    <t>Remove redundant text.</t>
  </si>
  <si>
    <t>6.2.3</t>
  </si>
  <si>
    <t>This table doesn't include all PHY enumerations. Is this table going to be for all PHY enumerations or just for status values?</t>
  </si>
  <si>
    <t>Follow the convention set by 4i.</t>
  </si>
  <si>
    <t>Clean up the wording and punctuation in the first paragraph.</t>
  </si>
  <si>
    <t>Change to "associated with uncoded (PHR+PSDU) and a value of zero for the PIB attribute phySUNMRFSKSFD; these devices may also support the SFD associated with uncoded (PHR+PSDU) and a value of one…"</t>
  </si>
  <si>
    <t>Text says "The mode of the next PPDU transmitted…" Is there a way to make this text clearer? It is a different packet.</t>
  </si>
  <si>
    <t>Try introducing the term "new mode packet" here. Currently, it appears a couple of paragraphs down from here.</t>
  </si>
  <si>
    <t>Change text for clarity.</t>
  </si>
  <si>
    <t>Change last sentence to read: "The packet structure of this next PPDU is shown in Figure 27e."</t>
  </si>
  <si>
    <t>Figure 27e is not in the proper format. Actually, it appears to be the same as Figure 27a.</t>
  </si>
  <si>
    <t>1. Add the following sentence to the end of the first paragraph in 6.3a.1: "If mode switching is enabled, the new mode packet (the packet following the mode switch PPDU) shall be formatted as shown in Figure 27a."
2. Mention that the preamble and SFD are optional. Tie in the names from Table 31b.
3.Only show the PHR in Figure 27e. Note that this is the title of the subclause anyway.
4. Change the figure title to "Format of the PHR for MR-FSK new mode packet."</t>
  </si>
  <si>
    <t>Move the cross-reference to the end of the sentence.</t>
  </si>
  <si>
    <t>Change to "…parameters to be used (see Table 31b)."</t>
  </si>
  <si>
    <t>Add the word "bits."</t>
  </si>
  <si>
    <t>Change to "…based on the Modulation Scheme bits:"</t>
  </si>
  <si>
    <t>The text " 'Standard-Defined PHY Modes' field" no longer appears in table 22a.</t>
  </si>
  <si>
    <t>Maybe replace with "bitmap" and add a cross-reference to table 22a.</t>
  </si>
  <si>
    <t>Change to "in the Mode subfield."</t>
  </si>
  <si>
    <t>Capitalize field name.</t>
  </si>
  <si>
    <t>Change to "Rate Modes Supported field." Make same change in Figure 22a.</t>
  </si>
  <si>
    <t>Re-arrange sentence for clarity.</t>
  </si>
  <si>
    <t>Change to "The Checksum field (B3-B0) is the checksum for the BCH(15, 11) code."</t>
  </si>
  <si>
    <t>Change to "during PPDU transmission." Same change needed in line 28.</t>
  </si>
  <si>
    <t>The sentence about the Reserved field is very confusing. Why is a reserved field shown broken out into two named bits (R1 and R0)? What does it mean that they "shall be set to zero if not used?" Reserved bits aren't used.</t>
  </si>
  <si>
    <t>Replace R1 and R0 with a dash in figure 27h. Remove the sentence on line 49. We already have a blanket statement about reserved fields in 6.3a (page 37, line 54).</t>
  </si>
  <si>
    <t>Change to "index 0."</t>
  </si>
  <si>
    <t>This whole section is about the MR-O-QPSK PHY.</t>
  </si>
  <si>
    <t>Remove "of the MR-O-QPSK PHY," because it is not necessary.</t>
  </si>
  <si>
    <t>6.3a.3</t>
  </si>
  <si>
    <t>The text "The DATA field…and pad bits" is not needed here.</t>
  </si>
  <si>
    <t>Move this sentence to 6.12b.2.4 where it will be more helpful.</t>
  </si>
  <si>
    <t>Sentence shouldn't include Option 4.</t>
  </si>
  <si>
    <t>Change to "Options 2 and 3, the cyclic prefix."</t>
  </si>
  <si>
    <t>The paragraph doesn't appear to have been updated to match the changes in Figure 27k.</t>
  </si>
  <si>
    <t>Please update the paragraph as necessary.</t>
  </si>
  <si>
    <t>Error in figure 27k.</t>
  </si>
  <si>
    <t>For option 4, change the last "z" to "-z."</t>
  </si>
  <si>
    <t>6.3a.3.2.1</t>
  </si>
  <si>
    <t>Lines 46-54 can be summed up in one sentence.</t>
  </si>
  <si>
    <t>Condense text into one sentence.</t>
  </si>
  <si>
    <t>6.3a.3.3</t>
  </si>
  <si>
    <t>The sentence "The list of data rates…in 6.12b.1" seems out of place.</t>
  </si>
  <si>
    <t>Move this sentence to the end of the next paragraph. Move after the sentence beginning "The Rate field…"</t>
  </si>
  <si>
    <t>The term "payload frame" is not used any where else. What does it mean?</t>
  </si>
  <si>
    <t>Replace by "packet" or something more appropriate.</t>
  </si>
  <si>
    <t>MCS not defined.</t>
  </si>
  <si>
    <t>Define it here and remove the definition from line 53.</t>
  </si>
  <si>
    <t>Add cross-reference to 6.12b.2.11.</t>
  </si>
  <si>
    <t>The HCS text on page 51 should follow this line of text on HCS.</t>
  </si>
  <si>
    <t>Rearrange the text as suggested.</t>
  </si>
  <si>
    <t>Change "bits of the header" to "bits of the PHR." Replace "header check sequence" with "HCS."</t>
  </si>
  <si>
    <t>Combine the first two editorial instructions.</t>
  </si>
  <si>
    <t>"Only one bit" is confusing. It is a bitmap and more than one bit may be set in the bitmap.</t>
  </si>
  <si>
    <t>Replace the first sentence in the description with something like the following: "This 32-bit field corresponds to the setting of a single bit in the bitmap defined by the PHY Mode field (6.1.2.7)."</t>
  </si>
  <si>
    <t>Make the valid range more concise.</t>
  </si>
  <si>
    <t>Replace the list of the three SUN PHYs with "SUN PHYs."</t>
  </si>
  <si>
    <t>The name "phyMaxSUNChannelSupported" is a little misleading.</t>
  </si>
  <si>
    <t>Change to "phyHighestSUNChannelSupported."</t>
  </si>
  <si>
    <t>Having three acronyms in the attribute name is confusing. Also, it is not necessary to include "SUN" when we already have "MRFSK."</t>
  </si>
  <si>
    <t>Replace with "phyMRFSKSFD."</t>
  </si>
  <si>
    <t>Make the valid range more concise. Also note that MR-OFDM is missing from the list.</t>
  </si>
  <si>
    <t>Replace the list of the SUN PHYs with "SUN PHYs."</t>
  </si>
  <si>
    <t>Change from "clear" to "cleared."</t>
  </si>
  <si>
    <t>Add a cross-reference to 6.1.2.7.</t>
  </si>
  <si>
    <t>Add the following sentence to the end of the description: "This attribute is only valid for the MR-OFDM PHY."</t>
  </si>
  <si>
    <t>"For the 470 MHz band..." 470 MHz should be 450 MHz.</t>
  </si>
  <si>
    <t>Incorrect cross-reference to 6.1.2.5a.</t>
  </si>
  <si>
    <t>Replace with correct cross-ref. Maybe 6.1.2.7.2.</t>
  </si>
  <si>
    <t>Consistency.</t>
  </si>
  <si>
    <t>Change to "Generic PHY mechanism."</t>
  </si>
  <si>
    <t>What is an "outmost" frequency deviation level?</t>
  </si>
  <si>
    <t>Maybe outermost?</t>
  </si>
  <si>
    <t>Missing word.</t>
  </si>
  <si>
    <t>Change to "The subclause number…"</t>
  </si>
  <si>
    <t>"Each bit shall be processed through the concatenator, FEC, data whitening, and modulation functions using bit order rules defined in 6.3a." FEC and data whitening are optional.</t>
  </si>
  <si>
    <t>Remove the sentence, as it is not necessary.</t>
  </si>
  <si>
    <t>Change to "fields in the PPDU."</t>
  </si>
  <si>
    <t>Add cross-ref to 6.1.2.7.2.</t>
  </si>
  <si>
    <t>This whole section is about the MR-FSK PHY.</t>
  </si>
  <si>
    <t>Remove "for the MR-FSK PHY."</t>
  </si>
  <si>
    <t>The text beginning "An interleaving scheme…" is redundant. The text on lines 36-38 say this already.</t>
  </si>
  <si>
    <t>Remove text on lint 51. Add cross ref to 6.12a.1.5 to the text on lines 36-38.</t>
  </si>
  <si>
    <t>"so-called tail bits…" Everywhere else they are just called "tail bit."</t>
  </si>
  <si>
    <t>Remove "so-called."</t>
  </si>
  <si>
    <t>The text says that "once the reception of the following frame is completed, the mode of operation of the receiver goes back to its previous mode." Only one packet is sent in the new mode??</t>
  </si>
  <si>
    <t>Please add text explaining to the reader why and under what conditions this mechanism is used.</t>
  </si>
  <si>
    <t>We don't use the acronym NHL.</t>
  </si>
  <si>
    <t>Spell out next higher layer.</t>
  </si>
  <si>
    <t>Under what conditions would you have a mode switch operation from FSK to FSK? What parameter(s) is being changed?</t>
  </si>
  <si>
    <t>Change text to "channel alignment for SUN PHYs in the 915 MHz band and the …"</t>
  </si>
  <si>
    <t xml:space="preserve">Regulatory-related text in lines 9, 21-23 and 42. It seems better to add a general statement to 6.1.1. </t>
  </si>
  <si>
    <t>Remove text for individual parameters and add to what is already in 6.1.1.</t>
  </si>
  <si>
    <t>Missing units for S0. Also combine this value of S0 with text for FEC S0.</t>
  </si>
  <si>
    <t>Subject-verb agreement.</t>
  </si>
  <si>
    <t>Change to "The adjacent channel is one on either side…"</t>
  </si>
  <si>
    <t>Remove redundant text. This is covered by line 39.</t>
  </si>
  <si>
    <t>Remove redundant text. This is covered by line 43.</t>
  </si>
  <si>
    <t>Spell out QAM. Use only acronym on page 74, line 4.</t>
  </si>
  <si>
    <t>6.12b.2.5</t>
  </si>
  <si>
    <t>Say what Ncbps stands for. The explanation is on page 77 (later).</t>
  </si>
  <si>
    <t>Re-arrange the paragraphs such that variables are defined before they are used in text.</t>
  </si>
  <si>
    <t>Text talks about frequency spreading here and in line 9. The definition of frequency spreading is not until line 14 (in 6.12b.2.6).</t>
  </si>
  <si>
    <t>Swap the order of 6.12b.2.5 Interleaver and 6.12b.2.6 Frequency spreading.</t>
  </si>
  <si>
    <t>6.12b.2.6.1</t>
  </si>
  <si>
    <t>Re-word for clarity.</t>
  </si>
  <si>
    <t>Change to "…excluding the DC tone. Therefore, the data tones are re-numbered…" Also, add a comma after "Option 3" in line 22.</t>
  </si>
  <si>
    <t>Change to "Phase rotations are applied after copying the data tones to the negative frequencies, in order to reduce the peak-to-average power ratio of the OFDM symbol with frequency spreading." Also, make a similar change to lines 38-39.</t>
  </si>
  <si>
    <t>6.12b.2.6.2</t>
  </si>
  <si>
    <t>Modify for clarity.</t>
  </si>
  <si>
    <t>Change to "…by 2x, the data tones are…and re-numbered."</t>
  </si>
  <si>
    <t>Is this seed value supposed to be in Table 75p?</t>
  </si>
  <si>
    <t>Make changes if necessary.</t>
  </si>
  <si>
    <t>6.12b.2.9</t>
  </si>
  <si>
    <t>The text says "This procedure improves the error probability…"</t>
  </si>
  <si>
    <t>Change from "improves" to "reduces."</t>
  </si>
  <si>
    <t>6.12b.2.10</t>
  </si>
  <si>
    <t>Change to "The function ceiling(.) returns…"</t>
  </si>
  <si>
    <t>6.12b.2.11</t>
  </si>
  <si>
    <t>Restructure for clarity.</t>
  </si>
  <si>
    <t>Change to "After scrambling, the tail bits are reset to all zeros."</t>
  </si>
  <si>
    <t>6.12b.3.3</t>
  </si>
  <si>
    <t>What is an "alternate adjacent channel?"</t>
  </si>
  <si>
    <t>6.13.2</t>
  </si>
  <si>
    <t>The text regarding the RX-to-TX turnaround time on lines 19-20 and lines 22-23 is already covered by text in the 2006 standard (it is said for all PHYs).</t>
  </si>
  <si>
    <t>Remove the redundant text.</t>
  </si>
  <si>
    <t>The PANDescriptor type is already defined in 15.4-2006. The same term is being used in a different way here.</t>
  </si>
  <si>
    <t>Come up with a new term instead of re-defining an already-existing term.</t>
  </si>
  <si>
    <t>7.1.1.1</t>
  </si>
  <si>
    <t>FCS length should be expressed in octets, not bits. Be consistent.</t>
  </si>
  <si>
    <t>Change to "indicates that the FCS is 2 octets in length" and "indicates that the FCS is 4 octets in length."</t>
  </si>
  <si>
    <t>Typo. Tables 91a and 91b have the same title.</t>
  </si>
  <si>
    <t>Add the correct title to Table 91b.</t>
  </si>
  <si>
    <t>7.1.11a</t>
  </si>
  <si>
    <t>Awkward wording "a PAN with a different PHY." Same comment for page 112, line 37.</t>
  </si>
  <si>
    <t>Change to "a PAN operating a different PHY." Or maybe someone has a better idea. Make changes on both pages.</t>
  </si>
  <si>
    <t>7.1.11.1</t>
  </si>
  <si>
    <t>There is an error in the description.</t>
  </si>
  <si>
    <t>Change to "where n=27 or (phyMaxSUNChannelSupported +1)…"</t>
  </si>
  <si>
    <t>"Coex-beacon" should be plural. Same comment on page 113; lines 14, 16, 20 and 23.</t>
  </si>
  <si>
    <t>Change to "coex-beacons." Make change in all places referenced by comment.</t>
  </si>
  <si>
    <t xml:space="preserve">Text says, "avoiding or synchronizing with the existing network." This implies there is only one network in the area. </t>
  </si>
  <si>
    <t>Change the wording such that it allows for the possibility of more than one network.</t>
  </si>
  <si>
    <t>Change from "coex-beacon function" to "coex-beacon frame timing" to match the subclause being referenced.</t>
  </si>
  <si>
    <t>7.1.11a.2</t>
  </si>
  <si>
    <t>"Result" should be plural.</t>
  </si>
  <si>
    <t>Poorly worded text. Same comment on line 44.</t>
  </si>
  <si>
    <t>Change to "Indicates the type of PAN in which the device is operating." Change text in both places.</t>
  </si>
  <si>
    <t>Instead of the ScanDuration parameter, it should be the ScanDurationBPAN parameter.</t>
  </si>
  <si>
    <t>Instead of the ScanDuration parameter, it should be the ScanDurationNBPAN parameter.</t>
  </si>
  <si>
    <t>7.1.11a.2.2</t>
  </si>
  <si>
    <t>Change from "initiated with" to "initiated using."</t>
  </si>
  <si>
    <t>7.1.11a.2.3</t>
  </si>
  <si>
    <t>Text in lines 6-8 is repeated on lines 13-14.</t>
  </si>
  <si>
    <t>Check with 4i to see what format is being used for the primitives. Remove redundant text accordingly.</t>
  </si>
  <si>
    <t>Coordinate all frame format figures with 4e. It is probably not necessary to show them in both drafts.</t>
  </si>
  <si>
    <t>7.2.1</t>
  </si>
  <si>
    <t>The IE List is shown as part of the MAC payload. Since we are defining only the MAC here, we can't define what any higher layer adds to the payload.</t>
  </si>
  <si>
    <t>Figure 41 of the 4e draft shows the IE List as part of the MHR, while figure 54j of the 4e draft shows the IEs as part of the MAC payload. Our goal should be to match what 4e is doing (once they sort out how they want to do this). However, the IE List should be moved out of the MAC payload field.</t>
  </si>
  <si>
    <t>Which frame type(s) supports the IE List?</t>
  </si>
  <si>
    <t>Please clarify by modifying the appropriate text and frame format figures.</t>
  </si>
  <si>
    <t>4e includes a bit in the Frame Control field called IE List Present. As the name suggests, it indicates whether or not the IS List is included in the frame.</t>
  </si>
  <si>
    <t>Follow what 4e has done regarding the IE List Present bit.</t>
  </si>
  <si>
    <t>7.2.2.3</t>
  </si>
  <si>
    <t>The Acknowledgment frame format text is made up largely of already-existing text and 4e content. Why is this here?</t>
  </si>
  <si>
    <t>Remove it.</t>
  </si>
  <si>
    <t>Lines 10, 15 and 21 talk about the "beacon." There are two types of beacons. Please be more specific.</t>
  </si>
  <si>
    <t>Add the word "periodic" in front of all three occurrences.</t>
  </si>
  <si>
    <t>Add in missing cross-reference. Same comment for page 133, line 37.</t>
  </si>
  <si>
    <t>This whole subclause is confusing. It makes reference to parameters and attributes that are not defined in the draft (e.g., macHoppingSequence). I believe this is supposed to reflect content in the 4e draft.</t>
  </si>
  <si>
    <t>Remove the text and leave it to 4e to include it.</t>
  </si>
  <si>
    <t>Text in this subclause duplicates text in the 4e draft (e.g., Figure 103a).</t>
  </si>
  <si>
    <t>Remove the duplicate text.</t>
  </si>
  <si>
    <t>Text says, "Each Payload IE shall be formatted…" You cannot say "shall" when referring to next higher layer content.</t>
  </si>
  <si>
    <t>Remove mandatory wording.</t>
  </si>
  <si>
    <t>Can't the contents of this table be added to the 4e draft in subclause 7.2.4?</t>
  </si>
  <si>
    <t>Consider moving the IE content to the 4e draft.</t>
  </si>
  <si>
    <t>7.4.1</t>
  </si>
  <si>
    <t>I see that the units have been removed. The description doesn't make much sense without units.</t>
  </si>
  <si>
    <t>Add the units.</t>
  </si>
  <si>
    <t>Change the sentence to read: "…the NBPAN coex-beacon order (CBONBPAN), macNBPANCoexBeaconOrder."</t>
  </si>
  <si>
    <t>The new and modified ACK text seems to carry 4e content. Leave this up to 4e.</t>
  </si>
  <si>
    <t>Remove text.</t>
  </si>
  <si>
    <t>The text doesn't make much sense without units.</t>
  </si>
  <si>
    <t xml:space="preserve">What is an "incoming potential coordinator" or even an "incoming coordinator?" </t>
  </si>
  <si>
    <t>Try to use wording already in the standard rather than introducing a new term.</t>
  </si>
  <si>
    <t>The acronym "CB" appears in the figure. I suppose this stands for coex-beacon. This acronym is not used elsewhere in the draft. Same comment for figure 112c.</t>
  </si>
  <si>
    <t>A single term should be used to refer to the coex-beacon, and it should be used everywhere to prevent confusion. Make necessary changes to figures 112b and 112c.</t>
  </si>
  <si>
    <t>I do not see the term "normal beacon" anywhere but in this figure.</t>
  </si>
  <si>
    <t>Change terminology to match the rest of the draft. It should probably be "periodic beacon."</t>
  </si>
  <si>
    <t>Duplicate item number in Table D.7.</t>
  </si>
  <si>
    <t>Change second row item number to MF6.</t>
  </si>
  <si>
    <t>The first paragraph serves no purpose.</t>
  </si>
  <si>
    <t>Swap the order of the two sentences within the second paragraph for better flow.</t>
  </si>
  <si>
    <t>Put the sentence starting "In addition to…" at the beginning of the paragraph.</t>
  </si>
  <si>
    <t>Rearrange/re-word the first sentence into two sentences.</t>
  </si>
  <si>
    <t>Change to "…to define a PHY mode for FSK operation. A PHY mode includes the modulation type, symbol rate…and modulation index."</t>
  </si>
  <si>
    <t>Reference should be to Table 31a, not Table 31.</t>
  </si>
  <si>
    <t>Change cross-reference.</t>
  </si>
  <si>
    <t>M.2</t>
  </si>
  <si>
    <t>Change to "Each of the three Generic PHY descriptors is…"</t>
  </si>
  <si>
    <t>Missing space between "mode" and the PHY mode number.</t>
  </si>
  <si>
    <t>Add spaces to all three column headings.</t>
  </si>
  <si>
    <t>Should the column headings be called "operating modes" instead of PHY modes, in order to be consistent with Clause 6?</t>
  </si>
  <si>
    <t>M.3</t>
  </si>
  <si>
    <t>Make the opening sentence sound more like an example.</t>
  </si>
  <si>
    <t>Change the text to say, "Suppose a device supports…"</t>
  </si>
  <si>
    <t>Why is the text "(SUN PHY)" here? Also, the sentence structure is incorrect.</t>
  </si>
  <si>
    <t>Remove "(SUN PHY)." Change the wording to the following: "…filtered FSK with a data rate of 200 kbps, the device would…"</t>
  </si>
  <si>
    <t>Add a comma after "phySUNPageEntriesSupported." Also change line 10 to say, "phyCurrentSUNPageEntry, as shown in…" Also, remove the period in line 14.</t>
  </si>
  <si>
    <t>Figures M.1 and M.2 are not in proper FrameMaker format.</t>
  </si>
  <si>
    <t>Put the two figures in the proper format.</t>
  </si>
  <si>
    <t>Follow the same subclause organization as TG4i.</t>
  </si>
  <si>
    <t>Use same format as 4i for cross-references.</t>
  </si>
  <si>
    <t>Integer value ranges are sometimes in hex and sometimes in decimal.</t>
  </si>
  <si>
    <t>Choose one convention and stick to it. Use whichever convention 4i is using.</t>
  </si>
  <si>
    <t>Nicholas West</t>
  </si>
  <si>
    <t>The mandatory data rate of 50 kbps does not consider the 4g TG PAR scope of "Existing and planned (SUN) Network installations…" (section 8.1 c) and the 'Technical Feasibility' included in the '5 Criteria' The 50 kbps data rate would require a hardware change to most fielded and currently deploying meter endpoints and infrastructure. Utilities and their customers, using existing infrastructure and endpoints, will be negatively impacted as those networks will not be compatible with the mandatory data rate.</t>
  </si>
  <si>
    <t xml:space="preserve">A data rate of 51.2 kbps would accommodate a much larger share of currently deployed and deploying AMI meters. Utilities, end users and the industry would benefit from the maximum possible immediate compliance to the standard with no hardware changes. </t>
  </si>
  <si>
    <t>Okundu Omeni</t>
  </si>
  <si>
    <t>Toumaz Technology Ltd.</t>
  </si>
  <si>
    <t>It is not clear what value of "ChanSpacing" should be used for each frequency band and Option for MR-OFDM PHY. While this appeared to be stated for some of the bands, it would be much clearer for such vital information to be tabulated.</t>
  </si>
  <si>
    <t>Add a new table which summarizes all the necessary parameters for each band and Option in generating the "ChanCenterFreq" for MR-OFDM PHY</t>
  </si>
  <si>
    <t xml:space="preserve">What is channel spacing for each Option in Table 75g? </t>
  </si>
  <si>
    <t>channel spacing for each Option should be specified to avoid any confusion.</t>
  </si>
  <si>
    <t>Pat Kinney</t>
  </si>
  <si>
    <t xml:space="preserve">Kinney Consulting </t>
  </si>
  <si>
    <t>Table stops halfway down page</t>
  </si>
  <si>
    <t>edit table to fill whole page</t>
  </si>
  <si>
    <t>Definition for "GH" occurs after it is used</t>
  </si>
  <si>
    <t>Move definition up before line 28</t>
  </si>
  <si>
    <t>Fig 22a</t>
  </si>
  <si>
    <t>Inclusion of both standard-defined PHY mode and Generic PHY mode is a duplication as stated in Annex M; "The Generic PHY descriptor provides the complete set of parameters necessary to define a PHY mode.."  This effectively wastes a channel page, of which there can be only 32 due to address space limitations.</t>
  </si>
  <si>
    <t>either eliminate the standard-defined PHY mode or the Generic PHY mode.</t>
  </si>
  <si>
    <t>Fig 22b</t>
  </si>
  <si>
    <t>No 6.25 kHz mode?  FCC is trying to decrease bandwidth to increase number of available channels.</t>
  </si>
  <si>
    <t>add a 6.25 kHz bandwidth</t>
  </si>
  <si>
    <t>Table 5 is incorrectly referenced as "minimum LIFS and SIFS".  IEEE 802.15.4-2006 has Table 5 as PD-SAP primitives</t>
  </si>
  <si>
    <t>Change Table 5 to Table 3</t>
  </si>
  <si>
    <t>units of ms used for "aTurnaroundTime" breaks the MAC, which uses units of symbols, in clauses 7.1.10.13, 7.5.6.3, 7.5.6.4.2, etc</t>
  </si>
  <si>
    <t>use symbols instead of ms</t>
  </si>
  <si>
    <t>7.2.1.1.1</t>
  </si>
  <si>
    <t>Table 120</t>
  </si>
  <si>
    <t>frame type value used for coex beacon is used by TG4e.  TG4e has been working to merge the needs of TG4g into the TG4e MAC changes.  The coex changes effectively breaks many of the TG4e efforts.</t>
  </si>
  <si>
    <t>replace all coex changes with changes that are harmonized with TG4e</t>
  </si>
  <si>
    <t>20, 30</t>
  </si>
  <si>
    <t>Eqns 25 and 26 and 7.5.6.4.2 assume aTurnaroundTime is in units of symbols while Table 30 defines it in ms</t>
  </si>
  <si>
    <t>define aTurnaroundTime in units of symbols</t>
  </si>
  <si>
    <t>aCCATime is defined in Table 30 with units of symbols and in Table 75ao with units of μs, it is added to aTurnaroundTime in Table 126</t>
  </si>
  <si>
    <t>Make units consistent, i.e. symbols</t>
  </si>
  <si>
    <t>primitive subfields names of sdu and sduLength are inappropriate since sdu is used generally and in PSDU, MSDU, etc</t>
  </si>
  <si>
    <t>add letters before sdu to indicate its special use such as Cbsdu, and CBsduLength</t>
  </si>
  <si>
    <t>text mandates that all devices compliant to SUN standard shall transmit and receive CSM and support coex-beacons even though devices operating in licensed bands do not need this mechanism since coexistence is secured via a license</t>
  </si>
  <si>
    <t>either delete MPM or make it optional</t>
  </si>
  <si>
    <t>9, 10, 11</t>
  </si>
  <si>
    <t>significant informative text deletions have reduced the usefulness of this subclause</t>
  </si>
  <si>
    <t>restate the deleted text</t>
  </si>
  <si>
    <t>subclause states "SUN device acting as a coordinator shall be able to transmit and receive in CSM" therefore all coordinators are mandated to be CSM capable when it is clear that this is not appropriate for all bands.</t>
  </si>
  <si>
    <t>Table 126</t>
  </si>
  <si>
    <t>macNBPANCoexBeaconOrder and macCoexBeaconOrder have the same definition with the exception of one being for nonbeacon and the other for beacon mode.  Since a PAN is either beacon or nonbeacon the same PIB attribute can be used for both cases</t>
  </si>
  <si>
    <t>use macCoexBeaconOrder for both beacon mode and nonbeacon mode</t>
  </si>
  <si>
    <t>The statement "Any incoming potential coordinator shall first scan for the coex-beacon…" is not clear in its intention, the term "incoming potential coordinator" has not been defined.  What does "incoming" mean in this usage?  What is a "potential coordinator"?</t>
  </si>
  <si>
    <t>Guessing that the intent is to warn a potential PAN from interfering with an existing PAN, the intent of the behavior should be stated.</t>
  </si>
  <si>
    <t>7.2.2</t>
  </si>
  <si>
    <t>inconsistancy: 5.5.3 (pg 9, ln 3) states "This standard defines four MAC frame"  while 7.2.2's modification states "Five frame types are defined</t>
  </si>
  <si>
    <t>harmonize this section to TG4e by eliminating the coexistence beacon frame type.</t>
  </si>
  <si>
    <t>Table 125</t>
  </si>
  <si>
    <t>Element ID values are a sum of "Base" and a number, where Base is not defined in this context</t>
  </si>
  <si>
    <t>Guessing that the intent is to build upon the TG4e Element IDs, request a range from TG4e to allow the Element ID to be fully defined</t>
  </si>
  <si>
    <t>Roberto Aiello</t>
  </si>
  <si>
    <t>Itron</t>
  </si>
  <si>
    <t>Why have a blank page here?</t>
  </si>
  <si>
    <t>Remove blank page</t>
  </si>
  <si>
    <t xml:space="preserve">all </t>
  </si>
  <si>
    <t>Acronyms and abbreviations are not in alphabetical order.</t>
  </si>
  <si>
    <t>Put in alphabetical order</t>
  </si>
  <si>
    <t>DW for Data Whitening not in list</t>
  </si>
  <si>
    <t>Add DW to Section 4.</t>
  </si>
  <si>
    <t>PPDU is not defined.</t>
  </si>
  <si>
    <t>Add PPDU to Section 4</t>
  </si>
  <si>
    <t xml:space="preserve">Yes </t>
  </si>
  <si>
    <t>PSDU defined later in one place but not here.</t>
  </si>
  <si>
    <t>Add PSDU to Section 4.</t>
  </si>
  <si>
    <t>There are inconsistencies on defining acronyms and abreviations throughout the document. Some are defined both in Section 4 and in other areas.  And some are only defined in the body of the document and not in Section 4.</t>
  </si>
  <si>
    <t>No problem in duplicating throughout the body, Those that are only defined in the body should be added to Section 4.  For instance, all acronyms in Figure 9a and GTS (which is referenced in several areas are not defined in Section 4.</t>
  </si>
  <si>
    <t>5.1</t>
  </si>
  <si>
    <t>Text says the current standard - except SUN PHYs - is backward-compatible with 2003 edition of the 802.15.4. Does this means the current standard is not backward compatible with 2006 edition of the 802.15.4?</t>
  </si>
  <si>
    <t xml:space="preserve">Replace 2003 with 2006. </t>
  </si>
  <si>
    <t xml:space="preserve">The text says the 4g amendment adds 3 PHYs (MR-FSK, MR-OQPSK, and MR-OFDM) to existing standard. This is not consistent with 802.15.4 practice, which defines a PHY as a given modulation technique uniquely identified by a number of radio parameters, such as data rate. </t>
  </si>
  <si>
    <t>Make definition consistent with 802.15.4 practice. Use PHY modes instead of PHYs.</t>
  </si>
  <si>
    <t xml:space="preserve">Text says: "a multi-rate and multi-region scalable OFDM PHY". Which OFDM's parameter scalability refers to? Does this mean MR-OFDM PHY is scalable and MR-FSK and MR-OQPSK PHYs are not? </t>
  </si>
  <si>
    <t>Remove the word "scalable".</t>
  </si>
  <si>
    <t>51 to 54</t>
  </si>
  <si>
    <t xml:space="preserve">there areThe text is poorly written; there is a lot of redundancy in the text </t>
  </si>
  <si>
    <t>Rephrase to more effective sentences and paragraph.</t>
  </si>
  <si>
    <t>It is not clear if a SUN compliant device needs to implement MPM</t>
  </si>
  <si>
    <t>Add: A SUN device implements MPM</t>
  </si>
  <si>
    <t>generic PHY mechamism applies only to MR-FSK mode</t>
  </si>
  <si>
    <t>add MR-FSK to the title</t>
  </si>
  <si>
    <t>The Generic PHY does not provide means to describe PHYs (or PHY modes) other than FSK.</t>
  </si>
  <si>
    <t>Clarify that Generic PHY only provides means for describing additional FSK PHY modes.</t>
  </si>
  <si>
    <t xml:space="preserve">The text says the 4g provides three alternative PHYs. This is not consistent w/r/t 802.15.4 practice, which defines a PHY as a given modulation technique uniquely identified by a number of radio parameters, such as data rate. </t>
  </si>
  <si>
    <t xml:space="preserve">Use PHY modes instead of PHYs </t>
  </si>
  <si>
    <t xml:space="preserve">The use of words "communication bridge" to designate the common signaling mode is prolematic. Comunication bridge is often defined as a device designed for handling messages and protocol conversions between different technologies. </t>
  </si>
  <si>
    <t>Replace "communication bridge" with more appropriate wording to designate a common signaling between different PHYs.</t>
  </si>
  <si>
    <t>25 to 26</t>
  </si>
  <si>
    <t>Test states: "A SUN device implements at least one of the following PHYs: the MR-FSK PHY, the MR-OFDM PHY, or the MR-O-QPSK PHY". However, MPM is mandatory for MR-FSK and should be stated</t>
  </si>
  <si>
    <t>correct text to reflect that MPM is mandatory</t>
  </si>
  <si>
    <t>25-31</t>
  </si>
  <si>
    <t>MPM is to be used for Interoperatibility especially for the discovery and Join portions of networks</t>
  </si>
  <si>
    <t>add text</t>
  </si>
  <si>
    <t>Section numbering doesn't make sense.</t>
  </si>
  <si>
    <t>Change to 5.3a?</t>
  </si>
  <si>
    <t>The standard used to reference for the 32bit CRC calculation should be called out, just like the 16bit CRC.</t>
  </si>
  <si>
    <t>Blank page is unnecessary.</t>
  </si>
  <si>
    <t>Remove page</t>
  </si>
  <si>
    <t>Group's consensus during the past meetings was that GFSK is not an accurate term. This also is not consistent with page 15</t>
  </si>
  <si>
    <t>Change GFSK with filtered 2FSK</t>
  </si>
  <si>
    <t>SUN devices require high data rates (see for example NIST or OpenSG requirements)</t>
  </si>
  <si>
    <t>remove 4.8kbps</t>
  </si>
  <si>
    <t xml:space="preserve">GFSK instead of "Filtered 2FSK" </t>
  </si>
  <si>
    <t>remove G-word</t>
  </si>
  <si>
    <t>6.1</t>
  </si>
  <si>
    <t>For a given band, a SUN device shall implement at least the mode of operation #1 (and mode of operation #2 for certain bands) of the MR-FSK PHY. The implementation of other MR-FSK PHY modes as well as all MR-OFDM and MR-OQPSK PHY modes are optional.</t>
  </si>
  <si>
    <t xml:space="preserve">Change the sentence and clearly specify the MR-FSK modes that shall be implemented by a 4g devices for each band. </t>
  </si>
  <si>
    <t>39 to 42</t>
  </si>
  <si>
    <t>There is no FSK defined for 779-787 MHz band.</t>
  </si>
  <si>
    <t>At least one FSK mode shall be defined for 779-787 MHz band.</t>
  </si>
  <si>
    <t xml:space="preserve">this channel numbering is confusing, because a radio using both mandatory and optional modes would refer to the same center frequency with two different channel numbers. </t>
  </si>
  <si>
    <t>define channel numbers based on the mandatory modes only. Optional modes using twice the channel spacing will use only odd or even channel numbers</t>
  </si>
  <si>
    <t>8 to 29</t>
  </si>
  <si>
    <t xml:space="preserve">Channel numbering definition for MR-FSK and MR-OFDM is uselessly complex, uses cross references within the draft, and is difficult to understand. </t>
  </si>
  <si>
    <t>Use the same approach as for MR-OQPSK channel numbering, defined  in subclause 6.1.2.5b. See document 15-10-0840-00-004g</t>
  </si>
  <si>
    <t>6, 31</t>
  </si>
  <si>
    <t>Change to 6.1.2.5a and 6.1.2.5b to 6.1.2.2a and 6.1.2.2b.  Will need to update following section to avoid gaps</t>
  </si>
  <si>
    <t>Table 3a should follow the paragraph describing the 868-870MHz band.</t>
  </si>
  <si>
    <t>Move Table 3a to Page 16 following paragraph contained in lines 48 &amp; 49</t>
  </si>
  <si>
    <t>No need to include (see 6.1.2.7.1)</t>
  </si>
  <si>
    <t xml:space="preserve">Replace "(see 6.1.2.7.1)" with "(as specified in this section)". </t>
  </si>
  <si>
    <t>22 to 42</t>
  </si>
  <si>
    <t>Figure 22a is too complex to follow.</t>
  </si>
  <si>
    <t>Make the figure mode easy to understand. See 15-10-0841-00-004g</t>
  </si>
  <si>
    <t>50 and 51</t>
  </si>
  <si>
    <t>The use of word "equal" is redundant with the previous word "set".</t>
  </si>
  <si>
    <t>Remove the word "equal".</t>
  </si>
  <si>
    <t>When bit are reserved, they shall be set to zero.</t>
  </si>
  <si>
    <t>In the last sentence, add the word "and shall be set to zero".</t>
  </si>
  <si>
    <t>these data rates are not consistent with the modulation table</t>
  </si>
  <si>
    <t>change it</t>
  </si>
  <si>
    <t>Wouldn't this section be easier to read if the 2 paragraphs on lines 40 to 45 immediately followed the paragraph on page 19, lines 51 to 54?</t>
  </si>
  <si>
    <t>20 to 29</t>
  </si>
  <si>
    <t xml:space="preserve">The Figures that show how to use the bits from the channel page structure for the standard defined PHY modes should be moved to a normative annex. A single "generic" figure that explain how to use the bits should be enough for the main body of the draft. </t>
  </si>
  <si>
    <t>See  15-10-0841-00-004g</t>
  </si>
  <si>
    <t xml:space="preserve">the group has decided not to use the G-word. </t>
  </si>
  <si>
    <t>replace GFSK with filtered FSK</t>
  </si>
  <si>
    <t>G-word again</t>
  </si>
  <si>
    <t>Wouldn't this section be easier to read if the 2 lines (25 and 26) immediately followed the paragraph on page 19, lines 51 to 54?</t>
  </si>
  <si>
    <t>27 to 38</t>
  </si>
  <si>
    <t>There is missing a descriptor for FSK modulation: the "FSK modulation polarity".</t>
  </si>
  <si>
    <t>Add a descriptor for FSK modulation polarity.</t>
  </si>
  <si>
    <t>34 to 45</t>
  </si>
  <si>
    <t>The PSDU length used to define the receiver sensitivity is of 250 octets for MR-FSK and MR-OFDM, and 20 octets for MR-OQPSK.</t>
  </si>
  <si>
    <t>Make consistent the definition of the receiver sensitivity over all the SUN PHYs, w/r/t the PSDU length. Define the MR-OQPSK receiver sensitivity for a PSDU of 250 octets.</t>
  </si>
  <si>
    <t>3 to 10</t>
  </si>
  <si>
    <t xml:space="preserve">The CSM mode may be useful if the center frequencies of different PHY modes are not aligned. Furthermore, aligning center frequencies of different PHY modes and modulation schemes avoids design burden at MAC Layer for networks operating at channel spacings other than  200 kHz. </t>
  </si>
  <si>
    <t xml:space="preserve">Mandate the alignment of the center frequencies for all the PHY modes that are using the common signaling mode / mode switch. </t>
  </si>
  <si>
    <t xml:space="preserve">CSM using all channels is inefficient and will decrease EB and EBR probability of success and will increase discovery and join times. </t>
  </si>
  <si>
    <t>Use a subset of the available channles for better CSM efficiency</t>
  </si>
  <si>
    <t>35 to 41</t>
  </si>
  <si>
    <t xml:space="preserve">The paragraph is not clear and opens a door to different interpretations. </t>
  </si>
  <si>
    <t xml:space="preserve">Rephrase and make paragraph less ambiguous. </t>
  </si>
  <si>
    <t>Make sentence clearer.</t>
  </si>
  <si>
    <t>Add "b0 through b15" to the end of the sentence.</t>
  </si>
  <si>
    <t>17 to 33</t>
  </si>
  <si>
    <t>Text can be simplified by adding some tables.</t>
  </si>
  <si>
    <t>See document 15-10-0842-00-004g</t>
  </si>
  <si>
    <t>21 to 35</t>
  </si>
  <si>
    <t>Text is ambiguous. Make it clearer.</t>
  </si>
  <si>
    <t>O-QPSK-DSSS and O-QPSK-MDSSS not defined</t>
  </si>
  <si>
    <t>Add to Section 4.</t>
  </si>
  <si>
    <t>BCH not defined</t>
  </si>
  <si>
    <t xml:space="preserve">Add to Section 4 </t>
  </si>
  <si>
    <t>10 to 20</t>
  </si>
  <si>
    <t xml:space="preserve">Clarify that bits (MOD1, MOD0) are used to encode the mode switch. </t>
  </si>
  <si>
    <t>35 to 38</t>
  </si>
  <si>
    <t xml:space="preserve">Sentence needs broken into two. </t>
  </si>
  <si>
    <t>Current sentence: "Attributes marked with an asterisk (*) have specific bits that are read-only attributes
(i.e., attribute can only be set by the PHY), which can be read by the next higher layer using the PLMEGET.
request primitive and other bits that can be read or written by the next higher layer using the PLMEGET.
request or PLME-SET.request primitives, respectively." should be "Attributes marked with an asterisk (*) have specific bits that are read-only attributes
(i.e., attribute can only be set by the PHY), which can be read by the next higher layer using the PLMEGET.
request primitive. All other bits that can be read or written by the next higher layer using the PLMEGET.
request or PLME-SET.request primitives, respectively."</t>
  </si>
  <si>
    <t>9 to 19</t>
  </si>
  <si>
    <t>Text is too ambiguous.</t>
  </si>
  <si>
    <t xml:space="preserve">Rephrase and make text clearer. </t>
  </si>
  <si>
    <t>20 to 26</t>
  </si>
  <si>
    <t>A reference to subclause describing the FEC should be added.</t>
  </si>
  <si>
    <t>Insert reference to subclause describing the FEC.</t>
  </si>
  <si>
    <t>Reference to Section 6.4.2.1 is missing a link.</t>
  </si>
  <si>
    <t>Add the link.</t>
  </si>
  <si>
    <t xml:space="preserve">When describing Table 75a, which shows some of the MR-FSK paramaters - and in particular the data rate, there is no explanation if data rates are with FEC enabled or disabled and how the "over the air" data rate is altered as a function of FEC enabled/disabled. </t>
  </si>
  <si>
    <t xml:space="preserve">State that the "over the air" data rate are for FEC disabled. Explain if and how "over the air" data rate changes when the FEC is enabled. </t>
  </si>
  <si>
    <t>2 to 20</t>
  </si>
  <si>
    <t>Some of the text describing the functional blocks is illegible.</t>
  </si>
  <si>
    <t>Make words legible in Figure 65m.</t>
  </si>
  <si>
    <r>
      <t>The formula "j = ii * (N</t>
    </r>
    <r>
      <rPr>
        <sz val="8"/>
        <rFont val="Arial"/>
        <family val="2"/>
      </rPr>
      <t xml:space="preserve">INTERLEAV/2) </t>
    </r>
    <r>
      <rPr>
        <sz val="10"/>
        <rFont val="Arial"/>
        <family val="2"/>
      </rPr>
      <t>-1" is not correct.</t>
    </r>
  </si>
  <si>
    <r>
      <t>Replace it with "j = (ii+1) * (N</t>
    </r>
    <r>
      <rPr>
        <sz val="8"/>
        <rFont val="Arial"/>
        <family val="2"/>
      </rPr>
      <t>INTERLEAV</t>
    </r>
    <r>
      <rPr>
        <sz val="10"/>
        <rFont val="Arial"/>
        <family val="2"/>
      </rPr>
      <t>/2) -1"</t>
    </r>
  </si>
  <si>
    <t>48 to 49</t>
  </si>
  <si>
    <t xml:space="preserve">The mode switch enforces the use of the mode switch frame each time a speed-up is operated between two devices, forcing the node to switch back to its previous mode of operation (each time a mode switch occured). This can be very inefficient for network wanting to only operate at high data rates.  </t>
  </si>
  <si>
    <t>Allow a device to stay in its current mode of operation after a mode switch occured.</t>
  </si>
  <si>
    <t>8 to 18</t>
  </si>
  <si>
    <t>The values of settling delays in Table 75e are given as an example. Settling delays values should be made mandatory to avoid interoperability issues.</t>
  </si>
  <si>
    <t>Make settling delay values mandatory.</t>
  </si>
  <si>
    <t>28 to 54</t>
  </si>
  <si>
    <t>The number of defined MR-OQPSK channels is too small for the purpose of switching between different modulation schemes.</t>
  </si>
  <si>
    <t>Define a larger number of MR-OQPSK channels that will allow a more efficient mode switching scheme, when switching between MR-FSK PHY and MR-OQPSK PHY, as well as between MR-OQPSK and MR-OFDM.</t>
  </si>
  <si>
    <t>specs shouldn't make reference to regulatory requirements</t>
  </si>
  <si>
    <t xml:space="preserve">remove  </t>
  </si>
  <si>
    <t>this is poorly written</t>
  </si>
  <si>
    <t>change, for example: The ratio of the total transmitted in-channel and out-of-channel power
shall be less that -25dB and -35dB respectively at the defined offset
frequencies, in the defined frequency bandwidth measurement interval.
Power shall be measured in a frequency bandwidth measurement interval
equal to 1.5R, where R is
the symbol rate, expressed in units of Hertz, and at the offset
frequencies 1.5R(1+h) and 3R(1+h), where h is the modulation index for
2-level modulation, and 3 * the modulation index for 4-level modulation.
The spectrum analyzer settings for this measurement shall be as follows:
the resolution bandwidth is 1 kHz, the video bandwidth is 1 kHz or
greater, rms detector. The modulated signal shall use a PN data pattern</t>
  </si>
  <si>
    <t>15 to 18</t>
  </si>
  <si>
    <t xml:space="preserve">Adjacent and alternate channels are not defined; they are defined into a later subsection. </t>
  </si>
  <si>
    <t>Define adjacent and alternate channels when first used.</t>
  </si>
  <si>
    <t>this doesn't belong here. Adjacent and alternate channels are already introduced in 6.12a.4 and shouldn't be defined here.</t>
  </si>
  <si>
    <t>remove the clause and move the text somewhere else</t>
  </si>
  <si>
    <t>9 to 13</t>
  </si>
  <si>
    <t xml:space="preserve">Adjacent and alternate channels have an incomprehensible definition. </t>
  </si>
  <si>
    <t>Draw a figure showing adjacent and alternate channels for a given channel. This make definitions easier to understand.</t>
  </si>
  <si>
    <t>What is implied by the '.' inside the function Ceiling()?</t>
  </si>
  <si>
    <t>If '.' doesn't imply a parameter,then remove it.</t>
  </si>
  <si>
    <t>6.12b.3.1</t>
  </si>
  <si>
    <t>this sentence is content free</t>
  </si>
  <si>
    <t>remove</t>
  </si>
  <si>
    <t>Table 120 is in the wrong location of the document.</t>
  </si>
  <si>
    <t>Move to proper location.</t>
  </si>
  <si>
    <t>The bits (b5 and b4) shall rather specify the modulation type then the PHY type. Doing so, make it consistent with prevous 4g definitions.</t>
  </si>
  <si>
    <t xml:space="preserve">Rephrase "… [b5 b4] specify the PHY type …" with '' … [b5 b4] specify the modulation type …". </t>
  </si>
  <si>
    <t>39 to 41</t>
  </si>
  <si>
    <t xml:space="preserve"> A coex-beacon shall rather send information about the PHY mode used by the network, for each modulation type, rather than the data rate. A 4g PHY mode has the property of uniquely identifying a 4g PHY for each modulation type, while "a data rate information" does not have this property. </t>
  </si>
  <si>
    <t>Use the bits [b3 b3 b1 b0] from the "PHY mode control" field of the coex-beacon to encode the PHY mode for each modulation scheme.</t>
  </si>
  <si>
    <t>What does Join Priority have to do with Frequency Hopping?</t>
  </si>
  <si>
    <t>Remove Join Priority field from the Frequency Hopping Specification field.</t>
  </si>
  <si>
    <t>Slot frames have not been defined in this draft.  They are present in an optional 4e extension but even in that context, they have no place in the Frequency Hopping Specification field or the coex beacon.</t>
  </si>
  <si>
    <t>Remove any fields and references to slot frames from the Frequency Hopping Specification field.</t>
  </si>
  <si>
    <t>3 to 18</t>
  </si>
  <si>
    <t>Use the bits [b3 b3 b1 b0] from the "PHY mode control" field of the coex-beacon to encode the PHY modes for each modulation scheme.</t>
  </si>
  <si>
    <t>32-37</t>
  </si>
  <si>
    <t>The Frequency Hopping Specification field contains a number of parameters/variables tightly related to the 802.15.4 MAC (4e ammendment). Since the 4e is not completed it is not clear how the coex-beacon will be positioned w/r/t 4e.  Additionally, the specification of frequency hopping scheme is not finished in 4e.</t>
  </si>
  <si>
    <t>Clarify the use of these parameters w/r/t their final use in 4e ( as 4e is going through a letter ballot).</t>
  </si>
  <si>
    <t>Slot frames and links have no place in the Frequency Hopping Specification or coex beacon discussion.</t>
  </si>
  <si>
    <t>Remove any fields and references to slot frames and links from the Frequency Hopping Specification field section.</t>
  </si>
  <si>
    <t>18-21</t>
  </si>
  <si>
    <t xml:space="preserve">The wording here limits the use of broadcast messages, to spread/declare IE information, only to the cases where the IE solicitation messages have been received via a broadcast query IE. This is not always efficient. </t>
  </si>
  <si>
    <t xml:space="preserve">Allow broadcasting IE information also in response to a IE solicitation message received via a unicast query IE.  </t>
  </si>
  <si>
    <t>50 to 54</t>
  </si>
  <si>
    <t xml:space="preserve">Text is poorly written. </t>
  </si>
  <si>
    <t xml:space="preserve">Rephrase it. </t>
  </si>
  <si>
    <t>1 to 4</t>
  </si>
  <si>
    <t xml:space="preserve">In figure 103, there is missing the mapping between the bits used to encode the frequency bands supported by the device and the 4g defined bands.  </t>
  </si>
  <si>
    <t>Define the bitmaps for the 4g frequency bands.</t>
  </si>
  <si>
    <t>12 to 15</t>
  </si>
  <si>
    <t xml:space="preserve">The order of subfields within the "PHY Type Supported" subfield are not coherent with the channel page structure. </t>
  </si>
  <si>
    <t>Re-arrange the subfields within the "PHY Type Supported" subfield, to be coherent with the channel page structure. From leftmost to rightmost, start with "Modulation Scheme" subfield.</t>
  </si>
  <si>
    <t xml:space="preserve">We do not need to make difference between FSK modulations used in different bands.  </t>
  </si>
  <si>
    <t>Remove entry for narrowband FSK</t>
  </si>
  <si>
    <t>Use Filtered FSK instead of GFSK</t>
  </si>
  <si>
    <t>Update table to reflect Filtered FSK for appropriate data rates.</t>
  </si>
  <si>
    <t>43 to 47</t>
  </si>
  <si>
    <t xml:space="preserve">We do not need to systematically send over the air the PIB attributes as TLV options, in PIB IEs. A simpler and more elegent way to avoid TLV options, is to define for each standard PIB attributes a standard length. Therefore, we can give up to the "PIB Attribute Length" field from the IE Content Field, for PIB Attribute IE.  </t>
  </si>
  <si>
    <t xml:space="preserve">Define a standard length for each PIB attribute in Table 31 and remove the "PIB Attribute Length" from the IE Content Field, for PIB Attribute IE. </t>
  </si>
  <si>
    <t>16 to 23</t>
  </si>
  <si>
    <t>The Generic PHY Descriptor PIB attribute format, described in Figure 103g, does not contain a field for the FSK modulation polarity.</t>
  </si>
  <si>
    <t>Borrow 1 bit from the "Modulation Order" field or from "BT" field and use this bit to signal the FSK modulation polarity. When set to 1, positive polarity. When set to 1 negative polarity.</t>
  </si>
  <si>
    <t xml:space="preserve">It seems wrong to force a non-beacon-enabled PAN to transmit (coex) beacons.  </t>
  </si>
  <si>
    <t>Create primitives to enable on-demand request for coex beacons and make periodic coex beacon transmissions optional.</t>
  </si>
  <si>
    <t xml:space="preserve">This sentence does not make sense.  What does "select one remaining backoff period" mean?  </t>
  </si>
  <si>
    <t>Fix sentence.</t>
  </si>
  <si>
    <t>MR-FSK generic PHY is part of MR-FSK like all other optional modes</t>
  </si>
  <si>
    <t>remove from this table and move to RF 14.5</t>
  </si>
  <si>
    <t>D 7.3.1</t>
  </si>
  <si>
    <t>MPM is mandatory according to the text</t>
  </si>
  <si>
    <t>remove "capability to"</t>
  </si>
  <si>
    <t>127 and 128</t>
  </si>
  <si>
    <t>1 to 54</t>
  </si>
  <si>
    <t xml:space="preserve">We do not need to make difference between FSK modulations used in different bands. </t>
  </si>
  <si>
    <t>Remove Table 125c, which described the PHY mode encoding for narrowband FSK.</t>
  </si>
  <si>
    <t>15 to 54</t>
  </si>
  <si>
    <t>For the sake of clarity, each of the tables 125d, 125e, 125f and 125g should be separately merged with Table 125b.</t>
  </si>
  <si>
    <t>Separately merge each of the  tables 125d, 125e, 125f and 125g with Table 125b.</t>
  </si>
  <si>
    <t>Section reference is missing at the end of the sentence.</t>
  </si>
  <si>
    <t>Add section reference.</t>
  </si>
  <si>
    <t>there is no table D.2</t>
  </si>
  <si>
    <t>fix table number</t>
  </si>
  <si>
    <t>RF7.5 is not a PHY</t>
  </si>
  <si>
    <t>Ruben Salazar</t>
  </si>
  <si>
    <t>Landis + Gyr</t>
  </si>
  <si>
    <t>Document say "...(SUN) Device: …and the 802.15.4 …MAC…". A SUN device must implement at least 802.15.4e MAC. Not any 802.15.4 MAC.</t>
  </si>
  <si>
    <t>Document should say: "...(SUN) Device …and the 802.15.4e …MAC…" or similar.</t>
  </si>
  <si>
    <t>YES</t>
  </si>
  <si>
    <t>The list of data rates is incomplete.</t>
  </si>
  <si>
    <t>The list of data rates should be completed or a sentence like in page 7, line 26 should be added.</t>
  </si>
  <si>
    <t>Document says "...devices conforming to this standard, but which do not support the SUN PHYs are…" This sentence does not clarify the statement.</t>
  </si>
  <si>
    <t>Document should say: " ...devices conforming to the Non-SUN parts of this standard are…" or similar.</t>
  </si>
  <si>
    <t>Document says: "The MR-OFDM PHY was designed to provide higher data rates in channels
that have significant delay spread." I disagree that this was the reason to include an OFDM PHY. It was more related to spectral efficiency.</t>
  </si>
  <si>
    <t>Document should say: "The MR-OFDM PHY was designed to provide higher data rates at higher spectral efficiency.</t>
  </si>
  <si>
    <t>Document says: "...GL is guard band on the lower side of the band in
MHz, NumChan…" There is no reference to GH that is used later.</t>
  </si>
  <si>
    <t>Document should also include GH and its definition in this description paragraph rather than in page 16, line 28.</t>
  </si>
  <si>
    <t>Document says: "FSK is the only specified
modulation scheme for Generic PHY" What happens if I want to use the generic PHY mechanism for OFDM modulation? What needs to happen?</t>
  </si>
  <si>
    <t>The standard should provide for this mechanism to serve also the OFDM PHY.</t>
  </si>
  <si>
    <t xml:space="preserve">Document says "PER &lt; 1%" This value is not stable for repeatable measurement. The transition curve between 95% and 5% PER is abrupt and then it is almost flat and oscillating  for the extremities of the curve. Better points for measurement should be 10% PER, 50% PER or 90% PER.  </t>
  </si>
  <si>
    <t>Change the PER value for one of the proposed values, 10%, 50%, or 90%</t>
  </si>
  <si>
    <t>Description of the table: I recall we agreed that there will be either a table or a description but not both, so that it is easy to maintain. This paragraph repeats Table 9.</t>
  </si>
  <si>
    <t>Remove either the paragraph or Table 9 and eliminate redundancy.</t>
  </si>
  <si>
    <t>Document says: …OFDM
Option (1-5) for the new mode…" In previous page it was said that there are only 4 OFDM modes covered by the standard.</t>
  </si>
  <si>
    <t>Correct with "…OFDM
Option (1-4) for the new mode…"</t>
  </si>
  <si>
    <t>Document says: "...the MR-FSK PHY may support a Generic PHY mechanism ." Is this statement valid only for FSK? Table 31a in page 58, line 19 fails also to talk of a OFDM mode for the generic PHY.</t>
  </si>
  <si>
    <t>Clarify. The use of the generic PHY should apply also to OFDM.</t>
  </si>
  <si>
    <t>Setling Delay in Table 75e does not have dimensions</t>
  </si>
  <si>
    <t>Add dimensions to Setling Delay parameter</t>
  </si>
  <si>
    <t>Twice the words "shall be", Remove one.</t>
  </si>
  <si>
    <t>Leave only one "shall be" in the sentence.</t>
  </si>
  <si>
    <t>"Frequeuncy"</t>
  </si>
  <si>
    <t>Correct typo</t>
  </si>
  <si>
    <t>Sangsung Choi</t>
  </si>
  <si>
    <t>Shusaku Shimada</t>
  </si>
  <si>
    <t>Yokogawa Co.</t>
  </si>
  <si>
    <t>6.1.1
Table1</t>
  </si>
  <si>
    <t xml:space="preserve">OFDM in 950MHz Table have to be marked " † ", because OFDM should have been one of 950MHz alternate PHYs. </t>
  </si>
  <si>
    <t>Regarding 950MHz Table, replace OFDM (no mark) with OFDM † (marked as one of 950MHz alternate PHYs)</t>
  </si>
  <si>
    <t>Implicit expressions concerning to the non beacon enabled networks and the channel hopping networks.</t>
  </si>
  <si>
    <t xml:space="preserve">Replace the second sentence as "A SUN device acting as a coordinator shall be able to transmit and receive in CSM in case of the beacon enabled network, provided that MAC channel hopping scheme is not employed.;
Or simply "CSM shall" replaced by "CSM may". </t>
  </si>
  <si>
    <t xml:space="preserve">The mandated CSM have to be defined as an essential communication channel which is based on the channel model, usage scenario and link budget, especially in case between two networks of star network with high power tower top AP and mesh network of low power short range devices. Rough simulations using interference analysis environment may be needed to show that CSM communication is able to work sufficiently and doesn't tend to be an additional interferer to both networks sometimes.  </t>
  </si>
  <si>
    <t xml:space="preserve">Provide more easy to understand rationale of CSM as the mandated communication link, at least clarifications of channel conditions, usage scenario and link budget. And an elaborated interference estimations deserve. </t>
  </si>
  <si>
    <t>Even if MPM/CSM is not mandated in case of MAC channel hopping is employed, any sort of AFA(adaptive frequency agility) schemes are suffered by CSM in diverse ways because CSM itself have no adaptive capability.</t>
  </si>
  <si>
    <t xml:space="preserve">It seems to be better that CSM should not be required when operating with so called AFA or similar mechanisms as well as the frequency channel hopping scheme, because CSM is the controlled frequency coexistence scheme and is different from the adaptive behavior and the  inherent and uncontrolled nature of FH scheme. </t>
  </si>
  <si>
    <t xml:space="preserve">CSM communication implies that there may exist the hidden terminal problem and exposed terminal problems.  </t>
  </si>
  <si>
    <t>Note any precautions or solution on the fairness issues and beacon collisions as well as Jabber problems concerning CSM communication.</t>
  </si>
  <si>
    <t xml:space="preserve">As multiple-regional SUN device have to abide by various regulatory rules required in each regulatory domain, CSM have to do, for example, a spread spectrum rules, spreading factor requirement, power spectrum density limits and so on. Especially when utilizing 2.4GHz .  </t>
  </si>
  <si>
    <t>Clarify how CSM abide by the multiple-regional radio regulatory rules and hopefully omit 2.4GHz.</t>
  </si>
  <si>
    <t>D.7.2.3 Table D.4</t>
  </si>
  <si>
    <t>Status of RF7.6 in Table D.4 is not complete conditions.</t>
  </si>
  <si>
    <t xml:space="preserve">Replace with "FD1 &amp; FD6 &amp; MLF15".
Or simply "O". </t>
  </si>
  <si>
    <t>Status of RF7.6 in Table D.4 is not complete conditions concerning 2.4GHz spread spectrum rules.</t>
  </si>
  <si>
    <t>Replace with "FD1 &amp; FD6 &amp; MLF15 &amp; not(RF2)".
Or simply "O".</t>
  </si>
  <si>
    <t>Status of RF7.6 in Table D.4 is not complete conditions concerning ECC spread spectrum rules.</t>
  </si>
  <si>
    <t>Maybe, FD1 &amp; FD6 &amp; MLF15 &amp; not(RF2) &amp; not(RF1.1) is better.
Or simply "O".</t>
  </si>
  <si>
    <t>Item description in RF15 of "MR-OFDM operating modes" may be more adequate.</t>
  </si>
  <si>
    <t>Replace "MR-OFDM options" with "MR-OFDM operating modes"</t>
  </si>
  <si>
    <t>D.7.2.3 Table D.6</t>
  </si>
  <si>
    <t>Explain why 1% duty cycle only can make sense without CSM other than 10% with AFA, 10% with Channel-Hopping/CCA and 0.1%.</t>
  </si>
  <si>
    <t>Guide or clarify how and when 1% duty cycle is deemed to be accepted as less interference.</t>
  </si>
  <si>
    <t>Indicate other operating conditions.</t>
  </si>
  <si>
    <t>Replace as “Capability to transmit and receive CSM for all coordinators when operating at more than 1% duty cycle or  at the beacon enabled mode, provided that MAC channel hopping scheme is not activated.”</t>
  </si>
  <si>
    <t>Duplicated item number of MF5.</t>
  </si>
  <si>
    <t>Use MF5.1 and MF5.2</t>
  </si>
  <si>
    <t>MF5.2 co-ex beacon status have to be complete one.</t>
  </si>
  <si>
    <t>Transmit: FD1 &amp; FD6 &amp; MLF15 &amp; not(RF2) &amp; not(RF1.1) : M ;
or simply "O".</t>
  </si>
  <si>
    <t>Receive: MLF15 &amp; not(RF2) &amp; not(RF1.1) : M;
or simply "O".</t>
  </si>
  <si>
    <t>Assuming NF is not clear.</t>
  </si>
  <si>
    <t>Indicate the assuming NF and the implementation loss as well if possible.</t>
  </si>
  <si>
    <t>NO</t>
  </si>
  <si>
    <t>6.12c.3.2</t>
  </si>
  <si>
    <t>7.1.11a.1
Table 104a</t>
  </si>
  <si>
    <t>Valid range of Scan Channel doesn't match the requirements of co-ex beacon using CSM.</t>
  </si>
  <si>
    <t>At least up to about 400 channels are required to identify the CSM channels if including 2.4GHz 80MHzBW (200kHz x 400) band which is even optional for CSM.</t>
  </si>
  <si>
    <t>Detailed information is desirable.</t>
  </si>
  <si>
    <t xml:space="preserve">Appropriate frequency usage of CSM, for example CSM and normal communication mode should be on the same or different channel, or any scan strategy may be required if a channel hopping is employed. At least the possible time how long it take to perform the greedy scan of all hopping channels, helps. </t>
  </si>
  <si>
    <t>7.2.2.4a.1</t>
  </si>
  <si>
    <t xml:space="preserve">It is not clear how the indication of Co-ex beacon in FrameType subfield is accomodated. </t>
  </si>
  <si>
    <t xml:space="preserve">Define the way to identify Co-ex beacon using FrameType subfield, namely a new frame type defined same as existing 4 type, or other way similar as LL-beacon by TG-e, provided that not to disturb the importance of swiftness required by LL-beacon processing because LL application requires low latency of course. </t>
  </si>
  <si>
    <t xml:space="preserve">Since current contents of co-existence beacon frame format are typical information structure of advertising packet of inter-networking negotiation scheme without any well formulated neighbor discovery or ARP in ICPM like command set, 15.4g PHY/MAC should minimize the inter-networking contents and just provide the link between nodes only if such link is possible and stable. </t>
  </si>
  <si>
    <t>Omit all contents which is deemed as the inter-networking advertising purposes.</t>
  </si>
  <si>
    <t xml:space="preserve">The purpose of the notification of MSB ( 1 octet ) of ASN is not unclear. </t>
  </si>
  <si>
    <t>Clarify the usage scenario of MSB of ASN if MAC security is enabled.</t>
  </si>
  <si>
    <t xml:space="preserve">The purpose of the notification of of ASN is not unclear. </t>
  </si>
  <si>
    <t>Clarify how the notified node is able to utilize or time-synchronize using ASN information.</t>
  </si>
  <si>
    <t>"Bits 0-6 of the Hopping Sequence subfield shall ,,,," may be wrong.</t>
  </si>
  <si>
    <t>Substitute to "Bits 0-6 of the Hopping Sequence ID subfield shall ,,,,"</t>
  </si>
  <si>
    <t>It seems to be useless for un-synchronized coordinator even if it could be notified the information of inline carried Hopping sequence or other advertisemnt.</t>
  </si>
  <si>
    <t>Clarify how useful the advertisement information works for co-existing coordinator, for example Hopping sequence included inline.</t>
  </si>
  <si>
    <t>The join priority for association should not be the expecting role of co-ex beacon.</t>
  </si>
  <si>
    <t>Since generally the network advertisement and topology formation of association possibly carrying security contents have not to be the role of co-ex beacon and out of scope, clarify how these information are able to work harmonized with enhanced beacon of TSCH and corresponding transport and network layer mechanisms.</t>
  </si>
  <si>
    <t>Implication regarding non-beacon enabled PAN is not clear.</t>
  </si>
  <si>
    <t>Clarify that non-becon enabled PAN may not transmit co-ex beacon at all.</t>
  </si>
  <si>
    <t>7.5.1.2a
Figure 105a</t>
  </si>
  <si>
    <t>1 to 35</t>
  </si>
  <si>
    <t xml:space="preserve">Clarify the reason why CBI and OTD are required different from existing beacon scheme and BI. </t>
  </si>
  <si>
    <t>Show why CBI is not equal to BI and OTD is not equal to zero, than just following or proceeding existing beacon. In addition note if any concerns or precautions are required to avoid the collision or interference of two different beacon schemes.</t>
  </si>
  <si>
    <t>The term "incoming, outgoing and existing" implies a classic terrestrial beacon system and navigation model for mobile terminals, which are the concept SUN doesn't fit.</t>
  </si>
  <si>
    <t xml:space="preserve">Clarify the usage scenario of co-ex beacon and re-define or select the proper terms other than incoming, outgoing and existing coordinator, because majority of the SUN coordinators are fixed node. </t>
  </si>
  <si>
    <t xml:space="preserve">It is ambiguous if an existing coordinator never scan co-ex beacon or not. </t>
  </si>
  <si>
    <t xml:space="preserve">Clarify if an existing coordinator never scan co-ex beacon or not. </t>
  </si>
  <si>
    <t xml:space="preserve">It is ambiguous how a coordinator can recognize it is the incoming one by itself. </t>
  </si>
  <si>
    <t>Clarify how a coordinator can recognize it is incoming.</t>
  </si>
  <si>
    <t>37-38</t>
  </si>
  <si>
    <t xml:space="preserve">It is ambiguous how a coordinator can recognize it is the existing one by itself. </t>
  </si>
  <si>
    <t>Clarify how a coordinator can recognize it is an existing coordinator.</t>
  </si>
  <si>
    <t>It is unclear how a scanning coordinator can recognize the max interval of the CBI for NBPAN.</t>
  </si>
  <si>
    <t>Clarify how a scanning coordinator can recognize a scanning coordinator can recognize the max interval of CBI for NBPAN</t>
  </si>
  <si>
    <t>7.5.8a
Figure 112c</t>
  </si>
  <si>
    <t>The figure implies that two existing coordinators never scan each other and continue interfering mutually forever.</t>
  </si>
  <si>
    <t>Introduce the co-ex scenario and make the co-ex beacon as option depending on each scenario and deployment factor.</t>
  </si>
  <si>
    <t>The figure implies that two coordinators that start operating simultaneously never recognize each other and continue interfering mutually forever.</t>
  </si>
  <si>
    <t>Steve JILLINGS</t>
  </si>
  <si>
    <t>Semtech</t>
  </si>
  <si>
    <t>Replace table 31a with table in Generic PHY mechanism listing key PHY descriptors for all Generic PHYs (MR-FSK, MR-OFDM, MR-O-QPSK)</t>
  </si>
  <si>
    <t>Add GenericPHYdescriptor table for all three SUN PHYs</t>
  </si>
  <si>
    <t>Reference in Table 1a for MR-FSK PHY modulation scheme references "Filtered x-FSK". This is ambiguous and there is no reference or definition of the filtering parameter and will lead to confusion and may reduce interoperability amongst "compliant" solutions</t>
  </si>
  <si>
    <t>Define both modulation schemes for constant MR-FSK PHYs as FSK (for legacy system implementation) and GFSK with BT = 0.5 or 1.0 for future SUN systems</t>
  </si>
  <si>
    <t xml:space="preserve">Paragraph at line 49 states "...FSK is the only specified modulation scheme for Generic PHY." This appears to contradict 5.5.5a that states a SUN device should support MR-FSK, MR-OFDM or MR-O-QPSK </t>
  </si>
  <si>
    <t>Delete paragraph at line 49</t>
  </si>
  <si>
    <t>6.12a1.4</t>
  </si>
  <si>
    <t>Require example frame FEC encoded, before and after encoding.  One each for RSC and NRNSC</t>
  </si>
  <si>
    <t>Insert after Line 14 example of inputs and outputs for RSC and NRNSC FEC encoding mechanisms</t>
  </si>
  <si>
    <t>6.12a1.5</t>
  </si>
  <si>
    <t>Require example input frame to interleaver with resulting output</t>
  </si>
  <si>
    <t>Insert after Line 39 an example of input and output frame to interleaver of resulting output</t>
  </si>
  <si>
    <t>6.12b2</t>
  </si>
  <si>
    <t>No elements of GenericPHYdescriptor table as per MR-FSK (table 31a)</t>
  </si>
  <si>
    <t>Add elements of GenericPHYdescriptor table for MR-OFDM</t>
  </si>
  <si>
    <t>6.12c1</t>
  </si>
  <si>
    <t>Add elements of GenericPHYdescriptor table for MR-O-QPSK</t>
  </si>
  <si>
    <t>MLME-SCAN.request requires description of scanning procedures with frequency hopping enabled</t>
  </si>
  <si>
    <t>Add example of MLME-SCAN request</t>
  </si>
  <si>
    <t>Require example frame with resulting 32-bit FCS</t>
  </si>
  <si>
    <t>Provide bit pattern of example frame, and bit pattern of resulting 32bit FCS</t>
  </si>
  <si>
    <t>Frequency hopping timing needs to be added
to superframe diagrams, if hopping before every normal beacon?</t>
  </si>
  <si>
    <t>Add frequency hopping timing diagram</t>
  </si>
  <si>
    <t>Steve Shearer</t>
  </si>
  <si>
    <t>6.31.3.1.1</t>
  </si>
  <si>
    <t>STF tables could be simplified by using unit entries instead of current values</t>
  </si>
  <si>
    <t>Suggestion to allign the STF tables with popular convention by normalising the table to use values of +1 or -1 to designate the tones. Then time domain samples with an rms of 1 can be obtained by multiplying by N/sqrt(ntones). Where ntones are the number of tones used by the STF.  Then power boosting can be applied explicitly as desired.</t>
  </si>
  <si>
    <t>There is no definition of the DFT or the inverse DFT - particularly with regard to the scaling conventions.</t>
  </si>
  <si>
    <t xml:space="preserve">It would be useful to place at least an inverse DFT definition in the text for completeness.  Suggestion is that 1/N*sigma... Ck*exp(…) is used to allign with popular conventions.  </t>
  </si>
  <si>
    <t>The necessity of the negated Z is unclear</t>
  </si>
  <si>
    <t>Consider adopting a more standard STF such as used in 802.11a</t>
  </si>
  <si>
    <t>6.3a.3.1.4</t>
  </si>
  <si>
    <t>Power boosting for the STF should be optional at a value specified by the implementer.</t>
  </si>
  <si>
    <t>While power boosting may have performance implications, it should have no interoperability implications and the implementer should be able to choose the appropriate boosting for their implimentation.</t>
  </si>
  <si>
    <t>Equation does not give the same values as found in Appendix N</t>
  </si>
  <si>
    <t>Suggestion that time domain samples with an rms of 1 can be obtained by multiplying by N/sqrt(ntones). Where ntones are the number of tones used by the LTF.  Then power boosting can be applied explicitly as desired.</t>
  </si>
  <si>
    <t>6.3a.2.2.3</t>
  </si>
  <si>
    <t>Power boosting for the LTF should be optional at a value specified by the implementer.</t>
  </si>
  <si>
    <t xml:space="preserve">The draft seems to mandate the use of an FFT. </t>
  </si>
  <si>
    <t>It would be more correct to use the terms DFT and inverse DFT since the FFT is a special case of the DFT.</t>
  </si>
  <si>
    <t>6.12b.2.2</t>
  </si>
  <si>
    <t>There is no explicit text specifying how the frequency domain samples are converted to time domain samples.</t>
  </si>
  <si>
    <t>Suggestion to tie this in to a definition of inverse DFT.  Also use a scaling approach of N/sqrt(ntones) where ntones are the number of tones in the data ensemble.  This would give a consistent scaling approach with the STF and LTF to give an rms value of 1.  And is consistent with Kmod.</t>
  </si>
  <si>
    <t>The pilot tone scheme seems overly complex for the problem it is trying to solve. This makes implementation difficult.</t>
  </si>
  <si>
    <t>Consider more staightforward approaches</t>
  </si>
  <si>
    <t>Change the scrambler seed for the first line of the table to zeros.</t>
  </si>
  <si>
    <t>6.12b.3.5</t>
  </si>
  <si>
    <t>There is no explicit calculation of EVM.</t>
  </si>
  <si>
    <t>Provide equation describing how EVM is measured.</t>
  </si>
  <si>
    <t>Values for time domain samples for the example signal generation appear to use a scaling factor that is not visible in the draft.</t>
  </si>
  <si>
    <t>Rationalise scaling factors as suggested by other comments.</t>
  </si>
  <si>
    <t>TaeJoon Park</t>
  </si>
  <si>
    <t>ETRI</t>
  </si>
  <si>
    <t>922MHz( 917-923.5) band for MR-O-QPSK is missing</t>
  </si>
  <si>
    <t>Add to table 1, "922 / 917-923.5 / 1000 / O-QPSK / 31.25-500(see 6.12c)"</t>
  </si>
  <si>
    <t>6.1.2.5b</t>
  </si>
  <si>
    <t>922Mhz band channel numbering for MR-O-QPSK is missing.</t>
  </si>
  <si>
    <t>Add, "Three channels numbered 0 to 2 are available across the 917–923.5 MHz band. The center frequency of each of these channels is defined as follows: 
Fc = 918.1 + 2k in megahertz, for k = 0, 1, 2  where k is the channel number."</t>
  </si>
  <si>
    <t>26-28</t>
  </si>
  <si>
    <t>Figure of frequency band 917-923.5 MHz with O-QPSK modulation and MDSSS spreading
mode is missing</t>
  </si>
  <si>
    <t xml:space="preserve">add Figure, "Frequency band 917-923.5 MHz with O-QPSK modulation and MDSSS spreading mode" </t>
  </si>
  <si>
    <t>6.3a.2.1</t>
  </si>
  <si>
    <t>"917-923.5 MHz" is missing</t>
  </si>
  <si>
    <t>add  "917-923.5MHz" after "902-928 MHz"</t>
  </si>
  <si>
    <t>6.12c</t>
  </si>
  <si>
    <t>the Korean frequency band is missing</t>
  </si>
  <si>
    <t>add "— the Korean frequency band 917–923.5 MHz"</t>
  </si>
  <si>
    <t>6.12c.1.2</t>
  </si>
  <si>
    <t>917-923.5 MHz band is missing</t>
  </si>
  <si>
    <t>add  "917-923.5 MHz band" to Table 75t</t>
  </si>
  <si>
    <t>6.12c.1.3</t>
  </si>
  <si>
    <r>
      <t>add  "917-923.5 MHz band</t>
    </r>
    <r>
      <rPr>
        <sz val="10"/>
        <rFont val="Arial"/>
        <family val="2"/>
      </rPr>
      <t>" to Table 75u</t>
    </r>
  </si>
  <si>
    <t>6.12c.1.5</t>
  </si>
  <si>
    <t>add "917-923.5 MHz band" to Table 75v</t>
  </si>
  <si>
    <t>No</t>
  </si>
  <si>
    <t>add  "917-923.5 MHz band" to Table 75w</t>
  </si>
  <si>
    <t>6.12c.1.10</t>
  </si>
  <si>
    <r>
      <t>Since T</t>
    </r>
    <r>
      <rPr>
        <vertAlign val="subscript"/>
        <sz val="10"/>
        <rFont val="Arial"/>
        <family val="2"/>
      </rPr>
      <t>unit</t>
    </r>
    <r>
      <rPr>
        <sz val="10"/>
        <rFont val="Arial"/>
        <family val="2"/>
      </rPr>
      <t xml:space="preserve"> is [4x4] matrix, T</t>
    </r>
    <r>
      <rPr>
        <vertAlign val="subscript"/>
        <sz val="10"/>
        <rFont val="Arial"/>
        <family val="2"/>
      </rPr>
      <t>[16x4]</t>
    </r>
    <r>
      <rPr>
        <sz val="10"/>
        <rFont val="Arial"/>
        <family val="2"/>
      </rPr>
      <t xml:space="preserve"> and T</t>
    </r>
    <r>
      <rPr>
        <vertAlign val="subscript"/>
        <sz val="10"/>
        <rFont val="Arial"/>
        <family val="2"/>
      </rPr>
      <t xml:space="preserve">[32x4] </t>
    </r>
    <r>
      <rPr>
        <sz val="10"/>
        <rFont val="Arial"/>
        <family val="2"/>
      </rPr>
      <t>consist of 4 and 8 T</t>
    </r>
    <r>
      <rPr>
        <vertAlign val="subscript"/>
        <sz val="10"/>
        <rFont val="Arial"/>
        <family val="2"/>
      </rPr>
      <t>unit</t>
    </r>
    <r>
      <rPr>
        <sz val="10"/>
        <rFont val="Arial"/>
        <family val="2"/>
      </rPr>
      <t xml:space="preserve">s. </t>
    </r>
  </si>
  <si>
    <r>
      <t>Replace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and replace  "[T</t>
    </r>
    <r>
      <rPr>
        <vertAlign val="subscript"/>
        <sz val="9"/>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t>
    </r>
  </si>
  <si>
    <t>6.12c.3.3</t>
  </si>
  <si>
    <t>There is no need to limit the spreading mode to DSSS.</t>
  </si>
  <si>
    <t>Delete the line, "SpreadingMode is "DSSS"", or replace "DSSS" with "DSSS and MDSSS".</t>
  </si>
  <si>
    <t>6.12c.1.11</t>
  </si>
  <si>
    <t>add  917-923.5 MHz band to Table 75ai</t>
  </si>
  <si>
    <t>6.12c.1.12</t>
  </si>
  <si>
    <t>add  917-923.5 MHz band to Table 75aj</t>
  </si>
  <si>
    <t>6.12c.1.14</t>
  </si>
  <si>
    <t>add  917-923.5 MHz band to Table 75ak</t>
  </si>
  <si>
    <t>6.12c.3.2</t>
  </si>
  <si>
    <t>add  917-923.5 MHz band to Table 75al</t>
  </si>
  <si>
    <t>add  917-923.5 MHz band to Table 75am</t>
  </si>
  <si>
    <t>6.12c.3.4</t>
  </si>
  <si>
    <t>add  917-923.5 MHz band to Table 75ao</t>
  </si>
  <si>
    <t>7.3a.2</t>
  </si>
  <si>
    <t>Wrong terminology</t>
  </si>
  <si>
    <t>"MDSS" shall be "MDSSS"</t>
  </si>
  <si>
    <t>4-16</t>
  </si>
  <si>
    <t>Table125f is inconsistent with Table75w.</t>
  </si>
  <si>
    <t>Make consistent with Table75w in sub-clause 6.12c.1.5.</t>
  </si>
  <si>
    <t xml:space="preserve">Error detection based on the parity check entries in Eq. (21v) is not appropriate when using forward error correction (FEC). </t>
  </si>
  <si>
    <t xml:space="preserve">Consider using a dedicated bit for some other purpose. </t>
  </si>
  <si>
    <t>Equation number is missing</t>
  </si>
  <si>
    <t>Add Equation number.</t>
  </si>
  <si>
    <t>Frequency band 779–787 MHz with O-QPSK/MDSSS spreading
mode is missing</t>
  </si>
  <si>
    <t xml:space="preserve">Add the bands. </t>
  </si>
  <si>
    <t>6.3a.2.3</t>
  </si>
  <si>
    <t>MDSSS can support the frequency band, 779–787 MHz.</t>
  </si>
  <si>
    <t>Delete  "779–787 MHz".</t>
  </si>
  <si>
    <t>MDSSS can support the frequency bands, "779–787 MHz and 917-923.5MHz".</t>
  </si>
  <si>
    <t>Modify Table 75w accordingly.</t>
  </si>
  <si>
    <t>Modify Table 75am accordingly.</t>
  </si>
  <si>
    <t>Tim Godfrey</t>
  </si>
  <si>
    <t>EPRI</t>
  </si>
  <si>
    <t>Inconsistent description for beacon-enabled vs. non-beacon-enabled.</t>
  </si>
  <si>
    <t>Change first sentence to "Indicates how often the coex-beacon is to
be transmitted in a beacon-enabled PAN".</t>
  </si>
  <si>
    <t>If a device receives a Query IE and does not have an MSDU ready to transmit, what does it do? Does it wait until an MSDU is provided through the data SAP? If so, how long does it wait? Or does it transmit a frame with a null MAC payload field?</t>
  </si>
  <si>
    <t xml:space="preserve">Specify handling of Query IE frames in the case where no MSDU is ready to transmit. Specify waiting time limits, if any, and/or null frame transmit behavior. </t>
  </si>
  <si>
    <t>If a device receives a Query IE from a broadcast address, what is it supposed to do?</t>
  </si>
  <si>
    <t>Specify handling of Query frames from broadcast addresses, or disallow them.</t>
  </si>
  <si>
    <t>The query / response behavior for PIB Attribute IEs is not fully specified. This section only defines the MAC Command formats.</t>
  </si>
  <si>
    <t xml:space="preserve">Provide a new sub-section describing the valid frame exchange sequences for PIB Attribute IE query and response in the MAC Functional Description section (6.1 in 802.15.4i D01, and 7.5 in 802.15.4-2006) </t>
  </si>
  <si>
    <t>Table 125a</t>
  </si>
  <si>
    <t>Element IDs are defined for querying PIB attributes, and for setting PIB attributes.  When a given device receives the declarative PIB attribute IE message, how does it know whether it is a response to a query, or a command to set the values into its own MIB? How does a device receive information to send to another device's PIB from higher layers?</t>
  </si>
  <si>
    <t>A unique element ID (Base + 0x03) is needed for a "response to query". The recipient of this element ID should deliver the requested elements to higher layers through the MLME. A new MLME primitive needs to be defined for this purpose. Likewise, a new MLME primitive is needed to allow higher layers to signal PIB data updates to other devices using the PIB attribute coordination mechanism</t>
  </si>
  <si>
    <t>Tim Schmidl</t>
  </si>
  <si>
    <t>It should be explicitly stated which channel spacings are used for OFDM.</t>
  </si>
  <si>
    <t>Add a sentence stating that the channel spacings for the MR-OFDM operating modes are given in Table 75g.</t>
  </si>
  <si>
    <t>"Japanese bands" is not specific.  It should be the 950 MHz Japanese band.</t>
  </si>
  <si>
    <t>16-17</t>
  </si>
  <si>
    <t xml:space="preserve">Both "megahertz" and "MHz" are being used. </t>
  </si>
  <si>
    <t>Use 'MHz" instead of "megahertz"</t>
  </si>
  <si>
    <t>The symbol time is longer for MR-OFDM than MR-FSK, so the LIFS and SIFS times should be a smaller number of symbols</t>
  </si>
  <si>
    <t>For MR-OFDM the LIFS should be 10 symbols and the SIFS should be 5 symbols.</t>
  </si>
  <si>
    <t>There is no longer an Option 5 for OFDM.</t>
  </si>
  <si>
    <t>Change the range to Options 1  to 4.</t>
  </si>
  <si>
    <t>In Figure 27k the "z" should be replaced by "s" for STF.  In addition the text should define "s" as one repetition.  Also the minus sign is missing for the last repetition for Option 4.</t>
  </si>
  <si>
    <t>In Figure 27k the "z" should be replaced by "s" for STF.  In addition the text should define "s" as one repetition.  The minus sign should be included in the last repetition for Option 4.</t>
  </si>
  <si>
    <t>The 2 in the denominator should not be there.</t>
  </si>
  <si>
    <t>Remove the 2 from the denominator of the equation.</t>
  </si>
  <si>
    <t>The power boost can be expressed as multiplying the STF by 1.25 instead of 1.94 dB.</t>
  </si>
  <si>
    <t>A pictorial LTF structure (something similar to Figure 27k for STF) will be useful.</t>
  </si>
  <si>
    <t>Add a figure showing LTF structure</t>
  </si>
  <si>
    <t>A reference should be given which states that an example of generating the HCS is given in Annex N, section N.3.1</t>
  </si>
  <si>
    <t>aTurnaroundTime is long for the MR-OFDM PHY.  A long turnaround time decreases throughput, so 5 symbols is a better turnaround time.</t>
  </si>
  <si>
    <t>Change aTurnaroundTime for the MR-OFDM PHY to be 5 symbols.</t>
  </si>
  <si>
    <t>A reference to Annex N should be given at the beginning of the OFDM section.</t>
  </si>
  <si>
    <t>In Table 75g there needs to be a row stating the channel spacing for each option.</t>
  </si>
  <si>
    <t>Add a row to Table 75g specifying channel spacings of 1200 kHz, 800 kHz, 400 kHz, and 200 kHz for Options 1 to 4, respectively.</t>
  </si>
  <si>
    <t>6.12b.2.4</t>
  </si>
  <si>
    <t>It should be stated that the generator polynomials are given in octal representation.</t>
  </si>
  <si>
    <t>"Nbpsc =&gt; (BPSK =1, QPSK= 2, 16QAM = 4)"</t>
  </si>
  <si>
    <t>Revise the sentence in a more formal way</t>
  </si>
  <si>
    <t>36 and 46</t>
  </si>
  <si>
    <t>Nrow can be decreased when spreading is used so that more interleaving is done.</t>
  </si>
  <si>
    <t>When spreading is used the nrow values on lines 36 and 46 can be changed to 12 / spreading factor.</t>
  </si>
  <si>
    <t>Put a space between k and mod.</t>
  </si>
  <si>
    <t>The mapping between data symbols and tones is missing for the non-spreading case</t>
  </si>
  <si>
    <t>After the spreading cases the mapping between data symbols and tones can be added in a third subsection.  The data tones to be transmitted in the OFDM symbol are placed into the negative data tones (numbered from -Nd/2 to -1) followed by the positive data tones (numbered 1 to Nd/2).</t>
  </si>
  <si>
    <t>N.3.4</t>
  </si>
  <si>
    <t>The bits are numbered starting with 1, so to make it consistent the symbols should also be numbered starting with 1.</t>
  </si>
  <si>
    <t>Symbols should be numbered in Annex starting with 1 instead of 0.</t>
  </si>
  <si>
    <t>N.5.2</t>
  </si>
  <si>
    <t>The title of the table should be just the header and payload since the preamble is not included.</t>
  </si>
  <si>
    <t>Wei Hong</t>
  </si>
  <si>
    <t>Cisco Systems</t>
  </si>
  <si>
    <t>A fundamental limitation of MPM is that it is only effective when coordinators are in range of each other.  This may not be the common case for SUN with large mesh networks.</t>
  </si>
  <si>
    <t>"a coordinator shall be able to transmit and receive in CSM" does it mean it doesn't have to as long as it has the ability?</t>
  </si>
  <si>
    <t>Change to "shall transmit and receive".</t>
  </si>
  <si>
    <t>48-49</t>
  </si>
  <si>
    <t>There is no way to mode switch to a higher data rate then stay in that mode for an extended period of time.  Mode switch frames are required for every transmission.  This is inefficient.</t>
  </si>
  <si>
    <t>Introduce a mechanism to make the mode switch sticky.  However it is tricky because of different nodes may want to transmit at different speed.</t>
  </si>
  <si>
    <t>This section introduces new frame formats, parameters and variables that overlaps the changes being prosed by TG4e.  They must be consistent.</t>
  </si>
  <si>
    <t>Coordinate with TG4e.  Common changes should be specified in one document.</t>
  </si>
  <si>
    <t>This section seems to be hastily added and not necessarily well thought out.  The semantics of each field is not specified.</t>
  </si>
  <si>
    <t>Clarify the semantics of each field and how they are intended to be used.</t>
  </si>
  <si>
    <t>Slot frames are not defined.  It only exists as an option in TG4e draft.</t>
  </si>
  <si>
    <t>Remove.</t>
  </si>
  <si>
    <t>Join priority does not belong in Frequency Hopping Spec.</t>
  </si>
  <si>
    <t>It is unclear that 7 bits is sufficient for hopping sequence ids.</t>
  </si>
  <si>
    <t>Consider using more bits.</t>
  </si>
  <si>
    <t>The MAC frames containing the requested Ies should always be directed to the originator of the query regardless of whether it is a broadcast or unicast query.</t>
  </si>
  <si>
    <t>Change the sentence as such.</t>
  </si>
  <si>
    <t>It seems wrong to force non-beacon PANs to beacon.</t>
  </si>
  <si>
    <t>Make Co-ex beacons optional in non-beacon mode.  Create a alternative on-demand mechanism.</t>
  </si>
  <si>
    <t>Wun-Cheol Jeong</t>
  </si>
  <si>
    <t>Add the following in Table 1:
 "922 / 917-923.5 / 1000 / O-QPSK / 31.25-500(see 6.12c)"</t>
  </si>
  <si>
    <t>Add the following:
"Three channels numbered 0 to 2 are available across the 917–923.5 MHz band. The center frequency of each of these channels is defined as follows: 
Fc = 918.1 + 2k in megahertz, for k = 0, 1, 2  where k is the channel number."</t>
  </si>
  <si>
    <t>Xiang Wang</t>
  </si>
  <si>
    <t>SIMIT, CAS</t>
  </si>
  <si>
    <t>Table 5
Symbol is not defined in MR-O-QPSK PHY</t>
  </si>
  <si>
    <t>12c.4</t>
  </si>
  <si>
    <t>Table 75v
Lower data rate should be considered in 470MHz band to get larger transmit range, and for 470MHz, the carrier frequency offset estimation is easier than other bands for the lower center frequency</t>
  </si>
  <si>
    <t>Add new data rate as 6.25kbps with C(8,1) spreading code</t>
  </si>
  <si>
    <t>12c.1.9</t>
  </si>
  <si>
    <t>Table 75ad
This code (8,4) can not implement non-coherent-demodulation, change the code.</t>
  </si>
  <si>
    <t>Change the code</t>
  </si>
  <si>
    <t>12c.1.11</t>
  </si>
  <si>
    <t>Change to 779-787</t>
  </si>
  <si>
    <t>12c.1.12</t>
  </si>
  <si>
    <t>Table 75aj
778-780 is not correct</t>
  </si>
  <si>
    <t>Bruce Kraemer</t>
  </si>
  <si>
    <t>Marvell</t>
  </si>
  <si>
    <t>3a.3.1</t>
  </si>
  <si>
    <t>Modulation Index is defined in too many unusable &amp; conflicting ways. One definition is a circular definition.  "Modulation Index is encoded as a 6-bit unsigned integer with a permissible value in the range of 0–45. The
value of the modulation index (MI) is determined by the expression:MI = 0.25 + Modulation Index  0.05" Elswhere the modulation index is refered to in various ways including having values of 0.5 and 1/3 (an irrational number) (see p 58)</t>
  </si>
  <si>
    <t>Remove the circular definition. Insert a usable equation.</t>
  </si>
  <si>
    <t>BT encoding is used as the title of Table 125i but there is no definition of BT encoding and the term is not used anywhere else in the document.</t>
  </si>
  <si>
    <t>Define what BT encoding is.</t>
  </si>
  <si>
    <t>12a.1.3</t>
  </si>
  <si>
    <t>"Correct the language to provide a usable definition. "The BT value if the value of the Modulation Scheme parameter is 0x01." does not define BT value.</t>
  </si>
  <si>
    <t>Define BT value</t>
  </si>
  <si>
    <t>Ed Callaway</t>
  </si>
  <si>
    <t>As currently written any device that has the 15.4 MAC layer is a SUN device.  I'm assuming that what was meant was a device with at least one SUN PHY and the 15.4 MAC.</t>
  </si>
  <si>
    <t>"...an entity containing an implementation of the IEEE 802.15.4 medium access control (MAC) sublayer, and at least one of the SUN physical layers (PHYs)."</t>
  </si>
  <si>
    <t>Capitalization of "fast Fourier transform" and "inverse Fast Fourier Transform" needs to be consistent</t>
  </si>
  <si>
    <t>Suggest "inverse fast Fourier transform".</t>
  </si>
  <si>
    <t xml:space="preserve">In Table 1, any row with "Filtered 4FSK" in the "Modulation" column needs to have "4-ary" in the "Symbols" Column.  This goes for lines 30, 34 and 46.  (Rows with "Filtered 2FSK" in the "Modulation" column should remain "binary".) </t>
  </si>
  <si>
    <t>Make it so.</t>
  </si>
  <si>
    <t>GH is used before it is defined.</t>
  </si>
  <si>
    <t>How about, "GH, in MHz, is the guard band on the higher side of the band.  For the Japanese bands, GL is 0.9 MHz, GH is 0.5 MHz for 0.2 MHz and 0.6 MHz Channel Spacing, and 0.7 MHz for 0.4 MHz Channel Spacing."  Line 28 becomes, "where W is the width of the available band in MHz."</t>
  </si>
  <si>
    <t>"GL is guard band" has a missing article.</t>
  </si>
  <si>
    <t>"GL is the guard band"</t>
  </si>
  <si>
    <t>Use of "4FSK" (Table 1) and "4-FSK" (Figure 22c (line 31), Figure 22d (line 49), and Figure 22i (line 33)) is inconsistent.</t>
  </si>
  <si>
    <t>Pick one and correct the other accordingly.</t>
  </si>
  <si>
    <t>"The bit to symbol mapping follows SUN PHY convention."  I didn't realize that there was a convention.  This needs to be referenced, as there seem to be multiple mappings in the draft.</t>
  </si>
  <si>
    <t>Reference a specific subclause for the mapping.</t>
  </si>
  <si>
    <t>"The value of the SFD field (see 6.3a.1.2) shall be associated with a value of zero for the PIB attribute phyMRFSKSFD (see Table 31)." I don't think this was what was meant, as it does not define the value of the SFD field.</t>
  </si>
  <si>
    <t>How about, "The value of the SFD field (see 6.3a.1.2) shall be that associated with a value of zero for the PIB attribute phyMRFSKSFD (see Table 31)."</t>
  </si>
  <si>
    <r>
      <t xml:space="preserve">The descritption of the TxChannel parameter in Table 8 states that it is, "[t]he channel on which to send the PPDU,"and p. 32, line 50 seems to confirm this.  However, the </t>
    </r>
    <r>
      <rPr>
        <i/>
        <sz val="10"/>
        <rFont val="Arial"/>
        <family val="2"/>
      </rPr>
      <t>phyCurrentChannel</t>
    </r>
    <r>
      <rPr>
        <sz val="10"/>
        <rFont val="Arial"/>
        <family val="2"/>
      </rPr>
      <t xml:space="preserve"> PHY PIB attribute (Table 23) claims to be, "[t]he RF channel to use for all following transmissions and receptions."  Which one is the controlling entity?</t>
    </r>
  </si>
  <si>
    <r>
      <t xml:space="preserve">I can't think of a reason to send channel information with every PPDU.  To avoid suffering from the law of unintended consequences when fundamental changes are made, I respectfully suggest that </t>
    </r>
    <r>
      <rPr>
        <i/>
        <sz val="10"/>
        <rFont val="Arial"/>
        <family val="2"/>
      </rPr>
      <t>phyCurrentChannel</t>
    </r>
    <r>
      <rPr>
        <sz val="10"/>
        <rFont val="Arial"/>
        <family val="2"/>
      </rPr>
      <t xml:space="preserve"> dominate and the TxChannel parameter be deleted from the primitive.  If those wiser than I elect not to do so, however, at least include a reference to a clause containing the TxChannel integer-to-frequency conversion table: 6.1.2.5a seems to re-use the same channel numbers (</t>
    </r>
    <r>
      <rPr>
        <i/>
        <sz val="10"/>
        <rFont val="Arial"/>
        <family val="2"/>
      </rPr>
      <t>NumChan</t>
    </r>
    <r>
      <rPr>
        <sz val="10"/>
        <rFont val="Arial"/>
        <family val="2"/>
      </rPr>
      <t>) for each band.</t>
    </r>
  </si>
  <si>
    <t>To what kind of coding does PPDUCoding refer?  FEC?  Security?</t>
  </si>
  <si>
    <t>Include a reference to a clause containing the coding method.</t>
  </si>
  <si>
    <t>I confess that I can not think of a use for the Mode Switch mechanism.  I also have a lot of questions on its operation.  (1) On line 48 it says that "Once the reception of the following frame is completed, the mode of operation of the receiver goes back to its previous mode."  What determines "reception of the following frame"? Does CRC have to check?  Address?  What if security fails?  The PHY just does CRC checking; everything else is done at higher layers.  When the MSDU is sent to the NHL, what primitive sends word down from the NHL to the PHY that the frame received was, in fact, the correct one and not something that happened to be on the air at the time?  Where's the time-out timer in case the frame never arrives -- how long does the receiver wait?  Forever?</t>
  </si>
  <si>
    <t>Delete the Mode Switch mechanism from the draft.</t>
  </si>
  <si>
    <t>In Table 8, MROQPSKRATEMode should (a) be written MROQPSKRateMode; (b) have a Description that specifically mentions the "RateMode" parameter in Tables 75v and 75w.  Also, why can this value not be included in the PHY PIB?  It's not like it's going to change with every sent frame.</t>
  </si>
  <si>
    <t>Change to MROQPSKRateMode; let the description read, "RateMode parameter for MR-O-QPSK PHY (see Table 75v and Table 75w)."  Or move the whole thing to the PHY PIB.</t>
  </si>
  <si>
    <t>Can this parameter be moved to the PHY PIB?  It's not like it's going to change with every sent frame.</t>
  </si>
  <si>
    <t>Move to the PHY PIB.</t>
  </si>
  <si>
    <t>"The PD-DATA.confirm primitive will return a status of either SUCCESS, indicating that the request to transmit was successful, if ModeSwitch is TRUE this means both the mode switch PPDU and the following PPDU were transmitted successfully, or an error code of RX_ON, TRX_OFF, or BUSY_TX, UNSUPPORTED_TX_CHANNEL, UNSUPPORTED_PPDU_FEC, or UNSUPPORTED_MODE_SWITCHING, or UNSUPPORTED_MR_OQPSK_SPREADING_MODE." ... is really awkward.</t>
  </si>
  <si>
    <t>How about, "The PD-DATA.confirm primitive will return a status of either SUCCESS, indicating that the request to transmit was successful, or an error code of RX_ON, TRX_OFF, or BUSY_TX, UNSUPPORTED_TX_CHANNEL, UNSUPPORTED_PPDU_FEC, or UNSUPPORTED_MODE_SWITCHING, or UNSUPPORTED_MR_OQPSK_SPREADING_MODE.  If ModeSwitch is TRUE a status of SUCCESS will be returned if and only if both the mode switch PPDU and the following PPDU were transmitted successfully."</t>
  </si>
  <si>
    <t>These rows of Table 10 are PHY layer parameters.  Why would the MAC (or the NHL) need to know them?  Besides, if the frame were successfully received the NHL would already know these values, because the receiver would have to have been set up with them in order to receive the frame in the first place.</t>
  </si>
  <si>
    <t>Delete the proposed additions to Table 10.</t>
  </si>
  <si>
    <t>This amendment claims to amend "Table 25—PHY enumerations description" of the 15.4-2006 standard.  However, in my copy of the 15.4-2006 standard, the PHY enumerations description is Table 18.  Other tables show similar disagreements.  Further, the unedited text in this document disagrees with the text of 15.4-2006 (e.g., p. 36, line 44 does not match the last paragraph of 15.4-2006 clause 6.3.1).  What document is this amendment amending?</t>
  </si>
  <si>
    <t>Ensure that the amendment is updating the correct document, IEEE 802.15.4-2006, and that the instructions to the editors are correct in their references to that document.</t>
  </si>
  <si>
    <t>The text says, "The SFD for all PHYs, except the ASK, MRFSK, and MR-O-QPSK PHYs, shall be formatted as illustrated in Figure 27."  However, the caption to Figure 27 says, "Figure 27—Format of the SFD field (except for ASK, UWB, CSS, MR-FSK, and MR-OQPSK
PHYs)."  Which is it?</t>
  </si>
  <si>
    <t>Make text and caption consistent.</t>
  </si>
  <si>
    <t>"The Mode Switch Parameter Entry table is defined by the NHL."  The standard may not place any requirements on the NHL.  It is limited by its PAR to the PHY, and changes to the MAC necessary to implement the PHY additions.</t>
  </si>
  <si>
    <t>Delete this line.  Or modify it to read, "The Mode Switch Parameter Entry table can be defined by the NHL."</t>
  </si>
  <si>
    <t>6.3a.1</t>
  </si>
  <si>
    <t>Weight of lines in Figure 27a inconsistent with those of Figure 27b.</t>
  </si>
  <si>
    <t>Make style consistent.</t>
  </si>
  <si>
    <t>What happens if an acknowledgement is requested in the MPDU sent via the change mode method?  In what mode is it sent?  Is it prohibited?</t>
  </si>
  <si>
    <t>Please elucidate.</t>
  </si>
  <si>
    <t>"time" has no units.  Is this seconds, minutes, or hours?  Further, in my copy of 15.4-2006, both of the stated parameters were defined in symbols, not absolute time.  What's going on here?</t>
  </si>
  <si>
    <t>There will also be a settling delay when changing from the new mode back to the previous operating mode.  Is this specified anywhere?  If not, why not?</t>
  </si>
  <si>
    <t>"(L10–L0)specifies" needs a space after the closing parenthesis.</t>
  </si>
  <si>
    <t>"PHR for mode switch packet" needs a definite article ("the") added before the adjective.</t>
  </si>
  <si>
    <t>Format of Figure 27e is wildly different from that of the "other" PPDU figure, figure 16 in 15.4-2006.</t>
  </si>
  <si>
    <t>Make the format of the new figure match that of the old.</t>
  </si>
  <si>
    <r>
      <t xml:space="preserve">"The Mode Switch Parameter Entry field (M1–M0) is the index of the entry in the </t>
    </r>
    <r>
      <rPr>
        <i/>
        <sz val="10"/>
        <rFont val="Arial"/>
        <family val="2"/>
      </rPr>
      <t>phyModeSwitchParameterEntries</t>
    </r>
    <r>
      <rPr>
        <sz val="10"/>
        <rFont val="Arial"/>
        <family val="2"/>
      </rPr>
      <t xml:space="preserve"> array (see Table 31) that defines the mode switch parameters (see Table 31b) to be used."  I don't understand:  How can the transmitting device know the values in the </t>
    </r>
    <r>
      <rPr>
        <i/>
        <sz val="10"/>
        <rFont val="Arial"/>
        <family val="2"/>
      </rPr>
      <t>phyModeSwitchParameterEntries</t>
    </r>
    <r>
      <rPr>
        <sz val="10"/>
        <rFont val="Arial"/>
        <family val="2"/>
      </rPr>
      <t xml:space="preserve"> array in the PIB of the receiving device?  Even if it thought it did, what happens if it were wrong?  Is there some timeout timer that eventually brings the lost device back to the original PHY? What does the receiving device do if the index sent points to an unsupported parameter (e.g., R = 4, yet the receiving device has only 3 rows in its </t>
    </r>
    <r>
      <rPr>
        <i/>
        <sz val="10"/>
        <rFont val="Arial"/>
        <family val="2"/>
      </rPr>
      <t>phyModeSwitchParameterEntries</t>
    </r>
    <r>
      <rPr>
        <sz val="10"/>
        <rFont val="Arial"/>
        <family val="2"/>
      </rPr>
      <t xml:space="preserve"> array)?</t>
    </r>
  </si>
  <si>
    <t>Please elucidate.  Or delete the Mode Switch mechanism from the draft.</t>
  </si>
  <si>
    <t>"the Modulation Scheme bits are not used."  I assume that this is shorthand for, "the Modulation Scheme bits shall be set to zero upon transmission and ignored upon reception"?</t>
  </si>
  <si>
    <t>Change text to, "the Modulation Scheme bits shall be set to zero upon transmission and ignored upon reception."</t>
  </si>
  <si>
    <t>The behavior of the receiving device in response to the values of the Checksum and Parity Check fields is unstated.  What should the device do in response to the values it receives in these fields?  Which one should it check first?</t>
  </si>
  <si>
    <t>"The combination of the BCH(15,11) code and one parity bit allows for the achievement of single error correction and double error detection over the 11 bits of information in the mode switch PPDU."  That's not true:  Only half of the double-errored words will be detected if the Parity Check is checked after decoding (the rest will pass undetected), and none of the double-errored words will be detected if the Parity Check is checked before decoding.  The BCH (15,11) code is a distance = 3, perfect code.  If two errors appear in the 11 information bits, the code will "false" to a valid -- but incorrect -- code word.  Half of these incorrect code words will have the same Parity Check bit as the transmitted word, and so will pass undetected.  If the double-errored word is examined before decoding, any two errors will leave the parity bit unchanged, and so will pass the Parity Check "error detection" process.  The possibility of undetected falsing in the proposed system is very high.</t>
  </si>
  <si>
    <t>Since it adds considerable complexity without any stated (or discernable) utility, and because it will not function as designed, delete the mode switch function from the draft.</t>
  </si>
  <si>
    <t>Horizontal line underneath first row of Figure 26g should be heavy.</t>
  </si>
  <si>
    <t>"The Reserved field (R1–R0) can be used for future usage and its bit entries shall be set to zero if not used" Implies that they may be used, and are therefore not truly reserved.  To maintain interoperability, a stronger prohibition against their use is suggested.</t>
  </si>
  <si>
    <r>
      <t>Change text to, "Bits R</t>
    </r>
    <r>
      <rPr>
        <vertAlign val="subscript"/>
        <sz val="10"/>
        <rFont val="Arial"/>
        <family val="2"/>
      </rPr>
      <t>1</t>
    </r>
    <r>
      <rPr>
        <sz val="10"/>
        <rFont val="Arial"/>
        <family val="2"/>
      </rPr>
      <t xml:space="preserve"> and R</t>
    </r>
    <r>
      <rPr>
        <vertAlign val="subscript"/>
        <sz val="10"/>
        <rFont val="Arial"/>
        <family val="2"/>
      </rPr>
      <t>0</t>
    </r>
    <r>
      <rPr>
        <sz val="10"/>
        <rFont val="Arial"/>
        <family val="2"/>
      </rPr>
      <t xml:space="preserve"> are reserved.  They shall be set to zero upon transmission and ignored upon reception."</t>
    </r>
  </si>
  <si>
    <t>"The Header Check Sequence (HCS) field is 8 bits in length and contains an 8-bit ITU-T CRC."  The text then describes the HCS calculations in detail, which represents a duplication of the description.</t>
  </si>
  <si>
    <t>Either reference the ITU-T document in detail and delete the following text describing the HCS (preferred), or delete the reference to the ITU-T.</t>
  </si>
  <si>
    <t>"Definitions are provided …" is pretty vague language for a standard.</t>
  </si>
  <si>
    <t>Either "Definitions are provided in the frequency domain for the Short Training field (STF) in 6.3a.3.1 and Long Training field (LTF) in 6.3a.3.2", deleting the rest of the paragraph, or include a more detailed description of each subclause by number.  (I prefer the former.)</t>
  </si>
  <si>
    <t>Figure 26j has line weight problems.</t>
  </si>
  <si>
    <t>Increase the weight of the light border lines.</t>
  </si>
  <si>
    <t>"Then the cyclic prefix is inserted before the useful part of the STF OFDM symbol."  Is there another word besides "useful"?  It implies that the cyclic prefix is not useful which, of course, is not so.  (This seems to be done not just here, but throughout 6.3a.3.)</t>
  </si>
  <si>
    <t>How about, "The cyclic prefix is then prepended to the OFDM symbol."  (et seq.)</t>
  </si>
  <si>
    <t>"The power boosting factors for each of the four options shall be 1.94 dB."  That's a pretty specific power boost -- if an implementation does 1.95 dB instead, it would be non-compliant -- assuming it could be measured to this precision (let alone accuracy).  Is there any margin to this?</t>
  </si>
  <si>
    <t>Reduce the precision and add a tolerance to this specification -- I'd recommend 2 +/- 0.5 dB.</t>
  </si>
  <si>
    <t>"… is equal to the number of the MCS (e.g., the Rate field is 0 0 0 0 0 for MCS0)" needs to be more precisely described.</t>
  </si>
  <si>
    <t>How about, "… is equal to the numerical value of the MCS (6.12b.2), expressed in binary format."  (I'm guessing 6.12b.2; I can't find a succint definition of the MCS values anywhere.)</t>
  </si>
  <si>
    <t>"The Scrambler field (S1–S0) specifies the scrambling seed."  [Citation needed.]</t>
  </si>
  <si>
    <t>Please cite (parenthetically) a subclause describing the Scrambler field.</t>
  </si>
  <si>
    <t>"The Header Check Sequence (HCS) field (H7–H0) is an 8-bit CRC taken over the PHY header (PHR) fields."  [Citation needed.]</t>
  </si>
  <si>
    <t>Please cite (parenthetically) a subclause describing the HCS field.</t>
  </si>
  <si>
    <t>"The Tail bit field (T5–T0), which consists of all zeros, is for Viterbi decoder flushing."  [Citation needed.]</t>
  </si>
  <si>
    <t>Please cite (parenthetically) a subclause describing the Tail bit field.</t>
  </si>
  <si>
    <r>
      <t xml:space="preserve">Table 30:  Having </t>
    </r>
    <r>
      <rPr>
        <i/>
        <sz val="10"/>
        <rFont val="Arial"/>
        <family val="2"/>
      </rPr>
      <t>aTurnaroundTime</t>
    </r>
    <r>
      <rPr>
        <sz val="10"/>
        <rFont val="Arial"/>
        <family val="2"/>
      </rPr>
      <t xml:space="preserve"> defined in absolute time is a major error that will unnecessarily complicate implementations (and the standard), and will not work as intended.  The MAC timing is done universally in symbols, so implementations have a symbol clock running for this purpose.  What this draft is requiring is that implementations have a </t>
    </r>
    <r>
      <rPr>
        <i/>
        <u val="single"/>
        <sz val="10"/>
        <rFont val="Arial"/>
        <family val="2"/>
      </rPr>
      <t>second</t>
    </r>
    <r>
      <rPr>
        <sz val="10"/>
        <rFont val="Arial"/>
        <family val="2"/>
      </rPr>
      <t xml:space="preserve"> clock, calibrated in ms, for use only during turnaround (and CCAs).  Further, it requires the that the software start a superframe using the symbol clock, switch to the ms clock, and then switch back.  However, when it tries to return, after 1 ms, it will not be on a symbol clock edge, since the two clocks are asynchronous.  What should the implementation do then?  Restart its symbol clock at this point?  Its symbols will then be asynchronous with all other devices that didn't have a turnaround time to wait.  Wait for the next symbol clock edge to continue the superframe?  Unfortunately, the superframes are </t>
    </r>
    <r>
      <rPr>
        <i/>
        <sz val="10"/>
        <rFont val="Arial"/>
        <family val="2"/>
      </rPr>
      <t>aBaseSuperframeDuration</t>
    </r>
    <r>
      <rPr>
        <sz val="10"/>
        <rFont val="Arial"/>
        <family val="2"/>
      </rPr>
      <t xml:space="preserve"> symbols long, and the device's timing now will be off (relative to other devices that did not have a turnaround time to wait).  It can't not wait for the next symbol clock edge, either, for that invites clock glitches and other undesirable behavior.  It's just a bad idea all around.</t>
    </r>
  </si>
  <si>
    <t>Keep aTurnaroundTime an integer number of symbol times (and, preferably, 12 symbols, because other bad things happen if this number is changed).</t>
  </si>
  <si>
    <t>Table 31:  I looked in 6.1.2, and didn't see where the current channel was uniquely defined as an integer.  Did I miss it?</t>
  </si>
  <si>
    <t>Describe how each logical channel is defined by a single, unique integer value.</t>
  </si>
  <si>
    <r>
      <t xml:space="preserve">Table 31:  The description of </t>
    </r>
    <r>
      <rPr>
        <i/>
        <sz val="10"/>
        <rFont val="Arial"/>
        <family val="2"/>
      </rPr>
      <t>phyCurrentSUNPageEntry</t>
    </r>
    <r>
      <rPr>
        <sz val="10"/>
        <rFont val="Arial"/>
        <family val="2"/>
      </rPr>
      <t xml:space="preserve"> seems unnecessarily wordy.</t>
    </r>
  </si>
  <si>
    <t>How about, "Defines the current frequency band, modulation scheme, and particular PHY mode when phyCurrentPage = 7 or 8.  See 6.1.2.7."?</t>
  </si>
  <si>
    <t>Table 31:  Can a citation be made to a subclause that defines the calculation of the channel number?  All the ones I can find are band-specific.</t>
  </si>
  <si>
    <t>"bit is clear" should be, "bit is cleared"</t>
  </si>
  <si>
    <t>"This attribute is only valid for the MR-OFDM PHY" I think should be appended to the description.</t>
  </si>
  <si>
    <t>Table 75a has several Modulation index entries of "1/3".  These can be construed as "either 1 or 3", but I think "0.33" is intended (as shown in Table 75b).</t>
  </si>
  <si>
    <t>For clarity, change all "1/3" entries to "0.33".</t>
  </si>
  <si>
    <t>Text in Figure 65n needs to be consistent with the other figures in the draft.  Also, "outmost" should be, "outermost".</t>
  </si>
  <si>
    <t>The text says, "for the inner levels, and […] for the outer levels as shown in Figure 65p, but the figure only shows the constraint on the positive deviation values.  And since figures are always normative, they override text, which is undesirable in this case since both positive and negative deviations need to be specified.</t>
  </si>
  <si>
    <t>Modify Figure 65p to show constraints on negative deviations, too.</t>
  </si>
  <si>
    <t>The text says that the absolute value of the measured frequency deviation should be constrained, "as shown in Figure 65o," but the figure shows only constraints on positive deviation.  And since figures are always normative, they override text, which is undesirable in this case since both positive and negative deviations need to be specified.</t>
  </si>
  <si>
    <t>Modify Figure 65o to show constraints on negative deviations, too.</t>
  </si>
  <si>
    <t>Table 75b, Operating mode #1 channel spacing is "200/400", which could be misunderstood as a fraction (albeit if one weren't very bright, but still).</t>
  </si>
  <si>
    <t>Suggest "200 or 400", possibly with a citation to a subclause with more detail.</t>
  </si>
  <si>
    <r>
      <t xml:space="preserve">Since the MAC timing is based on the symbol rate, having a symbol rate tolerance of +/- 300 ppm will mean that timing errors of greater than one symbol will occur for </t>
    </r>
    <r>
      <rPr>
        <i/>
        <sz val="10"/>
        <rFont val="Arial"/>
        <family val="2"/>
      </rPr>
      <t>macBeaconOrder</t>
    </r>
    <r>
      <rPr>
        <sz val="10"/>
        <rFont val="Arial"/>
        <family val="2"/>
      </rPr>
      <t xml:space="preserve"> values greater than 5.  With the original spec of 40 ppm, this occurs for </t>
    </r>
    <r>
      <rPr>
        <i/>
        <sz val="10"/>
        <rFont val="Arial"/>
        <family val="2"/>
      </rPr>
      <t>macBeaconOrder</t>
    </r>
    <r>
      <rPr>
        <sz val="10"/>
        <rFont val="Arial"/>
        <family val="2"/>
      </rPr>
      <t xml:space="preserve"> values greater than 9, so the proposed change would raise the duty cycle lower bound up by a factor of 16.  Is everyone okay with this?</t>
    </r>
  </si>
  <si>
    <t>I'd prefer to stay with the tried-and-true 40 ppm value but, if a change is desired, moving to 100 ppm would enable dirt-cheap ceramic resonators to be used with only a minor increase in the duty cycle lower bound.</t>
  </si>
  <si>
    <t>This regulatory notice is unnecessary and should be deleted.</t>
  </si>
  <si>
    <t>"Channel switch time is a transmitter parameter..." Is there a matching receiver parameter?  If not, why the tight specification?</t>
  </si>
  <si>
    <t>Suggest that a reference be made to 6.1.7, since it has the rest of the information needed to completely define sensitivity.</t>
  </si>
  <si>
    <t xml:space="preserve">"Receiver jamming resistance":  "Jamming," meaning deliberate interference, is an inappropriate term here (I hope).  </t>
  </si>
  <si>
    <t>I suggest "receiver selectivity" throughout this subclause.</t>
  </si>
  <si>
    <t>I don't know what the IEEE style guide has to say on the subject, but can we put a hyphen between the integer and fraction in the mixed fractions of this section?  (E.g., 10416-2/3 Hz.)  IMO it would aid readability.</t>
  </si>
  <si>
    <t>Make it so -- unless the style guide differs.</t>
  </si>
  <si>
    <t>"quarter duration cyclic prefix" needs a hyphen: "quarter-duration cyclic prefix".</t>
  </si>
  <si>
    <t>"… the following baseline FFT size: 128, 64, 32, and 16" should read, "… the following baseline FFT sizes: 128, 64, 32, and 16 bins."</t>
  </si>
  <si>
    <t>"There are four OFDM options with FFT sizes of 128, 64, 32, and 16."  This has just been stated in 6.12b above, and is duplicative.</t>
  </si>
  <si>
    <t>Delete this line.</t>
  </si>
  <si>
    <t>Table 75i:  Can the mixed-fraction entries "1 1/3" be either writtten "1-1/3" or "4/3"?  As-is, it looks too much like 11/3.</t>
  </si>
  <si>
    <t>Suggest "4/3".  Or "1.33".</t>
  </si>
  <si>
    <r>
      <t>In (21n) and (21o), what is N</t>
    </r>
    <r>
      <rPr>
        <vertAlign val="subscript"/>
        <sz val="10"/>
        <rFont val="Arial"/>
        <family val="2"/>
      </rPr>
      <t>cbps</t>
    </r>
    <r>
      <rPr>
        <sz val="10"/>
        <rFont val="Arial"/>
        <family val="2"/>
      </rPr>
      <t>?</t>
    </r>
  </si>
  <si>
    <r>
      <t>Place "See following paragraphs for the definition of N</t>
    </r>
    <r>
      <rPr>
        <vertAlign val="subscript"/>
        <sz val="10"/>
        <rFont val="Arial"/>
        <family val="2"/>
      </rPr>
      <t>cbps</t>
    </r>
    <r>
      <rPr>
        <sz val="10"/>
        <rFont val="Arial"/>
        <family val="2"/>
      </rPr>
      <t>" somewhere around p. 76, l. 36.</t>
    </r>
  </si>
  <si>
    <r>
      <t>"N</t>
    </r>
    <r>
      <rPr>
        <vertAlign val="subscript"/>
        <sz val="10"/>
        <rFont val="Arial"/>
        <family val="2"/>
      </rPr>
      <t>bpsc</t>
    </r>
    <r>
      <rPr>
        <sz val="10"/>
        <rFont val="Arial"/>
        <family val="2"/>
      </rPr>
      <t xml:space="preserve"> is the number of bits per subcarrier; N</t>
    </r>
    <r>
      <rPr>
        <vertAlign val="subscript"/>
        <sz val="10"/>
        <rFont val="Arial"/>
        <family val="2"/>
      </rPr>
      <t>bpsc</t>
    </r>
    <r>
      <rPr>
        <sz val="10"/>
        <rFont val="Arial"/>
        <family val="2"/>
      </rPr>
      <t xml:space="preserve"> =&gt; (BPSK =1, QPSK= 2, 16QAM = 4)" is not properly worded.</t>
    </r>
  </si>
  <si>
    <r>
      <t>How about, "N</t>
    </r>
    <r>
      <rPr>
        <vertAlign val="subscript"/>
        <sz val="10"/>
        <rFont val="Arial"/>
        <family val="2"/>
      </rPr>
      <t>bpsc</t>
    </r>
    <r>
      <rPr>
        <sz val="10"/>
        <rFont val="Arial"/>
        <family val="2"/>
      </rPr>
      <t xml:space="preserve"> is defined as the number of bits per subcarrier, and has the values 1, 2, and 4 for BPSK, QPSK, and 16QAM, respectively."</t>
    </r>
  </si>
  <si>
    <t>6.12b.2.6.1 emphasizes that "[t]he device shall offer the possibility to create a 2x repetition through frequency spreading", but this notice is missing from 6.12b.2.6.2.  Why is this?  Is 4x not required?</t>
  </si>
  <si>
    <t>Cite 6.12a.2 when PN9 is mentioned.</t>
  </si>
  <si>
    <t>Suggest, "… a pseudo-noise sequence PN9 with the seed “111111111” (6.12a.2)."</t>
  </si>
  <si>
    <t>6.12b.2.8</t>
  </si>
  <si>
    <t>This needs to be re-written without the "useful."</t>
  </si>
  <si>
    <r>
      <t xml:space="preserve">How about, "A cyclic prefix shall be prepended to each OFDM symbol. The duration of the cyclic prefix (24 </t>
    </r>
    <r>
      <rPr>
        <sz val="10"/>
        <rFont val="Symbol"/>
        <family val="1"/>
      </rPr>
      <t>m</t>
    </r>
    <r>
      <rPr>
        <sz val="10"/>
        <rFont val="Arial"/>
        <family val="2"/>
      </rPr>
      <t xml:space="preserve">s) shall be 1/4 of the OFDM symbol (96 </t>
    </r>
    <r>
      <rPr>
        <sz val="10"/>
        <rFont val="Symbol"/>
        <family val="1"/>
      </rPr>
      <t>m</t>
    </r>
    <r>
      <rPr>
        <sz val="10"/>
        <rFont val="Arial"/>
        <family val="2"/>
      </rPr>
      <t xml:space="preserve">s). The cyclic prefix is a replication of the last 24 </t>
    </r>
    <r>
      <rPr>
        <sz val="10"/>
        <rFont val="Symbol"/>
        <family val="1"/>
      </rPr>
      <t>m</t>
    </r>
    <r>
      <rPr>
        <sz val="10"/>
        <rFont val="Arial"/>
        <family val="2"/>
      </rPr>
      <t>s of the OFDM symbol."</t>
    </r>
  </si>
  <si>
    <t>6.12b.3.2</t>
  </si>
  <si>
    <t>6.1.7 says to use PER &lt; 1% for sensitivity measurements, but here it says &lt; 10%.  Who rules?</t>
  </si>
  <si>
    <t>"minimum input levels" should be "maximum input levels".</t>
  </si>
  <si>
    <t>Title is misleading, and too wordy.</t>
  </si>
  <si>
    <t>How about, "Receiver sensitivity"?</t>
  </si>
  <si>
    <t>"The sensitivity levels every Option and MSC level are ..." should be, "The sensitivity requirement for every Option and MSC level are ...".  Also, the title to Table 75q should be, "Sensitivity requirements for …"</t>
  </si>
  <si>
    <t>"modulation coding scheme (MCS)"  should just be "MCS", since it's been used in the previous subclause.</t>
  </si>
  <si>
    <t>"Alternate adjacent channel" in the caption and body of Table 75r is incorrect.  It should be just "alternate channel".</t>
  </si>
  <si>
    <t>If 6.1.7 rules the sensitivity definition, and sensitivity is defined as PER &lt; 1% (and not 10% as in 6.12b.3.2), the PER value here should also be &lt; 1%.</t>
  </si>
  <si>
    <t>I would prefer the 6.1.7 definition.</t>
  </si>
  <si>
    <t>6.12b.3.4</t>
  </si>
  <si>
    <t>"Alternate adjacent channel" in the title and body of 6.12b.3.4 is incorrect.  It should be just "alternate channel".</t>
  </si>
  <si>
    <t>All other bands are "frequency bands", but the ISM bands are just "the ISM band".</t>
  </si>
  <si>
    <t>To be consistent, make the ISM bands "the ISM frequency band" -- especially since they are described that way in the text.</t>
  </si>
  <si>
    <t>"2400-2450 MHz" should be "2400-2483.5 MHz".  Also on line 17.</t>
  </si>
  <si>
    <t>Extra comma:  "PHR field, (see 6.3.2)" should be "PHR field (see 6.3.2)."</t>
  </si>
  <si>
    <t>Modulation is defined elsewhere (6.12c.1.13).  This line should be deleted.</t>
  </si>
  <si>
    <t>6.12c.1.4</t>
  </si>
  <si>
    <t>In the RateMode column, "2/3" can be misunderstood as a fraction.  Similar to the 0/1 in the Spreading column.</t>
  </si>
  <si>
    <r>
      <t>Suggest "2 and 3" or, maybe, "2, 3".  Explicitly write out "(16,1)</t>
    </r>
    <r>
      <rPr>
        <vertAlign val="subscript"/>
        <sz val="10"/>
        <rFont val="Arial"/>
        <family val="2"/>
      </rPr>
      <t>0</t>
    </r>
    <r>
      <rPr>
        <sz val="10"/>
        <rFont val="Arial"/>
        <family val="2"/>
      </rPr>
      <t>-DSSS" and "(16,1)</t>
    </r>
    <r>
      <rPr>
        <vertAlign val="subscript"/>
        <sz val="10"/>
        <rFont val="Arial"/>
        <family val="2"/>
      </rPr>
      <t>1</t>
    </r>
    <r>
      <rPr>
        <sz val="10"/>
        <rFont val="Arial"/>
        <family val="2"/>
      </rPr>
      <t>-DSSS", etc.</t>
    </r>
  </si>
  <si>
    <t>6.12c.1.5</t>
  </si>
  <si>
    <t>Table 75w:  Spell out "Interleaver" in the "rate 1/2 FEC + Int." column.</t>
  </si>
  <si>
    <r>
      <t xml:space="preserve">What behavior is expected of the rest of the network devices if a beaconing coordinator performs the mode switch mechanism?  At present, the network devices will declare a loss of synchronization after missing </t>
    </r>
    <r>
      <rPr>
        <i/>
        <sz val="10"/>
        <rFont val="Arial"/>
        <family val="2"/>
      </rPr>
      <t>aMaxLostBeacons</t>
    </r>
    <r>
      <rPr>
        <sz val="10"/>
        <rFont val="Arial"/>
        <family val="2"/>
      </rPr>
      <t>; the value of this constant is 4.  In a typical network beaconing every 15.36 ms, the remaining devices will then desynchronize 61.44 ms after the last beacon they hear.  The devices may then, under the direction of the NHL, perform an orphan channel scan (7.5.2.1.4), during which their MACs "shall discard all frames received over the PHY data service that are not coordinator realignment command frames."  This seems like a Bad Thing (tm).</t>
    </r>
  </si>
  <si>
    <t>It seems like, if the mode switch mechanism is not to break a beaconing network, the coordinator must return to the old PHY in time to miss sending fewer than four beacons.  Or prohibit beaconing coordinators from using the mode switch mechanism.  Or delete the mode switch mechanism in its entirety.</t>
  </si>
  <si>
    <t>6.12c.1.9</t>
  </si>
  <si>
    <t>Commas are misplaced:  "Referencing to zero for (n mode M) = 0, assures, that during non-coherent ..." should be "Referencing to zero for (n mode M) = 0 assures that, during non-coherent ...".</t>
  </si>
  <si>
    <t>6.12c.1.10</t>
  </si>
  <si>
    <t>Lost period (full stop) at the start of this line.</t>
  </si>
  <si>
    <t>6.12c.3.4</t>
  </si>
  <si>
    <r>
      <t xml:space="preserve">Table 75ao:  Having </t>
    </r>
    <r>
      <rPr>
        <i/>
        <sz val="10"/>
        <rFont val="Arial"/>
        <family val="2"/>
      </rPr>
      <t>aCCATime</t>
    </r>
    <r>
      <rPr>
        <sz val="10"/>
        <rFont val="Arial"/>
        <family val="2"/>
      </rPr>
      <t xml:space="preserve"> defined in absolute time is a major error that will unnecessarily complicate implementations (and the standard), for many of the same reasons that having </t>
    </r>
    <r>
      <rPr>
        <i/>
        <sz val="10"/>
        <rFont val="Arial"/>
        <family val="2"/>
      </rPr>
      <t>aTurnaroundTime</t>
    </r>
    <r>
      <rPr>
        <sz val="10"/>
        <rFont val="Arial"/>
        <family val="2"/>
      </rPr>
      <t xml:space="preserve"> in absolute time is a bad idea.  For starters, how does the device perform the CSMA algorithm -- and be assured that the channel is unoccupied -- after performing a CCA in absolute time?  Network traffic collisions will result.  How will the device switch between symbol clocks, upon which all MAC timing is based, and a real-time clock, and back again, without glitching, in a predictable manner?  Having a second timer for this function adds unnecessary complexity and is fraught with implementation pitfalls that will endanger the successful implementation of the standard.</t>
    </r>
  </si>
  <si>
    <t>Keep CCA timing in symbols.</t>
  </si>
  <si>
    <t>7.1.1.1.1</t>
  </si>
  <si>
    <t>Table 77:  I looked in 6.1.2, and didn't see where the current channel was uniquely defined as an integer.  Did I miss it?</t>
  </si>
  <si>
    <t>The descritption of the TxChannel parameter in Table 77 states that it is, "[t]he channel on which to send the PPDU".  However, the phyCurrentChannel PHY PIB attribute (Table 23) claims to be, "[t]he RF channel to use for all following transmissions and receptions."  Which one is the controlling entity?</t>
  </si>
  <si>
    <t>I'd prefer that Table 23 remain the controlling entity.  Why should each frame be tagged with instructions on what channel to send it?  If the channel changes so much, where are the associated receiving instructions?  Why not just leave them both in the PIB?</t>
  </si>
  <si>
    <t>Table 77:  The description of the PPDUCoding parameter reads, "A value of FALSE indicates that the (PHR+PSDU) is uncoded, and a value of TRUE indicates that the (PHR+PSDU) is coded as a single block of data."  However, the first paragraph of 6.12c.1.7 reads, "Interleaving of PHR code-bits shall be always employed and is separated from interleaving of the PSDU code-bits. Since the PHR information bits are terminated, PHR code-bits and PSDU code-bits are independent code blocks."  Which one is the controlling entity?</t>
  </si>
  <si>
    <r>
      <t xml:space="preserve">Table 77:  The description of the ModeSwitch parameter reads, "Both PPDUs are transmitted on </t>
    </r>
    <r>
      <rPr>
        <i/>
        <sz val="10"/>
        <rFont val="Arial"/>
        <family val="2"/>
      </rPr>
      <t>phyCurrentChannel</t>
    </r>
    <r>
      <rPr>
        <sz val="10"/>
        <rFont val="Arial"/>
        <family val="2"/>
      </rPr>
      <t xml:space="preserve">", if TRUE, and also on </t>
    </r>
    <r>
      <rPr>
        <i/>
        <sz val="10"/>
        <rFont val="Arial"/>
        <family val="2"/>
      </rPr>
      <t>phyCurrentChannel</t>
    </r>
    <r>
      <rPr>
        <sz val="10"/>
        <rFont val="Arial"/>
        <family val="2"/>
      </rPr>
      <t xml:space="preserve"> if FALSE.  However, the description of the TxChannel parameter reads, "The channel on which to send the PPDU."  Which one is the controlling entity?</t>
    </r>
  </si>
  <si>
    <t>I'd prefer that phyCurrentChannel determine the channel, and that the TxChannel parameter be deleted.</t>
  </si>
  <si>
    <t>Table 77:  The description of the NewModeSUNPage parameter mentions "NewModePage7" and "NewModePage8", but the valid range only mentions "NewModePage" and "NewModePage8".</t>
  </si>
  <si>
    <t>Change "NewModePage" in the Valid Range column to "NewModePage7".</t>
  </si>
  <si>
    <t>Table 91a:  The Valid range for the PANDescriptor parameter says "See Table 91b", but Table 91b does not mention a PANDescriptor parameter.</t>
  </si>
  <si>
    <t>Correct pointer to the Valid range for the PANDescriptor parameter.</t>
  </si>
  <si>
    <t>Table 103:  The Valid range description "27-bit field.  If phyCurrentPage = 7 or 8, it is a (phyMaxSUNChannelSupported+1)-bit field" is pretty clumsy.</t>
  </si>
  <si>
    <r>
      <t xml:space="preserve">How about, "If </t>
    </r>
    <r>
      <rPr>
        <i/>
        <sz val="10"/>
        <rFont val="Arial"/>
        <family val="2"/>
      </rPr>
      <t>phyCurrentPage</t>
    </r>
    <r>
      <rPr>
        <sz val="10"/>
        <rFont val="Arial"/>
        <family val="2"/>
      </rPr>
      <t xml:space="preserve"> = 7 or 8, (</t>
    </r>
    <r>
      <rPr>
        <i/>
        <sz val="10"/>
        <rFont val="Arial"/>
        <family val="2"/>
      </rPr>
      <t>phyMaxSUNChannelSupported</t>
    </r>
    <r>
      <rPr>
        <sz val="10"/>
        <rFont val="Arial"/>
        <family val="2"/>
      </rPr>
      <t>+1) bits.  Otherwise, 27 bits."</t>
    </r>
  </si>
  <si>
    <t>Table 104a:  The Description of the PANType parameter, "Indicates the type of PAN the device is operating in," has a hanging preposition.</t>
  </si>
  <si>
    <t>"Indicates the type of PAN in which the device is operating."</t>
  </si>
  <si>
    <t>Table 104a:  The Valid range of ScanChannel, 0-26, is nowhere defined.</t>
  </si>
  <si>
    <t>Include a reference to a clause containing the channel numbering method.</t>
  </si>
  <si>
    <t>Table 104a:  Can the ScanDurationBPAN and ScanDurationNBPAN parameters be combined into one?  It seems that each is only valid when the other is not.</t>
  </si>
  <si>
    <t>Combine them into one parameter.</t>
  </si>
  <si>
    <r>
      <t>Table 104a:  The ScanDurationBPAN parameter has several issues: (a) In the description, its value when PANType is not 0x00 is not defined.  (b) "[aBaseSuperframeDuration * 2n]" should be, "[</t>
    </r>
    <r>
      <rPr>
        <i/>
        <sz val="10"/>
        <rFont val="Arial"/>
        <family val="2"/>
      </rPr>
      <t>aBaseSuperframeDuration</t>
    </r>
    <r>
      <rPr>
        <sz val="10"/>
        <rFont val="Arial"/>
        <family val="2"/>
      </rPr>
      <t xml:space="preserve"> * 2</t>
    </r>
    <r>
      <rPr>
        <vertAlign val="superscript"/>
        <sz val="10"/>
        <rFont val="Arial"/>
        <family val="2"/>
      </rPr>
      <t>n</t>
    </r>
    <r>
      <rPr>
        <sz val="10"/>
        <rFont val="Arial"/>
        <family val="2"/>
      </rPr>
      <t xml:space="preserve">]" (i.e., </t>
    </r>
    <r>
      <rPr>
        <i/>
        <sz val="10"/>
        <rFont val="Arial"/>
        <family val="2"/>
      </rPr>
      <t>aBaseSuperframeDuration</t>
    </r>
    <r>
      <rPr>
        <sz val="10"/>
        <rFont val="Arial"/>
        <family val="2"/>
      </rPr>
      <t xml:space="preserve"> should be italicized and the "n" should be an exponent).  (c)  The Valid range of the ScanDurationBPAN parameter includes 15.  However, "If superframe order, SO, = 15, the superframe will not be active following the beacon" (</t>
    </r>
    <r>
      <rPr>
        <i/>
        <sz val="10"/>
        <rFont val="Arial"/>
        <family val="2"/>
      </rPr>
      <t>macSuperframeOrder</t>
    </r>
    <r>
      <rPr>
        <sz val="10"/>
        <rFont val="Arial"/>
        <family val="2"/>
      </rPr>
      <t xml:space="preserve"> entry, Table 86, 15.4-2006); so the Valid range of the ScanDurationBPAN parameter seems to be longer than necessary.  (d)  "...where n is the duration of the ScanDuration parameter."  I couldn't find a "ScanDuration parameter, let alone its duration.</t>
    </r>
  </si>
  <si>
    <t>(a)  Define its value when PANType is 0x01 as being that of ScanDurationNBPAN.  (b)  Make it so.  (c)  Make the upper range of the parameter 14.  (d)  Perhaps "where n is the value of the ScanDurationBPAN parameter" was intended?</t>
  </si>
  <si>
    <r>
      <t xml:space="preserve">Table 104a:  The ScanDurationNBPAN parameter has two issues: (a) In the description, its value when PANType is not 0x01 is not defined.  (b) </t>
    </r>
    <r>
      <rPr>
        <sz val="10"/>
        <rFont val="Arial"/>
        <family val="2"/>
      </rPr>
      <t xml:space="preserve">  "...where n is the duration of the ScanDuration parameter."  I couldn't find a "ScanDuration parameter, let alone its duration.</t>
    </r>
  </si>
  <si>
    <t>(a)  Define its value when PANType is 0x00 as being that of ScanDurationBPAN.  (b)  Perhaps "where n is the value of the ScanDurationNBPAN parameter" was intended?</t>
  </si>
  <si>
    <t>Table 104a:  The Valid range of ChannelPage, 0-31, is nowhere defined.</t>
  </si>
  <si>
    <t>Include a reference to a clause containing the page numbering method.</t>
  </si>
  <si>
    <t>7.1.11a.2.1</t>
  </si>
  <si>
    <t>Table 104b:  The enumerated values for the status parameter, other than SUCCESS, are nowhere defined.</t>
  </si>
  <si>
    <t>Insert a citation for the value definitions.</t>
  </si>
  <si>
    <t>Table 104b:  The Valid range of ChannelPage, 0-31, is nowhere defined.</t>
  </si>
  <si>
    <t>Table 104b:  The Valid range of ScanChannel, 0-26, is nowhere defined.</t>
  </si>
  <si>
    <t>Figure 105a disagrees with Figures 4 and 5.  Also, what's happening after the coex beacon, but before the Inactive Portion?  Is the coex beacon sent during a GTS?  If so, a lot of 7.1.7 and 7.5.7 will have to be re-written.</t>
  </si>
  <si>
    <t>7.1.14.1.1</t>
  </si>
  <si>
    <t>Table 108:  I can't find any use of the OffsetTimeOrder parameter other than in 7.1.14.1.3, which is a very high-level description and ends with "Detailed description on timing is given in 7.5.1.2a."  Unfortunately, OffsetTimeOrder isn't mentioned there.  The reason this is a problem is that 7.1.14.1.3 says, "If the CoexBeaconOrder parameter is less than15, the MLME examines the OffsetTimeOrder parameter to determine the time to begin transmitting the coex-beacon following the periodic beacon. In a beacon-enabled-PAN, the time is defined in symbols and is rounded to a backoff slot boundary."  But with a Valid range of 0-15, OffsetTimeOrder isn't large enough for a backoff period, which is 20 symbols long.</t>
  </si>
  <si>
    <t>Please elucidate.  Additional detail is needed to figure out how this is supposed to work.  Is this related to OffsetTimeDuration (OTD) in 7.5.1.2a?</t>
  </si>
  <si>
    <r>
      <t xml:space="preserve">One error in 15.4-2006 that should not be promulgated is use of the term, "backoff slot".  The defined term is "backoff period", with a base value of </t>
    </r>
    <r>
      <rPr>
        <i/>
        <sz val="10"/>
        <rFont val="Arial"/>
        <family val="2"/>
      </rPr>
      <t>aUnitBackoffPeriod</t>
    </r>
    <r>
      <rPr>
        <sz val="10"/>
        <rFont val="Arial"/>
        <family val="2"/>
      </rPr>
      <t>.</t>
    </r>
  </si>
  <si>
    <t>Change "backoff slot" to "backoff period" throughout, wherever possible.</t>
  </si>
  <si>
    <t>"than15" should have a space.</t>
  </si>
  <si>
    <t>Figure 79:  What's "IE List"?  (It's not anywhere else in the draft.)  Whatever it is, (a) none of the specfic frame types show it, and (b) How is the MAC to know an IE List is present in the MAC payload?  There's no MHR flag I can see.</t>
  </si>
  <si>
    <t>(a) Make a citation of 7.3a, and show it in the specific frame type Figures; and (b)  Put a flag somewhere in the MHR to indicate the presence of an IE List in the MAC Payload.</t>
  </si>
  <si>
    <t>Does the 32-bit CRC algorithm of 7.2.1.9 correctly handle a 24-bit sequence of bits (e.g., an ACK), or does something need to be zero-padded out to 32 bits somewhere?</t>
  </si>
  <si>
    <t>Just a question; don't know the answer…this is why it's better to incorporate these algorithms by reference, rather than copy them in the text.  Too easy for mis-interpretations and mis-implementations.</t>
  </si>
  <si>
    <t>The "unique remainder value" is only unique if the data field is 32 bits in length.  Longer data fields will have collisions; after all, if we could uniquely identify 64-bit sequences in 32 bits, we would only transmit the 32 bits.</t>
  </si>
  <si>
    <t>Delete the word, "unique" (twice).</t>
  </si>
  <si>
    <t>"If the Beacon Order subfield is set to 15, the Superframe Order, Final CAP Slot, and Offset Time Slot subfields shall be ignored" needs to be stronger.</t>
  </si>
  <si>
    <t>How about, "If the Beacon Order subfield is set to 15, the Superframe Order, Final CAP Slot, and Offset Time Slot subfields shall be set to zero upon transmission and ignored upon reception."</t>
  </si>
  <si>
    <r>
      <t>To make things clearer, and to be stylistically similar to the previous paragraph, how about changing the fourth paragraph to, "When the Channel Page subfield value is six or less (00110 to 00000), the Extended Bitmap subfield shall be 0 octets in length.  When the Channel Page subfield value is 7 or 8 (00111 or 01000), the Extended Bitmap subfield shall contain a bitmap of length equal to the value of the N</t>
    </r>
    <r>
      <rPr>
        <i/>
        <sz val="10"/>
        <rFont val="Arial"/>
        <family val="2"/>
      </rPr>
      <t>umber Of Channels</t>
    </r>
    <r>
      <rPr>
        <sz val="10"/>
        <rFont val="Arial"/>
        <family val="2"/>
      </rPr>
      <t xml:space="preserve"> subfield, where b</t>
    </r>
    <r>
      <rPr>
        <i/>
        <vertAlign val="subscript"/>
        <sz val="10"/>
        <rFont val="Arial"/>
        <family val="2"/>
      </rPr>
      <t>k</t>
    </r>
    <r>
      <rPr>
        <sz val="10"/>
        <rFont val="Arial"/>
        <family val="2"/>
      </rPr>
      <t xml:space="preserve"> shall indicate the status (1=to be used, 0=not to be used) of channel </t>
    </r>
    <r>
      <rPr>
        <i/>
        <sz val="10"/>
        <rFont val="Arial"/>
        <family val="2"/>
      </rPr>
      <t>k</t>
    </r>
    <r>
      <rPr>
        <sz val="10"/>
        <rFont val="Arial"/>
        <family val="2"/>
      </rPr>
      <t>, for each channel supported by the device in the channel page indicated by the value of the Channel Page subfield"?</t>
    </r>
  </si>
  <si>
    <t>To make things clearer (i.e., connecting "channel pages" to the value of the Channel Page subfield), how about changing the third paragraph to, "When the Channel Page subfield value is six or less (00110 to 00000), the 27 LSBs (b0, b1, ..., b26) of the PHY Configuration subfield shall be set to indicate the status (1=to be used, 0=not to be used) for each of the up to 27 valid channels available to the PHY.  When the Channel Page subfield value is 7 or 8 (00111 or 01000), the 27 LSBs indicate the configuration of the PHY, and the channel list is contained in the extended Bitmap subfield"?</t>
  </si>
  <si>
    <r>
      <t xml:space="preserve">"Bits 0–6 of the Hopping Sequence subfield shall be set to the </t>
    </r>
    <r>
      <rPr>
        <i/>
        <sz val="10"/>
        <rFont val="Arial"/>
        <family val="2"/>
      </rPr>
      <t>macHoppingSequenceID</t>
    </r>
    <r>
      <rPr>
        <sz val="10"/>
        <rFont val="Arial"/>
        <family val="2"/>
      </rPr>
      <t xml:space="preserve"> used by the MAC" is clumsy.  We already know it's used by the MAC.</t>
    </r>
  </si>
  <si>
    <r>
      <t xml:space="preserve">How about, "Bits 0–6 of the Hopping Sequence subfield shall be set to </t>
    </r>
    <r>
      <rPr>
        <i/>
        <sz val="10"/>
        <rFont val="Arial"/>
        <family val="2"/>
      </rPr>
      <t>macHoppingSequenceID</t>
    </r>
    <r>
      <rPr>
        <sz val="10"/>
        <rFont val="Arial"/>
        <family val="2"/>
      </rPr>
      <t>."</t>
    </r>
  </si>
  <si>
    <r>
      <t xml:space="preserve">The fifth paragraph is troubling for a number of reasons:  (a)  What's with "Hop sequence 0 is well-known and need never be carried inline"?  I don't know what it is, so how would I impelement an interoperable, compliant device?  And even if I thought I knew it, how do I know that it's the same as your sequence 0?  (b)  I'm puzzled why a </t>
    </r>
    <r>
      <rPr>
        <i/>
        <sz val="10"/>
        <rFont val="Arial"/>
        <family val="2"/>
      </rPr>
      <t>macHoppingSequenceID</t>
    </r>
    <r>
      <rPr>
        <sz val="10"/>
        <rFont val="Arial"/>
        <family val="2"/>
      </rPr>
      <t xml:space="preserve"> is needed if "the hopping sequence [is] carried inline in the advertisement" [presumably meaning the Frequency Hopping Specification field].  Why not just send the sequence and be done with it?  (c)  The paragraph says that if bit 7 of the Hopping Sequence subfield is set to zero, "the hopping sequence length and hopping sequence are omitted."  If the hopping sequence is omitted, how can its bit 7 be set to zero?  Does this whole paragraph refer to the Hopping Sequence ID subfield, not the Hopping Sequence subfield?  (d)  The last sentence is redundant.</t>
    </r>
  </si>
  <si>
    <r>
      <t xml:space="preserve">(a)  Define hop sequence 0 in the standard, supply a normative reference to it, or delete the reference to it.  (b)  Please elucidate.  If there is no reason for </t>
    </r>
    <r>
      <rPr>
        <i/>
        <sz val="10"/>
        <rFont val="Arial"/>
        <family val="2"/>
      </rPr>
      <t>macHoppingSequenceID</t>
    </r>
    <r>
      <rPr>
        <sz val="10"/>
        <rFont val="Arial"/>
        <family val="2"/>
      </rPr>
      <t xml:space="preserve"> and the hopping sequence ID subfield, delete them.  Delete the reference to the "advertisement."  (c)  Please elucidate, and correct as necessary.  (d)  Delete the last sentence of the fifth paragraph.</t>
    </r>
  </si>
  <si>
    <t>Figure 92d:  Caption refers to the Hopping Sequence subfield, but the text says it is the Hopping Sequence ID subfield.  The Figure doesn't seem to add anything to the text, and just seems to represent an opportunity for error.  Can it be deleted?</t>
  </si>
  <si>
    <t>Correct as needed.  I think it should be the Hopping Sequence ID subfield.  Or delete the Figure entirely.</t>
  </si>
  <si>
    <r>
      <t xml:space="preserve">I didn't see any of </t>
    </r>
    <r>
      <rPr>
        <i/>
        <sz val="10"/>
        <rFont val="Arial"/>
        <family val="2"/>
      </rPr>
      <t>macHoppingSequence</t>
    </r>
    <r>
      <rPr>
        <sz val="10"/>
        <rFont val="Arial"/>
        <family val="2"/>
      </rPr>
      <t xml:space="preserve">, </t>
    </r>
    <r>
      <rPr>
        <i/>
        <sz val="10"/>
        <rFont val="Arial"/>
        <family val="2"/>
      </rPr>
      <t>macHoppingSequenceLength</t>
    </r>
    <r>
      <rPr>
        <sz val="10"/>
        <rFont val="Arial"/>
        <family val="2"/>
      </rPr>
      <t xml:space="preserve">, </t>
    </r>
    <r>
      <rPr>
        <i/>
        <sz val="10"/>
        <rFont val="Arial"/>
        <family val="2"/>
      </rPr>
      <t>macHoppingSequenceID</t>
    </r>
    <r>
      <rPr>
        <sz val="10"/>
        <rFont val="Arial"/>
        <family val="2"/>
      </rPr>
      <t>, or</t>
    </r>
    <r>
      <rPr>
        <i/>
        <sz val="10"/>
        <rFont val="Arial"/>
        <family val="2"/>
      </rPr>
      <t xml:space="preserve"> macTimeslotTemplate</t>
    </r>
    <r>
      <rPr>
        <sz val="10"/>
        <rFont val="Arial"/>
        <family val="2"/>
      </rPr>
      <t xml:space="preserve"> in the MAC PIB table.</t>
    </r>
  </si>
  <si>
    <t>Either add them to Table 127 or delete references to them.</t>
  </si>
  <si>
    <t>Instead of "If carried inline …" on lines 34 and 37, be more precise:  "If bit 7 of the Hopping Sequence ID subfield is one …"</t>
  </si>
  <si>
    <t>Replace "%" by "divided by".  Also, replace "advertisement" with "coex-beacon".</t>
  </si>
  <si>
    <t>Paragraph 10 has a number of issues.  (a)  "Bits 0–6 of the Timeslot Template ID subfield shall be set to the ID of the timeslot template used by the MAC" is ambiguous.  What is this template?  (b)  "Advertisement" should be replaced by, "Coex-beacon".  (c)  "Bit 7 is set to one to indicate that the Timeslot Template is carried inline in the advertisement."  Where is this Timeslot Template carried?  More specificity is needed.  (d)  "Otherwise, it is set to zero, and the template is omitted."  More specificity is needed.  Does this mean that the Timeslot Template subfield is omitted?  (e)  "The Timeslot Template is defined in the MAC PIB table."  No, it's not, at least where I could find it.</t>
  </si>
  <si>
    <r>
      <t xml:space="preserve">(a)  "Bits 0–6 of the Timeslot Template ID subfield shall be set to the ID of the template in the Timeslot Template subfield."  (b)  Make it so.  (c)  "Bit 7 shall be set to one when a template is present in the Timeslot Template subfield."  (d)  "Otherwise, it is set to zero, and the Timeslot Template subfield is omitted."  (e)  Define a MAC PIB parameter, </t>
    </r>
    <r>
      <rPr>
        <i/>
        <sz val="10"/>
        <rFont val="Arial"/>
        <family val="2"/>
      </rPr>
      <t>macTimeslotTemplate</t>
    </r>
    <r>
      <rPr>
        <sz val="10"/>
        <rFont val="Arial"/>
        <family val="2"/>
      </rPr>
      <t xml:space="preserve">, and place it in Table 86 of 15.4-2006. </t>
    </r>
  </si>
  <si>
    <t>Does Figure 92e need to exist?  It seems to describe nothing that the text has not already described and, since this violates the Gilb Prime Directive ("Never duplicate normative information"), shouldn't either the text or Figure be deleted?</t>
  </si>
  <si>
    <t>Delete the Figures.</t>
  </si>
  <si>
    <r>
      <t xml:space="preserve">"minus the timeslot template ID."  Since the </t>
    </r>
    <r>
      <rPr>
        <i/>
        <sz val="10"/>
        <rFont val="Arial"/>
        <family val="2"/>
      </rPr>
      <t>macTimeslotTemplate</t>
    </r>
    <r>
      <rPr>
        <sz val="10"/>
        <rFont val="Arial"/>
        <family val="2"/>
      </rPr>
      <t xml:space="preserve"> PIB entry does not exist, I don't know what this means.  Is this an arithmetic subtraction, or is some portion of </t>
    </r>
    <r>
      <rPr>
        <i/>
        <sz val="10"/>
        <rFont val="Arial"/>
        <family val="2"/>
      </rPr>
      <t>macTimeslotTemplate</t>
    </r>
    <r>
      <rPr>
        <sz val="10"/>
        <rFont val="Arial"/>
        <family val="2"/>
      </rPr>
      <t xml:space="preserve"> not used?</t>
    </r>
  </si>
  <si>
    <t>"advertisements" and "advertising" seem to be common.</t>
  </si>
  <si>
    <t>Delete all references to advertising.  I think most of them should be replaced with "coex-beacon", but some are a mystery.</t>
  </si>
  <si>
    <t>"A lower value of join priority indicates that the device is a preferred one to connect to."  This may be true, but the device may connect to any device the NHL selects -- e.g.,  a closer device with a stronger signal -- even if it has a less-enticing join priority.</t>
  </si>
  <si>
    <t>Since this isn't normative, delete this sentence.</t>
  </si>
  <si>
    <t>What is a "slotframe"?  It seems to be used only on this page.  There is a similar term, "slot-frame", that is used in Figure 92c, but that term is used only in the Figure, and neither one is ever defined.</t>
  </si>
  <si>
    <t>Either define the term here, or cite where the definition may be found.  And choose a single term -- either "slotframe" or "slot-frame".</t>
  </si>
  <si>
    <t>"Slotframe Handle shall be set to the slotframeHandle that uniquely identifies the slotframe."  What is "slotframeHandle"?</t>
  </si>
  <si>
    <t>Define the "slotframeHandle" and state where this value resides.</t>
  </si>
  <si>
    <t>"Slotframe Size shall be set to the size of the slotframe in number of timeslots."  How is the number represented?  And what is a "timeslot"?</t>
  </si>
  <si>
    <t>How about, "The contents of the Slotframe Size subfield shall be an integer equal to the number of timeslots in the slotframe."  After citing a definition of "timeslot", of course.</t>
  </si>
  <si>
    <r>
      <t xml:space="preserve">Figure 92g:  "5 </t>
    </r>
    <r>
      <rPr>
        <sz val="10"/>
        <rFont val="Symbol"/>
        <family val="1"/>
      </rPr>
      <t></t>
    </r>
    <r>
      <rPr>
        <sz val="10"/>
        <rFont val="Arial"/>
        <family val="2"/>
      </rPr>
      <t xml:space="preserve"> number of links" makes "number of links" simultaneously the name of a subfield and a specific value in that field -- not good.</t>
    </r>
  </si>
  <si>
    <r>
      <t>Make the number of octets in the Link Information subfield "5</t>
    </r>
    <r>
      <rPr>
        <i/>
        <sz val="10"/>
        <rFont val="Arial"/>
        <family val="2"/>
      </rPr>
      <t>k</t>
    </r>
    <r>
      <rPr>
        <sz val="10"/>
        <rFont val="Arial"/>
        <family val="2"/>
      </rPr>
      <t>", and edit line 43 to read, "The Link Information subfield is 5</t>
    </r>
    <r>
      <rPr>
        <i/>
        <sz val="10"/>
        <rFont val="Arial"/>
        <family val="2"/>
      </rPr>
      <t>k</t>
    </r>
    <r>
      <rPr>
        <sz val="10"/>
        <rFont val="Arial"/>
        <family val="2"/>
      </rPr>
      <t xml:space="preserve"> octets in length, where </t>
    </r>
    <r>
      <rPr>
        <i/>
        <sz val="10"/>
        <rFont val="Arial"/>
        <family val="2"/>
      </rPr>
      <t>k</t>
    </r>
    <r>
      <rPr>
        <sz val="10"/>
        <rFont val="Arial"/>
        <family val="2"/>
      </rPr>
      <t xml:space="preserve"> is the value of the Number of Links subfield, and describes the attributes of each link. The format of the Link Information subfield is shown in Figure 92h."</t>
    </r>
  </si>
  <si>
    <t>"Slotframe Handle shall be set ..." is a little sloppy.</t>
  </si>
  <si>
    <t>"The Slotframe Handle subfield shall be set …"</t>
  </si>
  <si>
    <t>Caption should read, "Link information subfield".</t>
  </si>
  <si>
    <t>"Timeslot shall be set to the timeslot of this link."  Where does this value come from?  Is it a PIB value?</t>
  </si>
  <si>
    <t>Please elucidate.  Also, have it start, "The Timeslot subfield shall …"</t>
  </si>
  <si>
    <t>"Channel Offset Information shall be set to the channelOffset of this link."  Where does this value come from?  Is it a PIB value?</t>
  </si>
  <si>
    <t>Please elucidate.  Also, have it start, "The Channel Offset Information subfield shall …"</t>
  </si>
  <si>
    <t>As far as I can see, the Link Option subfield needs to be only 2 bits long, for it represents an ennumerated list that has three entries.  I can't do more because the text says that this subfield "corresponds to the linkOptions field in the link table for the receiving device" but there is no citation for what a "link table" is, or why the transmitting device would even know the values of this Table in the receiving device.  Or what it means to say, "RX links must have the Timekeeping LinkOptions bit set. It is possible for one link to be used as both SHARED_TX and RX link."</t>
  </si>
  <si>
    <t>"The MIC subfield is set to the Message Integrity Check of the Advertisement command frame if security is on."  I'm sorry, what?  What's an "Advertisement command frame"?  And why does its MIC need to be here?</t>
  </si>
  <si>
    <t>Where're the edits to the primitives to allow IEs to move up, down, and around the stack?</t>
  </si>
  <si>
    <t>Edit the MCPS-DATA primitives (7.1.1) so that the proper data in the payload is stripped out (put in) before reaching (after arriving from) the SSCS.</t>
  </si>
  <si>
    <r>
      <t xml:space="preserve">Table 126:  As I  have ranted in earlier comments, do not change the quantization  of </t>
    </r>
    <r>
      <rPr>
        <i/>
        <sz val="10"/>
        <rFont val="Arial"/>
        <family val="2"/>
      </rPr>
      <t>aUnitBackoffPeriod</t>
    </r>
    <r>
      <rPr>
        <sz val="10"/>
        <rFont val="Arial"/>
        <family val="2"/>
      </rPr>
      <t xml:space="preserve"> to seconds.  Leave it in symbols.  Your implementers will thank you.</t>
    </r>
  </si>
  <si>
    <t>Leave as in 15.4-2006.</t>
  </si>
  <si>
    <r>
      <t xml:space="preserve">Table 126:  If I understand this proposed change, we will have a new MAC constant, </t>
    </r>
    <r>
      <rPr>
        <i/>
        <sz val="10"/>
        <rFont val="Arial"/>
        <family val="2"/>
      </rPr>
      <t>aNBPANSlotDuration</t>
    </r>
    <r>
      <rPr>
        <sz val="10"/>
        <rFont val="Arial"/>
        <family val="2"/>
      </rPr>
      <t xml:space="preserve">, that shall be identical in value, by definition, to another MAC constant, </t>
    </r>
    <r>
      <rPr>
        <i/>
        <sz val="10"/>
        <rFont val="Arial"/>
        <family val="2"/>
      </rPr>
      <t>aBaseSlotDuration</t>
    </r>
    <r>
      <rPr>
        <sz val="10"/>
        <rFont val="Arial"/>
        <family val="2"/>
      </rPr>
      <t xml:space="preserve">.  Question:  Why not just use </t>
    </r>
    <r>
      <rPr>
        <i/>
        <sz val="10"/>
        <rFont val="Arial"/>
        <family val="2"/>
      </rPr>
      <t>aBaseSlotDuration</t>
    </r>
    <r>
      <rPr>
        <sz val="10"/>
        <rFont val="Arial"/>
        <family val="2"/>
      </rPr>
      <t>?</t>
    </r>
  </si>
  <si>
    <r>
      <t xml:space="preserve">Since it seems to be redundant, delete </t>
    </r>
    <r>
      <rPr>
        <i/>
        <sz val="10"/>
        <rFont val="Arial"/>
        <family val="2"/>
      </rPr>
      <t>aNBPANSlotDuration</t>
    </r>
    <r>
      <rPr>
        <sz val="10"/>
        <rFont val="Arial"/>
        <family val="2"/>
      </rPr>
      <t>.</t>
    </r>
  </si>
  <si>
    <r>
      <t>Table 127:  In the description of macNBPANCoexBeaconOrder, I think "BeaconOrder=15" should be "</t>
    </r>
    <r>
      <rPr>
        <i/>
        <sz val="10"/>
        <rFont val="Arial"/>
        <family val="2"/>
      </rPr>
      <t>macBeaconOrder</t>
    </r>
    <r>
      <rPr>
        <sz val="10"/>
        <rFont val="Arial"/>
        <family val="2"/>
      </rPr>
      <t>=15".</t>
    </r>
  </si>
  <si>
    <r>
      <t xml:space="preserve">Table 127:  Does </t>
    </r>
    <r>
      <rPr>
        <i/>
        <sz val="10"/>
        <rFont val="Arial"/>
        <family val="2"/>
      </rPr>
      <t>macOffsetTimeSlot</t>
    </r>
    <r>
      <rPr>
        <sz val="10"/>
        <rFont val="Arial"/>
        <family val="2"/>
      </rPr>
      <t xml:space="preserve"> have a unit?  I think it's in symbols…</t>
    </r>
  </si>
  <si>
    <t>If so, change the description to, "The time, in symbols, between the coex-beacon and the preceding periodic beacon."  (The text, 7.5.1.2a, isn't very clear on exactly how this entry is to  be used.)</t>
  </si>
  <si>
    <t>"… as specified in ."</t>
  </si>
  <si>
    <t>The use of CBO, OTS, etc. in place of the actual PIB attribute names makes this section hard to read -- each variable has (at least) two names for the same thing.  I know this bad habid was copied from 15.4-2006, but could we learn from past mistakes and strictly use the MAC PIB names here?</t>
  </si>
  <si>
    <r>
      <t xml:space="preserve">Make it so:  CBO --&gt; </t>
    </r>
    <r>
      <rPr>
        <i/>
        <sz val="10"/>
        <rFont val="Arial"/>
        <family val="2"/>
      </rPr>
      <t>macCoexBeaconOrder</t>
    </r>
    <r>
      <rPr>
        <sz val="10"/>
        <rFont val="Arial"/>
        <family val="2"/>
      </rPr>
      <t xml:space="preserve">; OTS --&gt; </t>
    </r>
    <r>
      <rPr>
        <i/>
        <sz val="10"/>
        <rFont val="Arial"/>
        <family val="2"/>
      </rPr>
      <t>macOffsetTimeSlot</t>
    </r>
    <r>
      <rPr>
        <sz val="10"/>
        <rFont val="Arial"/>
        <family val="2"/>
      </rPr>
      <t>; CBO</t>
    </r>
    <r>
      <rPr>
        <vertAlign val="subscript"/>
        <sz val="10"/>
        <rFont val="Arial"/>
        <family val="2"/>
      </rPr>
      <t>NBPAN</t>
    </r>
    <r>
      <rPr>
        <sz val="10"/>
        <rFont val="Arial"/>
        <family val="2"/>
      </rPr>
      <t xml:space="preserve"> --&gt; </t>
    </r>
    <r>
      <rPr>
        <i/>
        <sz val="10"/>
        <rFont val="Arial"/>
        <family val="2"/>
      </rPr>
      <t>macNBPANCoexBeaconOrder;</t>
    </r>
    <r>
      <rPr>
        <sz val="10"/>
        <rFont val="Arial"/>
        <family val="2"/>
      </rPr>
      <t xml:space="preserve"> etc.  I don't think there should be any TLAs in this subclause.</t>
    </r>
  </si>
  <si>
    <t>7.5.6.1</t>
  </si>
  <si>
    <t>"Each coordinator shall store its current coex-beacon sequence number (CBSN) value in the MAC PIB attribute macCBSN and initialize it to a random value: the algorithm for choosing a random number is out of the scope of this standard." I know this is similar to the 15.4-2006 language, but it's still ambiguous.  When is initialization?  At network initialization?  When the device is turned on?  Turned on for the first time?  When it joins a network?  When it communicates with a device for the first time?  It needs to be better defined.</t>
  </si>
  <si>
    <r>
      <t xml:space="preserve">For example (I don't know if this is the intent), "Each coordinator shall store its current coex-beacon sequence number (CBSN) value in the MAC PIB attribute </t>
    </r>
    <r>
      <rPr>
        <i/>
        <sz val="10"/>
        <rFont val="Arial"/>
        <family val="2"/>
      </rPr>
      <t>macCBSN</t>
    </r>
    <r>
      <rPr>
        <sz val="10"/>
        <rFont val="Arial"/>
        <family val="2"/>
      </rPr>
      <t xml:space="preserve">.  Upon joining a network (i.e., reception of an association response command frame with the Association Status field set to 0x00) or starting a network (i.e., reception of the MLME-START.request primitive (see 7.1.14.1) with the PANCoordinator parameter set to TRUE and the CoordRealigment parameter set to FALSE) </t>
    </r>
    <r>
      <rPr>
        <i/>
        <sz val="10"/>
        <rFont val="Arial"/>
        <family val="2"/>
      </rPr>
      <t>macCBSN</t>
    </r>
    <r>
      <rPr>
        <sz val="10"/>
        <rFont val="Arial"/>
        <family val="2"/>
      </rPr>
      <t xml:space="preserve"> shall be initialized to a random integer.  (The algorithm for choosing this random integer is out of the scope of this standard.)"</t>
    </r>
  </si>
  <si>
    <t>This line is irrelevant (far be it from us to say what an NHL may or may not find useful), and does not affect the behavior of the device.</t>
  </si>
  <si>
    <t>As I have noted in these pages before, it is a bad idea to move away from protocol timing in symbols.</t>
  </si>
  <si>
    <t>Delete these changes.</t>
  </si>
  <si>
    <t>I was under the impression that the MPM scheme was optional.  If so, this would be the place to say so.</t>
  </si>
  <si>
    <t>Do so, if true.</t>
  </si>
  <si>
    <t>"Any incoming potential coordinator shall first scan for the coex-beacon for the maximum duration of the CBI or until one is detected, which ever is longer in time."  (a)  If this happens, no network would ever form, since the first device will never detect a coex-beacon.  Also, (b)  "A PAN should be started by an FFD only after having first performed a MAC sublayer reset, by issuing the MLME-RESET.request primitive with the SetDefaultPIB parameter set to TRUE, an active channel scan, and a suitable PAN identifier selection" (15.4-2006 7.5.2.3.1).  Where in this sequence should the coex-beacon scan occur?  Which primitive sends the word?</t>
  </si>
  <si>
    <t>(a)  How about, "Any incoming potential coordinator shall first perform a passive scan for the coex-beacon until the expiration of the CBI or until a coex-beacon is detected, whichever occurs first." (b)  Please elucidate.</t>
  </si>
  <si>
    <t>Figure 105a has the coex-beacon in the CFP.  How will this mesh with the "Guaranteed" Time Slots (GTSs) that make up the CFP?  Will the beacon take up a time slot, or will certain devices lose out from time to time as the coex-beacon stomps on them?</t>
  </si>
  <si>
    <t>Fig. 112b has PHY_B for the CAP and PHY_A for the CFP and beacons from the existing coordinator.  How is this?  Why and/or how does the device change PHYs like this?  Is PHY_B for the CAP an error?</t>
  </si>
  <si>
    <t>Kazuyuki Yasukawa</t>
  </si>
  <si>
    <t>Fuji Electric</t>
  </si>
  <si>
    <t>6.1.1</t>
  </si>
  <si>
    <t>The sentense needs to be rewritten, such that it can support a device with only supporting other than 950MHz band (i.e., 2.4 GHz) operating in Japan</t>
  </si>
  <si>
    <t>Change the sentence to "At least one of the PHYs shall be implemented when operating at 950MHz band in Japan."</t>
  </si>
  <si>
    <t>Notation "†" should be placed at the leftmost column (950), rather than at Modulation columns (Filtered 2FSK), in order for OFDM and O-QPSK PHYs to be applicable to this note.</t>
  </si>
  <si>
    <t>Change as proposed</t>
  </si>
  <si>
    <t>6.1.2.5a</t>
  </si>
  <si>
    <t>There is only one band specified for SUN in Japan, and it is better to add numerical value like other bands.</t>
  </si>
  <si>
    <t>Change "For the Japanese bands," to "For the 950 MHz band (Japan),".</t>
  </si>
  <si>
    <t>6.1.2.7.1</t>
  </si>
  <si>
    <t>22-</t>
  </si>
  <si>
    <t>Channel spacing is not specified for OFDM PHY (in Figure 22t-22w).</t>
  </si>
  <si>
    <t>Specify the channel spacing for each Option of OFDM PHY</t>
  </si>
  <si>
    <t xml:space="preserve">Regional applicablities of Options (1-4) in OFDM PHY must be specified. </t>
  </si>
  <si>
    <t>Specify the regional applicablities of options (1-4) in OFDM PHY.</t>
  </si>
  <si>
    <t>6.2.1.3.1</t>
  </si>
  <si>
    <t>FCSLength parameter of indication primitive is different from that of request primitive.</t>
  </si>
  <si>
    <t xml:space="preserve">In Table 10, change Type, Valid range and Description of FCS Length paramter as follows, for better consistency:
Type: Enumeration
Valid range: SHORT_FCS, LONG_FCS
Description: The length of the FCS contained in the PSDU to
be transmitted. A value of SHORT_FCS indicates
a 16-bit FCS, and a value of LONG_FCS indicates
a 32-bit FCS. </t>
  </si>
  <si>
    <t>6.2.3</t>
  </si>
  <si>
    <t>Definition of some newly added PHY enumerations are missing.</t>
  </si>
  <si>
    <t>Add description for the following enumerations:
"SHORT_FCS", "LONG_FCS", "NewModePage7" and "NewModePage8"</t>
  </si>
  <si>
    <t>7.3a.3</t>
  </si>
  <si>
    <t>Equation to specify moduation index is not convenient for 4 level modulation.</t>
  </si>
  <si>
    <t>Add a sentence as follows: "The value of the modulation index (MI) for 4 level modulation (Modulation Order field = 1) shall be one-third (1/3) of the value determined by the expression."</t>
  </si>
  <si>
    <t>Michael Bahr</t>
  </si>
  <si>
    <t>Siemens AG</t>
  </si>
  <si>
    <t>The insertion of "multiple" can be interpreted as "has to have more than one data rate". However, there are and there will be many valid IEEE 802.15.4 WPANs that have only a single data rate.</t>
  </si>
  <si>
    <t>remove insertion "Multiple"</t>
  </si>
  <si>
    <t>A mesh is a concept of the networking layer, which is often done in the Internet Protocol address space. This is out of scope of IEEE 802. A mesh can be also defined in the MAC address space, this is out of scope of IEEE 802.15.4g, because it is defining a new PHY. A PHY cannot define a mesh.</t>
  </si>
  <si>
    <t>remove insertion ", mesh,"</t>
  </si>
  <si>
    <t>lines 31-33: The 15.4g standard has to be backwards compatible to IEEE 802.15.4-2003 in the same manner as described in this paragraph. 15.4g is part of 15.4, so everything of 15.4 is still there. The only thing is, that if you use a different PHY than the 802.15.4-2003 device, you cannot connect, so there is no problem. But as soon as the 15.4g device is using a PHY of 802.15.4-2003, it has to be backwards compatible.</t>
  </si>
  <si>
    <t>remove the two insertions. Insert at the end of the paragraph "if they are using a PHY defined in therein."</t>
  </si>
  <si>
    <t>"new" is wrong here. There is no temporal ordering in the standard, what has been defined first ("old") and what has been defined later ("new"). It is defined.</t>
  </si>
  <si>
    <t>remove "new" from insertion</t>
  </si>
  <si>
    <t>"alternative" is not optional. If the SUN PHYs are only in SUN devices and not in every IEEE 802.15.4 compliant device, than they are optional.</t>
  </si>
  <si>
    <r>
      <t xml:space="preserve">In addition, </t>
    </r>
    <r>
      <rPr>
        <u val="single"/>
        <sz val="10"/>
        <rFont val="Arial"/>
        <family val="2"/>
      </rPr>
      <t>five</t>
    </r>
    <r>
      <rPr>
        <sz val="10"/>
        <rFont val="Arial"/>
        <family val="2"/>
      </rPr>
      <t xml:space="preserve"> </t>
    </r>
    <r>
      <rPr>
        <strike/>
        <sz val="10"/>
        <rFont val="Arial"/>
        <family val="2"/>
      </rPr>
      <t>two</t>
    </r>
    <r>
      <rPr>
        <sz val="10"/>
        <rFont val="Arial"/>
        <family val="2"/>
      </rPr>
      <t xml:space="preserve"> optional PHYs are specified:</t>
    </r>
  </si>
  <si>
    <t>lines 37-44: Make it a dashed list of 5 PHYs.</t>
  </si>
  <si>
    <t>as in comment</t>
  </si>
  <si>
    <t>whole clause 5.5.3 with subclauses 5.5.3.1-4: These are corrections in the description of the frame structure, but not new technical content. Should not be done here but in the corrigendum of 802.15.4</t>
  </si>
  <si>
    <t>Move to 802.15.4i</t>
  </si>
  <si>
    <t>6.12b.2.3</t>
  </si>
  <si>
    <t>Figure 65z should be black and white.</t>
  </si>
  <si>
    <t>Make figure 65z black and white.</t>
  </si>
  <si>
    <t>This defines a new frame type. This is not a good idea when looking at the overall 15.4 picture and the use up of 15.4 frame types. Furthermore, this is a essential MAC change, that should be avoided. According to the scope of 15.4g, it would be better to find a coexistence solution at the PHY level.</t>
  </si>
  <si>
    <t>* remove the definition of the coex-beacon as new frame type 100.
* delete Table 120, so that there is no new frame type defined.
* delete clause 7.2.1.1.1 Frame type subfield from the 15.4g specification.
* find a different solution for the coexistence problem.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</si>
  <si>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You cannot define new frame types in a PHY amendment. There are too few left over. Specify the desired functionality without using a new frame type.</t>
  </si>
  <si>
    <t>Only four frame types are defined. Remove the paragraph on page 117 lines 25-26 and the corresponding editorial instruction at line 23 from the 15.4g amendment, so that there is no change to the number of defined frame types of 802.15.4.</t>
  </si>
  <si>
    <t>whole clause 7.2.2.4a on coexistence beacon: The coexistence beacon is defined as a new frame type. This is not a good idea when looking at the scarcity of available frame types of 802.15.4. Specify the desired functionality without using a new frame type.</t>
  </si>
  <si>
    <t>* remove clause 7.2.2.4a that defines the coex-beacon as new frame type.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</si>
  <si>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Table 79: The IE List is clearly a MAC enhancement and therefore out of scope of 15.4g. I also don't see any need of an IE list for the definition of the SUN PHYs. Furthermore, the MAC Payload is the wrong place in the general case. And at the end, this conflicts with the specifications in 15.4e which is actually a MAC enhancement.</t>
  </si>
  <si>
    <t>remove the IE List from Figure 79 and corresponding clauses that describe the IE List. The replacement for Figure 79 has to contain only the FCS 2/4 as a change. The changed length of the FCS is the only acceptable change in the frame formats due to the SUN PHYs.</t>
  </si>
  <si>
    <t>whole clause 7.3.a: The first sentence clearly indicates, that this is a MAC enhancement and therefore out of scope of 15.4g. Furthermore, encapsulating a combination of MAC control information and upper layer payload in the same frame as done with this IE concept is not a good idea and provides only problems.
Some of the information contained in the IEs actually belongs to some other places, especially the capabilities belong to the association phase and should be added to the association MAC command frames.</t>
  </si>
  <si>
    <t>* delete clause 7.3.a
* necessary capability information about the SUN PHYs for the association process has to be added to the association MAC control frames.</t>
  </si>
  <si>
    <t>Clause 7.5.2.1a assumes a new frame type coex beacon, but this is not a good idea (the new frame type). The desired coexistence has to be achieved without requiring a new frame type.</t>
  </si>
  <si>
    <t>* remove clause 7.5.1.2a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</si>
  <si>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The addition to Clause 7.5.6.1 assumes a new frame type coex beacon, but this is not a good idea (the new frame type). The desired coexistence has to be achieved without requiring a new frame type.</t>
  </si>
  <si>
    <t>* remove clause 7.5.6.1 from the 15.4g amendment (that is, no addition to 7.5.6.1)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</si>
  <si>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Clause 7.5.8a assumes a new frame type coex beacon, but this is not a good idea (the new frame type). The desired coexistence has to be achieved without requiring a new frame type.</t>
  </si>
  <si>
    <t>* remove clause 7.5.8a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</si>
  <si>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whole clause 7.2.2.3 with subclauses: 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</si>
  <si>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acknowledgement from the 15.4g draft.
* remove all changes to the base standard (15.4-2006) from clause 7.2.2.3 and subclauses except one
* the only acceptable change is the addition of the FCS length of 4 octets to figure 91</t>
  </si>
  <si>
    <t>This is the wrong replacement and breaks the existing IEEE 802.15.4-2006. aTurnaroundTime is not a time it's unit is symbols. aCCATime does not exist in 802.15.4-2006. Since you change the 802.15.4 specification of aUnitBAckoffPeriod, you break teh 802.15.4 standard.</t>
  </si>
  <si>
    <t>remove the changes from aUnitBackoffPeriod</t>
  </si>
  <si>
    <t>It is not a good idea to have to different units (ms and symbols) for the very same constant.</t>
  </si>
  <si>
    <t>Express the 1 ms in symbols for the SUN PHYs</t>
  </si>
  <si>
    <t>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</si>
  <si>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acknowledgment mechanism from the 15.4g draft.
* remove clause 7.5.6.4.2 from the 15.4g draft (that is the additions due to the delayed acknowledgment).</t>
  </si>
  <si>
    <t>Chin-Sean Sum</t>
  </si>
  <si>
    <t>CheolHo Shin</t>
  </si>
  <si>
    <t>Jonathan Simon</t>
  </si>
  <si>
    <t>Kazuyuki Yasukawa</t>
  </si>
  <si>
    <t>Sangsung Choi</t>
  </si>
  <si>
    <t>Sverre Brubaek</t>
  </si>
  <si>
    <t>TaeJoon Park</t>
  </si>
  <si>
    <t>Wun-Cheol Jeong</t>
  </si>
  <si>
    <t>Xiang Wang</t>
  </si>
  <si>
    <t>d2P802-15-4g_Draft_Standard</t>
  </si>
  <si>
    <t>Michael Schmidt</t>
  </si>
  <si>
    <t>The abstract of this amendment states that it is referencing to IEEE Std 802.15.4-2006. Throughout the document P802.15.4g/D2 there are a few references to other amendments (e. g. 4a,4d,4c). Is this a correct approach?</t>
  </si>
  <si>
    <t>Please, clarify.</t>
  </si>
  <si>
    <t xml:space="preserve">For all SUN PHYs, aMaxPHYPacketSize is considerably larger than 127. Therefore the LIFS period should be adjusted. The variable macMinSIFSPeriod should be related to aTurnaroundTime. Note also that for the MR-O-QPSK PHY, a symbol period is not defined. </t>
  </si>
  <si>
    <t>Revise entries of Table 5. For the MR-O-QPSK PHY consider appropriate numbers with respect to the unit microseconds (us).</t>
  </si>
  <si>
    <t xml:space="preserve">For the 2400-2483.5 MHz band, a channel spacing of 200 kHz imposes  unnecessary tight bounds on the maximum transmit center frequency tolerance (+- 15 ppm for the mandatory mode as shown in 6.12a.4). This specification does not harmonize with the MR-OFDM and MR-O-QPSK PHY operating in the same frequency band with up to +/-20 ppm. See document 15-10-0834 for further details. </t>
  </si>
  <si>
    <t xml:space="preserve">Consider a channel spacing of 400 kHz and a symbol rate of 100 kbit/s. See document 15-10-0834 for further details. </t>
  </si>
  <si>
    <t>6.2.1.1</t>
  </si>
  <si>
    <t>What is the variable TXCannel (out of 0 .. 65535) referring to? Is this the channel number according to 61.2.1?</t>
  </si>
  <si>
    <t>PPDUCoding is only relevant for MR-FSK</t>
  </si>
  <si>
    <t>Correct description</t>
  </si>
  <si>
    <t>6.2.11</t>
  </si>
  <si>
    <t>Variable FCSLength is only relevant for MR-FSK. A more appropriate term   would be 'FCSType'.</t>
  </si>
  <si>
    <t>Correct description. A PIB attribute may suffice, since the default  FCS length for SUN PHYs is 4 octets.</t>
  </si>
  <si>
    <t>ModeSwitch is only relevant for SUN PHYs</t>
  </si>
  <si>
    <t>ModeSwitchParameterEntry is only relevant for SUN PHYs</t>
  </si>
  <si>
    <t>48-50</t>
  </si>
  <si>
    <t>The meaning is difficult to understand.</t>
  </si>
  <si>
    <t>It is recommended to rephrase this sentence.</t>
  </si>
  <si>
    <t>Multi-bit fields within PHR are  MSB first to LSB last. What is the byte orientation of the PSDU? Is it consistent with IEEE-802.15.4-2006? Also, is the MFR field of the PSDU a dedicated multi-bit field? What is the bit order of the MFR?</t>
  </si>
  <si>
    <t xml:space="preserve">Make sure that the content of the PSDU is somewhere described in the standard, avoiding any ambiguities. </t>
  </si>
  <si>
    <t>Is there a need to convey information on the FCS length within the PHR field?</t>
  </si>
  <si>
    <t>A PIB attribute may suffice, since the default  FCS length for SUN PHYs is 4 octets.</t>
  </si>
  <si>
    <t>30-36</t>
  </si>
  <si>
    <t xml:space="preserve">What is the motivation to extend the mode switch mechanism to PHYs other than MR-FSK? Draft D1 constrains mode switch to MR-FSK only. Here are a few issues: The  MR-OFDM PHY  relies on the properties  of the STF and LTF for synchronization. Frequency offset estimation and channel sounding can hardly be obtained at appropriate performance if based on the SHR of the MR-FSK PHY. Similarly, the MR-O-QPSK PHY benefits from dedicated DSSS sequences during SHR. </t>
  </si>
  <si>
    <t xml:space="preserve">Revise section 6.3a.1.4. It appears much simpler to transmit a complete PPDU corresponding to the new PHY. Revise the benefit of mode switch from FSK to MR-OFDM or to MR-O-QPSK. </t>
  </si>
  <si>
    <t xml:space="preserve">The scope of the ,next PPDU' as shown in figure 27e is not clear. Shall it contain PPDUs according to the MR-O-QPSK PHY and the MR-OFDM PHY? If so, the entries are not consistent with regard to the PPDU description  according to 6.3a.2 and 6.3a.3. The entries of new Mode field for MR-O-OQPSK are redundant. Note that all information on the rate mode and the spreading mode are part of the PHR field, see 6.3a.2.3. </t>
  </si>
  <si>
    <t xml:space="preserve">Clarify scope of ,next PPDU'. In case Modulation Scheme is other than FSK, reference to the corresponding PHYs. Combine O-QPSK-DSSS and O-QPSK-MDSS by MR-O-QPSK. MD3-MD0 can be set to zero for MR-O-QPSK. In Table 29b replace O-QPSK-DSSS by MR-O-QPSK PHY and replace last row by 'reserved'. </t>
  </si>
  <si>
    <t>6.3.1.4</t>
  </si>
  <si>
    <t>The checksum field B3-B0 in conjunction with the Parity Check Field is useless, since it is only applied if ModeSwitch == 1 and the corresponding information bit indicating ModeSwitch is (approximately)  subject to the same bit error rate as all other PHR bits.</t>
  </si>
  <si>
    <t>Remove checksum bits B3-B0 and the parity check bit.</t>
  </si>
  <si>
    <t>Wrong range 2400-2450</t>
  </si>
  <si>
    <t>2400-2483.5</t>
  </si>
  <si>
    <t xml:space="preserve">Mode of ACK frame of 'next PPDU' is not clear. </t>
  </si>
  <si>
    <t>6.12.3</t>
  </si>
  <si>
    <t>When switching  to a different data rate or even to a different PHY mode, both the transmitter and the  receiver will need to adjust several processing units in the data path (e.g. anti-aliasing filter, receive filter, sampling rate conversion unit, e.t.c.), causing a change in the group delay. It might be practically impossible to synchronize without a secondary  preamble. Note also that both the MR-O-OFDM PHY and the MR-O-QPSK PHY, as described in 6.12b and 6.12c, respectively  support a non-variable SHR structure only. What is introduced here is an extremely difficult Multi-rate-PHY.</t>
  </si>
  <si>
    <t>'less is more' ! Completely revise phyModeSwitchParameterEntries.</t>
  </si>
  <si>
    <t>Table 75d contains a wrong heading for memory state. Some sequences of this column seem to be not correct with regard to RSC (T0 T1 T2).</t>
  </si>
  <si>
    <t xml:space="preserve">Correct heading to (M0-M2). It appears all sequences of this column  need to be time reversed. </t>
  </si>
  <si>
    <t>The reference value with regard to the offset frequencies M1 and M2 is missing. Is this the  carrier frequency?</t>
  </si>
  <si>
    <t>Specify the reference value of the offset  values M1 and M2.</t>
  </si>
  <si>
    <t>shall be shall be</t>
  </si>
  <si>
    <t xml:space="preserve">shall be </t>
  </si>
  <si>
    <t>Usage of 'respectively' not correct</t>
  </si>
  <si>
    <t xml:space="preserve">Delete 'respectively' </t>
  </si>
  <si>
    <t>incorrect reference 6.3.2</t>
  </si>
  <si>
    <t>correct by reference 6.3a.2.3 (PHR for MR-O-QPSK)</t>
  </si>
  <si>
    <t>Use natural order of frequency bands.</t>
  </si>
  <si>
    <t>Swap  row 950-958 with row 902-928</t>
  </si>
  <si>
    <t>Chip Rate</t>
  </si>
  <si>
    <t>Chip rate</t>
  </si>
  <si>
    <t>6.12c.1.3</t>
  </si>
  <si>
    <t>wrong line width in Table 75w</t>
  </si>
  <si>
    <t>correct line width</t>
  </si>
  <si>
    <t>6.12c.1.8</t>
  </si>
  <si>
    <t xml:space="preserve">, assures, </t>
  </si>
  <si>
    <t>assures, that ???</t>
  </si>
  <si>
    <t>(n mode M)</t>
  </si>
  <si>
    <t>(n mod M)</t>
  </si>
  <si>
    <t>Missing spacing between b2 b3 in tables 75ad-af</t>
  </si>
  <si>
    <t>Correct spacing</t>
  </si>
  <si>
    <t>wrong line width in Table 75ad</t>
  </si>
  <si>
    <t>6.12c.1.12</t>
  </si>
  <si>
    <t>pilot sequences could be possibly improved.</t>
  </si>
  <si>
    <t xml:space="preserve">check </t>
  </si>
  <si>
    <t>invalid index L. u^L is not defined.</t>
  </si>
  <si>
    <t>change to index L-1</t>
  </si>
  <si>
    <t>number of pilots is L not (L+1)</t>
  </si>
  <si>
    <t>change (L+1) to L</t>
  </si>
  <si>
    <t>6.12c.2</t>
  </si>
  <si>
    <t>For legacy support, pilot insertion needs to be bypassed too. Clarify FCS for legacy PPDU.</t>
  </si>
  <si>
    <t>Correct section.</t>
  </si>
  <si>
    <t>6.12c.3.3</t>
  </si>
  <si>
    <t>delta f for 868-870 MHz band is not useful w.r.t. Table 3a</t>
  </si>
  <si>
    <t>Change to 0.5 and 1.0 respectively. Change ISR to 10 and 30, respectively.</t>
  </si>
  <si>
    <t>The list is not consistent with 6.2.1.1</t>
  </si>
  <si>
    <t>Correct list.</t>
  </si>
  <si>
    <t>Variable FCSLength is only relevant for MR-FSK</t>
  </si>
  <si>
    <t xml:space="preserve">New SUN PHYs apply 4 octets FCS per default. The MR-O-QPSK PHY is missing in this line. </t>
  </si>
  <si>
    <t>Add MR-O-QPSK PHY to the list of PHYs implementing a 4-octets FCS. (See doc #IEEE 15-10-0581-05-004g, page 9).</t>
  </si>
  <si>
    <t xml:space="preserve">Is there any reason to describe  the 4-octets FCS calculation so much different compared to the calculation of the 2-octets FCS?  The term 'calculation field contents' is not defined. It is not clear how the sequences of message bits is related to the sequence of CRC bits. Also, it is unclear if the bit order of the MFR needs to be changed to MSB first (as it is the case for all multi-bit fields in the PHR fields). </t>
  </si>
  <si>
    <t>Use a more precise description, defining the string of message bits and its related polynomial representation. An example (test vector) is very helpful. If applicable, make sure that the description of the MFR  is consistent with the modified bit order applied for multi-bit fields in SUN PHYs (for both the 2 octets CRC and the 4 octets CRC). See equation 0b of section 6.3a.2.3 pointing out to this issue.</t>
  </si>
  <si>
    <t>What is meant by PHY type “O-QPSK”? Is it referring to the MR-O-QPSK PHY?</t>
  </si>
  <si>
    <t>Describe the range of phy type in more detail, referencing to the corresponding sections.</t>
  </si>
  <si>
    <t>defined in  ???</t>
  </si>
  <si>
    <t>add reference</t>
  </si>
  <si>
    <t>bit order of modulation scheme is unclear</t>
  </si>
  <si>
    <t>please, specify</t>
  </si>
  <si>
    <t>A symbol rate is not defined for O-QPSK if PHY type O-QPSK in table 121a is meant to the MR-O-QPSK PHY. The symbol rate for MR-OFDM is constant ( 8 1/3 ksymb/s) and not contained in Table 121b. Is it possibly referring to the data rate?</t>
  </si>
  <si>
    <t>Invalid entries for MDSS in Table 125f.</t>
  </si>
  <si>
    <t>Correct entries</t>
  </si>
  <si>
    <t>preamble cycle not defined</t>
  </si>
  <si>
    <t>phySymbolsPerOctet is not defined for MR-O-QPSK PHY. Is this equation correct? AunitBackoffPeriod contains aTurnaroundTime already? The number 6 is no longer applicable for SUN PHYs.</t>
  </si>
  <si>
    <t xml:space="preserve">Correct equation (25) and add an equation for for MR-O-QPSK. </t>
  </si>
  <si>
    <t>Incomplete specification.</t>
  </si>
  <si>
    <t>Complete specification.</t>
  </si>
  <si>
    <t>Unit of aTurnaroundTime for SUN PHYs is not defined in symbols.</t>
  </si>
  <si>
    <t>Delete symbols</t>
  </si>
  <si>
    <t>Entries of Table D.4 are incomplete with regard to the MR-O-QPSK PHY. RF16 is not correct, since pilot insertion is not optional.</t>
  </si>
  <si>
    <t>Please, correct this.</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</si>
  <si>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</si>
  <si>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</si>
  <si>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</si>
  <si>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</si>
  <si>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</si>
  <si>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</si>
  <si>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</si>
  <si>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</si>
  <si>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</si>
  <si>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</si>
  <si>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</si>
  <si>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</si>
  <si>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</si>
  <si>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</si>
  <si>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</si>
  <si>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</si>
  <si>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</si>
  <si>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</si>
  <si>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</si>
  <si>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</si>
  <si>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</si>
  <si>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</si>
  <si>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</si>
  <si>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</si>
  <si>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</si>
  <si>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</si>
  <si>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</si>
  <si>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</si>
  <si>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</si>
  <si>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</si>
  <si>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</si>
  <si>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</si>
  <si>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</si>
  <si>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</si>
  <si>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FEC</t>
  </si>
  <si>
    <t>FH</t>
  </si>
  <si>
    <t>FSK</t>
  </si>
  <si>
    <t>Generic PHY</t>
  </si>
  <si>
    <t>MAC</t>
  </si>
  <si>
    <t>OFDM</t>
  </si>
  <si>
    <t>OQPSK</t>
  </si>
  <si>
    <t>Preamble</t>
  </si>
  <si>
    <t>SFD</t>
  </si>
  <si>
    <t>Total assigned open T's</t>
  </si>
  <si>
    <t>Percent open T's assigned</t>
  </si>
  <si>
    <t>assignee name</t>
  </si>
  <si>
    <t>19, 34, 41, 45</t>
  </si>
  <si>
    <t>42, 6-36, 5</t>
  </si>
  <si>
    <t>61, 62</t>
  </si>
  <si>
    <t>121-124</t>
  </si>
  <si>
    <t>137-140</t>
  </si>
  <si>
    <t>141-145</t>
  </si>
  <si>
    <t>6.12.4.1</t>
  </si>
  <si>
    <t>6.12.2.10</t>
  </si>
  <si>
    <t>6.12.1.1</t>
  </si>
  <si>
    <t>7.3.2</t>
  </si>
  <si>
    <t>5, 9</t>
  </si>
  <si>
    <t>AP</t>
  </si>
  <si>
    <t>7.1.5</t>
  </si>
  <si>
    <t>CA</t>
  </si>
  <si>
    <t>Modulation</t>
  </si>
  <si>
    <t>MAC</t>
  </si>
  <si>
    <t>OQPSK</t>
  </si>
  <si>
    <t>IE</t>
  </si>
  <si>
    <t>FSK</t>
  </si>
  <si>
    <t>PIB</t>
  </si>
  <si>
    <t>MPM</t>
  </si>
  <si>
    <t>FH</t>
  </si>
  <si>
    <t>Easy</t>
  </si>
  <si>
    <t>OFDM</t>
  </si>
  <si>
    <t>FCS</t>
  </si>
  <si>
    <t>General</t>
  </si>
  <si>
    <t>Channelization</t>
  </si>
  <si>
    <r>
      <t>E</t>
    </r>
    <r>
      <rPr>
        <sz val="10"/>
        <rFont val="Arial"/>
        <family val="2"/>
      </rPr>
      <t>asy</t>
    </r>
  </si>
  <si>
    <r>
      <t>E</t>
    </r>
    <r>
      <rPr>
        <sz val="10"/>
        <rFont val="Arial"/>
        <family val="2"/>
      </rPr>
      <t>asy</t>
    </r>
  </si>
  <si>
    <t>Editorial</t>
  </si>
  <si>
    <t>DW</t>
  </si>
  <si>
    <t>FEC</t>
  </si>
  <si>
    <t>Preamble</t>
  </si>
  <si>
    <t>SFD</t>
  </si>
  <si>
    <r>
      <t>M</t>
    </r>
    <r>
      <rPr>
        <sz val="10"/>
        <rFont val="Arial"/>
        <family val="2"/>
      </rPr>
      <t>CS</t>
    </r>
  </si>
  <si>
    <t>MCS</t>
  </si>
  <si>
    <t>DW</t>
  </si>
  <si>
    <t>Easy</t>
  </si>
  <si>
    <t>FCS</t>
  </si>
  <si>
    <t>Frame Format</t>
  </si>
  <si>
    <t>Frequency Band</t>
  </si>
  <si>
    <t>General</t>
  </si>
  <si>
    <t>IE</t>
  </si>
  <si>
    <t>MCS</t>
  </si>
  <si>
    <t>Mode Switch</t>
  </si>
  <si>
    <t>MPM</t>
  </si>
  <si>
    <t>PIB</t>
  </si>
  <si>
    <t>Radio Spec</t>
  </si>
  <si>
    <t>R</t>
  </si>
  <si>
    <t>Reject.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t>
  </si>
  <si>
    <t>A</t>
  </si>
  <si>
    <t>Beecher/Monnerie</t>
  </si>
  <si>
    <t>Gilb</t>
  </si>
  <si>
    <t>Ramasastry</t>
  </si>
  <si>
    <t>Z</t>
  </si>
  <si>
    <t>Taylor</t>
  </si>
  <si>
    <t>Aiello</t>
  </si>
  <si>
    <t xml:space="preserve">Format of ACK is inconsistent with changes to ACK defined in 4e. </t>
  </si>
  <si>
    <t>Jillings</t>
  </si>
  <si>
    <t>wp</t>
  </si>
  <si>
    <t>Popa/Wilbur</t>
  </si>
  <si>
    <t>Brown/Chang</t>
  </si>
  <si>
    <t>Wilbur</t>
  </si>
  <si>
    <t>Lynch</t>
  </si>
  <si>
    <t>Chang</t>
  </si>
  <si>
    <t>Boytim</t>
  </si>
  <si>
    <t>Kent</t>
  </si>
  <si>
    <t>Schmidt/Waheed</t>
  </si>
  <si>
    <t>Schmidt</t>
  </si>
  <si>
    <t>Park</t>
  </si>
  <si>
    <t>Schmidl</t>
  </si>
  <si>
    <t>Le</t>
  </si>
  <si>
    <t>Rolfe</t>
  </si>
  <si>
    <t>Closed</t>
  </si>
  <si>
    <t>for closed
T/G
Grp Stats</t>
  </si>
  <si>
    <t>for open
T/G
Grp Stats</t>
  </si>
  <si>
    <t>Total</t>
  </si>
  <si>
    <t>T &amp; G Sort by Group</t>
  </si>
  <si>
    <t>Total of T &amp; G Groups</t>
  </si>
  <si>
    <t>Accept.
Paragraph will be removed here and also in .4i.</t>
  </si>
  <si>
    <t>Accept in Principle.
Resolved by CID 671.</t>
  </si>
  <si>
    <t>Accept in Principle.
Same as resolution to CID 608.</t>
  </si>
  <si>
    <t>Reject.
This text is from 15.4a-2007, and this is not the right place to make the change (better to ask 4i).</t>
  </si>
  <si>
    <t>Accept in Principle.
Format will follow .4i rollup.</t>
  </si>
  <si>
    <t xml:space="preserve">Accept in Principle.
Resolved as indicated in doc. 15-10-0668-03-004g. </t>
  </si>
  <si>
    <t>Accept.</t>
  </si>
  <si>
    <t>Withdrawn.</t>
  </si>
  <si>
    <t>Reject.
The commenter would be correct if the text said "a low-rate." The text is correct when using the acronym "LR." No change is necessary.</t>
  </si>
  <si>
    <t>Accept in Principle.
Subclause number should be 5.2b.</t>
  </si>
  <si>
    <t xml:space="preserve">Accept in Principle.
Resolved as indicated in doc. 15-10-0882-04-004g. </t>
  </si>
  <si>
    <t>Accept in Principle.
Change the sentence in pg. 120 line 35 as "The NBPAN Enhanced Beacon Order subfield shall specify the transmission interval between EBs in the non-beacon-enabled mode.</t>
  </si>
  <si>
    <t>Accept in Principle.
Delete "Note that" at the beginning of the paragraph.</t>
  </si>
  <si>
    <t>Accept in Principle.
Resolved by CID 939.</t>
  </si>
  <si>
    <t>Accept in Principle.
Paragraph will be removed in .4i.</t>
  </si>
  <si>
    <t>Accept in Principle.
Already exists in
IEEE Std 802.15.4a™-2007.</t>
  </si>
  <si>
    <t>Accept in Principle.
Use the second reccomended proposal from commentor.</t>
  </si>
  <si>
    <t>Accept in Principle.
Resolved by CID 521.</t>
  </si>
  <si>
    <t>Accept in Principle.
Resolved by CID 506.</t>
  </si>
  <si>
    <t>Accept in Principle.
Resolved by CID 395.</t>
  </si>
  <si>
    <t>Accept in Principle.
Checked.
No change required.</t>
  </si>
  <si>
    <t>Accept in Principle.
Will be taken care of at final editing.
No change required.</t>
  </si>
  <si>
    <t>Accept in Principle.
Make both "set to zero" first.</t>
  </si>
  <si>
    <t>Accept in Principle.
Resolved by CID's 524, 525, 526.</t>
  </si>
  <si>
    <t>Accept in Principle.
Resolved by CID 1145.</t>
  </si>
  <si>
    <t>Accept in Principle.
Resolved by CID 196.</t>
  </si>
  <si>
    <t>Accept in Principle.
Replace with a cross reference to the operating mode # in the Table 75a.</t>
  </si>
  <si>
    <t>Accept in Principle.
Remove clauses listed in Comment field.</t>
  </si>
  <si>
    <t>Accept in Principle.
Resolved by CID 61.</t>
  </si>
  <si>
    <t>Accept in Principle.
Resolved as indicated in doc. 15-10-0882-04-004g.
No change required.</t>
  </si>
  <si>
    <t>Accept in Principle.
If networks are not in range it does not matter.
No change required.</t>
  </si>
  <si>
    <t xml:space="preserve">Accept in Principle.
Resolved as indicated in doc. 15-10-0890-00-004g. </t>
  </si>
  <si>
    <t>Reject.
No, will be renumbered automatically.</t>
  </si>
  <si>
    <t xml:space="preserve">Reject.
Resolved as indicated in doc. 15-10-0882-04-004g. </t>
  </si>
  <si>
    <t>Reject.
The differentiation in Table 1 between FSK and OQPSK, the latter having being defined only within the 868 MHz sub-bands.</t>
  </si>
  <si>
    <t>Reject.
These figures are purely informative and do not get transmitted over the air.</t>
  </si>
  <si>
    <t>Reject.
Support of the preamble is included in support of the PHY.</t>
  </si>
  <si>
    <t>Reject.
Clause 5.1 describes network topologies and gives context for 802.15.4 operation.</t>
  </si>
  <si>
    <t>Reject.
Other modes are capable of handling the data rate of 51.2 kbps.
The task group discussed this and determined that modes and data rates should remain as is.
The proposed change does not address all issues associated with a data rate ot 51.2 kbps.</t>
  </si>
  <si>
    <t>Reject.
The group has considered a range of data rates and bandwidths and has decided the current set satisfies the requirements of the PAR.</t>
  </si>
  <si>
    <t>Reject.
Only reserved fields are set to zero, reserved values are not used.</t>
  </si>
  <si>
    <t>Reject.
There is no 802.15.4e standard to reference.</t>
  </si>
  <si>
    <t xml:space="preserve">Accept.
Resolved as indicated in doc. 15-10-0882-04-004g. </t>
  </si>
  <si>
    <t>Popa</t>
  </si>
  <si>
    <t>Accept.
Add " This is an unapproved IEEE Standards Draft, subject to change."</t>
  </si>
  <si>
    <t>879r0</t>
  </si>
  <si>
    <t>AP</t>
  </si>
  <si>
    <t>A</t>
  </si>
  <si>
    <r>
      <t>A</t>
    </r>
    <r>
      <rPr>
        <sz val="10"/>
        <rFont val="Arial"/>
        <family val="2"/>
      </rPr>
      <t>P</t>
    </r>
  </si>
  <si>
    <t>Accept in Principle.
Change the sentence to "...scheme shall be conducted using the CSM specified in  6.1a."</t>
  </si>
  <si>
    <t>Accept in Principle.
Change to "… as specified in 6.1a."</t>
  </si>
  <si>
    <r>
      <t xml:space="preserve">Accept in Principle.
Change to </t>
    </r>
    <r>
      <rPr>
        <i/>
        <sz val="10"/>
        <rFont val="Arial"/>
        <family val="2"/>
      </rPr>
      <t>phySUNMRFSKSFD</t>
    </r>
  </si>
  <si>
    <t>Accept in Principle.
Resolved as in CID 332.</t>
  </si>
  <si>
    <t>Accept in Principle.
Resolved as in CID 138.</t>
  </si>
  <si>
    <t>Accept in Principle.
Resolved as in CID 891.</t>
  </si>
  <si>
    <t>Accept in Principle.
Resolved as in CID 1067.</t>
  </si>
  <si>
    <t>Accept in Principle.
Reason of specifying the aNBPANSlotDuration is two-fold: (1) grouping up multiple symbols as the time unit to save allocations of bits, (2) to ensure all timing boundary is aligned to the multiples of symbol.
No change required.</t>
  </si>
  <si>
    <t>Accept in Principle.
CSM is needed only in the frequency bands specified in Table 6a.
No change required.</t>
  </si>
  <si>
    <t>Accept in Principle.
Replace the first sentence of subclause 6.1a with "To facilitate the multi-PHY management (MPM) scheme described in 7.5.8a, a common PHY mode CSM, is specified."</t>
  </si>
  <si>
    <t>Accept in Principle.
Change the line pattern of the upper rectangles to /// pattern.</t>
  </si>
  <si>
    <t>Accept in Principle.
Make the following four changes: (1) Change in Table 127 macNBPANCoexBeaconOrder to from "0-255" to "0-16383", and Default from "255" to "16383". (2) Change in Table 127 macOffsetTimeSlot from "0-15" to "1-15". (3) Change pg. 135 line 38 to "Any incoming … , is longer in time" to "Any incoming potential coordinator shall first scan for the coex-beacon until the expiration of the CBINBPAN or until a coex-beacon is detected, whichever occurs first.". (4) Resolve as in CID 329.</t>
  </si>
  <si>
    <t>Accept in Principle.
Remove the abbreviations, use the attribute names. Apply to all terminologies with PIB attribute names in 7.5.1.2a.</t>
  </si>
  <si>
    <t xml:space="preserve">Accept in Principle.
While coordinators shall have the capabilities of performing the MPM functionalities, its usage may be optional.
No change required. </t>
  </si>
  <si>
    <t>Accept in Principle.
Change pg. 134 line 35 "Any incoming … , is longer in time" to "Any incoming potential coordinator shall first scan for the coex-beacon until the expiration of the CBI or until a coex-beacon is detected, whichever occurs first.".</t>
  </si>
  <si>
    <t>Accept in Principle.
Resolved as in CID 139.</t>
  </si>
  <si>
    <t>Accept in Principle.
863-870 has included 868-870 and need not be repeated.
No change required.</t>
  </si>
  <si>
    <t>Accept in Principle.
Resolved as in CID 140 and 141, which ever comes first.</t>
  </si>
  <si>
    <t>Accept.</t>
  </si>
  <si>
    <t>Accept in Principle.
The rules for both scanning type have been aligned. Resolved as in CID 140 and 141, which ever comes first.</t>
  </si>
  <si>
    <t>Accept in Principle.
Change both the terms "incoming potential coordinator" and "incoming coordinator" to "intended coordinator". A "intended coordinator" refers to a device intending to start a network in a channel.</t>
  </si>
  <si>
    <t>Accept in Principle.
Change the term "CB" to enhanced beacon (EB) everywhere.</t>
  </si>
  <si>
    <t>Taylor/Aiello</t>
  </si>
  <si>
    <t>Accept in Principle.
For non-beacon-enabled mode, on-demand feature is included, thus relaxing the burden on coordinators to send coex-beacon periodically. As for frequency hopping networks, it is also desirable for the MPM to enhance the coexistence between a hopping and a non-hopping network that belong to different PHYs.
No change required.</t>
  </si>
  <si>
    <t>Accept in Principle.
Resolved as in subclause 5.4 in CAD (doc. 668/r3) featuring the performance evaluation of CSM. 
No change required.</t>
  </si>
  <si>
    <t>Accept in Principle.
The problem of hidden and exposed terminal is not unique to the employment of CSM. Possible implementation-dependent solutions are such as power control and relaying of coex-beacons.
No change required.</t>
  </si>
  <si>
    <t>Accept in Principle.
The CSM is only specified for regulatory domains with multiple PHYs, as given in Table 6a.
No change required.</t>
  </si>
  <si>
    <t xml:space="preserve">Accept in Principle.
The typical values of 10% for coordinators and 1% for devices are extracted from the low duty analaysis in Annex E 802.15.4-2006.
No change required. </t>
  </si>
  <si>
    <t>Accept in Principle.
Not(RF2) and not(RF1.1) should not be valid conditions since the two bands are having multiple PHYs specified in.
No change required.</t>
  </si>
  <si>
    <t>Accept in Principle.
Devices in the non-beacon mode may obtain the coex-beacon in an on-demand  manner.
No change required.</t>
  </si>
  <si>
    <t>Accept in Principle.
CBI is not equal to BI because periodic beacons and coex-beacons may have different intervals. OTD is not equals to zero to prohibit the coex-beacon to be sent together with the periodic beacon. While the timing information CBI and BI are given in the coex-beacon, the algorithms that use them to achieve collision avoidance is out of scope.
No change required.</t>
  </si>
  <si>
    <t>Accept in Principle.
By setting the parameters In the primitive, a device can determine whether to or not to scan the coex-beacon.
No change required.</t>
  </si>
  <si>
    <t>Accept in Principle.
When a coordinator occupies a channel and starts operation (including sending out coex-beacons), it is known as operating the existing network in that channel.
No change required.</t>
  </si>
  <si>
    <t>Accept in Principle.
The scanning coordinator can understand the scanning interval through the attribute CBI.
No change required.</t>
  </si>
  <si>
    <t>Accept in Principle.
In figure 112c, the illustration is describing the scenario where PHY B coordinator scans the coex-beacon to avoid using the same channel as PHY A coordinator.
No change required.</t>
  </si>
  <si>
    <t>Accept in Principle.
The condition where two coordinators simultaneously stop scanning and send periodic beacons at the exact same time is not the problem the MPM is trying to address. Furthermore, the likelihood of such condition is very low.
No change required.</t>
  </si>
  <si>
    <t xml:space="preserve">Accept in Principle.
Resolved as indicated in doc. 15-10-0912-03-004g. </t>
  </si>
  <si>
    <t>Seibert/Van Wyk</t>
  </si>
  <si>
    <t>Accept in Principle.
Remove from clause 4.</t>
  </si>
  <si>
    <t>Accept in Principle.
Resolved by CID 25.</t>
  </si>
  <si>
    <t>Accept in Principle.
Already exists in
IEEE Std 802.15.4™-2006.</t>
  </si>
  <si>
    <t xml:space="preserve">Accept in Principle.
Resolved as indicated in doc. 15-10-0913-00-004g. </t>
  </si>
  <si>
    <t xml:space="preserve">Accept.
Resolved as indicated in doc. 15-10-0913-00-004g. </t>
  </si>
  <si>
    <t>911r0</t>
  </si>
  <si>
    <t xml:space="preserve">Accept in Principle.
Resolved as indicated in doc. 15-10-0911-00-004g. </t>
  </si>
  <si>
    <t>898r1</t>
  </si>
  <si>
    <t xml:space="preserve">Accept. </t>
  </si>
  <si>
    <t>Accept in Principle.
Resolved by CID 578.</t>
  </si>
  <si>
    <t>Accept in Principle.
Resolved by CID 754.</t>
  </si>
  <si>
    <t>917r0</t>
  </si>
  <si>
    <t>Accept in Principle.
FSKBT is one of the fields of the Generic PHY Descriptor, however it is defined as a Float". Change BT to FSKBT. Align the permitted range in both Table 31a and 125i. Modify the BT description text accordingly.</t>
  </si>
  <si>
    <t>Accept in Principle.
Replace the 1st sentence of the paragraph with :  The frequency bands supported, defined in Table 1 (section 6.1.1), shall be encoded as shown in Figure103d, with the value of the frequency  band identifier in Table 4a (section 6.1.2.7.1) corresponding to the bit position in the Frequency Bands Supported field.</t>
  </si>
  <si>
    <t>Accept in Principle.
Resolve as per comment 618.</t>
  </si>
  <si>
    <t>Accept in Principle.
The updating of the MAC header was included for the MPM. However, the commenter is right to refer to other IEs described in the 4g amendment.
Suggest the resolution to this be as in comment 618.</t>
  </si>
  <si>
    <t>Accept in Principle.
Split the description into 2-FSK and 4-FSK expressions using the comment text for the 4-FSK case.</t>
  </si>
  <si>
    <t>Reject.
The PIB Attribute description follows the definition of phyModeSwitchParameterEntries in Table 31 which refer to ModeSwitchDescriptor defined in Table 31b. The fields of the IE match those defined in Table 31b.</t>
  </si>
  <si>
    <t>Accept in Principle.
Resolution as in comment 618.</t>
  </si>
  <si>
    <t>Accept in Principle.
Resolution suggested is:
Add "with bit 12 corresponding to the LSB" after "unsigned integer".
Add "as defined in Table 125c to Table 125g" after "which PHY modes are supported"</t>
  </si>
  <si>
    <t>Accept in Principle.
Resolution as in comment 1132.</t>
  </si>
  <si>
    <t>Accept in Principle.
Resolution as in comment 877.</t>
  </si>
  <si>
    <t>Reject.
The text in Pg124 ln 50-54 clear states when a device may send the declarative IEs. These rules clearly allow inclusion in beacon type frames that are permitted to carry IEs (depends on 4e amendment) which would have broadcast destination addresses.</t>
  </si>
  <si>
    <t>Accept in Principle.
The description of the Frequency Bands supported is in the paragraph Pg 125 ln 51-54. Move the text under the figure and use the same format as other field descriptiosn to make the description clearly relate to the diagram.</t>
  </si>
  <si>
    <t>Reject.
The convention in the MAC sub-clause is to use little-endian representation. This causes reversal of order of the descriptions in the 4g clause 6 which use conventional big-endian representation.</t>
  </si>
  <si>
    <t>Reject.
Resolution as in comment 369.</t>
  </si>
  <si>
    <t>Reject.
Addition of IE in 4e will lay a foundation for IE handling of a generic nature. This handling can be reused for the 4g corrdination purposes if the same TLV form is used. This is probably preferable to defining special handling for PIB attribute IEs since they will be sent (relatively) infrequently.</t>
  </si>
  <si>
    <t>Reject.
The proposed change would forbid a response to a Query IE being sent in an Enhanced Beacon which has a broadcast address. An IE in an EB would be a suitable response to reception of a Query IE carried in an Enhanced Beacon.</t>
  </si>
  <si>
    <t>Accept in Principle.
Structure follow the ModeSwitchDescriptor definition in Table 31b.
No change required.</t>
  </si>
  <si>
    <t>Accept in Principle.
Table must match Figure 22b.</t>
  </si>
  <si>
    <t>Accept in Principle.
The intention of 7.3a is to define the IE formats and not to define the operation or protocol which belongs to a higher layer.
Resolution as in comment 618.</t>
  </si>
  <si>
    <t>Accept.
Editors must coordinate resolution with 4e.</t>
  </si>
  <si>
    <t>Accept in Principle.
Move into table 125c as the last element with index value 3 and update the reserved values accordingly.</t>
  </si>
  <si>
    <t>Accept in Principle.
Change to TotalNumChan.</t>
  </si>
  <si>
    <t xml:space="preserve">Accept in Principle.
Move NumChan to the equation variable list. </t>
  </si>
  <si>
    <t>Accept in Principle.
Resolved by CID 508.</t>
  </si>
  <si>
    <t>Accept.
This comment is related to CID 395.</t>
  </si>
  <si>
    <t>Accept in Principle.
Changed to "The channel separations...are…"</t>
  </si>
  <si>
    <t>Reject.
GL and GH are equation variables and only appear in 6.1.2.5a. Therefore, they do not belong in the acronym clause.</t>
  </si>
  <si>
    <t>Accept in Principle.
Swap the order of the two equations, such that TotalNumChan is defined before using it. Move the equation variable definitions, as necessary, such that each variable is defined before being used.</t>
  </si>
  <si>
    <t>834r1</t>
  </si>
  <si>
    <t>Accept in Principle.
Figure 105a is an example to illustrate the timing information of the coex-beacon. Redraw the figure with the coex-beacon placed in the CAP. In page 135 line 25, replace the first sentence with "The coex-beacon is sent only in the CAP." In the same paragraph, delete "In the case where the CFP is not present," from the second sentence.</t>
  </si>
  <si>
    <t>Accept in Principle.
(a) Resolve as in CID 141. (b) Since the coex-beacon has been reformatted to follow the EB, the MAC protocols are aligned with that of the EB. The coex-beacon scan takes place before the active scan for the beacon. In 7.5.1.3.1, add a sentence: "The scanning of coex-beacon should take place prior to the scanning for periodic beacon."</t>
  </si>
  <si>
    <t>Accept in Principle.
Resolve as in CID 296.</t>
  </si>
  <si>
    <t>Accept in Principle.
Replace the sentence with "If the number of backoff periods is greater than the remaining number of backoff periods in the CAP, the MAC sublayer shall pause the backoff countdown at the end of the CAP and resume it at the start of the CAP in the next superframe."</t>
  </si>
  <si>
    <t>Accept in Principle.
Resolve as in CID 1057.</t>
  </si>
  <si>
    <t>Accept in Principle.
Change the term "incoming coex-beacon" to "received coex-beacon" and "outgoing coex-beacon" to "transmitted coex-beacon" everywhere in the draft.</t>
  </si>
  <si>
    <t>871r2</t>
  </si>
  <si>
    <t>870r3</t>
  </si>
  <si>
    <t>Accept in Principle.
Resolve as in doc. 10/870r3.</t>
  </si>
  <si>
    <t>872r2</t>
  </si>
  <si>
    <t>903r2</t>
  </si>
  <si>
    <t>916r1</t>
  </si>
  <si>
    <t xml:space="preserve">Reject.
Resolved as indicated in doc. 15-10-0916-01-004g. </t>
  </si>
  <si>
    <t xml:space="preserve">Accept in Principle.
Resolved as indicated in doc. 15-10-0903-02-004g. </t>
  </si>
  <si>
    <t>Reject.
For the specification of frequency bands for the PHY mode descriptions, there is no need to differentiate between 868 MHz sub-bands. Any specific PHY mode will be associated with a channel supported indication to fully qualify specific frequencies used.</t>
  </si>
  <si>
    <t>Accept in Principle.
Resolved by CID 528.</t>
  </si>
  <si>
    <t>Accept in Principle.
Resolved by CID 530.</t>
  </si>
  <si>
    <t>Accept in Principle.
Resolved by CID 532.</t>
  </si>
  <si>
    <t>Accept in Principle.
Resolved by CID 535.</t>
  </si>
  <si>
    <t>Accept in Principle.
Resolve as in CID 144.</t>
  </si>
  <si>
    <t>Sum</t>
  </si>
  <si>
    <t>Accept in Principle.
Mode switch will take place under the condition that the channel center frequency is not changed. In Table 8, for the description of ModeSwitch, change "Both PPDUs are transmitted on
phyCurrentChannel" to "The mode switch PPDU is transmitted on phyCurrentChannel and the PPDU containing the PSDU is transmitted on the channel that corresponds to the same center frequency as used for the mode switch PPDU."
On page 32, line 50, delete ",using TxChannel" from the sentence "and the following PPDU consecutively, as shown in Figure 23, using TxChannel."</t>
  </si>
  <si>
    <t>928r1</t>
  </si>
  <si>
    <t xml:space="preserve">Accept in Principle.
Delete Table 29b and replace all references to Table 29b in the draft to Table 4b. Replace text in line 30-35 on page 40 with the following text:
If Modulation Scheme is not filtered FSK, MD3-MD0 are set to zero by the transmitter and ignored by the receiver and the corresponding data rates are specified in the PHR of the new mode PPDU.
</t>
  </si>
  <si>
    <t>Accept in principle.
The resolution is the same as the resolution for CID 356.</t>
  </si>
  <si>
    <t>Accept in Principle.
Resolved by CID 789.</t>
  </si>
  <si>
    <t>Accept in Principle.
Delete the following text:
", as shown in Figure 23," from line 50 of page 32.
Insert the following text on page 68 after Table 75e:
The sequence of the mode switch PPDU, the optional settling delay, and the PPDU transmitted in the new PHY mode is shown in Figure xx (Figure 23 in D2). 
Move Figure 23 to this section following the newly inserted text. Figure 23 will be renumbered accordingly.</t>
  </si>
  <si>
    <t>Accept in Principle.
Change text “The mode of the next PPDU transmitted shall be as described by the remaining fields contained in the PHR.” to “The mode of the next PPDU transmitted (i.e., the new mode packet) shall be as described by the remaining fields contained in the PHR.”</t>
  </si>
  <si>
    <t>Accept in Principle.
Resolved by CID 799.</t>
  </si>
  <si>
    <t>Accept in Principle.
The description for ModeSwitchParameterEntry states that is only valid if ModeSwitch = TRUE and the resolution to 691 defines that ModeSwitch can only be TRUE for SUN PHYs.
Resolved by CID 691.</t>
  </si>
  <si>
    <t xml:space="preserve">Accept in Principle.
The receiving device will either not perform the mode switch (if there is an error in the mode switch PPDU) or will switch to the new mode and expect a packet in the new mode. If the new mode PPDU is not received after the prescribed settling delay (i.e. the SHR is not received), the receiver will immediately return to the mode specified by phyCurrentSUNPageEntry. If the new mode packet is received, it is processed if the packet is valid (FCS verified) or discarded if the PHR is not received or the FCS is invalid. 
Resolved by CID 593.
</t>
  </si>
  <si>
    <t>Accept in Principle.
Change the text 
in the "Standard-Defined PHY Modes" field of channel page 7 
to
in the PHY mode bitmap, and selects the particular PHY mode.</t>
  </si>
  <si>
    <t>Accept in Principle.
Resolved in CID 696.</t>
  </si>
  <si>
    <t>Accept in Principle.
As described in comment 799, if the new mode is MR-OFDM or MF-O-QPSK, the new mode PPDU will be per the corresponding PPDU definitions and the SHRs are not optional.
To further clarify, modify Table 31b as follows:
Rename secondaryPreambleLength to secondaryFSKPreambleLength and add the following in front of the existing description "If the new mode is MR-FSK, the ...." At the end of the description add "This parameter does not apply if the new mode if MR-OFDM or MF-O-QPSK"
Rename secondarySFD to secondaryFSKSFD and add the following in front of the existing description "If the new mode is MR-FSK, a ...." At the end of the description add "This parameter does not apply if the new mode if MR-OFDM or MF-O-QPSK"
In Table 75e, change the parameter names as described above, and for entry 2 (FSK-&gt;OFDM) and entry 3 (FSK-&gt;O-QPSK), change the value of secondaryPreambleLength to 0 (not applicable for this new mode) and SecondarySFD to TRUE (the SHR must be present for this new mode). Also change FSK-&gt;O-QPSK-DSSS to FSK-&gt;O-QPSK.</t>
  </si>
  <si>
    <r>
      <t xml:space="preserve">Accept in Principle.
Insert the following text: "When the PAGE field is one (channel page 8), the MODE field selects the element (0-15) in </t>
    </r>
    <r>
      <rPr>
        <i/>
        <sz val="10"/>
        <rFont val="Arial"/>
        <family val="2"/>
      </rPr>
      <t>phySUNGenericPHYDescriptors</t>
    </r>
    <r>
      <rPr>
        <sz val="10"/>
        <rFont val="Arial"/>
        <family val="2"/>
      </rPr>
      <t>, and the new PHY mode is defined by the Generic PHY mechanism."</t>
    </r>
  </si>
  <si>
    <t>Accept in Principle.
Parameters of ModeSwitchParameterEntries can be either programmed during initial device setup by the system implementer who wants to take advantage of the mode switch mechanism or exchanged using "PIB attribute coordination information element (IEs)". The time-out concern is resolved by CID 482.
No change required.</t>
  </si>
  <si>
    <t>Accept in Principle.
Change the first "addition" to the exclusive OR symbol.</t>
  </si>
  <si>
    <t>Accept in Principle.
Clarify that the mode switch PPDU is only transmitted with a SFD that indicates the PPDU is uncoded. In section 6.3a.1.2 add the following sentence:
A MF-FSK mode switch PPDU shall only be transmitted using an SFD that indicates the mode switch PPDU is uncoded.</t>
  </si>
  <si>
    <t>Accept in Principle.
Doc. 842 is not found on the reflector. Page 40 lines 22-24 explain how the MOD1, MOD0 bits are used.
No change required.</t>
  </si>
  <si>
    <t>Reject.
Text is clear as written.</t>
  </si>
  <si>
    <t>Accept in Principle.
Resolved in CID's #482 and #593.</t>
  </si>
  <si>
    <t>Accept in Principle.
The mode switch mechanism is optional, and it does not need to be used for all networks.
No change required.</t>
  </si>
  <si>
    <t>Accept in Principle.
Resolved in CID #593.</t>
  </si>
  <si>
    <t>Accept in Principle.
Resolved as in CID 593.</t>
  </si>
  <si>
    <t xml:space="preserve">Reject.
After the receiving process is completed, the transceiver returns to its mode as defined by phyCurrentSUNPageEntry. Since this change is not during a communication it does not need to be coordinated with other devices.  </t>
  </si>
  <si>
    <t>Accept in Principle.
This can be accomplished without a mode switch mechanism but rather by two devices coordinatinga change of mode whereby both devices change their values of phyCurrentSUNPageEntry. This functinoality is different from a mode switch, where the value of a PHY mode switch is that a device can listen to one mode (e.g. CSM) without missing network traffic that operates at higher communication speeds.
No change required.</t>
  </si>
  <si>
    <t>Accept in Principle.
Resolved as in CID 211.</t>
  </si>
  <si>
    <t>Accept in Principle.
The parameters that may be changed are the symbol rate or the FSK modulation order.
No change required.</t>
  </si>
  <si>
    <t>Accept in Principle.
Modify the three sentences on lines 21-23 to read as follows:
"The frequency band is not changed by the PHY mode switch mechanism. The center frequency of the channel is also not changed by a PHY mode switch and channel center frequencies for the various modulation schemes are aligned as shown in Table 75f."</t>
  </si>
  <si>
    <t>Reject.
Mode switch is intended to facilitate PHY mode changes from the FSK common signalling mode other SUN PHY modes and the mode switch mechanism does not require changes to the definitions of these SUN PHY modes.</t>
  </si>
  <si>
    <t>Accept in Principle.
It is beneficial to keep settling delay as variable since it is implementation specific. Also, it will be communicated over the air. Hence there is no interoperability issue.
No change is required.</t>
  </si>
  <si>
    <t>Accept in Principle.
Resolved as in CID 799.</t>
  </si>
  <si>
    <t>Reject.
The mode switch mechanism is optional, and there is no reason that is could not be used for a mode switch from one MR-FSK mode to another. It does not need to be precluded from the licensed bands.</t>
  </si>
  <si>
    <t>Accept in Principle.
Spell out the words "seven" and "eight" in all places in the draft.</t>
  </si>
  <si>
    <t>Reject.
Table 4 is actually part of 6.1.2.6, not 6.1.2.7. The table placement may have caused some confusion. Table placement for all tables (and figures) in the draft will be addressed prior to publication but not now.</t>
  </si>
  <si>
    <t>Accept in Principle.
Most occurences do not contain the dash, and it is consistent with "2FSK". Change to "4FSK" throughout the draft.</t>
  </si>
  <si>
    <t>Reject.
The IEEE style manual recommends using decimal fractions in tables.</t>
  </si>
  <si>
    <t>Accept in Principle.
The tables will be renumbered to agree with 4i.</t>
  </si>
  <si>
    <t>Reject.
Subclause 6.3 doesn't apply to the SUN PHYs. Also, 6.3 will disappear from the 4g draft once it is put into the same format as 4i.</t>
  </si>
  <si>
    <t>Accept in Principle.
Correct figure 27a format.</t>
  </si>
  <si>
    <t>Accept in Principle.
Figure deleted per resolution to CID 799.</t>
  </si>
  <si>
    <t>Accept in Principle.
Editors to review the draft and ensure that Clause 4 is complete. Note that many acronyms already exist in one of the published standards (i.e., 15.4-2006, 15.4a-2007, 15.4c-2009, 15.4d-2009) and cannot be repeated here.</t>
  </si>
  <si>
    <t>Note from Monique: in progress</t>
  </si>
  <si>
    <t>Note from Monique: resolve at same time as CID 766.</t>
  </si>
  <si>
    <t>Note from Monique: working with James and Kuor-Hsin to resolve. See also CID 384.
The accepted resolutions for 762/763 are incorrect. Revisit these two comments at the same time.</t>
  </si>
  <si>
    <t>Accept in Principle.
The equation which completes the sentence appears on the next page below the sentence. Fix the paragraph such that the equation cannot be separated from the rest of the paragraph.</t>
  </si>
  <si>
    <t>Note from Monique: ask Michael if we can make this a decimal number. It would be more in line with the style manual.</t>
  </si>
  <si>
    <t>Accept in Principle.
Did a global search and replaced other instances as well.</t>
  </si>
  <si>
    <t>Accept in Principle.
Resolved by CID 277.</t>
  </si>
  <si>
    <t>Table 75ai
778-780 is not correct</t>
  </si>
  <si>
    <t>Accept in Principle.
Resolved by CID 151.</t>
  </si>
  <si>
    <t>Accept in Principle.
Resolution as in comment 151.</t>
  </si>
  <si>
    <t>Accept.
See also CID 151.</t>
  </si>
  <si>
    <t>Accept in Principle.
Replace the term "aNBPANSlotDuration" with the term "aBaseSlotDuration" everywhere in the draft. Delete the MAC constant aNBPANSlotDuration in Table 126.
Note from Monique: maybe we should add the definition of aBaseSlotDuration to the draft, even though it already appears in 2006. I had a few comments along this line for clause 6.</t>
  </si>
  <si>
    <t>Accept in Principle.
Resolved by CID 333.</t>
  </si>
  <si>
    <t>Accept.
Note from Monique: this appears in 2006.</t>
  </si>
  <si>
    <t>Accept in Principle.
The next version of the draft will be based on the 4i revision. The necessary text on frame structure will appear only in 4i.</t>
  </si>
  <si>
    <t>Accept in Principle.
Replaced all instances of 4-FSK with 4FSK.</t>
  </si>
  <si>
    <t>Accept in Principle.
Replace "2400-2450" with "2450", in accordance with the resolution of CID 395.</t>
  </si>
  <si>
    <t>Accept in Principle.
Change ", see Figure 65ao" to " (see Figure 65ao)".</t>
  </si>
  <si>
    <t>Accept in Principle.
Changed to the following: "SpreadingMode is either 'DSSS' or 'MDSSS' "</t>
  </si>
  <si>
    <t>Reject.
FrameMaker adds on an extra page in order to ensure that each clause/annex has an even number of pages.</t>
  </si>
  <si>
    <t>Accept in Principle.
Already exists in
IEEE Std 802.15.4a™-2007. No change is needed.</t>
  </si>
  <si>
    <t xml:space="preserve">Accept in Principle.
Editor's note: This comment is the same as 1116.
Resolved as indicated in doc. 15-10-0913-00-004g. </t>
  </si>
  <si>
    <t xml:space="preserve">Accept in Principle.
Editor's note: This comment is the same as 1117.
Resolved as indicated in doc. 15-10-0913-00-004g. </t>
  </si>
  <si>
    <t xml:space="preserve">Accept in Principle.
Editor's note: This comment is the same as 1119.
Resolved as indicated in doc. 15-10-0913-00-004g. </t>
  </si>
  <si>
    <t xml:space="preserve">Accept in Principle.
Editor's note: This comment is the same as 1123.
Resolved as indicated in doc. 15-10-0913-00-004g. </t>
  </si>
  <si>
    <t xml:space="preserve">Accept in Principle.
Editor's note: This comment is the same as 1124.
Resolved as indicated in doc. 15-10-0913-00-004g. </t>
  </si>
  <si>
    <t xml:space="preserve">Accept in Principle.
Editor's note: This comment is the same as 1126.
Resolved as indicated in doc. 15-10-0913-00-004g. </t>
  </si>
  <si>
    <t xml:space="preserve">Accept in Principle.
Editor's note: This comment is the same as 1127.
Resolved as indicated in doc. 15-10-0913-00-004g. </t>
  </si>
  <si>
    <t>Accept in Principle.
Editor's note: This comment is the same as CID 332.
Resolved by CID 332.</t>
  </si>
  <si>
    <t xml:space="preserve">Accept in Principle.
The resolution is pending for the approval of doc. 15-10-0911-01-004g. </t>
  </si>
  <si>
    <t>Accept in principle.change "When the PAGE field is zero, the interpretation….."
To:
"When the PAGE field is zero (channel page seven), the interpretation….."</t>
  </si>
  <si>
    <t>Accept in Principle.
Resolved by CID 401.</t>
  </si>
  <si>
    <t>Accept in Principle.
Add cross-reference to 6.1.2.7.2.</t>
  </si>
  <si>
    <t>Note from Monique: waiting to see if the info from this paragraph will be put into a table.</t>
  </si>
  <si>
    <t>Accept in Principle.
The anchor for Table 3a occurs at the end of the paragraph containing the corresponding text. Because the table could not fit on the same page as the text, Frame Maker moved the table to the next page. Note that the location of tables (and figures) will continue to shift around as text is added and removed. The layout of the document will be perfected prior to publication.</t>
  </si>
  <si>
    <t>Reject.
The reason there is a gap in the numbering is because these two subclauses are meant to follow those channel numbering subclauses in the published standards (802.15.4-2006, 4a, 4c, 4d). Note that the numbering for the next release of the draft will follow the 15.4i layout and will be different from what we have now.</t>
  </si>
  <si>
    <t>Accept in Principle.
The anchor for Table 4 occurs at the end of the corresponding editing instruction. Because the table could not fit on the same page as the text, Frame Maker moved the table to the next page. Note that the location of tables (and figures) will continue to shift around as text is added and removed. The layout of the document will be perfected prior to publication.</t>
  </si>
  <si>
    <t>Accept in Principle.
Remove the first instance.</t>
  </si>
  <si>
    <t>Accept in Principle.
Individual paragraphs will not be split. However, the location of the figures will continue to shift around as text is added and removed. The layout of the document will be perfected prior to publication.</t>
  </si>
  <si>
    <t>Accept in Principle.
Changed text as follows: "Devices which do not support FEC shall support the SFD associated with uncoded (PHR+PSDU) and a value of zero for the PIB attribute phySUNMRFSKSFD; these devices may also support the SFD associated with uncoded (PHR+PSDU) and a value of one for the PIB attribute phySUNMRFSKSFD. Devices which support FEC shall support both of the SFDs associated with a value of zero for the PIB attribute phySUNMRFSKSFD; these devices may additionally support both of the SFDs associated with a value of one for the PIB attribute phySUNMRFSKSFD."</t>
  </si>
  <si>
    <t>Accept in Principle.
Resolved by CID 796.</t>
  </si>
  <si>
    <t xml:space="preserve"> </t>
  </si>
  <si>
    <t>Reject per doc. 15-10-0916-01-004g</t>
  </si>
  <si>
    <t xml:space="preserve">Reject
For the specification of frequency band for the PHY mode descriptions there is no need to differentiate between 868 MHz sub-bands since the two sub-bands are using different modulation schemes and their differentiation can be done in the modulation definition. </t>
  </si>
  <si>
    <t>Reject.
The unit ‘hertz’ in lower case is consistent with IEEE practice and the base standard. The surname is capitalized.</t>
  </si>
  <si>
    <t>Reject.
4-ary is used in the baseline standard.</t>
  </si>
  <si>
    <t xml:space="preserve">Reject.
Reject per doc. 15-10-0916-01-004g. </t>
  </si>
  <si>
    <t xml:space="preserve">Reject.
An implementer can utilize the BCH code and the parity check bit to provide certain protection to insure that the mode switch is valid and the mode switch related information is correct. </t>
  </si>
  <si>
    <t>Accept in Principle.
By setting the parameters in the primitive, a device can determine whether to or not to scan the coex-beacon.
No change required.</t>
  </si>
  <si>
    <t>Accept in Principle.
In the higher level, Figure 22b to 22w are in the order of modulation scheme. For each modulation scheme, the figures are in the order of low frequency to high frequency. Re-order the modulation scheme so that it is consistent with the sub-clause order. Also, re-order the frequncy bands for O-QPSK so that it starts from low frequency and ends with high frequency.</t>
  </si>
  <si>
    <t>Accept in principle. Per doc. 0331/r8, filtered FSK replaces  FSK or GFSK for the standard defined PHY modes. For Generic PHY, the modulation scheme is either FSK or GFSK. No change is needed.</t>
  </si>
  <si>
    <t>Accept in principle. Resolved by CID 356.</t>
  </si>
  <si>
    <t>Editor's note: follow convention set by 4i</t>
  </si>
  <si>
    <t>Accept in Principle.
Added "(i.e., starting with b0)" to the end of the sentence.</t>
  </si>
  <si>
    <t>Accept in Principle.
The figure number should have been 26h.</t>
  </si>
  <si>
    <t>Accept in Principle.
Changed to the following: "... see 6.12c.1.5). Otherwise, the SM field shall be set to zero…"</t>
  </si>
  <si>
    <t>Accept in Principle.
Added the word "operating" to the text in both Table 4 and 6.1.2.7 for consistency.</t>
  </si>
  <si>
    <t>Editor's note: Resolve this one after CID 420 is resolved.</t>
  </si>
  <si>
    <t>Editor's note: in progress</t>
  </si>
  <si>
    <t>Editor's note: See also CIDs 229, 1102</t>
  </si>
  <si>
    <t>Accept in Principle.
Add cross-reference to 6.12b.2.11.</t>
  </si>
  <si>
    <t>Accept in Principle.
Add the following text: "An example of HCS generation is given in N.3.1."</t>
  </si>
  <si>
    <t>Accept in Principle.
The changes in Table 30 are indicated in Page 52. No change is necessary.</t>
  </si>
  <si>
    <t>Reject.
The first editorial instruction was expanded. Leave them separate for now.</t>
  </si>
  <si>
    <t>Accept in Principle.
The table anchors appear at the end of their respective paragraphs. Note that the location of all tables and figures will continue to change as text is added and removed from the draft. All figures and tables will be put into more easy-to-follow locations prior to publication.</t>
  </si>
  <si>
    <t xml:space="preserve">Accept in Principle.
Note that the location of all tables and figures will continue to change as text is added and removed from the draft. All figures and tables will be put into more easy-to-follow locations prior to publication. </t>
  </si>
  <si>
    <t>Reject.
The table entry is being modified. Therefore, all of the existing text must be shown. It is noted, however, that the subclause numbering here follows the unofficial 15.4 rollup of 2009 instead of the 15.4-2006 standard. The reference numbers will be corrected to match 15.4i, but the correct cross-reference will still be included. Therefore, no change is required as a result of this comment.</t>
  </si>
  <si>
    <t>Accept in principle. Change "during PPDU" to "the PPDU".</t>
  </si>
  <si>
    <t>Accept in principle. Change the description of "phyMaxSUNChannelSupported" from "The highest channel number supported..." to "The maximum channel number supported..."</t>
  </si>
  <si>
    <t>Reject.
In this case, an already-existing PIB attribute is being modified. This cross-reference is part of the original text, but 6.4.2.1 itself is not being modified and so is not included here.</t>
  </si>
  <si>
    <t xml:space="preserve">Accept in Principle.
Resolved per CID 71. </t>
  </si>
  <si>
    <t>Proposed to accept.
Resolved per CID 545 which is a T.</t>
  </si>
  <si>
    <t>Accept in Principle.
Changed text as follows: "...or via the Generic PHY mechanism. An example of the Generic PHY mechanism is given in Annex M."</t>
  </si>
  <si>
    <t>Accept in Principle.
The description does not cover which frame is used to send the IE. Including it in an EBR would be an acceptable method, but so would any other permitted means of sending IEs.
Editors to coorinate IE description placement with 4e amendment.
Editor's note: Per resolution of CID 618, the text related to this comment is removed.</t>
  </si>
  <si>
    <t>Accept in Principle.
The definition is not intened to be circular. MI is the symbol used for "modulation index" in the expression. "Modulation Index" is the name of the field in the Capabilities IE descriptor. Suggest resolving this comment by changing the field name from "Modulation Index" to "Mod-Index" in Figure 103g and the descriptive text and expression to differentiate between field and parameter names.
Editor's note: Per resolution of CID 618, the text related to this comment is removed.</t>
  </si>
  <si>
    <t>Accept.
Editor's note: Per resolution of CID 618, the text related to this comment is removed.</t>
  </si>
  <si>
    <t>Accept in Principle.
The intention was that the Editors merge these IE definitions with any 4e table of IEs and hence "base" would be removed
Editors to correct as intended.
Editor's note: Per resolution of CID 618, the text related to this comment is removed.</t>
  </si>
  <si>
    <t>Accept in principle. Resolved by CID 618.</t>
  </si>
  <si>
    <t>Accept in principle. Change "4-octets FCS" to "4-octet FCS".</t>
  </si>
  <si>
    <t xml:space="preserve">Accept </t>
  </si>
  <si>
    <t>Reject. The description we have in the draft follows the baseline standard. In 4i, the Description text that is relevant to PHY still appears in parameters for MCPS-DATA.request.</t>
  </si>
  <si>
    <t>Accept in principle. This can be done when 4g is merged to the baseline standard. No change is needed.</t>
  </si>
  <si>
    <t>Accept in principle. Resolved by CID 74.</t>
  </si>
  <si>
    <t>Accept in principle. Change "200/400" to "200, 400".</t>
  </si>
  <si>
    <t>Accept in principle. Editor's note: In 802.15.4-2006, receiver jamming resistance has been used. In 4i, it has been changed to "interfence rejection". Change the title of subclause 6.12a.4.3 from "Receiver jamming resistance" to " Receiver interference rejection". Also, change "jamming resistance levels" in line 8 of page 71 to "interference rejection requirements".</t>
  </si>
  <si>
    <t>Accept in principle. Resolved by CID 254.</t>
  </si>
  <si>
    <t>Accpt in principle. Change "Nbpsc is the number of bits per subcarrier; Nbpsc =&gt; (BPSK =1, QPSK= 2, 16QAM = 4)" to "Nbpsc is the number of bits per subcarrier, and has the values 1, 2, and 4 for BPSK, QPSK, and 16QAM, respectively"</t>
  </si>
  <si>
    <t>Accept in principle. This refers to the minimum input level that can achieve the 10% PER. No change is needed.</t>
  </si>
  <si>
    <t>Accept in principle. Change "The sensitivity levels every Option and MSC level are ..." to "The sensitivity requirements for every Option and MSC level are ...".  Also, change the title of Table 75q to "Sensitivity requirements for …"</t>
  </si>
  <si>
    <t>Accept in principle. Change "Alternate adjacent channel" to "Alternate channel".</t>
  </si>
  <si>
    <r>
      <t xml:space="preserve">Accept in Principle.
Re-arrange the text such that the already-existing explantation of </t>
    </r>
    <r>
      <rPr>
        <i/>
        <sz val="10"/>
        <rFont val="Arial"/>
        <family val="2"/>
      </rPr>
      <t>Ncbps</t>
    </r>
    <r>
      <rPr>
        <sz val="10"/>
        <rFont val="Arial"/>
        <family val="2"/>
      </rPr>
      <t xml:space="preserve"> follows the equation for the index </t>
    </r>
    <r>
      <rPr>
        <i/>
        <sz val="10"/>
        <rFont val="Arial"/>
        <family val="2"/>
      </rPr>
      <t>i</t>
    </r>
    <r>
      <rPr>
        <sz val="10"/>
        <rFont val="Arial"/>
        <family val="2"/>
      </rPr>
      <t>.</t>
    </r>
  </si>
  <si>
    <t>Accept in Principle.
Resolved per CID 257.</t>
  </si>
  <si>
    <t>Editor's note: see CID 860</t>
  </si>
  <si>
    <t>Accept in Principle.
The editors will clarify and use PHY mode switch where applicable. 
Editor's note: 4i has removed all of the PHY primitives. Therefore, the corresponding text in the 4g draft will be removed as well.</t>
  </si>
  <si>
    <t>Accept in Principle.
Consistent with text in draft.
No change required.
Editor's note: this comment needs to be revisited</t>
  </si>
  <si>
    <t>Editor's note: doc 0841 is not yet posted.</t>
  </si>
  <si>
    <t>Editor's note: doc 0842 is not yet posted.</t>
  </si>
  <si>
    <t>Accept.
Note that this comment refers to page 103, not 102.</t>
  </si>
  <si>
    <t>Accept in Principle.
Add cross-reference to Table 31 following text introducing phySUNGenericPHYDescriptors. Add cross-referemce to Table 31a at the end of the first paragraph.</t>
  </si>
  <si>
    <t>Accept in Principle.
Text revised per CID 696.</t>
  </si>
  <si>
    <t>Accept in Principle.
Acronyms removed per CID 696.</t>
  </si>
  <si>
    <t>Reject.
The next draft will follow the format of 4i, and 4i does not use the term "subfield." Everything that was called "subfield" in IEEE 802.15.4-2006 is now called a "field."</t>
  </si>
  <si>
    <t>Accept in Principle.
Add to the acronym clause as suggested by the commenter and also define the acronym in the text where it is first used.</t>
  </si>
  <si>
    <t>Editor's note: the document has not yet been posted</t>
  </si>
  <si>
    <t>Accept in Principle.
The next draft will follow the format used by 4i. The packet formats of the three PHYs will no longer appear together. The requested change will not be necessary after the reformatting of the draft. No change is needed.</t>
  </si>
  <si>
    <t>Editor's note: resolve at the same time as 807.</t>
  </si>
  <si>
    <t>Editor's note: The sentence seems to be missing a comma just before the words "and other bits." Check with 4i and use whatever ends up being used there.</t>
  </si>
  <si>
    <t>Editor's note: this comment was originally a T but was reclassified as an E with the permission of the commenter. The discussion took place on the December 7, 2010 radio specification call. 
Accept in Principle.
The text has been re-written with the help of the commenter.</t>
  </si>
  <si>
    <t>Editor's note: same as CID 995</t>
  </si>
  <si>
    <t>Accept in principle. 
The description of the HCS field has been moved and is now just below the text cited by this comment.</t>
  </si>
  <si>
    <t>Accept in Principle.
The order of the paragraphs has been changed per CID 232.</t>
  </si>
  <si>
    <t>Accept in Principle. 
4i has removed all of the PHY primitives. Therefore, the corresponding text in the 4g draft will be removed as well. This includes all occurrences of the PHY enumerations.</t>
  </si>
  <si>
    <t xml:space="preserve">Accept in Principle. 
4i has removed all of the PHY primitives. Therefore, the corresponding text in the 4g draft will be removed as well. </t>
  </si>
  <si>
    <t>Accept in principle. Change "outmost" to "outermost." Make the font consistent with that used in other figures.</t>
  </si>
  <si>
    <t>Accept in Principle.
Resolved per CID 74.</t>
  </si>
  <si>
    <t>Reject.
The text as written clarifies that L10 is the MSB. No change is required.</t>
  </si>
  <si>
    <t>Reject.
The statement as currently written applies to the PHR. If the statement were moved to the start of the PPDU format subclause, then it would also apply to the SHR and would be incorrect. No change is required.</t>
  </si>
  <si>
    <t>Accept in Principle.
Added the following sentence at the end of the subclause: "See 6.1.7 for additional information on receiver sensitivity."</t>
  </si>
  <si>
    <t>Editor's note: see also CIDs 468, 573</t>
  </si>
  <si>
    <t>Accept in Principle.
Moved the definitions of alternate and adjacent channels from 6.12a.4.3 to 6.12a.4.</t>
  </si>
  <si>
    <t>Accept in Principle.
Resolved per CID 997.</t>
  </si>
  <si>
    <t>Accept in Principle.
Changed to "The adjacent channels are those on either side…"</t>
  </si>
  <si>
    <t>Accept in Principle.
The following sentence was added to 6.12b: "An example of encoding a frame for the MR-OFDM PHY is given in Annex N."</t>
  </si>
  <si>
    <r>
      <t>Accept in Principle.
Changed text as follows: "The convolutional encoder shall use the generator polynomials expressed in octal representation, g0 = 133</t>
    </r>
    <r>
      <rPr>
        <vertAlign val="subscript"/>
        <sz val="10"/>
        <rFont val="Arial"/>
        <family val="2"/>
      </rPr>
      <t>8</t>
    </r>
    <r>
      <rPr>
        <sz val="10"/>
        <rFont val="Arial"/>
        <family val="2"/>
      </rPr>
      <t xml:space="preserve"> and g1 = 171</t>
    </r>
    <r>
      <rPr>
        <vertAlign val="subscript"/>
        <sz val="10"/>
        <rFont val="Arial"/>
        <family val="2"/>
      </rPr>
      <t>8</t>
    </r>
    <r>
      <rPr>
        <sz val="10"/>
        <rFont val="Arial"/>
        <family val="2"/>
      </rPr>
      <t>…"</t>
    </r>
  </si>
  <si>
    <t>Editor's note: The blue lines in the figure do not convey any information. Double check with James. If we accept the comment, we need a volunteer to do it.</t>
  </si>
  <si>
    <t>Accept in principle. In baseline standard, "PHY" is used to represent a broad range of PHY modes.  "PHY mode" is not used in the baseline standard. In SUN PHY, we use "PHY" to represent different modulation scheme and "PHY mode" to represent a particular PHY operation mode that associates with modulation scheme, frequency band, and data rate. No change is needed.</t>
  </si>
  <si>
    <t>Accept in principle. Change "describe additional PHY modes" to "describe additional FSK PHY modes".</t>
  </si>
  <si>
    <t>Accept in principle. Resolved by CID 61.</t>
  </si>
  <si>
    <t>Editor's note: This "E" will be resolved by CID 949.</t>
  </si>
  <si>
    <t>Accept in principle. Change text "The MR-OFDM PHY was designed to provide higher data rates in channels
that have significant delay spread." to "The MR-OFDM PHY provides higher data rates with higher spectral efficiency."</t>
  </si>
  <si>
    <t>Accept in principle. Resolution same as CID 708.</t>
  </si>
  <si>
    <t>Editor's note: Don't think it is necessary. If indeed we want to include a figure, we need a volunteer to do this</t>
  </si>
  <si>
    <t>Accept in Principle.
Use the lower band edge to define the PHY in Column 1 for all tables if the PHY for that particular frequency band is not defined in the baseline standard. Since we use 2450 to represent the 2400-2483.5 MHz band, 915 to represent the 902-928 MHz band, and 780 to represent the  779-787 MHz band in the baseline standard; these PHY name will be kept.
Editor's note: the resolution that was in doc. 0852/r6 after Dallas meeting was "Accept in Principle.
Use the lower band edge to define the PHY in Column 1 for all tables." which does not fully reflect what was agreed by the Group in Dallas meeting.</t>
  </si>
  <si>
    <t xml:space="preserve">Accept in Principle. 802.15.4i has removed the "Regulatory requirements" annex. Therefore, the corresponding text in the 4g draft will be removed as well.
</t>
  </si>
  <si>
    <t>Accept in principle. Delete the text "but only one particular PHY mode will be selected in the bit in the 16-bit PHY Mode field will be set to indicate the current mode" and change the following sentence to: 
"If it is a channel page seven entry, the set bits specify a standard-defined PHY mode that consists of the frequency band, modulation scheme, and PHY operating mode. If it is a channel page eight entry, the set bit indicates the index or ID in the ....."</t>
  </si>
  <si>
    <t>Accept in principle. Change "Modulation Scheme" in line 27 to "modluation scheme", change "Modulation Scheme equals" in line 28 to "the modulation scheme is", .</t>
  </si>
  <si>
    <t>Accept in Principle.
Changed text as follows: "The PSDU field carries the data of the PPDU for PHY packets not employing mode switching."</t>
  </si>
  <si>
    <t xml:space="preserve">Each set bit position corresponds to a Generic ID that represents an array of Generic PHY descriptor. </t>
  </si>
  <si>
    <t>Accept in principle. Normally we keep the acronym in clause 4. But for the acronym of the bit field it only appears in the clause in which it is defined. Therefore, no change is needed.</t>
  </si>
  <si>
    <t>Accept in Principle.
Re-numbered the item number to remove the duplication. Also swapped the order of the two rows, such that the frame types are kept together in the table.</t>
  </si>
  <si>
    <t>Accept in Principle.
The subclause numbering is based on the 802.15.4i numbering. No change is needed.</t>
  </si>
  <si>
    <t>Accept in Principle.
Resolved as indicated in doc. 15-10-0872-02-004g. 
Editor's note: Rev06 of the database didn't contain data in columns L and M. However, the November meeting minutes (15-10-0945-00) show that this comment was resolved on November 11, 2010. No change to the text is needed.</t>
  </si>
  <si>
    <t>Accept in Principle.
Resolved per CID 894.</t>
  </si>
  <si>
    <t>Accept in Principle.
Move "Both PPDUs are transmitted on 
phyCurrentChannel" to "The mode switch PPDU is transmitted on phyCurrentChannel and the PPDU containing the PSDU is transmitted on the channel that corresponds to the same center frequency as used for the mode switch PPDU." to 6.12a.3. And the editors will polish the text. 
The comment for Table 8 is resolved by comment 478. Table 77 should be changed to reference the corresponding fields in Table 8 (to avoid duplication of the same information).
Editor's note: 4i has removed all of the PHY primitives. Therefore, the corresponding text in clause 6 will be removed as well. However, the corresponding text in Table 77 of clause 7 is changed according to the resolution.</t>
  </si>
  <si>
    <t>Accept in Principle.
The comment for Table 8 is resolved by comment 478. Table 77 should be changed to reference the corresponding fields in Table 8 (to avoid duplication of the same information).
Editor's note: 4i has removed all of the PHY primitives. Therefore, the corresponding text in clause 6 will be removed as well. However, the corresponding text in Table 77 of clause 7 is changed according to the resolution.</t>
  </si>
  <si>
    <t>Accept in Principle.
Yes, one PD-DATA.request triggers the transmission of two PPDUs. Modify the text on page 32 line 48 as follows: "If ModeSwitch is TRUE, the receipt of the PD-DATA.request primitive by the PHY entity will cause the transmission of two PPDUs. The first PPDU will be the mode switch PPDU and the second PPDU will be the PPDU that contains the PSDU. The second PPDU will be transmitted in the new PHY mode.
Editor's note: 4i has removed all of the PHY primitives. Therefore, the corresponding text in the 4g draft will be removed as well.</t>
  </si>
  <si>
    <t>Accept.
Editor's note: 4i has removed all of the PHY primitives. Therefore, the corresponding text in the 4g draft will be removed as well.</t>
  </si>
  <si>
    <r>
      <t>Accept in Principle.
Change NewModeSUNPage to N</t>
    </r>
    <r>
      <rPr>
        <i/>
        <sz val="10"/>
        <rFont val="Arial"/>
        <family val="2"/>
      </rPr>
      <t xml:space="preserve">ewModeSunPageEntry. </t>
    </r>
    <r>
      <rPr>
        <sz val="10"/>
        <rFont val="Arial"/>
        <family val="2"/>
      </rPr>
      <t xml:space="preserve">The Type, Valid Range, and Description fields should be the same as defined for </t>
    </r>
    <r>
      <rPr>
        <i/>
        <sz val="10"/>
        <rFont val="Arial"/>
        <family val="2"/>
      </rPr>
      <t>phyCurrentSUNPageEntry</t>
    </r>
    <r>
      <rPr>
        <sz val="10"/>
        <rFont val="Arial"/>
        <family val="2"/>
      </rPr>
      <t xml:space="preserve">. Instead of duplicating the information, change the Description field for NewModeSunPageEntry to say: "The modulation scheme and particular PHY mode for the new mode as defined by the channel page structure. The type and valid range are the same as defined for </t>
    </r>
    <r>
      <rPr>
        <i/>
        <sz val="10"/>
        <rFont val="Arial"/>
        <family val="2"/>
      </rPr>
      <t>phyCurrentSUNPageEntry</t>
    </r>
    <r>
      <rPr>
        <sz val="10"/>
        <rFont val="Arial"/>
        <family val="2"/>
      </rPr>
      <t>."
Editor's note: 4i has removed all of the PHY primitives. Therefore, the corresponding text in clause 6 will be removed as well. However, the corresponding text in Table 77 of clause 7 is changed according to the resolution.</t>
    </r>
  </si>
  <si>
    <t xml:space="preserve">Accept in Principle. 
Resolved by CID 64.. </t>
  </si>
  <si>
    <t>Editor's note: 4i has removed all of the PHY primitives. Therefore, the corresponding text in clause 6 will be removed as well. However, the corresponding text in Table 77 of clause 7 is changed according to the resolution.</t>
  </si>
  <si>
    <t xml:space="preserve">Accept in Principle. 
Resolved by CID 780.. </t>
  </si>
  <si>
    <t>Accept in Principle.
Delete Figure 27e and delete the sentence "A next PPDU packet structure is shown in Figure 27e" from page 39 lines 53-54.
Move the description of which PPDU is used to Section 6.12a.3. 
In 6.12a.3, on line 46, change from "When a mode switch packet is received, namely … is set to one," to
"When a MR-FSK mode switch PPDU is received (refer to Figure 27b),"
In this section (6.12a.3) change all references to mode switch packet to MR-FSK mode switch PPDU.
On page 67 line 52, add "(refer to Table 31 b) after "These parameters are elements of a ModeSwitchDescriptor.
Insert the following text in 6.12a.3 after Table 75e:
The format of the PPDU transmitted in the new PHY mode is determined by the new PHY mode. If the new mode is MR-FSK, the new mode PPDU is the same as Figure 27a except that the preamble and SFD are optional. If the new mode is MR-O-QPSK, the new mode packet is the same as Figure 26g (the preamble and SFD shall be included). For MR-OFDM, the new mode packet has the same format as Figure 26j.Editor's note: since the last paragraph is talking about PPDU format, we insert the text into 6.3a.1.4 instead of 6.12a.3.
Editor's note: The text related to PPDU format should be in 6.3a.1.4.</t>
  </si>
  <si>
    <t>January 2011</t>
  </si>
  <si>
    <t>E-mail: kuor-hsin.chang@us.elster.com, monique.brown@ieee.org</t>
  </si>
  <si>
    <t>mpm/csm grpc</t>
  </si>
  <si>
    <t>mpm/csm grpb</t>
  </si>
  <si>
    <t xml:space="preserve">Accept in Principle.
Resolved as indicated in doc. 15-10-0872-06-004g. </t>
  </si>
  <si>
    <t>mpm/csm grpa</t>
  </si>
  <si>
    <t>Accept in Principle.
Editor's note: 4i has removed all of the PHY primitives. Therefore, the corresponding text in clause 6 will be removed as well. However, the corresponding text in Table 77 of clause 7 needs to be addressed.</t>
  </si>
  <si>
    <t>872r6</t>
  </si>
  <si>
    <t>Beecher/Rolfe</t>
  </si>
  <si>
    <t>Rolfe/Van Wyk</t>
  </si>
  <si>
    <t>Rolfe/Le</t>
  </si>
  <si>
    <t>Accept in Principle.
The parameter PPDUCoding was intended to specify the FEC mode selected: the parameter is removed with the sub-clause, so ambiguity is resolved; Also remove PPDUCoding from MCPS-Data (Table 77) as the FEC mode is described in Table 31 (phyFSKFECScheme) less ambiguously.   It is noted that we need add an attribute in the PIB “phyFSKFECenabled” to turn on or off FEC.</t>
  </si>
  <si>
    <t>Seibert</t>
  </si>
  <si>
    <t>Accept in Principle.
Add the following to the end of the description for ModeSwitch. PHY mode switch is only allowed for the SUN PHYs.
Editor's note: 4i has removed all of the PHY primitives. Therefore, the corresponding text in clause 6 will be removed as well. However, the corresponding text in Table 77 of clause 7 is changed according to the resolution.</t>
  </si>
  <si>
    <t xml:space="preserve">Accept in Principle.
Strike WPAN for from 5.1a clause clause header.
</t>
  </si>
  <si>
    <t>Accept in Principle.
Strike line 9, page 5 of preD3.</t>
  </si>
  <si>
    <t>Accept in Principle.
Replace Smart Grid with SUN in line 1, page 6 of preD3.</t>
  </si>
  <si>
    <t>Accept in Principle.
Subclause to be clairfieid that it applies to FSK PHY only.</t>
  </si>
  <si>
    <t>Accept in Principle.
Resolution same as CID 537.</t>
  </si>
  <si>
    <t>Accept in Principle.
Move last sentence (“The bit to symbol…”) to a new paragraph following the bullet list and replace “follows SUN PHY conventions” with reference to “bit-to-symbol mapping” subclasue (6.12a.1.2 in d2).</t>
  </si>
  <si>
    <t>Accept in Principle.
Will be corrected in next draft, based on the 15.4-2011 revision (work output of TG4i).</t>
  </si>
  <si>
    <t>Accept in Principle.
We have verified that the fields under our control will not have long strings of zeros.
No change required.</t>
  </si>
  <si>
    <t>Accept in Principle.
Describe as done in TG4i.</t>
  </si>
  <si>
    <t>Accept in Principle.
Each PHY has a separate clause in TG4i format - to be used in D3.</t>
  </si>
  <si>
    <t>939r3</t>
  </si>
  <si>
    <t>special
sort 2</t>
  </si>
  <si>
    <t>special
sort 1</t>
  </si>
  <si>
    <t>948r3</t>
  </si>
  <si>
    <t>Accept in Principle.
Remove entire sub-clause 7.2.2.4a.3. The information for hopping discovery in 7.2.2.4a.3 is a subset of the hopping mechanisms specified in TG4e. Remove the information duplication for consistency.</t>
  </si>
  <si>
    <t>Reject.
GFSK is already addressed by comments in doc. 331/r8.</t>
  </si>
  <si>
    <t>Accept in Principle.
Resolution same as CID 829.</t>
  </si>
  <si>
    <t>Accept in Principle.
Add new [ro] PIB attribute phyNumModeSwitchParameterEntries, range = 0 to 4, description is “number of current entries in phyModeSwitchParameterEntries”.</t>
  </si>
  <si>
    <t>Accept in Principle.
Merge subclauses.</t>
  </si>
  <si>
    <t>Accept in Principle.
Implement as in TG4i.</t>
  </si>
  <si>
    <t>Accept in Principle.
Editors will coordinate with TG4e.</t>
  </si>
  <si>
    <t>Accept in Principle.
Make consistent with TG4i.</t>
  </si>
  <si>
    <t>Propose to Reject.
The definitions in Clause 6 do not specify an encoding since the information is not transferred over the air. Here the encoding is expressly defined for transmission over the air. The form used is as close as possible to minimal size required. The phySUNPageEntriesSUpported structure is not suitable for use over the air owing to redundant information and non-compacted format.</t>
  </si>
  <si>
    <t>Propose to Accept in Principle.
Resolution as in comment 887.</t>
  </si>
  <si>
    <t xml:space="preserve">Propose to Reject.
Resolved as indicated in doc. 15-10-0916-01-004g. </t>
  </si>
  <si>
    <t>Propose to Accept in Principle.
Resolution as in comment 618.</t>
  </si>
  <si>
    <t>Propose to Accept in Principle.
Editors should correct in corrdination with 4e.</t>
  </si>
  <si>
    <t>Propose to Accept in Principle.
Editors should correct wording to fit IEEE rules.</t>
  </si>
  <si>
    <t>Kuor-Hsin Chang, Monique Brown
Elster Solutions, Silver Spring Networks</t>
  </si>
  <si>
    <t>Voice: 480 586-8457</t>
  </si>
  <si>
    <t>E-mail: cpowell@ieee.org</t>
  </si>
  <si>
    <t>SCE / Powell Wireless Commsulting, LLC
1563 W Kaibab Dr, Chandler, AZ 85248, USA</t>
  </si>
  <si>
    <t>PICS</t>
  </si>
  <si>
    <t>Shah</t>
  </si>
  <si>
    <t>for wp
T/G
Grp Stats</t>
  </si>
  <si>
    <t>for rdy2vote
T/G
Grp Stats</t>
  </si>
  <si>
    <t>WP</t>
  </si>
  <si>
    <t>Time</t>
  </si>
  <si>
    <t>Delayed ACK</t>
  </si>
  <si>
    <t>PD-DATA</t>
  </si>
  <si>
    <t>MCPS-DATA</t>
  </si>
  <si>
    <t>The definition of the PSDU field is unnecessary and could be confusing</t>
  </si>
  <si>
    <t>MCPS-Data</t>
  </si>
  <si>
    <t xml:space="preserve">Accept in Principle.
Align to format in .4i. </t>
  </si>
  <si>
    <t>Accept in Principle.
Remove TxChannel from MCPS-Data (Table 77).</t>
  </si>
  <si>
    <t>Accept in Principle.
Remove FCSLength from MCPS-Data (Table 77).</t>
  </si>
  <si>
    <t>Are Computed Tallys Correct</t>
  </si>
  <si>
    <t xml:space="preserve">Accept in Principle.
Resolved as indicated in doc. 15-11-0019-00-004g. </t>
  </si>
  <si>
    <t>Reject.
The FEC encoding process is clearly stated and explained through formulas and figures in 6.12a.1.4. The frame of data will also follow the same FEC encoding procedure. It is unnecessary to show the frame of encoded data.</t>
  </si>
  <si>
    <t>Reject.
The interleaving process is clearly stated and explained through formulas and figures in 6.12a.1.5. The frame of data will also follow the same interleaving procedure. It is unnecessary to show the frame of interleaved data.</t>
  </si>
  <si>
    <t>Accept in Principle.
Change "DataRate" in Table 31a to "SymbolRate" and change its description from "The data rate in bps" to "The symbol rate in sps". Also, Move SymbolRate entry to the bottom of Table 31a.</t>
  </si>
  <si>
    <t>Accept in Principle.
Resolved by CID 774.</t>
  </si>
  <si>
    <t>Reject.
The standard-defined PHY mode is complementary to the Generic PHY</t>
  </si>
  <si>
    <t>Reject.
The reason for splitting FSK into Narrowband FSK and FSK was to be able to express all the options in the available bits in the bit map field and have scope for future encoding. Merging the tables requires 13 bits and only 12 are available.</t>
  </si>
  <si>
    <t>Propose to Accept in Principle.
Already specified.
No change required.</t>
  </si>
  <si>
    <t>Accept in Principle.
Editors to place text in best location in final draft .</t>
  </si>
  <si>
    <t>Accept in Principle.
Editors to correct reference.</t>
  </si>
  <si>
    <t>Accept in Principle.
Change "For the 470" to "For the 450" and change "… shall support operating mode #1 and operating mode #2" to "… shall support operating mode #1 or operating mode #2".</t>
  </si>
  <si>
    <t>Accept in Principle.
Resolved by CID 570.</t>
  </si>
  <si>
    <t>Accept in Principle.
Add “The FCS field is transmitted commencing with the coefficient of the highest-order term” after line 10 on page 117.</t>
  </si>
  <si>
    <t>Accept in Principle.
The same convention from the existing baseline standard, as described in 7.2  applies. Regarding the MFR order, see resolution to CID 193.</t>
  </si>
  <si>
    <t>Monnerie</t>
  </si>
  <si>
    <t>Reject.
The modulation scheme for Generic PHY is either FSK or GFSK. No need to add filtered FSK.</t>
  </si>
  <si>
    <t>Accept in Principle.
Resolved by doc. 15-11-0012-01.</t>
  </si>
  <si>
    <t>Chang/Kent</t>
  </si>
  <si>
    <t>Accept in Principle.
Change "outmost" to "outermost".</t>
  </si>
  <si>
    <t>Accept in Principle.
"over-the-air" data rate means the data rate transmits over the air regardless the FEC is enabled or not. The wording we have now is the results of the comment resolution for D1 draft. No change is needed.</t>
  </si>
  <si>
    <t xml:space="preserve">editors note: Defer the resolution of this comment until the consolidation of Table 125c and 125d are done due to replacing FSK or GFSK with filtered FSK. </t>
  </si>
  <si>
    <t>Accept in Principle.
Resolved by CID 618.</t>
  </si>
  <si>
    <t>Accept in Principle.
Resolved as indicated in doc. 15-10-0939-03-014g.</t>
  </si>
  <si>
    <t>Accept.
Resolved as indicated in doc. 15-10-0939-03-014g.</t>
  </si>
  <si>
    <t>Assigned and Unclosed T's and G's</t>
  </si>
  <si>
    <t>Not Assigned</t>
  </si>
  <si>
    <t>[This document contains all comments from LB59 of TG4g.]</t>
  </si>
  <si>
    <t>Accept in Principle.
This parameter is replaced by NewModeSUNPageEntry from CID # 64.</t>
  </si>
  <si>
    <t xml:space="preserve">Accept in Principle.
Resolved as indicated in doc. 15-10-0872-06-004g. </t>
  </si>
  <si>
    <t>Accept in Principle.
4i has removed all of the PHY primitives. Therefore, the corresponding text in clause 6 will be removed as well.</t>
  </si>
  <si>
    <t>Accept in Principle.
Resolved as indicated in doc. 948/r3. Doc. 948/r3 points to 10/870r3 which was previously accepted at the Nov. 2010 mtg. and resolves this comment as well.</t>
  </si>
  <si>
    <t>Accept in Principle.
4i has removed all of the PHY primitives. Therefore, the corresponding text in the 4g draft will be removed as well.</t>
  </si>
  <si>
    <t xml:space="preserve">Accept in Principle.
4i has removed all of the PHY primitives. Therefore, the corresponding text in clause 6 will be removed as well. </t>
  </si>
  <si>
    <t>Accept in Principle.
4i has removed all of the PHY primitives. Therefore, the corresponding text in clause 6 will be removed as well. However, the corresponding text in Table 77 of clause 7 needs to be addressed.  Remove parameter from Table 77.</t>
  </si>
  <si>
    <t>rdy2vote2</t>
  </si>
  <si>
    <t xml:space="preserve">Accept in Principle.
Resolved as indicated in doc. 15-10-0933-00-004g. </t>
  </si>
  <si>
    <t>Accept in Principle.
Resolved as in CID 1069.</t>
  </si>
  <si>
    <t>Accept in Principle.
Resolved as in CID 811.</t>
  </si>
  <si>
    <t>Accept in Principle.
Resolved as in CID 261.</t>
  </si>
  <si>
    <t>Accept in Principle.
Resolved as in CID 168.</t>
  </si>
  <si>
    <t>Accept in Principle.
Resolved as in CID 129.</t>
  </si>
  <si>
    <t>Accept in Principle.
Resolved as in CID 135.</t>
  </si>
  <si>
    <t>Accept in Principle.
Resolved as in CID 136.</t>
  </si>
  <si>
    <t>Accept in Principle.
Resolved as in CID 132.</t>
  </si>
  <si>
    <t xml:space="preserve">Accept in Principle.
Resolved as indicated in doc. 15-11-0020-02-004g. </t>
  </si>
  <si>
    <t xml:space="preserve">Accept in Principle.
Resolved as in CID 133. </t>
  </si>
  <si>
    <t>Accept in principle.
Resolved by CID 1148.</t>
  </si>
  <si>
    <t>Accept in Principle.
Resolved as indicated in doc. 15-11-0005-03-004g.</t>
  </si>
  <si>
    <t>Reject.
Reason as indicated in doc. 15-11-0005-03-004g.</t>
  </si>
  <si>
    <t>Accept in Principle.
Resolved as in CID 279.</t>
  </si>
  <si>
    <t>Accept in Principle.
Resolved as described in doc. 15-11-0053-01-004g.</t>
  </si>
  <si>
    <t>Accept in Principle.
Resolved as per CID # 475.</t>
  </si>
  <si>
    <t>Accept in Principle.
Resolved as described in doc# 903r2 and CID# 954.</t>
  </si>
  <si>
    <t>Accept in Principle.
Resolved as in CID# 174.</t>
  </si>
  <si>
    <t>Accept in Principle.
Resolved as in CID# 175.</t>
  </si>
  <si>
    <t>Accept in Principle.
Resolved as described in doc. 15-11-0053-01-004g.
No change required.</t>
  </si>
  <si>
    <t>Accept in Principle.
Resolved as in CID# 176.</t>
  </si>
  <si>
    <t>Accept in Principle.
Resolved as in CID# 475.</t>
  </si>
  <si>
    <t>Reject.
Reason as described in doc. 15-11-0053-01-004g.</t>
  </si>
  <si>
    <t>Accept in Principle. 
Add the BT definition to Clause 3: 
Shaping parameter for filtered FSK modulation, where B is the 3dB bandwidth of the shaping filter and T is the FSK symbol period.</t>
  </si>
  <si>
    <t>Accept in Principle.
Insert the following text on page 41, line 8: The receiving device validates the BCH(15,11) codeword and then the Parity Check field. If either validation fails, the receiver terminates the receive procedure; otherwise the receiver continues processing received symbols to decode the subsequent PPDU.</t>
  </si>
  <si>
    <t>Accept in Principle.
As the commenter points out the PHY mode of the ACK is not specified in the draft. 
Delete text "Once the reception of the following frame is completed, the mode of operation of the receiver goes back to its previous mode." in line 48-49 of page 67.
Add the following paragraph after line 3 of page 68:
"Reception of the new mode PPDU starts settlingDelay microseconds after the end of the mode switch PPDU. The reception and rejection of the following frame follows the same mechanism described in 7.5.6.2. When the new mode PPDU has been received, the receiver shall return to the mode specified by phyCurrentSUNPageEntry within the SIFS or LIFS period, depending on the received frame length (see 7.5.1.3). If the transmission of an ACK is requested by the transmitter, the ACK is transmitted using the PHY mode specified by phyCurrentSUNPageEntry."</t>
  </si>
  <si>
    <t>Accept in Principle.
Delete the line "The Mode Switch Parameter Entry table is defined by the NHL."</t>
  </si>
  <si>
    <t>Accept in Principle.
Add text "This parameter is only valid for MR-FSK PHY" to the end of the Description for ModeSwitch.</t>
  </si>
  <si>
    <t>Accept in Principle.
Add text "This parameter is only valid for MR-FSK PHY" to the end of the Description for ModeSwitchParameterEntry.</t>
  </si>
  <si>
    <t>oq</t>
  </si>
  <si>
    <t>Accept in Principle.
On page 60, lines 52-54 to read as:  "In the case of filtered
4FSK the measured frequency deviation, f, at Ts/2 shall be constrained to the range 12% fdev &lt; |f| &lt; 50% fdev
for the inner levels," to "In the case of filtered
4FSK the measured frequency deviation, f, at Ts/2 shall be constrained to the range 8% fdev &lt; |f| &lt; 58% fdev
for the inner levels,".
Also change Fig. 65p to reflect his as well.</t>
  </si>
  <si>
    <t>Accept in Principle.
Resolved as in CID #164.</t>
  </si>
  <si>
    <t>Accept in Principle.
Re-write equation as: T &lt;= min..., for all combinations of R, h and F for each mode supported by the device, where R is the symbol rate...</t>
  </si>
  <si>
    <t>per</t>
  </si>
  <si>
    <t>Accept in Principle.
Add following definition to Clause 3 - The ratio of the sum of all transmission times to a total period during a specified period of continuous operation.</t>
  </si>
  <si>
    <t>15-10-0852-14-004g-LB59-Comments.xls</t>
  </si>
  <si>
    <t>Tuesday, January 18, 2011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</si>
</sst>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6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sz val="8"/>
      <name val="Arial"/>
      <family val="2"/>
    </font>
    <font>
      <sz val="10"/>
      <name val="Symbol"/>
      <family val="1"/>
    </font>
    <font>
      <u val="single"/>
      <sz val="10"/>
      <name val="Arial"/>
      <family val="2"/>
    </font>
    <font>
      <vertAlign val="superscript"/>
      <sz val="10"/>
      <name val="Arial"/>
      <family val="2"/>
    </font>
    <font>
      <i/>
      <sz val="9"/>
      <name val="TimesNewRomanPSMT"/>
      <family val="1"/>
    </font>
    <font>
      <vertAlign val="subscript"/>
      <sz val="10"/>
      <name val="Arial"/>
      <family val="2"/>
    </font>
    <font>
      <vertAlign val="subscript"/>
      <sz val="9"/>
      <name val="Arial"/>
      <family val="2"/>
    </font>
    <font>
      <i/>
      <u val="single"/>
      <sz val="10"/>
      <name val="Arial"/>
      <family val="2"/>
    </font>
    <font>
      <i/>
      <vertAlign val="subscript"/>
      <sz val="10"/>
      <name val="Arial"/>
      <family val="2"/>
    </font>
    <font>
      <strike/>
      <sz val="10"/>
      <name val="Arial"/>
      <family val="2"/>
    </font>
    <font>
      <b/>
      <sz val="8"/>
      <color indexed="8"/>
      <name val="Tahoma"/>
      <family val="2"/>
    </font>
    <font>
      <b/>
      <sz val="12"/>
      <name val="Arial"/>
      <family val="2"/>
    </font>
    <font>
      <sz val="12"/>
      <name val="Arial"/>
      <family val="2"/>
    </font>
    <font>
      <b/>
      <sz val="10"/>
      <color indexed="9"/>
      <name val="Arial"/>
      <family val="2"/>
    </font>
    <font>
      <sz val="8"/>
      <name val="Tahoma"/>
      <family val="0"/>
    </font>
    <font>
      <b/>
      <sz val="8"/>
      <name val="Tahoma"/>
      <family val="0"/>
    </font>
    <font>
      <b/>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7">
    <xf numFmtId="0" fontId="0" fillId="0" borderId="0" xfId="0" applyAlignment="1">
      <alignment/>
    </xf>
    <xf numFmtId="0" fontId="0" fillId="0" borderId="0" xfId="57">
      <alignment/>
      <protection/>
    </xf>
    <xf numFmtId="0" fontId="2" fillId="0" borderId="0" xfId="57" applyFont="1">
      <alignment/>
      <protection/>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xf>
    <xf numFmtId="0" fontId="0" fillId="0" borderId="0" xfId="0" applyAlignment="1">
      <alignment horizontal="center" vertical="top" wrapText="1"/>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Alignment="1">
      <alignment horizontal="center" vertical="top"/>
    </xf>
    <xf numFmtId="0" fontId="0" fillId="0" borderId="0" xfId="0" applyFont="1" applyAlignment="1">
      <alignment horizontal="left"/>
    </xf>
    <xf numFmtId="0" fontId="0" fillId="0" borderId="0" xfId="0" applyFill="1" applyAlignment="1">
      <alignment horizontal="center" vertical="top"/>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NumberFormat="1" applyFont="1" applyAlignment="1">
      <alignment/>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Alignment="1">
      <alignment/>
    </xf>
    <xf numFmtId="0" fontId="21" fillId="0" borderId="0" xfId="0" applyFont="1" applyAlignment="1">
      <alignment/>
    </xf>
    <xf numFmtId="0" fontId="9"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22"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0" fillId="0" borderId="0" xfId="0" applyNumberFormat="1" applyAlignment="1">
      <alignment horizontal="center" vertical="top" wrapText="1"/>
    </xf>
    <xf numFmtId="49"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top" wrapText="1"/>
    </xf>
    <xf numFmtId="170"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170" fontId="0" fillId="0" borderId="0" xfId="0" applyNumberFormat="1" applyAlignment="1">
      <alignment vertical="top" wrapText="1"/>
    </xf>
    <xf numFmtId="0" fontId="0" fillId="0" borderId="0" xfId="0" applyFont="1" applyFill="1" applyAlignment="1">
      <alignment vertical="top" wrapText="1"/>
    </xf>
    <xf numFmtId="170" fontId="0" fillId="0" borderId="0" xfId="0" applyNumberFormat="1" applyFont="1" applyFill="1" applyAlignment="1">
      <alignment horizontal="center" vertical="top" wrapText="1"/>
    </xf>
    <xf numFmtId="170" fontId="0" fillId="0" borderId="0" xfId="0" applyNumberFormat="1" applyFill="1" applyAlignment="1">
      <alignment horizontal="center" vertical="top" wrapText="1"/>
    </xf>
    <xf numFmtId="170" fontId="0" fillId="0" borderId="0" xfId="0" applyNumberFormat="1" applyAlignment="1">
      <alignment horizontal="center" vertical="top" wrapText="1"/>
    </xf>
    <xf numFmtId="0" fontId="22" fillId="0" borderId="0" xfId="0" applyFont="1" applyAlignment="1">
      <alignment horizontal="right" vertical="center"/>
    </xf>
    <xf numFmtId="0" fontId="22"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22" fillId="0" borderId="13" xfId="0" applyNumberFormat="1" applyFont="1" applyBorder="1" applyAlignment="1">
      <alignment/>
    </xf>
    <xf numFmtId="0" fontId="62" fillId="0" borderId="0" xfId="0" applyFont="1" applyFill="1" applyAlignment="1">
      <alignment horizontal="left" vertical="top" wrapText="1"/>
    </xf>
    <xf numFmtId="0" fontId="0" fillId="0" borderId="0" xfId="0" applyFont="1" applyFill="1" applyAlignment="1">
      <alignment horizontal="center" vertical="top"/>
    </xf>
    <xf numFmtId="0" fontId="0" fillId="0" borderId="0" xfId="0" applyNumberFormat="1" applyFont="1" applyFill="1" applyAlignment="1">
      <alignment horizontal="left" vertical="top" wrapText="1"/>
    </xf>
    <xf numFmtId="1" fontId="0" fillId="0" borderId="0" xfId="0" applyNumberFormat="1" applyFill="1" applyAlignment="1">
      <alignment horizontal="center" vertical="top" wrapText="1"/>
    </xf>
    <xf numFmtId="16" fontId="0" fillId="0" borderId="0" xfId="0" applyNumberForma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165" fontId="0" fillId="0" borderId="0" xfId="0" applyNumberFormat="1" applyFont="1" applyFill="1" applyAlignment="1">
      <alignment horizontal="left" vertical="top" wrapText="1"/>
    </xf>
    <xf numFmtId="0" fontId="0" fillId="0" borderId="0" xfId="0" applyFont="1" applyFill="1" applyAlignment="1">
      <alignment horizontal="center" vertical="top"/>
    </xf>
    <xf numFmtId="0" fontId="0" fillId="0" borderId="0" xfId="0" applyFont="1" applyFill="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49" fontId="0" fillId="0" borderId="0" xfId="0" applyNumberFormat="1" applyFont="1" applyFill="1" applyAlignment="1">
      <alignment horizontal="center" vertical="top" wrapText="1"/>
    </xf>
    <xf numFmtId="0" fontId="0" fillId="0" borderId="0" xfId="0" applyFill="1" applyAlignment="1" quotePrefix="1">
      <alignment horizontal="left" vertical="top" wrapText="1"/>
    </xf>
    <xf numFmtId="0" fontId="0" fillId="0" borderId="0" xfId="0" applyNumberFormat="1"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vertical="top" wrapText="1"/>
    </xf>
    <xf numFmtId="49" fontId="0" fillId="0" borderId="0" xfId="0" applyNumberFormat="1" applyAlignment="1">
      <alignment horizontal="left" vertical="top" wrapText="1"/>
    </xf>
    <xf numFmtId="165" fontId="0" fillId="0" borderId="0" xfId="0" applyNumberFormat="1" applyFont="1" applyAlignment="1">
      <alignment horizontal="left" vertical="top" wrapText="1"/>
    </xf>
    <xf numFmtId="170"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49" fontId="0" fillId="0" borderId="0" xfId="0" applyNumberFormat="1" applyFont="1" applyAlignment="1">
      <alignment horizontal="left" vertical="top" wrapText="1"/>
    </xf>
    <xf numFmtId="49" fontId="0" fillId="0" borderId="0" xfId="0" applyNumberFormat="1" applyFont="1" applyFill="1" applyAlignment="1">
      <alignment horizontal="center" vertical="top" wrapText="1"/>
    </xf>
    <xf numFmtId="0" fontId="6" fillId="0" borderId="0" xfId="0" applyFont="1" applyFill="1" applyBorder="1" applyAlignment="1">
      <alignment horizontal="center" vertical="top" wrapText="1"/>
    </xf>
    <xf numFmtId="0" fontId="0" fillId="0" borderId="0" xfId="0" applyFont="1" applyFill="1" applyAlignment="1" quotePrefix="1">
      <alignment horizontal="center" vertical="top" wrapText="1"/>
    </xf>
    <xf numFmtId="170" fontId="0" fillId="0" borderId="0" xfId="0" applyNumberFormat="1" applyFont="1" applyFill="1" applyAlignment="1">
      <alignment vertical="top" wrapText="1"/>
    </xf>
    <xf numFmtId="0" fontId="0" fillId="0" borderId="0" xfId="0" applyNumberFormat="1" applyFill="1" applyAlignment="1">
      <alignment horizontal="center"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0" fillId="0" borderId="0" xfId="0" applyFont="1" applyAlignment="1">
      <alignment horizontal="center" vertical="top" wrapText="1"/>
    </xf>
    <xf numFmtId="0" fontId="8" fillId="0" borderId="0" xfId="0" applyFont="1" applyAlignment="1">
      <alignment vertical="top" wrapText="1"/>
    </xf>
    <xf numFmtId="170" fontId="0" fillId="0" borderId="0" xfId="0" applyNumberFormat="1" applyFont="1" applyFill="1" applyAlignment="1">
      <alignment vertical="top" wrapText="1"/>
    </xf>
    <xf numFmtId="170" fontId="0" fillId="0" borderId="0" xfId="0" applyNumberFormat="1" applyFont="1" applyFill="1" applyAlignment="1">
      <alignment horizontal="center" vertical="top" wrapText="1"/>
    </xf>
    <xf numFmtId="170" fontId="0" fillId="0" borderId="0" xfId="0" applyNumberFormat="1" applyFont="1" applyAlignment="1">
      <alignment horizontal="center" vertical="top" wrapText="1"/>
    </xf>
    <xf numFmtId="170" fontId="0" fillId="0" borderId="0" xfId="0" applyNumberFormat="1" applyFont="1" applyAlignment="1">
      <alignment horizontal="center" vertical="top" wrapText="1"/>
    </xf>
    <xf numFmtId="170" fontId="0" fillId="35" borderId="0" xfId="0" applyNumberFormat="1" applyFont="1" applyFill="1" applyAlignment="1">
      <alignment horizontal="left" vertical="top" wrapText="1"/>
    </xf>
    <xf numFmtId="0" fontId="0" fillId="35" borderId="0" xfId="0" applyFont="1" applyFill="1" applyAlignment="1">
      <alignment horizontal="center" vertical="top"/>
    </xf>
    <xf numFmtId="0" fontId="6" fillId="35" borderId="0" xfId="0" applyFont="1" applyFill="1" applyAlignment="1">
      <alignment horizontal="center" vertical="top" wrapText="1"/>
    </xf>
    <xf numFmtId="0" fontId="9" fillId="35" borderId="0" xfId="0" applyFont="1" applyFill="1" applyAlignment="1">
      <alignment horizontal="left" vertical="top" wrapText="1"/>
    </xf>
    <xf numFmtId="14" fontId="0" fillId="35" borderId="0" xfId="0" applyNumberFormat="1" applyFont="1" applyFill="1" applyAlignment="1">
      <alignment horizontal="center" vertical="top" wrapText="1"/>
    </xf>
    <xf numFmtId="0" fontId="0" fillId="35" borderId="0" xfId="0" applyFont="1" applyFill="1" applyAlignment="1">
      <alignment vertical="top" wrapText="1"/>
    </xf>
    <xf numFmtId="49" fontId="0" fillId="35" borderId="0" xfId="0" applyNumberFormat="1" applyFont="1" applyFill="1" applyAlignment="1">
      <alignment horizontal="left" vertical="top" wrapText="1"/>
    </xf>
    <xf numFmtId="1" fontId="0" fillId="35" borderId="0" xfId="0" applyNumberFormat="1" applyFill="1" applyAlignment="1">
      <alignment horizontal="center" vertical="top" wrapText="1"/>
    </xf>
    <xf numFmtId="49" fontId="0" fillId="35" borderId="0" xfId="0" applyNumberFormat="1" applyFont="1" applyFill="1" applyAlignment="1">
      <alignment horizontal="center" vertical="top" wrapText="1"/>
    </xf>
    <xf numFmtId="170" fontId="0" fillId="35" borderId="0" xfId="0" applyNumberFormat="1" applyFont="1" applyFill="1" applyAlignment="1">
      <alignment horizontal="center" vertical="top" wrapText="1"/>
    </xf>
    <xf numFmtId="170" fontId="0" fillId="35" borderId="0" xfId="0" applyNumberFormat="1" applyFont="1" applyFill="1" applyAlignment="1">
      <alignment vertical="top" wrapText="1"/>
    </xf>
    <xf numFmtId="16" fontId="0" fillId="35" borderId="0" xfId="0" applyNumberFormat="1" applyFill="1" applyAlignment="1">
      <alignment horizontal="center" vertical="top" wrapText="1"/>
    </xf>
    <xf numFmtId="49" fontId="0" fillId="35" borderId="0" xfId="0" applyNumberFormat="1" applyFont="1" applyFill="1" applyAlignment="1">
      <alignment horizontal="center" vertical="top" wrapText="1"/>
    </xf>
    <xf numFmtId="0" fontId="0" fillId="35" borderId="0" xfId="0" applyNumberFormat="1" applyFill="1" applyAlignment="1">
      <alignment horizontal="center" vertical="top" wrapText="1"/>
    </xf>
    <xf numFmtId="170" fontId="0" fillId="35" borderId="0" xfId="0" applyNumberFormat="1" applyFill="1" applyAlignment="1">
      <alignment horizontal="left" vertical="top" wrapText="1"/>
    </xf>
    <xf numFmtId="0" fontId="0" fillId="35" borderId="0" xfId="0" applyNumberFormat="1" applyFill="1" applyAlignment="1">
      <alignment horizontal="left" vertical="top" wrapText="1"/>
    </xf>
    <xf numFmtId="0" fontId="8" fillId="35" borderId="0" xfId="0" applyFont="1" applyFill="1" applyAlignment="1">
      <alignment vertical="top" wrapText="1"/>
    </xf>
    <xf numFmtId="49" fontId="8" fillId="35" borderId="0" xfId="0" applyNumberFormat="1" applyFont="1" applyFill="1" applyAlignment="1">
      <alignment horizontal="center" vertical="top" wrapText="1"/>
    </xf>
    <xf numFmtId="170" fontId="8" fillId="35" borderId="0" xfId="0" applyNumberFormat="1" applyFont="1" applyFill="1" applyAlignment="1">
      <alignment horizontal="center" vertical="top" wrapText="1"/>
    </xf>
    <xf numFmtId="0" fontId="0" fillId="35" borderId="0" xfId="0" applyFill="1" applyBorder="1" applyAlignment="1">
      <alignment horizontal="left" vertical="top" wrapText="1"/>
    </xf>
    <xf numFmtId="0" fontId="62" fillId="35" borderId="0" xfId="0" applyFont="1" applyFill="1" applyAlignment="1">
      <alignment horizontal="left" vertical="top" wrapText="1"/>
    </xf>
    <xf numFmtId="49" fontId="0" fillId="35" borderId="0" xfId="0" applyNumberFormat="1" applyFont="1" applyFill="1" applyAlignment="1">
      <alignment horizontal="center" vertical="top" wrapText="1"/>
    </xf>
    <xf numFmtId="0" fontId="0" fillId="35" borderId="0" xfId="0" applyFill="1" applyAlignment="1">
      <alignment wrapText="1"/>
    </xf>
    <xf numFmtId="170" fontId="0" fillId="35" borderId="0" xfId="0" applyNumberFormat="1" applyFont="1" applyFill="1" applyAlignment="1">
      <alignment horizontal="center" vertical="top" wrapText="1"/>
    </xf>
    <xf numFmtId="0" fontId="0" fillId="35" borderId="0" xfId="48" applyFont="1" applyFill="1" applyAlignment="1">
      <alignment horizontal="center" vertical="top" wrapText="1"/>
    </xf>
    <xf numFmtId="0" fontId="0" fillId="35" borderId="0" xfId="48" applyFont="1" applyFill="1" applyAlignment="1">
      <alignment horizontal="left" vertical="top" wrapText="1"/>
    </xf>
    <xf numFmtId="49" fontId="0" fillId="35" borderId="0" xfId="48" applyNumberFormat="1" applyFont="1" applyFill="1" applyAlignment="1">
      <alignment horizontal="center" vertical="top" wrapText="1"/>
    </xf>
    <xf numFmtId="170" fontId="0" fillId="35" borderId="0" xfId="48" applyNumberFormat="1" applyFont="1" applyFill="1" applyAlignment="1">
      <alignment horizontal="center" vertical="top" wrapText="1"/>
    </xf>
    <xf numFmtId="0" fontId="0" fillId="35" borderId="0" xfId="48" applyFont="1" applyFill="1" applyAlignment="1">
      <alignment horizontal="center" vertical="top"/>
    </xf>
    <xf numFmtId="0" fontId="0" fillId="35" borderId="0" xfId="48" applyFont="1" applyFill="1" applyAlignment="1">
      <alignment vertical="top" wrapText="1"/>
    </xf>
    <xf numFmtId="170" fontId="0" fillId="35" borderId="0" xfId="48" applyNumberFormat="1" applyFont="1" applyFill="1" applyAlignment="1">
      <alignment vertical="top" wrapText="1"/>
    </xf>
    <xf numFmtId="0" fontId="8" fillId="0" borderId="0" xfId="0" applyFont="1" applyFill="1" applyAlignment="1">
      <alignment vertical="top" wrapText="1"/>
    </xf>
    <xf numFmtId="0" fontId="46" fillId="0" borderId="0" xfId="39" applyFill="1" applyAlignment="1">
      <alignment vertical="top" wrapText="1"/>
    </xf>
    <xf numFmtId="0" fontId="46" fillId="35" borderId="0" xfId="39" applyFill="1" applyAlignment="1">
      <alignment horizontal="center" vertical="top" wrapText="1"/>
    </xf>
    <xf numFmtId="0" fontId="46" fillId="35" borderId="0" xfId="39" applyFill="1" applyAlignment="1">
      <alignment horizontal="left" vertical="top" wrapText="1"/>
    </xf>
    <xf numFmtId="49" fontId="46" fillId="35" borderId="0" xfId="39" applyNumberFormat="1" applyFill="1" applyAlignment="1">
      <alignment horizontal="center" vertical="top" wrapText="1"/>
    </xf>
    <xf numFmtId="170" fontId="46" fillId="35" borderId="0" xfId="39" applyNumberFormat="1" applyFill="1" applyAlignment="1">
      <alignment horizontal="center" vertical="top" wrapText="1"/>
    </xf>
    <xf numFmtId="0" fontId="46" fillId="35" borderId="0" xfId="39" applyFill="1" applyAlignment="1">
      <alignment horizontal="center" vertical="top"/>
    </xf>
    <xf numFmtId="0" fontId="46" fillId="35" borderId="0" xfId="39" applyFill="1" applyAlignment="1">
      <alignment vertical="top" wrapText="1"/>
    </xf>
    <xf numFmtId="170" fontId="46" fillId="35" borderId="0" xfId="39" applyNumberFormat="1" applyFill="1" applyAlignment="1">
      <alignment vertical="top" wrapText="1"/>
    </xf>
    <xf numFmtId="0" fontId="0" fillId="35" borderId="0" xfId="39" applyFont="1" applyFill="1" applyAlignment="1">
      <alignment horizontal="center" vertical="top" wrapText="1"/>
    </xf>
    <xf numFmtId="0" fontId="0" fillId="35" borderId="0" xfId="39" applyFont="1" applyFill="1" applyAlignment="1">
      <alignment horizontal="left" vertical="top" wrapText="1"/>
    </xf>
    <xf numFmtId="49" fontId="0" fillId="35" borderId="0" xfId="39" applyNumberFormat="1" applyFont="1" applyFill="1" applyAlignment="1">
      <alignment horizontal="center" vertical="top" wrapText="1"/>
    </xf>
    <xf numFmtId="170" fontId="0" fillId="35" borderId="0" xfId="39" applyNumberFormat="1" applyFont="1" applyFill="1" applyAlignment="1">
      <alignment horizontal="center" vertical="top" wrapText="1"/>
    </xf>
    <xf numFmtId="0" fontId="0" fillId="35" borderId="0" xfId="39" applyFont="1" applyFill="1" applyAlignment="1">
      <alignment horizontal="center" vertical="top"/>
    </xf>
    <xf numFmtId="0" fontId="0" fillId="35" borderId="0" xfId="39" applyFont="1" applyFill="1" applyAlignment="1">
      <alignment vertical="top" wrapText="1"/>
    </xf>
    <xf numFmtId="170" fontId="0" fillId="35" borderId="0" xfId="39" applyNumberFormat="1" applyFont="1" applyFill="1" applyAlignment="1">
      <alignment vertical="top" wrapText="1"/>
    </xf>
    <xf numFmtId="0" fontId="0" fillId="35" borderId="0" xfId="39" applyNumberFormat="1" applyFont="1" applyFill="1" applyAlignment="1">
      <alignment horizontal="left" vertical="top" wrapText="1"/>
    </xf>
    <xf numFmtId="49" fontId="0" fillId="35" borderId="0" xfId="39" applyNumberFormat="1" applyFont="1" applyFill="1" applyAlignment="1">
      <alignment horizontal="left" vertical="top" wrapText="1"/>
    </xf>
    <xf numFmtId="16" fontId="0" fillId="35" borderId="0" xfId="0" applyNumberFormat="1" applyFont="1" applyFill="1" applyAlignment="1" quotePrefix="1">
      <alignment horizontal="center" vertical="top" wrapText="1"/>
    </xf>
    <xf numFmtId="170" fontId="0" fillId="35" borderId="0" xfId="0" applyNumberFormat="1" applyFont="1" applyFill="1" applyAlignment="1">
      <alignment horizontal="center" vertical="top" wrapText="1"/>
    </xf>
    <xf numFmtId="49" fontId="1" fillId="0" borderId="0" xfId="57" applyNumberFormat="1" applyFont="1" applyAlignment="1">
      <alignment horizontal="left"/>
      <protection/>
    </xf>
    <xf numFmtId="0" fontId="1" fillId="0" borderId="0" xfId="0" applyFont="1" applyAlignment="1">
      <alignment/>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0" fontId="0" fillId="35" borderId="0" xfId="0" applyFont="1" applyFill="1" applyAlignment="1">
      <alignment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0" fontId="0" fillId="35" borderId="0" xfId="0" applyFill="1" applyAlignment="1" quotePrefix="1">
      <alignment horizontal="center" vertical="top" wrapText="1"/>
    </xf>
    <xf numFmtId="0" fontId="0" fillId="35" borderId="0" xfId="0" applyFont="1" applyFill="1" applyAlignment="1">
      <alignment horizontal="center" vertical="top"/>
    </xf>
    <xf numFmtId="49" fontId="0" fillId="35" borderId="0" xfId="0" applyNumberFormat="1" applyFill="1" applyAlignment="1">
      <alignment horizontal="left" vertical="top" wrapText="1"/>
    </xf>
    <xf numFmtId="0" fontId="8" fillId="35" borderId="0" xfId="0" applyFont="1" applyFill="1" applyAlignment="1">
      <alignment horizontal="lef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170" fontId="0" fillId="35" borderId="0" xfId="0" applyNumberFormat="1" applyFont="1" applyFill="1" applyAlignment="1">
      <alignmen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0" fontId="0" fillId="0" borderId="0" xfId="48" applyFont="1" applyFill="1" applyAlignment="1">
      <alignment vertical="top" wrapText="1"/>
    </xf>
    <xf numFmtId="0" fontId="0" fillId="0" borderId="0" xfId="39" applyFont="1" applyFill="1" applyAlignment="1">
      <alignment horizontal="center" vertical="top" wrapText="1"/>
    </xf>
    <xf numFmtId="0" fontId="0" fillId="0" borderId="0" xfId="39" applyFont="1" applyFill="1" applyAlignment="1">
      <alignment vertical="top" wrapText="1"/>
    </xf>
    <xf numFmtId="0" fontId="46" fillId="0" borderId="0" xfId="39" applyFill="1" applyAlignment="1">
      <alignment horizontal="center" vertical="top" wrapText="1"/>
    </xf>
    <xf numFmtId="0" fontId="0" fillId="0" borderId="0" xfId="48" applyFont="1" applyFill="1" applyAlignment="1">
      <alignment horizontal="center" vertical="top" wrapText="1"/>
    </xf>
    <xf numFmtId="0" fontId="0" fillId="35" borderId="0" xfId="0" applyNumberFormat="1" applyFill="1" applyAlignment="1" applyProtection="1">
      <alignment horizontal="left" vertical="top" wrapText="1"/>
      <protection/>
    </xf>
    <xf numFmtId="0" fontId="6" fillId="0" borderId="0" xfId="0" applyFont="1" applyAlignment="1">
      <alignment horizontal="center" wrapText="1"/>
    </xf>
    <xf numFmtId="0" fontId="0" fillId="0" borderId="0" xfId="0" applyAlignment="1">
      <alignment horizontal="center"/>
    </xf>
    <xf numFmtId="0" fontId="26" fillId="0" borderId="0" xfId="0" applyFont="1" applyAlignment="1">
      <alignment horizontal="center"/>
    </xf>
    <xf numFmtId="49" fontId="6" fillId="0" borderId="0" xfId="0" applyNumberFormat="1" applyFont="1" applyFill="1" applyBorder="1" applyAlignment="1">
      <alignment horizontal="center" vertical="top" wrapText="1"/>
    </xf>
    <xf numFmtId="49" fontId="6" fillId="35" borderId="0" xfId="0" applyNumberFormat="1" applyFont="1" applyFill="1" applyBorder="1" applyAlignment="1">
      <alignment horizontal="center" vertical="top" wrapText="1"/>
    </xf>
    <xf numFmtId="49" fontId="0" fillId="35" borderId="0" xfId="39"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49" fontId="46" fillId="35" borderId="0" xfId="39" applyNumberFormat="1" applyFill="1" applyBorder="1" applyAlignment="1">
      <alignment horizontal="center" vertical="top" wrapText="1"/>
    </xf>
    <xf numFmtId="49" fontId="0" fillId="35" borderId="0" xfId="0" applyNumberFormat="1" applyFont="1" applyFill="1" applyBorder="1" applyAlignment="1">
      <alignment horizontal="center" vertical="top" wrapText="1"/>
    </xf>
    <xf numFmtId="49" fontId="0" fillId="35" borderId="0" xfId="48"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applyAlignment="1">
      <alignment/>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B1" sqref="B1"/>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144" t="s">
        <v>3020</v>
      </c>
      <c r="C1" s="2"/>
      <c r="D1" s="145" t="s">
        <v>3152</v>
      </c>
    </row>
    <row r="3" ht="18.75">
      <c r="C3" s="3" t="s">
        <v>0</v>
      </c>
    </row>
    <row r="4" ht="18.75">
      <c r="C4" s="3" t="s">
        <v>1</v>
      </c>
    </row>
    <row r="5" ht="18.75">
      <c r="B5" s="3"/>
    </row>
    <row r="6" spans="2:4" ht="15.75" customHeight="1">
      <c r="B6" s="4" t="s">
        <v>2</v>
      </c>
      <c r="C6" s="183" t="s">
        <v>3</v>
      </c>
      <c r="D6" s="183"/>
    </row>
    <row r="7" spans="2:4" ht="18.75" customHeight="1">
      <c r="B7" s="4" t="s">
        <v>4</v>
      </c>
      <c r="C7" s="184" t="s">
        <v>5</v>
      </c>
      <c r="D7" s="184"/>
    </row>
    <row r="8" spans="2:4" ht="15.75" customHeight="1">
      <c r="B8" s="4" t="s">
        <v>6</v>
      </c>
      <c r="C8" s="185" t="s">
        <v>3153</v>
      </c>
      <c r="D8" s="185"/>
    </row>
    <row r="9" spans="2:4" ht="14.25" customHeight="1">
      <c r="B9" s="183" t="s">
        <v>7</v>
      </c>
      <c r="C9" s="4" t="s">
        <v>406</v>
      </c>
      <c r="D9" s="4" t="s">
        <v>3063</v>
      </c>
    </row>
    <row r="10" spans="2:4" ht="63">
      <c r="B10" s="183"/>
      <c r="C10" s="6" t="s">
        <v>3065</v>
      </c>
      <c r="D10" s="6" t="s">
        <v>3064</v>
      </c>
    </row>
    <row r="11" spans="2:4" ht="31.5">
      <c r="B11" s="183"/>
      <c r="C11" s="6" t="s">
        <v>3062</v>
      </c>
      <c r="D11" s="6" t="s">
        <v>3021</v>
      </c>
    </row>
    <row r="12" spans="2:4" ht="15.75">
      <c r="B12" s="183"/>
      <c r="C12" s="7"/>
      <c r="D12" s="8"/>
    </row>
    <row r="13" spans="2:4" ht="14.25" customHeight="1">
      <c r="B13" s="183" t="s">
        <v>8</v>
      </c>
      <c r="C13" s="9" t="s">
        <v>2452</v>
      </c>
      <c r="D13" s="4"/>
    </row>
    <row r="14" spans="2:4" ht="15.75" customHeight="1">
      <c r="B14" s="183"/>
      <c r="C14" s="186"/>
      <c r="D14" s="186"/>
    </row>
    <row r="15" spans="2:3" ht="15.75">
      <c r="B15" s="183"/>
      <c r="C15" s="10"/>
    </row>
    <row r="16" spans="2:4" ht="15.75" customHeight="1">
      <c r="B16" s="4" t="s">
        <v>9</v>
      </c>
      <c r="C16" s="183" t="s">
        <v>10</v>
      </c>
      <c r="D16" s="183"/>
    </row>
    <row r="17" spans="2:4" s="11" customFormat="1" ht="20.25" customHeight="1">
      <c r="B17" s="4" t="s">
        <v>11</v>
      </c>
      <c r="C17" s="183" t="s">
        <v>3107</v>
      </c>
      <c r="D17" s="183"/>
    </row>
    <row r="18" spans="2:4" s="11" customFormat="1" ht="84" customHeight="1">
      <c r="B18" s="5" t="s">
        <v>12</v>
      </c>
      <c r="C18" s="183" t="s">
        <v>13</v>
      </c>
      <c r="D18" s="183"/>
    </row>
    <row r="19" spans="2:4" s="11" customFormat="1" ht="36.75" customHeight="1">
      <c r="B19" s="7" t="s">
        <v>14</v>
      </c>
      <c r="C19" s="183" t="s">
        <v>15</v>
      </c>
      <c r="D19" s="183"/>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1189"/>
  <sheetViews>
    <sheetView zoomScalePageLayoutView="0" workbookViewId="0" topLeftCell="A1">
      <pane xSplit="2" ySplit="1" topLeftCell="C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6.7109375" style="20" customWidth="1"/>
    <col min="2" max="3" width="20.7109375" style="14" customWidth="1"/>
    <col min="4" max="4" width="9.140625" style="20" customWidth="1"/>
    <col min="5" max="5" width="10.421875" style="20" customWidth="1"/>
    <col min="6" max="6" width="11.00390625" style="20" customWidth="1"/>
    <col min="7" max="7" width="9.7109375" style="20" customWidth="1"/>
    <col min="8" max="8" width="6.57421875" style="20" customWidth="1"/>
    <col min="9" max="9" width="27.00390625" style="14" customWidth="1"/>
    <col min="10" max="10" width="33.28125" style="14" customWidth="1"/>
    <col min="11" max="11" width="25.7109375" style="21" customWidth="1"/>
    <col min="12" max="12" width="12.7109375" style="40" customWidth="1"/>
    <col min="13" max="13" width="12.7109375" style="51" customWidth="1"/>
    <col min="14" max="14" width="15.7109375" style="14" customWidth="1"/>
    <col min="15" max="15" width="18.00390625" style="20" customWidth="1"/>
    <col min="16" max="16" width="16.7109375" style="14" customWidth="1"/>
    <col min="17" max="17" width="20.7109375" style="45" customWidth="1"/>
    <col min="18" max="18" width="20.7109375" style="44" customWidth="1"/>
    <col min="19" max="24" width="10.7109375" style="20" customWidth="1"/>
    <col min="25" max="25" width="12.7109375" style="51" customWidth="1"/>
    <col min="26" max="26" width="15.7109375" style="181" customWidth="1"/>
    <col min="27" max="27" width="8.7109375" style="44" customWidth="1"/>
    <col min="28" max="28" width="15.7109375" style="20" customWidth="1"/>
    <col min="29" max="16384" width="8.8515625" style="44" customWidth="1"/>
  </cols>
  <sheetData>
    <row r="1" spans="1:28" s="43" customFormat="1" ht="51">
      <c r="A1" s="29" t="s">
        <v>2557</v>
      </c>
      <c r="B1" s="28" t="s">
        <v>16</v>
      </c>
      <c r="C1" s="28" t="s">
        <v>17</v>
      </c>
      <c r="D1" s="28" t="s">
        <v>18</v>
      </c>
      <c r="E1" s="28" t="s">
        <v>19</v>
      </c>
      <c r="F1" s="28" t="s">
        <v>20</v>
      </c>
      <c r="G1" s="28" t="s">
        <v>21</v>
      </c>
      <c r="H1" s="28" t="s">
        <v>22</v>
      </c>
      <c r="I1" s="28" t="s">
        <v>23</v>
      </c>
      <c r="J1" s="28" t="s">
        <v>24</v>
      </c>
      <c r="K1" s="28" t="s">
        <v>2553</v>
      </c>
      <c r="L1" s="42" t="s">
        <v>2554</v>
      </c>
      <c r="M1" s="29" t="s">
        <v>2555</v>
      </c>
      <c r="N1" s="29" t="s">
        <v>2556</v>
      </c>
      <c r="O1" s="28" t="s">
        <v>25</v>
      </c>
      <c r="P1" s="29" t="s">
        <v>2558</v>
      </c>
      <c r="Q1" s="29" t="s">
        <v>2559</v>
      </c>
      <c r="R1" s="29" t="s">
        <v>2560</v>
      </c>
      <c r="S1" s="29" t="s">
        <v>2561</v>
      </c>
      <c r="T1" s="29" t="s">
        <v>2562</v>
      </c>
      <c r="U1" s="29" t="s">
        <v>2673</v>
      </c>
      <c r="V1" s="29" t="s">
        <v>2674</v>
      </c>
      <c r="W1" s="29" t="s">
        <v>3068</v>
      </c>
      <c r="X1" s="29" t="s">
        <v>3069</v>
      </c>
      <c r="Y1" s="29" t="s">
        <v>2563</v>
      </c>
      <c r="Z1" s="42" t="s">
        <v>2564</v>
      </c>
      <c r="AA1" s="28" t="s">
        <v>3046</v>
      </c>
      <c r="AB1" s="28" t="s">
        <v>3045</v>
      </c>
    </row>
    <row r="2" spans="1:28" s="165" customFormat="1" ht="63.75">
      <c r="A2" s="20">
        <v>1</v>
      </c>
      <c r="B2" s="14" t="s">
        <v>26</v>
      </c>
      <c r="C2" s="14"/>
      <c r="D2" s="20" t="s">
        <v>65</v>
      </c>
      <c r="E2" s="20" t="s">
        <v>82</v>
      </c>
      <c r="F2" s="20"/>
      <c r="G2" s="26" t="s">
        <v>80</v>
      </c>
      <c r="H2" s="20"/>
      <c r="I2" s="25" t="s">
        <v>27</v>
      </c>
      <c r="J2" s="25" t="s">
        <v>28</v>
      </c>
      <c r="K2" s="73" t="s">
        <v>2683</v>
      </c>
      <c r="L2" s="40" t="s">
        <v>2610</v>
      </c>
      <c r="M2" s="50">
        <v>40490</v>
      </c>
      <c r="N2" s="22" t="s">
        <v>2612</v>
      </c>
      <c r="O2" s="20" t="s">
        <v>83</v>
      </c>
      <c r="P2" s="44"/>
      <c r="Q2" s="45"/>
      <c r="R2" s="81"/>
      <c r="S2" s="20">
        <f aca="true" t="shared" si="0" ref="S2:S65">IF(D2="E",L2,"")</f>
      </c>
      <c r="T2" s="20" t="str">
        <f aca="true" t="shared" si="1" ref="T2:T65">IF(OR(D2="T",D2="G"),L2,"")</f>
        <v>AP</v>
      </c>
      <c r="U2" s="20" t="str">
        <f aca="true" t="shared" si="2" ref="U2:U65">IF(OR(T2="A",T2="AP",T2="R",T2="Z"),N2,"")</f>
        <v>CA</v>
      </c>
      <c r="V2" s="20">
        <f aca="true" t="shared" si="3" ref="V2:V65">IF(T2=0,N2,"")</f>
      </c>
      <c r="W2" s="20">
        <f aca="true" t="shared" si="4" ref="W2:W65">IF(T2="wp",N2,"")</f>
      </c>
      <c r="X2" s="20">
        <f aca="true" t="shared" si="5" ref="X2:X65">IF(T2="rdy2vote",N2,IF(T2="rdy2vote2",N2,""))</f>
      </c>
      <c r="Y2" s="51"/>
      <c r="Z2" s="174">
        <f aca="true" t="shared" si="6" ref="Z2:Z65">IF(OR(T2="rdy2vote",T2="wp"),P2,"")</f>
      </c>
      <c r="AA2" s="44"/>
      <c r="AB2" s="20"/>
    </row>
    <row r="3" spans="1:26" ht="165.75">
      <c r="A3" s="20">
        <v>2</v>
      </c>
      <c r="B3" s="14" t="s">
        <v>26</v>
      </c>
      <c r="D3" s="20" t="s">
        <v>65</v>
      </c>
      <c r="E3" s="20" t="s">
        <v>82</v>
      </c>
      <c r="G3" s="82" t="s">
        <v>81</v>
      </c>
      <c r="I3" s="25" t="s">
        <v>29</v>
      </c>
      <c r="J3" s="25" t="s">
        <v>30</v>
      </c>
      <c r="K3" s="73" t="s">
        <v>2683</v>
      </c>
      <c r="L3" s="40" t="s">
        <v>2610</v>
      </c>
      <c r="M3" s="50">
        <v>40490</v>
      </c>
      <c r="N3" s="22" t="s">
        <v>2612</v>
      </c>
      <c r="O3" s="20" t="s">
        <v>83</v>
      </c>
      <c r="P3" s="44"/>
      <c r="S3" s="20">
        <f t="shared" si="0"/>
      </c>
      <c r="T3" s="20" t="str">
        <f t="shared" si="1"/>
        <v>AP</v>
      </c>
      <c r="U3" s="20" t="str">
        <f t="shared" si="2"/>
        <v>CA</v>
      </c>
      <c r="V3" s="20">
        <f t="shared" si="3"/>
      </c>
      <c r="W3" s="20">
        <f t="shared" si="4"/>
      </c>
      <c r="X3" s="20">
        <f t="shared" si="5"/>
      </c>
      <c r="Z3" s="174">
        <f t="shared" si="6"/>
      </c>
    </row>
    <row r="4" spans="1:26" ht="63.75">
      <c r="A4" s="20">
        <v>3</v>
      </c>
      <c r="B4" s="14" t="s">
        <v>26</v>
      </c>
      <c r="D4" s="26" t="s">
        <v>65</v>
      </c>
      <c r="E4" s="20" t="s">
        <v>82</v>
      </c>
      <c r="F4" s="20">
        <v>2.1</v>
      </c>
      <c r="G4" s="26"/>
      <c r="I4" s="25" t="s">
        <v>31</v>
      </c>
      <c r="J4" s="25" t="s">
        <v>32</v>
      </c>
      <c r="K4" s="73" t="s">
        <v>2683</v>
      </c>
      <c r="L4" s="40" t="s">
        <v>2610</v>
      </c>
      <c r="M4" s="50">
        <v>40490</v>
      </c>
      <c r="N4" s="22" t="s">
        <v>2612</v>
      </c>
      <c r="O4" s="20" t="s">
        <v>83</v>
      </c>
      <c r="P4" s="44"/>
      <c r="S4" s="20">
        <f t="shared" si="0"/>
      </c>
      <c r="T4" s="20" t="str">
        <f t="shared" si="1"/>
        <v>AP</v>
      </c>
      <c r="U4" s="20" t="str">
        <f t="shared" si="2"/>
        <v>CA</v>
      </c>
      <c r="V4" s="20">
        <f t="shared" si="3"/>
      </c>
      <c r="W4" s="20">
        <f t="shared" si="4"/>
      </c>
      <c r="X4" s="20">
        <f t="shared" si="5"/>
      </c>
      <c r="Z4" s="174">
        <f t="shared" si="6"/>
      </c>
    </row>
    <row r="5" spans="1:26" ht="38.25">
      <c r="A5" s="20">
        <v>4</v>
      </c>
      <c r="B5" s="14" t="s">
        <v>26</v>
      </c>
      <c r="D5" s="26" t="s">
        <v>65</v>
      </c>
      <c r="E5" s="20" t="s">
        <v>82</v>
      </c>
      <c r="F5" s="20">
        <v>2.1</v>
      </c>
      <c r="G5" s="26"/>
      <c r="I5" s="25" t="s">
        <v>33</v>
      </c>
      <c r="J5" s="25" t="s">
        <v>34</v>
      </c>
      <c r="K5" s="73" t="s">
        <v>2683</v>
      </c>
      <c r="L5" s="40" t="s">
        <v>2610</v>
      </c>
      <c r="M5" s="50">
        <v>40490</v>
      </c>
      <c r="N5" s="22" t="s">
        <v>2612</v>
      </c>
      <c r="O5" s="20" t="s">
        <v>83</v>
      </c>
      <c r="P5" s="44"/>
      <c r="S5" s="20">
        <f t="shared" si="0"/>
      </c>
      <c r="T5" s="20" t="str">
        <f t="shared" si="1"/>
        <v>AP</v>
      </c>
      <c r="U5" s="20" t="str">
        <f t="shared" si="2"/>
        <v>CA</v>
      </c>
      <c r="V5" s="20">
        <f t="shared" si="3"/>
      </c>
      <c r="W5" s="20">
        <f t="shared" si="4"/>
      </c>
      <c r="X5" s="20">
        <f t="shared" si="5"/>
      </c>
      <c r="Z5" s="174">
        <f t="shared" si="6"/>
      </c>
    </row>
    <row r="6" spans="1:28" s="165" customFormat="1" ht="76.5">
      <c r="A6" s="20">
        <v>5</v>
      </c>
      <c r="B6" s="14" t="s">
        <v>26</v>
      </c>
      <c r="C6" s="14"/>
      <c r="D6" s="26" t="s">
        <v>65</v>
      </c>
      <c r="E6" s="20" t="s">
        <v>82</v>
      </c>
      <c r="F6" s="20">
        <v>2.1</v>
      </c>
      <c r="G6" s="26"/>
      <c r="H6" s="20"/>
      <c r="I6" s="25" t="s">
        <v>35</v>
      </c>
      <c r="J6" s="25" t="s">
        <v>36</v>
      </c>
      <c r="K6" s="73" t="s">
        <v>2683</v>
      </c>
      <c r="L6" s="40" t="s">
        <v>2610</v>
      </c>
      <c r="M6" s="50">
        <v>40490</v>
      </c>
      <c r="N6" s="22" t="s">
        <v>2612</v>
      </c>
      <c r="O6" s="20" t="s">
        <v>83</v>
      </c>
      <c r="P6" s="44"/>
      <c r="Q6" s="45"/>
      <c r="R6" s="44"/>
      <c r="S6" s="20">
        <f t="shared" si="0"/>
      </c>
      <c r="T6" s="20" t="str">
        <f t="shared" si="1"/>
        <v>AP</v>
      </c>
      <c r="U6" s="20" t="str">
        <f t="shared" si="2"/>
        <v>CA</v>
      </c>
      <c r="V6" s="20">
        <f t="shared" si="3"/>
      </c>
      <c r="W6" s="20">
        <f t="shared" si="4"/>
      </c>
      <c r="X6" s="20">
        <f t="shared" si="5"/>
      </c>
      <c r="Y6" s="51"/>
      <c r="Z6" s="174">
        <f t="shared" si="6"/>
      </c>
      <c r="AA6" s="44"/>
      <c r="AB6" s="20"/>
    </row>
    <row r="7" spans="1:26" ht="63.75">
      <c r="A7" s="20">
        <v>6</v>
      </c>
      <c r="B7" s="14" t="s">
        <v>26</v>
      </c>
      <c r="D7" s="26" t="s">
        <v>65</v>
      </c>
      <c r="E7" s="20" t="s">
        <v>82</v>
      </c>
      <c r="F7" s="26" t="s">
        <v>67</v>
      </c>
      <c r="G7" s="26"/>
      <c r="I7" s="60" t="s">
        <v>37</v>
      </c>
      <c r="J7" s="25" t="s">
        <v>38</v>
      </c>
      <c r="K7" s="73" t="s">
        <v>2683</v>
      </c>
      <c r="L7" s="40" t="s">
        <v>2610</v>
      </c>
      <c r="M7" s="50">
        <v>40490</v>
      </c>
      <c r="N7" s="22" t="s">
        <v>2612</v>
      </c>
      <c r="O7" s="20" t="s">
        <v>83</v>
      </c>
      <c r="P7" s="44"/>
      <c r="S7" s="20">
        <f t="shared" si="0"/>
      </c>
      <c r="T7" s="20" t="str">
        <f t="shared" si="1"/>
        <v>AP</v>
      </c>
      <c r="U7" s="20" t="str">
        <f t="shared" si="2"/>
        <v>CA</v>
      </c>
      <c r="V7" s="20">
        <f t="shared" si="3"/>
      </c>
      <c r="W7" s="20">
        <f t="shared" si="4"/>
      </c>
      <c r="X7" s="20">
        <f t="shared" si="5"/>
      </c>
      <c r="Z7" s="174">
        <f t="shared" si="6"/>
      </c>
    </row>
    <row r="8" spans="1:26" ht="114.75">
      <c r="A8" s="20">
        <v>7</v>
      </c>
      <c r="B8" s="14" t="s">
        <v>26</v>
      </c>
      <c r="D8" s="26" t="s">
        <v>65</v>
      </c>
      <c r="E8" s="20" t="s">
        <v>82</v>
      </c>
      <c r="F8" s="26" t="s">
        <v>68</v>
      </c>
      <c r="G8" s="26"/>
      <c r="I8" s="25" t="s">
        <v>39</v>
      </c>
      <c r="J8" s="25" t="s">
        <v>40</v>
      </c>
      <c r="K8" s="73" t="s">
        <v>2683</v>
      </c>
      <c r="L8" s="40" t="s">
        <v>2610</v>
      </c>
      <c r="M8" s="50">
        <v>40490</v>
      </c>
      <c r="N8" s="22" t="s">
        <v>2612</v>
      </c>
      <c r="O8" s="20" t="s">
        <v>83</v>
      </c>
      <c r="P8" s="44"/>
      <c r="S8" s="20">
        <f t="shared" si="0"/>
      </c>
      <c r="T8" s="20" t="str">
        <f t="shared" si="1"/>
        <v>AP</v>
      </c>
      <c r="U8" s="20" t="str">
        <f t="shared" si="2"/>
        <v>CA</v>
      </c>
      <c r="V8" s="20">
        <f t="shared" si="3"/>
      </c>
      <c r="W8" s="20">
        <f t="shared" si="4"/>
      </c>
      <c r="X8" s="20">
        <f t="shared" si="5"/>
      </c>
      <c r="Z8" s="174">
        <f t="shared" si="6"/>
      </c>
    </row>
    <row r="9" spans="1:26" ht="63.75">
      <c r="A9" s="20">
        <v>8</v>
      </c>
      <c r="B9" s="14" t="s">
        <v>26</v>
      </c>
      <c r="D9" s="26" t="s">
        <v>65</v>
      </c>
      <c r="E9" s="20" t="s">
        <v>82</v>
      </c>
      <c r="F9" s="26" t="s">
        <v>69</v>
      </c>
      <c r="G9" s="26"/>
      <c r="I9" s="25" t="s">
        <v>41</v>
      </c>
      <c r="J9" s="25" t="s">
        <v>42</v>
      </c>
      <c r="K9" s="73" t="s">
        <v>2683</v>
      </c>
      <c r="L9" s="40" t="s">
        <v>2610</v>
      </c>
      <c r="M9" s="50">
        <v>40490</v>
      </c>
      <c r="N9" s="22" t="s">
        <v>2612</v>
      </c>
      <c r="O9" s="20" t="s">
        <v>83</v>
      </c>
      <c r="P9" s="44"/>
      <c r="S9" s="20">
        <f t="shared" si="0"/>
      </c>
      <c r="T9" s="20" t="str">
        <f t="shared" si="1"/>
        <v>AP</v>
      </c>
      <c r="U9" s="20" t="str">
        <f t="shared" si="2"/>
        <v>CA</v>
      </c>
      <c r="V9" s="20">
        <f t="shared" si="3"/>
      </c>
      <c r="W9" s="20">
        <f t="shared" si="4"/>
      </c>
      <c r="X9" s="20">
        <f t="shared" si="5"/>
      </c>
      <c r="Z9" s="174">
        <f t="shared" si="6"/>
      </c>
    </row>
    <row r="10" spans="1:26" ht="51">
      <c r="A10" s="20">
        <v>9</v>
      </c>
      <c r="B10" s="14" t="s">
        <v>26</v>
      </c>
      <c r="D10" s="26" t="s">
        <v>66</v>
      </c>
      <c r="E10" s="20" t="s">
        <v>82</v>
      </c>
      <c r="F10" s="26" t="s">
        <v>70</v>
      </c>
      <c r="G10" s="26"/>
      <c r="I10" s="25" t="s">
        <v>43</v>
      </c>
      <c r="J10" s="25" t="s">
        <v>44</v>
      </c>
      <c r="K10" s="73" t="s">
        <v>2683</v>
      </c>
      <c r="L10" s="40" t="s">
        <v>2610</v>
      </c>
      <c r="M10" s="50">
        <v>40490</v>
      </c>
      <c r="N10" s="24"/>
      <c r="O10" s="20" t="s">
        <v>84</v>
      </c>
      <c r="P10" s="44"/>
      <c r="S10" s="20" t="str">
        <f t="shared" si="0"/>
        <v>AP</v>
      </c>
      <c r="T10" s="20">
        <f t="shared" si="1"/>
      </c>
      <c r="U10" s="20">
        <f t="shared" si="2"/>
      </c>
      <c r="V10" s="20">
        <f t="shared" si="3"/>
      </c>
      <c r="W10" s="20">
        <f t="shared" si="4"/>
      </c>
      <c r="X10" s="20">
        <f t="shared" si="5"/>
      </c>
      <c r="Y10" s="45"/>
      <c r="Z10" s="174">
        <f t="shared" si="6"/>
      </c>
    </row>
    <row r="11" spans="1:26" ht="38.25">
      <c r="A11" s="20">
        <v>10</v>
      </c>
      <c r="B11" s="14" t="s">
        <v>26</v>
      </c>
      <c r="D11" s="26" t="s">
        <v>66</v>
      </c>
      <c r="E11" s="20" t="s">
        <v>82</v>
      </c>
      <c r="F11" s="26" t="s">
        <v>71</v>
      </c>
      <c r="G11" s="26"/>
      <c r="I11" s="25" t="s">
        <v>45</v>
      </c>
      <c r="J11" s="25" t="s">
        <v>46</v>
      </c>
      <c r="K11" s="73" t="s">
        <v>2683</v>
      </c>
      <c r="L11" s="40" t="s">
        <v>2610</v>
      </c>
      <c r="M11" s="50">
        <v>40490</v>
      </c>
      <c r="N11" s="24"/>
      <c r="O11" s="20" t="s">
        <v>84</v>
      </c>
      <c r="P11" s="44"/>
      <c r="S11" s="20" t="str">
        <f t="shared" si="0"/>
        <v>AP</v>
      </c>
      <c r="T11" s="20">
        <f t="shared" si="1"/>
      </c>
      <c r="U11" s="20">
        <f t="shared" si="2"/>
      </c>
      <c r="V11" s="20">
        <f t="shared" si="3"/>
      </c>
      <c r="W11" s="20">
        <f t="shared" si="4"/>
      </c>
      <c r="X11" s="20">
        <f t="shared" si="5"/>
      </c>
      <c r="Y11" s="45"/>
      <c r="Z11" s="174">
        <f t="shared" si="6"/>
      </c>
    </row>
    <row r="12" spans="1:26" ht="76.5">
      <c r="A12" s="20">
        <v>11</v>
      </c>
      <c r="B12" s="14" t="s">
        <v>26</v>
      </c>
      <c r="D12" s="26" t="s">
        <v>65</v>
      </c>
      <c r="E12" s="20" t="s">
        <v>82</v>
      </c>
      <c r="F12" s="26" t="s">
        <v>72</v>
      </c>
      <c r="G12" s="26"/>
      <c r="I12" s="25" t="s">
        <v>47</v>
      </c>
      <c r="J12" s="25" t="s">
        <v>48</v>
      </c>
      <c r="K12" s="73" t="s">
        <v>2683</v>
      </c>
      <c r="L12" s="40" t="s">
        <v>2610</v>
      </c>
      <c r="M12" s="50">
        <v>40490</v>
      </c>
      <c r="N12" s="22" t="s">
        <v>2612</v>
      </c>
      <c r="O12" s="20" t="s">
        <v>83</v>
      </c>
      <c r="P12" s="44"/>
      <c r="S12" s="20">
        <f t="shared" si="0"/>
      </c>
      <c r="T12" s="20" t="str">
        <f t="shared" si="1"/>
        <v>AP</v>
      </c>
      <c r="U12" s="20" t="str">
        <f t="shared" si="2"/>
        <v>CA</v>
      </c>
      <c r="V12" s="20">
        <f t="shared" si="3"/>
      </c>
      <c r="W12" s="20">
        <f t="shared" si="4"/>
      </c>
      <c r="X12" s="20">
        <f t="shared" si="5"/>
      </c>
      <c r="Z12" s="174">
        <f t="shared" si="6"/>
      </c>
    </row>
    <row r="13" spans="1:26" ht="51">
      <c r="A13" s="20">
        <v>12</v>
      </c>
      <c r="B13" s="14" t="s">
        <v>26</v>
      </c>
      <c r="D13" s="26" t="s">
        <v>66</v>
      </c>
      <c r="E13" s="20" t="s">
        <v>82</v>
      </c>
      <c r="F13" s="26" t="s">
        <v>73</v>
      </c>
      <c r="G13" s="26"/>
      <c r="I13" s="25" t="s">
        <v>43</v>
      </c>
      <c r="J13" s="25" t="s">
        <v>44</v>
      </c>
      <c r="K13" s="73" t="s">
        <v>2683</v>
      </c>
      <c r="L13" s="40" t="s">
        <v>2610</v>
      </c>
      <c r="M13" s="50">
        <v>40490</v>
      </c>
      <c r="N13" s="24"/>
      <c r="O13" s="20" t="s">
        <v>84</v>
      </c>
      <c r="P13" s="44"/>
      <c r="S13" s="20" t="str">
        <f t="shared" si="0"/>
        <v>AP</v>
      </c>
      <c r="T13" s="20">
        <f t="shared" si="1"/>
      </c>
      <c r="U13" s="20">
        <f t="shared" si="2"/>
      </c>
      <c r="V13" s="20">
        <f t="shared" si="3"/>
      </c>
      <c r="W13" s="20">
        <f t="shared" si="4"/>
      </c>
      <c r="X13" s="20">
        <f t="shared" si="5"/>
      </c>
      <c r="Y13" s="45"/>
      <c r="Z13" s="174">
        <f t="shared" si="6"/>
      </c>
    </row>
    <row r="14" spans="1:26" ht="38.25">
      <c r="A14" s="20">
        <v>13</v>
      </c>
      <c r="B14" s="14" t="s">
        <v>26</v>
      </c>
      <c r="D14" s="26" t="s">
        <v>65</v>
      </c>
      <c r="E14" s="20" t="s">
        <v>82</v>
      </c>
      <c r="F14" s="26" t="s">
        <v>74</v>
      </c>
      <c r="G14" s="26"/>
      <c r="I14" s="25" t="s">
        <v>49</v>
      </c>
      <c r="J14" s="25" t="s">
        <v>50</v>
      </c>
      <c r="K14" s="73" t="s">
        <v>2683</v>
      </c>
      <c r="L14" s="40" t="s">
        <v>2610</v>
      </c>
      <c r="M14" s="50">
        <v>40490</v>
      </c>
      <c r="N14" s="22" t="s">
        <v>2612</v>
      </c>
      <c r="O14" s="20" t="s">
        <v>83</v>
      </c>
      <c r="P14" s="44"/>
      <c r="S14" s="20">
        <f t="shared" si="0"/>
      </c>
      <c r="T14" s="20" t="str">
        <f t="shared" si="1"/>
        <v>AP</v>
      </c>
      <c r="U14" s="20" t="str">
        <f t="shared" si="2"/>
        <v>CA</v>
      </c>
      <c r="V14" s="20">
        <f t="shared" si="3"/>
      </c>
      <c r="W14" s="20">
        <f t="shared" si="4"/>
      </c>
      <c r="X14" s="20">
        <f t="shared" si="5"/>
      </c>
      <c r="Z14" s="174">
        <f t="shared" si="6"/>
      </c>
    </row>
    <row r="15" spans="1:26" ht="51">
      <c r="A15" s="20">
        <v>14</v>
      </c>
      <c r="B15" s="14" t="s">
        <v>26</v>
      </c>
      <c r="D15" s="26" t="s">
        <v>65</v>
      </c>
      <c r="E15" s="20" t="s">
        <v>82</v>
      </c>
      <c r="F15" s="26" t="s">
        <v>75</v>
      </c>
      <c r="G15" s="26"/>
      <c r="I15" s="25" t="s">
        <v>51</v>
      </c>
      <c r="J15" s="25" t="s">
        <v>52</v>
      </c>
      <c r="K15" s="73" t="s">
        <v>2683</v>
      </c>
      <c r="L15" s="40" t="s">
        <v>2610</v>
      </c>
      <c r="M15" s="50">
        <v>40490</v>
      </c>
      <c r="N15" s="22" t="s">
        <v>2612</v>
      </c>
      <c r="O15" s="20" t="s">
        <v>83</v>
      </c>
      <c r="P15" s="44"/>
      <c r="S15" s="20">
        <f t="shared" si="0"/>
      </c>
      <c r="T15" s="20" t="str">
        <f t="shared" si="1"/>
        <v>AP</v>
      </c>
      <c r="U15" s="20" t="str">
        <f t="shared" si="2"/>
        <v>CA</v>
      </c>
      <c r="V15" s="20">
        <f t="shared" si="3"/>
      </c>
      <c r="W15" s="20">
        <f t="shared" si="4"/>
      </c>
      <c r="X15" s="20">
        <f t="shared" si="5"/>
      </c>
      <c r="Z15" s="174">
        <f t="shared" si="6"/>
      </c>
    </row>
    <row r="16" spans="1:26" ht="51">
      <c r="A16" s="20">
        <v>15</v>
      </c>
      <c r="B16" s="14" t="s">
        <v>26</v>
      </c>
      <c r="D16" s="26" t="s">
        <v>66</v>
      </c>
      <c r="E16" s="20" t="s">
        <v>82</v>
      </c>
      <c r="F16" s="26" t="s">
        <v>76</v>
      </c>
      <c r="G16" s="26"/>
      <c r="I16" s="25" t="s">
        <v>53</v>
      </c>
      <c r="J16" s="25" t="s">
        <v>54</v>
      </c>
      <c r="K16" s="73" t="s">
        <v>2683</v>
      </c>
      <c r="L16" s="40" t="s">
        <v>2610</v>
      </c>
      <c r="M16" s="50">
        <v>40490</v>
      </c>
      <c r="N16" s="24"/>
      <c r="O16" s="20" t="s">
        <v>84</v>
      </c>
      <c r="P16" s="44"/>
      <c r="S16" s="20" t="str">
        <f t="shared" si="0"/>
        <v>AP</v>
      </c>
      <c r="T16" s="20">
        <f t="shared" si="1"/>
      </c>
      <c r="U16" s="20">
        <f t="shared" si="2"/>
      </c>
      <c r="V16" s="20">
        <f t="shared" si="3"/>
      </c>
      <c r="W16" s="20">
        <f t="shared" si="4"/>
      </c>
      <c r="X16" s="20">
        <f t="shared" si="5"/>
      </c>
      <c r="Y16" s="45"/>
      <c r="Z16" s="174">
        <f t="shared" si="6"/>
      </c>
    </row>
    <row r="17" spans="1:26" ht="38.25">
      <c r="A17" s="20">
        <v>16</v>
      </c>
      <c r="B17" s="14" t="s">
        <v>26</v>
      </c>
      <c r="D17" s="26" t="s">
        <v>66</v>
      </c>
      <c r="E17" s="20" t="s">
        <v>82</v>
      </c>
      <c r="F17" s="26" t="s">
        <v>77</v>
      </c>
      <c r="G17" s="26"/>
      <c r="I17" s="25" t="s">
        <v>55</v>
      </c>
      <c r="J17" s="25" t="s">
        <v>56</v>
      </c>
      <c r="K17" s="73" t="s">
        <v>2683</v>
      </c>
      <c r="L17" s="40" t="s">
        <v>2610</v>
      </c>
      <c r="M17" s="50">
        <v>40490</v>
      </c>
      <c r="N17" s="24"/>
      <c r="O17" s="20" t="s">
        <v>84</v>
      </c>
      <c r="P17" s="44"/>
      <c r="S17" s="20" t="str">
        <f t="shared" si="0"/>
        <v>AP</v>
      </c>
      <c r="T17" s="20">
        <f t="shared" si="1"/>
      </c>
      <c r="U17" s="20">
        <f t="shared" si="2"/>
      </c>
      <c r="V17" s="20">
        <f t="shared" si="3"/>
      </c>
      <c r="W17" s="20">
        <f t="shared" si="4"/>
      </c>
      <c r="X17" s="20">
        <f t="shared" si="5"/>
      </c>
      <c r="Y17" s="45"/>
      <c r="Z17" s="174">
        <f t="shared" si="6"/>
      </c>
    </row>
    <row r="18" spans="1:26" ht="38.25">
      <c r="A18" s="20">
        <v>17</v>
      </c>
      <c r="B18" s="14" t="s">
        <v>26</v>
      </c>
      <c r="D18" s="26" t="s">
        <v>66</v>
      </c>
      <c r="E18" s="20" t="s">
        <v>82</v>
      </c>
      <c r="F18" s="26" t="s">
        <v>78</v>
      </c>
      <c r="G18" s="26"/>
      <c r="I18" s="25" t="s">
        <v>57</v>
      </c>
      <c r="J18" s="25" t="s">
        <v>58</v>
      </c>
      <c r="K18" s="73" t="s">
        <v>2683</v>
      </c>
      <c r="L18" s="40" t="s">
        <v>2610</v>
      </c>
      <c r="M18" s="50">
        <v>40490</v>
      </c>
      <c r="N18" s="24"/>
      <c r="O18" s="20" t="s">
        <v>84</v>
      </c>
      <c r="P18" s="44"/>
      <c r="S18" s="20" t="str">
        <f t="shared" si="0"/>
        <v>AP</v>
      </c>
      <c r="T18" s="20">
        <f t="shared" si="1"/>
      </c>
      <c r="U18" s="20">
        <f t="shared" si="2"/>
      </c>
      <c r="V18" s="20">
        <f t="shared" si="3"/>
      </c>
      <c r="W18" s="20">
        <f t="shared" si="4"/>
      </c>
      <c r="X18" s="20">
        <f t="shared" si="5"/>
      </c>
      <c r="Y18" s="45"/>
      <c r="Z18" s="174">
        <f t="shared" si="6"/>
      </c>
    </row>
    <row r="19" spans="1:26" ht="76.5">
      <c r="A19" s="20">
        <v>18</v>
      </c>
      <c r="B19" s="14" t="s">
        <v>26</v>
      </c>
      <c r="D19" s="26" t="s">
        <v>65</v>
      </c>
      <c r="E19" s="20" t="s">
        <v>82</v>
      </c>
      <c r="F19" s="26" t="s">
        <v>79</v>
      </c>
      <c r="G19" s="26"/>
      <c r="I19" s="25" t="s">
        <v>59</v>
      </c>
      <c r="J19" s="25" t="s">
        <v>60</v>
      </c>
      <c r="K19" s="73" t="s">
        <v>2683</v>
      </c>
      <c r="L19" s="40" t="s">
        <v>2610</v>
      </c>
      <c r="M19" s="50">
        <v>40490</v>
      </c>
      <c r="N19" s="22" t="s">
        <v>2612</v>
      </c>
      <c r="O19" s="20" t="s">
        <v>83</v>
      </c>
      <c r="P19" s="44"/>
      <c r="S19" s="20">
        <f t="shared" si="0"/>
      </c>
      <c r="T19" s="20" t="str">
        <f t="shared" si="1"/>
        <v>AP</v>
      </c>
      <c r="U19" s="20" t="str">
        <f t="shared" si="2"/>
        <v>CA</v>
      </c>
      <c r="V19" s="20">
        <f t="shared" si="3"/>
      </c>
      <c r="W19" s="20">
        <f t="shared" si="4"/>
      </c>
      <c r="X19" s="20">
        <f t="shared" si="5"/>
      </c>
      <c r="Z19" s="174">
        <f t="shared" si="6"/>
      </c>
    </row>
    <row r="20" spans="1:26" ht="38.25">
      <c r="A20" s="20">
        <v>19</v>
      </c>
      <c r="B20" s="14" t="s">
        <v>26</v>
      </c>
      <c r="D20" s="26" t="s">
        <v>66</v>
      </c>
      <c r="E20" s="20" t="s">
        <v>82</v>
      </c>
      <c r="F20" s="26">
        <v>4.4</v>
      </c>
      <c r="G20" s="26"/>
      <c r="I20" s="25" t="s">
        <v>61</v>
      </c>
      <c r="J20" s="25" t="s">
        <v>62</v>
      </c>
      <c r="K20" s="73" t="s">
        <v>2683</v>
      </c>
      <c r="L20" s="40" t="s">
        <v>2610</v>
      </c>
      <c r="M20" s="50">
        <v>40490</v>
      </c>
      <c r="N20" s="24"/>
      <c r="O20" s="20" t="s">
        <v>84</v>
      </c>
      <c r="P20" s="44"/>
      <c r="S20" s="20" t="str">
        <f t="shared" si="0"/>
        <v>AP</v>
      </c>
      <c r="T20" s="20">
        <f t="shared" si="1"/>
      </c>
      <c r="U20" s="20">
        <f t="shared" si="2"/>
      </c>
      <c r="V20" s="20">
        <f t="shared" si="3"/>
      </c>
      <c r="W20" s="20">
        <f t="shared" si="4"/>
      </c>
      <c r="X20" s="20">
        <f t="shared" si="5"/>
      </c>
      <c r="Y20" s="45"/>
      <c r="Z20" s="174">
        <f t="shared" si="6"/>
      </c>
    </row>
    <row r="21" spans="1:26" ht="38.25">
      <c r="A21" s="20">
        <v>20</v>
      </c>
      <c r="B21" s="14" t="s">
        <v>26</v>
      </c>
      <c r="D21" s="26" t="s">
        <v>66</v>
      </c>
      <c r="E21" s="20" t="s">
        <v>82</v>
      </c>
      <c r="F21" s="26">
        <v>4.5</v>
      </c>
      <c r="G21" s="26"/>
      <c r="I21" s="25" t="s">
        <v>61</v>
      </c>
      <c r="J21" s="25" t="s">
        <v>62</v>
      </c>
      <c r="K21" s="73" t="s">
        <v>2683</v>
      </c>
      <c r="L21" s="40" t="s">
        <v>2610</v>
      </c>
      <c r="M21" s="50">
        <v>40490</v>
      </c>
      <c r="N21" s="24"/>
      <c r="O21" s="20" t="s">
        <v>84</v>
      </c>
      <c r="P21" s="44"/>
      <c r="S21" s="20" t="str">
        <f t="shared" si="0"/>
        <v>AP</v>
      </c>
      <c r="T21" s="20">
        <f t="shared" si="1"/>
      </c>
      <c r="U21" s="20">
        <f t="shared" si="2"/>
      </c>
      <c r="V21" s="20">
        <f t="shared" si="3"/>
      </c>
      <c r="W21" s="20">
        <f t="shared" si="4"/>
      </c>
      <c r="X21" s="20">
        <f t="shared" si="5"/>
      </c>
      <c r="Y21" s="45"/>
      <c r="Z21" s="174">
        <f t="shared" si="6"/>
      </c>
    </row>
    <row r="22" spans="1:26" ht="38.25">
      <c r="A22" s="20">
        <v>21</v>
      </c>
      <c r="B22" s="14" t="s">
        <v>26</v>
      </c>
      <c r="D22" s="26" t="s">
        <v>66</v>
      </c>
      <c r="E22" s="20" t="s">
        <v>82</v>
      </c>
      <c r="F22" s="26">
        <v>4.6</v>
      </c>
      <c r="G22" s="26"/>
      <c r="I22" s="25" t="s">
        <v>61</v>
      </c>
      <c r="J22" s="25" t="s">
        <v>62</v>
      </c>
      <c r="K22" s="73" t="s">
        <v>2683</v>
      </c>
      <c r="L22" s="40" t="s">
        <v>2610</v>
      </c>
      <c r="M22" s="50">
        <v>40490</v>
      </c>
      <c r="N22" s="24"/>
      <c r="O22" s="20" t="s">
        <v>84</v>
      </c>
      <c r="P22" s="44"/>
      <c r="S22" s="20" t="str">
        <f t="shared" si="0"/>
        <v>AP</v>
      </c>
      <c r="T22" s="20">
        <f t="shared" si="1"/>
      </c>
      <c r="U22" s="20">
        <f t="shared" si="2"/>
      </c>
      <c r="V22" s="20">
        <f t="shared" si="3"/>
      </c>
      <c r="W22" s="20">
        <f t="shared" si="4"/>
      </c>
      <c r="X22" s="20">
        <f t="shared" si="5"/>
      </c>
      <c r="Y22" s="45"/>
      <c r="Z22" s="174">
        <f t="shared" si="6"/>
      </c>
    </row>
    <row r="23" spans="1:26" ht="38.25">
      <c r="A23" s="20">
        <v>22</v>
      </c>
      <c r="B23" s="14" t="s">
        <v>26</v>
      </c>
      <c r="D23" s="26" t="s">
        <v>66</v>
      </c>
      <c r="E23" s="20" t="s">
        <v>82</v>
      </c>
      <c r="F23" s="26">
        <v>4.7</v>
      </c>
      <c r="G23" s="26"/>
      <c r="I23" s="25" t="s">
        <v>61</v>
      </c>
      <c r="J23" s="25" t="s">
        <v>62</v>
      </c>
      <c r="K23" s="73" t="s">
        <v>2683</v>
      </c>
      <c r="L23" s="40" t="s">
        <v>2610</v>
      </c>
      <c r="M23" s="50">
        <v>40490</v>
      </c>
      <c r="N23" s="24"/>
      <c r="O23" s="20" t="s">
        <v>84</v>
      </c>
      <c r="P23" s="44"/>
      <c r="S23" s="20" t="str">
        <f t="shared" si="0"/>
        <v>AP</v>
      </c>
      <c r="T23" s="20">
        <f t="shared" si="1"/>
      </c>
      <c r="U23" s="20">
        <f t="shared" si="2"/>
      </c>
      <c r="V23" s="20">
        <f t="shared" si="3"/>
      </c>
      <c r="W23" s="20">
        <f t="shared" si="4"/>
      </c>
      <c r="X23" s="20">
        <f t="shared" si="5"/>
      </c>
      <c r="Y23" s="45"/>
      <c r="Z23" s="174">
        <f t="shared" si="6"/>
      </c>
    </row>
    <row r="24" spans="1:26" ht="51">
      <c r="A24" s="20">
        <v>23</v>
      </c>
      <c r="B24" s="14" t="s">
        <v>26</v>
      </c>
      <c r="D24" s="26" t="s">
        <v>65</v>
      </c>
      <c r="E24" s="20" t="s">
        <v>82</v>
      </c>
      <c r="I24" s="25" t="s">
        <v>63</v>
      </c>
      <c r="J24" s="25" t="s">
        <v>64</v>
      </c>
      <c r="K24" s="73" t="s">
        <v>2683</v>
      </c>
      <c r="L24" s="40" t="s">
        <v>2610</v>
      </c>
      <c r="M24" s="50">
        <v>40490</v>
      </c>
      <c r="N24" s="22" t="s">
        <v>2612</v>
      </c>
      <c r="O24" s="20" t="s">
        <v>83</v>
      </c>
      <c r="P24" s="44"/>
      <c r="S24" s="20">
        <f t="shared" si="0"/>
      </c>
      <c r="T24" s="20" t="str">
        <f t="shared" si="1"/>
        <v>AP</v>
      </c>
      <c r="U24" s="20" t="str">
        <f t="shared" si="2"/>
        <v>CA</v>
      </c>
      <c r="V24" s="20">
        <f t="shared" si="3"/>
      </c>
      <c r="W24" s="20">
        <f t="shared" si="4"/>
      </c>
      <c r="X24" s="20">
        <f t="shared" si="5"/>
      </c>
      <c r="Z24" s="174">
        <f t="shared" si="6"/>
      </c>
    </row>
    <row r="25" spans="1:26" ht="51">
      <c r="A25" s="148">
        <v>24</v>
      </c>
      <c r="B25" s="149" t="s">
        <v>107</v>
      </c>
      <c r="C25" s="149" t="s">
        <v>108</v>
      </c>
      <c r="D25" s="148" t="s">
        <v>65</v>
      </c>
      <c r="E25" s="148">
        <v>6</v>
      </c>
      <c r="F25" s="146" t="s">
        <v>109</v>
      </c>
      <c r="G25" s="148">
        <v>13</v>
      </c>
      <c r="H25" s="148">
        <v>28</v>
      </c>
      <c r="I25" s="149" t="s">
        <v>110</v>
      </c>
      <c r="J25" s="149" t="s">
        <v>111</v>
      </c>
      <c r="K25" s="149" t="s">
        <v>2688</v>
      </c>
      <c r="L25" s="146" t="s">
        <v>2610</v>
      </c>
      <c r="M25" s="147">
        <v>40491</v>
      </c>
      <c r="N25" s="150" t="s">
        <v>2613</v>
      </c>
      <c r="O25" s="148" t="s">
        <v>90</v>
      </c>
      <c r="P25" s="151"/>
      <c r="Q25" s="152"/>
      <c r="R25" s="151"/>
      <c r="S25" s="148">
        <f t="shared" si="0"/>
      </c>
      <c r="T25" s="148" t="str">
        <f t="shared" si="1"/>
        <v>AP</v>
      </c>
      <c r="U25" s="148" t="str">
        <f t="shared" si="2"/>
        <v>Modulation</v>
      </c>
      <c r="V25" s="148">
        <f t="shared" si="3"/>
      </c>
      <c r="W25" s="148">
        <f t="shared" si="4"/>
      </c>
      <c r="X25" s="148">
        <f t="shared" si="5"/>
      </c>
      <c r="Y25" s="147"/>
      <c r="Z25" s="175">
        <f t="shared" si="6"/>
      </c>
    </row>
    <row r="26" spans="1:26" ht="153">
      <c r="A26" s="148">
        <v>25</v>
      </c>
      <c r="B26" s="149" t="s">
        <v>112</v>
      </c>
      <c r="C26" s="149" t="s">
        <v>113</v>
      </c>
      <c r="D26" s="148" t="s">
        <v>66</v>
      </c>
      <c r="E26" s="148">
        <v>4</v>
      </c>
      <c r="F26" s="148">
        <v>4</v>
      </c>
      <c r="G26" s="148">
        <v>5</v>
      </c>
      <c r="H26" s="148">
        <v>33</v>
      </c>
      <c r="I26" s="149" t="s">
        <v>114</v>
      </c>
      <c r="J26" s="149" t="s">
        <v>115</v>
      </c>
      <c r="K26" s="164" t="s">
        <v>2765</v>
      </c>
      <c r="L26" s="146" t="s">
        <v>2610</v>
      </c>
      <c r="M26" s="147">
        <v>40491</v>
      </c>
      <c r="N26" s="150"/>
      <c r="O26" s="148" t="s">
        <v>90</v>
      </c>
      <c r="P26" s="151"/>
      <c r="Q26" s="152"/>
      <c r="R26" s="151"/>
      <c r="S26" s="148" t="str">
        <f t="shared" si="0"/>
        <v>AP</v>
      </c>
      <c r="T26" s="148">
        <f t="shared" si="1"/>
      </c>
      <c r="U26" s="148">
        <f t="shared" si="2"/>
      </c>
      <c r="V26" s="148">
        <f t="shared" si="3"/>
      </c>
      <c r="W26" s="148">
        <f t="shared" si="4"/>
      </c>
      <c r="X26" s="148">
        <f t="shared" si="5"/>
      </c>
      <c r="Y26" s="152"/>
      <c r="Z26" s="175">
        <f t="shared" si="6"/>
      </c>
    </row>
    <row r="27" spans="1:26" ht="63.75">
      <c r="A27" s="148">
        <v>26</v>
      </c>
      <c r="B27" s="149" t="s">
        <v>112</v>
      </c>
      <c r="C27" s="149" t="s">
        <v>113</v>
      </c>
      <c r="D27" s="148" t="s">
        <v>66</v>
      </c>
      <c r="E27" s="148">
        <v>5</v>
      </c>
      <c r="F27" s="148">
        <v>5.1</v>
      </c>
      <c r="G27" s="148">
        <v>7</v>
      </c>
      <c r="H27" s="148">
        <v>9</v>
      </c>
      <c r="I27" s="149" t="s">
        <v>116</v>
      </c>
      <c r="J27" s="149" t="s">
        <v>117</v>
      </c>
      <c r="K27" s="149" t="s">
        <v>2681</v>
      </c>
      <c r="L27" s="146" t="s">
        <v>2647</v>
      </c>
      <c r="M27" s="147">
        <v>40491</v>
      </c>
      <c r="N27" s="150"/>
      <c r="O27" s="148" t="s">
        <v>90</v>
      </c>
      <c r="P27" s="151"/>
      <c r="Q27" s="152"/>
      <c r="R27" s="151"/>
      <c r="S27" s="148" t="str">
        <f t="shared" si="0"/>
        <v>R</v>
      </c>
      <c r="T27" s="148">
        <f t="shared" si="1"/>
      </c>
      <c r="U27" s="148">
        <f t="shared" si="2"/>
      </c>
      <c r="V27" s="148">
        <f t="shared" si="3"/>
      </c>
      <c r="W27" s="148">
        <f t="shared" si="4"/>
      </c>
      <c r="X27" s="148">
        <f t="shared" si="5"/>
      </c>
      <c r="Y27" s="152"/>
      <c r="Z27" s="175">
        <f t="shared" si="6"/>
      </c>
    </row>
    <row r="28" spans="1:26" ht="38.25">
      <c r="A28" s="148">
        <v>27</v>
      </c>
      <c r="B28" s="149" t="s">
        <v>112</v>
      </c>
      <c r="C28" s="149" t="s">
        <v>113</v>
      </c>
      <c r="D28" s="148" t="s">
        <v>66</v>
      </c>
      <c r="E28" s="148">
        <v>5</v>
      </c>
      <c r="F28" s="148">
        <v>5.1</v>
      </c>
      <c r="G28" s="148">
        <v>7</v>
      </c>
      <c r="H28" s="148">
        <v>15</v>
      </c>
      <c r="I28" s="149" t="s">
        <v>118</v>
      </c>
      <c r="J28" s="149" t="s">
        <v>119</v>
      </c>
      <c r="K28" s="149" t="s">
        <v>2682</v>
      </c>
      <c r="L28" s="146" t="s">
        <v>2610</v>
      </c>
      <c r="M28" s="147">
        <v>40491</v>
      </c>
      <c r="N28" s="150"/>
      <c r="O28" s="148" t="s">
        <v>90</v>
      </c>
      <c r="P28" s="151"/>
      <c r="Q28" s="152"/>
      <c r="R28" s="151"/>
      <c r="S28" s="148" t="str">
        <f t="shared" si="0"/>
        <v>AP</v>
      </c>
      <c r="T28" s="148">
        <f t="shared" si="1"/>
      </c>
      <c r="U28" s="148">
        <f t="shared" si="2"/>
      </c>
      <c r="V28" s="148">
        <f t="shared" si="3"/>
      </c>
      <c r="W28" s="148">
        <f t="shared" si="4"/>
      </c>
      <c r="X28" s="148">
        <f t="shared" si="5"/>
      </c>
      <c r="Y28" s="152"/>
      <c r="Z28" s="175">
        <f t="shared" si="6"/>
      </c>
    </row>
    <row r="29" spans="1:26" ht="102">
      <c r="A29" s="20">
        <v>28</v>
      </c>
      <c r="B29" s="14" t="s">
        <v>112</v>
      </c>
      <c r="C29" s="14" t="s">
        <v>113</v>
      </c>
      <c r="D29" s="20" t="s">
        <v>66</v>
      </c>
      <c r="E29" s="20">
        <v>5</v>
      </c>
      <c r="F29" s="20">
        <v>5.1</v>
      </c>
      <c r="G29" s="20">
        <v>7</v>
      </c>
      <c r="H29" s="20">
        <v>22</v>
      </c>
      <c r="I29" s="14" t="s">
        <v>120</v>
      </c>
      <c r="J29" s="14" t="s">
        <v>121</v>
      </c>
      <c r="K29" s="14" t="s">
        <v>2682</v>
      </c>
      <c r="L29" s="40" t="s">
        <v>2610</v>
      </c>
      <c r="M29" s="51">
        <v>40491</v>
      </c>
      <c r="N29" s="24"/>
      <c r="O29" s="20" t="s">
        <v>90</v>
      </c>
      <c r="P29" s="44"/>
      <c r="S29" s="20" t="str">
        <f t="shared" si="0"/>
        <v>AP</v>
      </c>
      <c r="T29" s="20">
        <f t="shared" si="1"/>
      </c>
      <c r="U29" s="20">
        <f t="shared" si="2"/>
      </c>
      <c r="V29" s="20">
        <f t="shared" si="3"/>
      </c>
      <c r="W29" s="20">
        <f t="shared" si="4"/>
      </c>
      <c r="X29" s="20">
        <f t="shared" si="5"/>
      </c>
      <c r="Y29" s="45"/>
      <c r="Z29" s="174">
        <f t="shared" si="6"/>
      </c>
    </row>
    <row r="30" spans="1:26" ht="165.75">
      <c r="A30" s="148">
        <v>29</v>
      </c>
      <c r="B30" s="149" t="s">
        <v>112</v>
      </c>
      <c r="C30" s="149" t="s">
        <v>113</v>
      </c>
      <c r="D30" s="148" t="s">
        <v>66</v>
      </c>
      <c r="E30" s="148">
        <v>5</v>
      </c>
      <c r="F30" s="148">
        <v>5.1</v>
      </c>
      <c r="G30" s="148">
        <v>7</v>
      </c>
      <c r="H30" s="148">
        <v>31</v>
      </c>
      <c r="I30" s="149" t="s">
        <v>122</v>
      </c>
      <c r="J30" s="149" t="s">
        <v>123</v>
      </c>
      <c r="K30" s="164" t="s">
        <v>2678</v>
      </c>
      <c r="L30" s="146" t="s">
        <v>2649</v>
      </c>
      <c r="M30" s="147">
        <v>40491</v>
      </c>
      <c r="N30" s="150"/>
      <c r="O30" s="148" t="s">
        <v>90</v>
      </c>
      <c r="P30" s="151"/>
      <c r="Q30" s="152"/>
      <c r="R30" s="151"/>
      <c r="S30" s="148" t="str">
        <f t="shared" si="0"/>
        <v>A</v>
      </c>
      <c r="T30" s="148">
        <f t="shared" si="1"/>
      </c>
      <c r="U30" s="148">
        <f t="shared" si="2"/>
      </c>
      <c r="V30" s="148">
        <f t="shared" si="3"/>
      </c>
      <c r="W30" s="148">
        <f t="shared" si="4"/>
      </c>
      <c r="X30" s="148">
        <f t="shared" si="5"/>
      </c>
      <c r="Y30" s="152"/>
      <c r="Z30" s="175">
        <f t="shared" si="6"/>
      </c>
    </row>
    <row r="31" spans="1:26" ht="153">
      <c r="A31" s="20">
        <v>30</v>
      </c>
      <c r="B31" s="14" t="s">
        <v>112</v>
      </c>
      <c r="C31" s="14" t="s">
        <v>113</v>
      </c>
      <c r="D31" s="20" t="s">
        <v>66</v>
      </c>
      <c r="E31" s="20">
        <v>5</v>
      </c>
      <c r="F31" s="20">
        <v>5.1</v>
      </c>
      <c r="G31" s="20">
        <v>7</v>
      </c>
      <c r="H31" s="20">
        <v>37</v>
      </c>
      <c r="I31" s="14" t="s">
        <v>124</v>
      </c>
      <c r="J31" s="14" t="s">
        <v>123</v>
      </c>
      <c r="K31" s="14" t="s">
        <v>2682</v>
      </c>
      <c r="L31" s="40" t="s">
        <v>2610</v>
      </c>
      <c r="M31" s="51">
        <v>40490</v>
      </c>
      <c r="N31" s="24"/>
      <c r="O31" s="20" t="s">
        <v>90</v>
      </c>
      <c r="P31" s="44"/>
      <c r="S31" s="20" t="str">
        <f t="shared" si="0"/>
        <v>AP</v>
      </c>
      <c r="T31" s="20">
        <f t="shared" si="1"/>
      </c>
      <c r="U31" s="20">
        <f t="shared" si="2"/>
      </c>
      <c r="V31" s="20">
        <f t="shared" si="3"/>
      </c>
      <c r="W31" s="20">
        <f t="shared" si="4"/>
      </c>
      <c r="X31" s="20">
        <f t="shared" si="5"/>
      </c>
      <c r="Y31" s="45"/>
      <c r="Z31" s="174">
        <f t="shared" si="6"/>
      </c>
    </row>
    <row r="32" spans="1:26" ht="38.25">
      <c r="A32" s="148">
        <v>31</v>
      </c>
      <c r="B32" s="149" t="s">
        <v>112</v>
      </c>
      <c r="C32" s="149" t="s">
        <v>113</v>
      </c>
      <c r="D32" s="148" t="s">
        <v>66</v>
      </c>
      <c r="E32" s="148">
        <v>5</v>
      </c>
      <c r="F32" s="148" t="s">
        <v>125</v>
      </c>
      <c r="G32" s="148">
        <v>8</v>
      </c>
      <c r="H32" s="148">
        <v>23</v>
      </c>
      <c r="I32" s="149" t="s">
        <v>126</v>
      </c>
      <c r="J32" s="149" t="s">
        <v>127</v>
      </c>
      <c r="K32" s="164" t="s">
        <v>2687</v>
      </c>
      <c r="L32" s="146" t="s">
        <v>2610</v>
      </c>
      <c r="M32" s="147">
        <v>40491</v>
      </c>
      <c r="N32" s="150"/>
      <c r="O32" s="148" t="s">
        <v>90</v>
      </c>
      <c r="P32" s="151"/>
      <c r="Q32" s="152"/>
      <c r="R32" s="151"/>
      <c r="S32" s="148" t="str">
        <f t="shared" si="0"/>
        <v>AP</v>
      </c>
      <c r="T32" s="148">
        <f t="shared" si="1"/>
      </c>
      <c r="U32" s="148">
        <f t="shared" si="2"/>
      </c>
      <c r="V32" s="148">
        <f t="shared" si="3"/>
      </c>
      <c r="W32" s="148">
        <f t="shared" si="4"/>
      </c>
      <c r="X32" s="148">
        <f t="shared" si="5"/>
      </c>
      <c r="Y32" s="152"/>
      <c r="Z32" s="175">
        <f t="shared" si="6"/>
      </c>
    </row>
    <row r="33" spans="1:26" ht="51">
      <c r="A33" s="148">
        <v>32</v>
      </c>
      <c r="B33" s="149" t="s">
        <v>112</v>
      </c>
      <c r="C33" s="149" t="s">
        <v>113</v>
      </c>
      <c r="D33" s="148" t="s">
        <v>66</v>
      </c>
      <c r="E33" s="148">
        <v>5</v>
      </c>
      <c r="F33" s="148" t="s">
        <v>128</v>
      </c>
      <c r="G33" s="148">
        <v>9</v>
      </c>
      <c r="H33" s="148">
        <v>17</v>
      </c>
      <c r="I33" s="149" t="s">
        <v>129</v>
      </c>
      <c r="J33" s="149" t="s">
        <v>121</v>
      </c>
      <c r="K33" s="164" t="s">
        <v>2679</v>
      </c>
      <c r="L33" s="146" t="s">
        <v>2610</v>
      </c>
      <c r="M33" s="147">
        <v>40491</v>
      </c>
      <c r="N33" s="150"/>
      <c r="O33" s="148" t="s">
        <v>90</v>
      </c>
      <c r="P33" s="151"/>
      <c r="Q33" s="152"/>
      <c r="R33" s="151"/>
      <c r="S33" s="148" t="str">
        <f t="shared" si="0"/>
        <v>AP</v>
      </c>
      <c r="T33" s="148">
        <f t="shared" si="1"/>
      </c>
      <c r="U33" s="148">
        <f t="shared" si="2"/>
      </c>
      <c r="V33" s="148">
        <f t="shared" si="3"/>
      </c>
      <c r="W33" s="148">
        <f t="shared" si="4"/>
      </c>
      <c r="X33" s="148">
        <f t="shared" si="5"/>
      </c>
      <c r="Y33" s="152"/>
      <c r="Z33" s="175">
        <f t="shared" si="6"/>
      </c>
    </row>
    <row r="34" spans="1:26" ht="38.25">
      <c r="A34" s="20">
        <v>33</v>
      </c>
      <c r="B34" s="14" t="s">
        <v>112</v>
      </c>
      <c r="C34" s="14" t="s">
        <v>113</v>
      </c>
      <c r="D34" s="20" t="s">
        <v>66</v>
      </c>
      <c r="E34" s="20">
        <v>5</v>
      </c>
      <c r="F34" s="20" t="s">
        <v>130</v>
      </c>
      <c r="G34" s="20">
        <v>11</v>
      </c>
      <c r="H34" s="20">
        <v>44</v>
      </c>
      <c r="I34" s="14" t="s">
        <v>131</v>
      </c>
      <c r="J34" s="14" t="s">
        <v>132</v>
      </c>
      <c r="K34" s="14" t="s">
        <v>2996</v>
      </c>
      <c r="L34" s="40" t="s">
        <v>2658</v>
      </c>
      <c r="N34" s="24"/>
      <c r="O34" s="20" t="s">
        <v>90</v>
      </c>
      <c r="P34" s="44" t="s">
        <v>2655</v>
      </c>
      <c r="S34" s="20" t="str">
        <f t="shared" si="0"/>
        <v>wp</v>
      </c>
      <c r="T34" s="20">
        <f t="shared" si="1"/>
      </c>
      <c r="U34" s="20">
        <f t="shared" si="2"/>
      </c>
      <c r="V34" s="20">
        <f t="shared" si="3"/>
      </c>
      <c r="W34" s="20">
        <f t="shared" si="4"/>
      </c>
      <c r="X34" s="20">
        <f t="shared" si="5"/>
      </c>
      <c r="Y34" s="45"/>
      <c r="Z34" s="174">
        <f t="shared" si="6"/>
      </c>
    </row>
    <row r="35" spans="1:28" ht="38.25">
      <c r="A35" s="20">
        <v>34</v>
      </c>
      <c r="B35" s="14" t="s">
        <v>112</v>
      </c>
      <c r="C35" s="14" t="s">
        <v>113</v>
      </c>
      <c r="D35" s="20" t="s">
        <v>66</v>
      </c>
      <c r="E35" s="20">
        <v>6</v>
      </c>
      <c r="F35" s="20" t="s">
        <v>133</v>
      </c>
      <c r="G35" s="20">
        <v>16</v>
      </c>
      <c r="H35" s="20">
        <v>21</v>
      </c>
      <c r="I35" s="14" t="s">
        <v>134</v>
      </c>
      <c r="J35" s="14" t="s">
        <v>135</v>
      </c>
      <c r="K35" s="15" t="s">
        <v>2868</v>
      </c>
      <c r="N35" s="24"/>
      <c r="O35" s="20" t="s">
        <v>90</v>
      </c>
      <c r="P35" s="44"/>
      <c r="S35" s="20">
        <f t="shared" si="0"/>
        <v>0</v>
      </c>
      <c r="T35" s="20">
        <f t="shared" si="1"/>
      </c>
      <c r="U35" s="20">
        <f t="shared" si="2"/>
      </c>
      <c r="V35" s="20">
        <f t="shared" si="3"/>
      </c>
      <c r="W35" s="20">
        <f t="shared" si="4"/>
      </c>
      <c r="X35" s="20">
        <f t="shared" si="5"/>
      </c>
      <c r="Y35" s="45"/>
      <c r="Z35" s="174">
        <f t="shared" si="6"/>
      </c>
      <c r="AB35" s="20" t="s">
        <v>3023</v>
      </c>
    </row>
    <row r="36" spans="1:26" ht="102">
      <c r="A36" s="20">
        <v>35</v>
      </c>
      <c r="B36" s="14" t="s">
        <v>112</v>
      </c>
      <c r="C36" s="14" t="s">
        <v>113</v>
      </c>
      <c r="D36" s="20" t="s">
        <v>65</v>
      </c>
      <c r="E36" s="20">
        <v>6</v>
      </c>
      <c r="F36" s="20" t="s">
        <v>136</v>
      </c>
      <c r="G36" s="20">
        <v>31</v>
      </c>
      <c r="H36" s="20">
        <v>38</v>
      </c>
      <c r="I36" s="14" t="s">
        <v>137</v>
      </c>
      <c r="J36" s="14" t="s">
        <v>138</v>
      </c>
      <c r="K36" s="14" t="s">
        <v>3112</v>
      </c>
      <c r="L36" s="40" t="s">
        <v>2610</v>
      </c>
      <c r="M36" s="51">
        <v>40561</v>
      </c>
      <c r="N36" s="24" t="s">
        <v>3073</v>
      </c>
      <c r="O36" s="20" t="s">
        <v>90</v>
      </c>
      <c r="P36" s="44"/>
      <c r="S36" s="20">
        <f t="shared" si="0"/>
      </c>
      <c r="T36" s="20" t="str">
        <f t="shared" si="1"/>
        <v>AP</v>
      </c>
      <c r="U36" s="20" t="str">
        <f t="shared" si="2"/>
        <v>PD-DATA</v>
      </c>
      <c r="V36" s="20">
        <f t="shared" si="3"/>
      </c>
      <c r="W36" s="20">
        <f t="shared" si="4"/>
      </c>
      <c r="X36" s="20">
        <f t="shared" si="5"/>
      </c>
      <c r="Z36" s="174">
        <f t="shared" si="6"/>
      </c>
    </row>
    <row r="37" spans="1:26" ht="102">
      <c r="A37" s="20">
        <v>36</v>
      </c>
      <c r="B37" s="14" t="s">
        <v>112</v>
      </c>
      <c r="C37" s="14" t="s">
        <v>113</v>
      </c>
      <c r="D37" s="20" t="s">
        <v>65</v>
      </c>
      <c r="E37" s="20">
        <v>6</v>
      </c>
      <c r="F37" s="20" t="s">
        <v>136</v>
      </c>
      <c r="G37" s="20">
        <v>31</v>
      </c>
      <c r="H37" s="20">
        <v>39</v>
      </c>
      <c r="I37" s="14" t="s">
        <v>139</v>
      </c>
      <c r="J37" s="14" t="s">
        <v>138</v>
      </c>
      <c r="K37" s="14" t="s">
        <v>3112</v>
      </c>
      <c r="L37" s="40" t="s">
        <v>2610</v>
      </c>
      <c r="M37" s="51">
        <v>40561</v>
      </c>
      <c r="N37" s="24" t="s">
        <v>3073</v>
      </c>
      <c r="O37" s="20" t="s">
        <v>90</v>
      </c>
      <c r="P37" s="44"/>
      <c r="S37" s="20">
        <f t="shared" si="0"/>
      </c>
      <c r="T37" s="20" t="str">
        <f t="shared" si="1"/>
        <v>AP</v>
      </c>
      <c r="U37" s="20" t="str">
        <f t="shared" si="2"/>
        <v>PD-DATA</v>
      </c>
      <c r="V37" s="20">
        <f t="shared" si="3"/>
      </c>
      <c r="W37" s="20">
        <f t="shared" si="4"/>
      </c>
      <c r="X37" s="20">
        <f t="shared" si="5"/>
      </c>
      <c r="Z37" s="174">
        <f t="shared" si="6"/>
      </c>
    </row>
    <row r="38" spans="1:26" ht="60">
      <c r="A38" s="148">
        <v>37</v>
      </c>
      <c r="B38" s="149" t="s">
        <v>112</v>
      </c>
      <c r="C38" s="149" t="s">
        <v>113</v>
      </c>
      <c r="D38" s="148" t="s">
        <v>66</v>
      </c>
      <c r="E38" s="148">
        <v>6</v>
      </c>
      <c r="F38" s="148" t="s">
        <v>140</v>
      </c>
      <c r="G38" s="148">
        <v>31</v>
      </c>
      <c r="H38" s="148">
        <v>13</v>
      </c>
      <c r="I38" s="159" t="s">
        <v>141</v>
      </c>
      <c r="J38" s="149" t="s">
        <v>142</v>
      </c>
      <c r="K38" s="151" t="s">
        <v>2729</v>
      </c>
      <c r="L38" s="146" t="s">
        <v>2724</v>
      </c>
      <c r="M38" s="147">
        <v>40492</v>
      </c>
      <c r="N38" s="150"/>
      <c r="O38" s="148" t="s">
        <v>90</v>
      </c>
      <c r="P38" s="151"/>
      <c r="Q38" s="152"/>
      <c r="R38" s="151"/>
      <c r="S38" s="148" t="str">
        <f t="shared" si="0"/>
        <v>AP</v>
      </c>
      <c r="T38" s="148">
        <f t="shared" si="1"/>
      </c>
      <c r="U38" s="148">
        <f t="shared" si="2"/>
      </c>
      <c r="V38" s="148">
        <f t="shared" si="3"/>
      </c>
      <c r="W38" s="148">
        <f t="shared" si="4"/>
      </c>
      <c r="X38" s="148">
        <f t="shared" si="5"/>
      </c>
      <c r="Y38" s="152"/>
      <c r="Z38" s="175">
        <f t="shared" si="6"/>
      </c>
    </row>
    <row r="39" spans="1:27" ht="140.25">
      <c r="A39" s="20">
        <v>38</v>
      </c>
      <c r="B39" s="14" t="s">
        <v>112</v>
      </c>
      <c r="C39" s="14" t="s">
        <v>113</v>
      </c>
      <c r="D39" s="20" t="s">
        <v>65</v>
      </c>
      <c r="E39" s="20">
        <v>6</v>
      </c>
      <c r="F39" s="20" t="s">
        <v>143</v>
      </c>
      <c r="G39" s="20">
        <v>32</v>
      </c>
      <c r="H39" s="20">
        <v>15</v>
      </c>
      <c r="I39" s="14" t="s">
        <v>144</v>
      </c>
      <c r="J39" s="14" t="s">
        <v>145</v>
      </c>
      <c r="K39" s="14" t="s">
        <v>2961</v>
      </c>
      <c r="L39" s="40" t="s">
        <v>2610</v>
      </c>
      <c r="M39" s="77">
        <v>40493</v>
      </c>
      <c r="N39" s="24" t="s">
        <v>2643</v>
      </c>
      <c r="O39" s="20" t="s">
        <v>90</v>
      </c>
      <c r="P39" s="44" t="s">
        <v>2663</v>
      </c>
      <c r="S39" s="20">
        <f t="shared" si="0"/>
      </c>
      <c r="T39" s="20" t="str">
        <f t="shared" si="1"/>
        <v>AP</v>
      </c>
      <c r="U39" s="20" t="str">
        <f t="shared" si="2"/>
        <v>Mode Switch</v>
      </c>
      <c r="V39" s="20">
        <f t="shared" si="3"/>
      </c>
      <c r="W39" s="20">
        <f t="shared" si="4"/>
      </c>
      <c r="X39" s="20">
        <f t="shared" si="5"/>
      </c>
      <c r="Y39" s="51">
        <v>40492</v>
      </c>
      <c r="Z39" s="174">
        <f t="shared" si="6"/>
      </c>
      <c r="AA39" s="44" t="s">
        <v>2828</v>
      </c>
    </row>
    <row r="40" spans="1:26" ht="76.5">
      <c r="A40" s="148">
        <v>39</v>
      </c>
      <c r="B40" s="149" t="s">
        <v>112</v>
      </c>
      <c r="C40" s="149" t="s">
        <v>113</v>
      </c>
      <c r="D40" s="148" t="s">
        <v>66</v>
      </c>
      <c r="E40" s="148">
        <v>6</v>
      </c>
      <c r="F40" s="148" t="s">
        <v>143</v>
      </c>
      <c r="G40" s="148">
        <v>32</v>
      </c>
      <c r="H40" s="148">
        <v>49</v>
      </c>
      <c r="I40" s="149" t="s">
        <v>146</v>
      </c>
      <c r="J40" s="149" t="s">
        <v>147</v>
      </c>
      <c r="K40" s="164" t="s">
        <v>2980</v>
      </c>
      <c r="L40" s="146" t="s">
        <v>2610</v>
      </c>
      <c r="M40" s="147">
        <v>40548</v>
      </c>
      <c r="N40" s="150"/>
      <c r="O40" s="148" t="s">
        <v>90</v>
      </c>
      <c r="P40" s="151"/>
      <c r="Q40" s="152"/>
      <c r="R40" s="151"/>
      <c r="S40" s="148" t="str">
        <f t="shared" si="0"/>
        <v>AP</v>
      </c>
      <c r="T40" s="148">
        <f t="shared" si="1"/>
      </c>
      <c r="U40" s="148">
        <f t="shared" si="2"/>
      </c>
      <c r="V40" s="148">
        <f t="shared" si="3"/>
      </c>
      <c r="W40" s="148">
        <f t="shared" si="4"/>
      </c>
      <c r="X40" s="148">
        <f t="shared" si="5"/>
      </c>
      <c r="Y40" s="152"/>
      <c r="Z40" s="175">
        <f t="shared" si="6"/>
      </c>
    </row>
    <row r="41" spans="1:26" ht="270">
      <c r="A41" s="148">
        <v>40</v>
      </c>
      <c r="B41" s="149" t="s">
        <v>112</v>
      </c>
      <c r="C41" s="149" t="s">
        <v>113</v>
      </c>
      <c r="D41" s="148" t="s">
        <v>66</v>
      </c>
      <c r="E41" s="148">
        <v>6</v>
      </c>
      <c r="F41" s="148" t="s">
        <v>148</v>
      </c>
      <c r="G41" s="148">
        <v>34</v>
      </c>
      <c r="H41" s="148">
        <v>4</v>
      </c>
      <c r="I41" s="149" t="s">
        <v>149</v>
      </c>
      <c r="J41" s="159" t="s">
        <v>150</v>
      </c>
      <c r="K41" s="164" t="s">
        <v>2980</v>
      </c>
      <c r="L41" s="146" t="s">
        <v>2610</v>
      </c>
      <c r="M41" s="147">
        <v>40548</v>
      </c>
      <c r="N41" s="150"/>
      <c r="O41" s="148" t="s">
        <v>90</v>
      </c>
      <c r="P41" s="151"/>
      <c r="Q41" s="152"/>
      <c r="R41" s="151"/>
      <c r="S41" s="148" t="str">
        <f t="shared" si="0"/>
        <v>AP</v>
      </c>
      <c r="T41" s="148">
        <f t="shared" si="1"/>
      </c>
      <c r="U41" s="148">
        <f t="shared" si="2"/>
      </c>
      <c r="V41" s="148">
        <f t="shared" si="3"/>
      </c>
      <c r="W41" s="148">
        <f t="shared" si="4"/>
      </c>
      <c r="X41" s="148">
        <f t="shared" si="5"/>
      </c>
      <c r="Y41" s="152"/>
      <c r="Z41" s="175">
        <f t="shared" si="6"/>
      </c>
    </row>
    <row r="42" spans="1:28" ht="242.25">
      <c r="A42" s="20">
        <v>41</v>
      </c>
      <c r="B42" s="14" t="s">
        <v>112</v>
      </c>
      <c r="C42" s="14" t="s">
        <v>113</v>
      </c>
      <c r="D42" s="20" t="s">
        <v>65</v>
      </c>
      <c r="E42" s="20">
        <v>6</v>
      </c>
      <c r="F42" s="20" t="s">
        <v>151</v>
      </c>
      <c r="G42" s="20">
        <v>69</v>
      </c>
      <c r="H42" s="20">
        <v>47</v>
      </c>
      <c r="I42" s="14" t="s">
        <v>152</v>
      </c>
      <c r="J42" s="14" t="s">
        <v>153</v>
      </c>
      <c r="K42" s="14" t="s">
        <v>3103</v>
      </c>
      <c r="L42" s="40" t="s">
        <v>2610</v>
      </c>
      <c r="M42" s="51">
        <v>40561</v>
      </c>
      <c r="N42" s="24" t="s">
        <v>2646</v>
      </c>
      <c r="P42" s="44" t="s">
        <v>2764</v>
      </c>
      <c r="S42" s="20">
        <f t="shared" si="0"/>
      </c>
      <c r="T42" s="20" t="str">
        <f t="shared" si="1"/>
        <v>AP</v>
      </c>
      <c r="U42" s="20" t="str">
        <f t="shared" si="2"/>
        <v>Radio Spec</v>
      </c>
      <c r="V42" s="20">
        <f t="shared" si="3"/>
      </c>
      <c r="W42" s="20">
        <f t="shared" si="4"/>
      </c>
      <c r="X42" s="20">
        <f t="shared" si="5"/>
      </c>
      <c r="Y42" s="51">
        <v>40493</v>
      </c>
      <c r="Z42" s="174">
        <f t="shared" si="6"/>
      </c>
      <c r="AB42" s="20" t="s">
        <v>3044</v>
      </c>
    </row>
    <row r="43" spans="1:28" ht="51">
      <c r="A43" s="20">
        <v>42</v>
      </c>
      <c r="B43" s="14" t="s">
        <v>112</v>
      </c>
      <c r="C43" s="14" t="s">
        <v>113</v>
      </c>
      <c r="D43" s="20" t="s">
        <v>65</v>
      </c>
      <c r="E43" s="20">
        <v>6</v>
      </c>
      <c r="F43" s="20" t="s">
        <v>151</v>
      </c>
      <c r="G43" s="20">
        <v>70</v>
      </c>
      <c r="H43" s="20">
        <v>9</v>
      </c>
      <c r="I43" s="14" t="s">
        <v>154</v>
      </c>
      <c r="J43" s="14" t="s">
        <v>155</v>
      </c>
      <c r="K43" s="14" t="s">
        <v>3104</v>
      </c>
      <c r="L43" s="40" t="s">
        <v>2649</v>
      </c>
      <c r="M43" s="51">
        <v>40561</v>
      </c>
      <c r="N43" s="24" t="s">
        <v>2646</v>
      </c>
      <c r="O43" s="20" t="s">
        <v>90</v>
      </c>
      <c r="P43" s="44" t="s">
        <v>2764</v>
      </c>
      <c r="S43" s="20">
        <f t="shared" si="0"/>
      </c>
      <c r="T43" s="20" t="str">
        <f t="shared" si="1"/>
        <v>A</v>
      </c>
      <c r="U43" s="20" t="str">
        <f t="shared" si="2"/>
        <v>Radio Spec</v>
      </c>
      <c r="V43" s="20">
        <f t="shared" si="3"/>
      </c>
      <c r="W43" s="20">
        <f t="shared" si="4"/>
      </c>
      <c r="X43" s="20">
        <f t="shared" si="5"/>
      </c>
      <c r="Y43" s="51">
        <v>40493</v>
      </c>
      <c r="Z43" s="174">
        <f t="shared" si="6"/>
      </c>
      <c r="AB43" s="20" t="s">
        <v>3044</v>
      </c>
    </row>
    <row r="44" spans="1:26" ht="38.25">
      <c r="A44" s="20">
        <v>43</v>
      </c>
      <c r="B44" s="14" t="s">
        <v>112</v>
      </c>
      <c r="C44" s="14" t="s">
        <v>113</v>
      </c>
      <c r="D44" s="20" t="s">
        <v>65</v>
      </c>
      <c r="E44" s="20">
        <v>6</v>
      </c>
      <c r="F44" s="20" t="s">
        <v>156</v>
      </c>
      <c r="G44" s="20">
        <v>83</v>
      </c>
      <c r="H44" s="20">
        <v>53</v>
      </c>
      <c r="I44" s="14" t="s">
        <v>157</v>
      </c>
      <c r="J44" s="14" t="s">
        <v>158</v>
      </c>
      <c r="K44" s="14" t="s">
        <v>3128</v>
      </c>
      <c r="L44" s="40" t="s">
        <v>2610</v>
      </c>
      <c r="M44" s="51">
        <v>40561</v>
      </c>
      <c r="N44" s="24" t="s">
        <v>2615</v>
      </c>
      <c r="O44" s="20" t="s">
        <v>90</v>
      </c>
      <c r="P44" s="14" t="s">
        <v>2667</v>
      </c>
      <c r="S44" s="20">
        <f t="shared" si="0"/>
      </c>
      <c r="T44" s="20" t="str">
        <f t="shared" si="1"/>
        <v>AP</v>
      </c>
      <c r="U44" s="20" t="str">
        <f t="shared" si="2"/>
        <v>OQPSK</v>
      </c>
      <c r="V44" s="20">
        <f t="shared" si="3"/>
      </c>
      <c r="W44" s="20">
        <f t="shared" si="4"/>
      </c>
      <c r="X44" s="20">
        <f t="shared" si="5"/>
      </c>
      <c r="Z44" s="174">
        <f t="shared" si="6"/>
      </c>
    </row>
    <row r="45" spans="1:26" ht="114.75">
      <c r="A45" s="20">
        <v>44</v>
      </c>
      <c r="B45" s="14" t="s">
        <v>112</v>
      </c>
      <c r="C45" s="14" t="s">
        <v>113</v>
      </c>
      <c r="D45" s="20" t="s">
        <v>65</v>
      </c>
      <c r="E45" s="20">
        <v>6</v>
      </c>
      <c r="F45" s="20" t="s">
        <v>156</v>
      </c>
      <c r="G45" s="20">
        <v>84</v>
      </c>
      <c r="H45" s="20">
        <v>23</v>
      </c>
      <c r="I45" s="14" t="s">
        <v>159</v>
      </c>
      <c r="J45" s="14" t="s">
        <v>160</v>
      </c>
      <c r="K45" s="14" t="s">
        <v>2684</v>
      </c>
      <c r="L45" s="40" t="s">
        <v>2649</v>
      </c>
      <c r="M45" s="51">
        <v>40561</v>
      </c>
      <c r="N45" s="24" t="s">
        <v>2615</v>
      </c>
      <c r="O45" s="20" t="s">
        <v>90</v>
      </c>
      <c r="P45" s="14" t="s">
        <v>2667</v>
      </c>
      <c r="S45" s="20">
        <f t="shared" si="0"/>
      </c>
      <c r="T45" s="20" t="str">
        <f t="shared" si="1"/>
        <v>A</v>
      </c>
      <c r="U45" s="20" t="str">
        <f t="shared" si="2"/>
        <v>OQPSK</v>
      </c>
      <c r="V45" s="20">
        <f t="shared" si="3"/>
      </c>
      <c r="W45" s="20">
        <f t="shared" si="4"/>
      </c>
      <c r="X45" s="20">
        <f t="shared" si="5"/>
      </c>
      <c r="Z45" s="174">
        <f t="shared" si="6"/>
      </c>
    </row>
    <row r="46" spans="1:26" ht="76.5">
      <c r="A46" s="20">
        <v>45</v>
      </c>
      <c r="B46" s="14" t="s">
        <v>112</v>
      </c>
      <c r="C46" s="14" t="s">
        <v>113</v>
      </c>
      <c r="D46" s="20" t="s">
        <v>65</v>
      </c>
      <c r="E46" s="20">
        <v>6</v>
      </c>
      <c r="F46" s="20" t="s">
        <v>156</v>
      </c>
      <c r="G46" s="20">
        <v>84</v>
      </c>
      <c r="H46" s="20">
        <v>26</v>
      </c>
      <c r="I46" s="14" t="s">
        <v>161</v>
      </c>
      <c r="J46" s="14" t="s">
        <v>162</v>
      </c>
      <c r="K46" s="14" t="s">
        <v>3128</v>
      </c>
      <c r="L46" s="40" t="s">
        <v>2610</v>
      </c>
      <c r="M46" s="51">
        <v>40561</v>
      </c>
      <c r="N46" s="24" t="s">
        <v>2615</v>
      </c>
      <c r="O46" s="20" t="s">
        <v>90</v>
      </c>
      <c r="P46" s="14" t="s">
        <v>2667</v>
      </c>
      <c r="S46" s="20">
        <f t="shared" si="0"/>
      </c>
      <c r="T46" s="20" t="str">
        <f t="shared" si="1"/>
        <v>AP</v>
      </c>
      <c r="U46" s="20" t="str">
        <f t="shared" si="2"/>
        <v>OQPSK</v>
      </c>
      <c r="V46" s="20">
        <f t="shared" si="3"/>
      </c>
      <c r="W46" s="20">
        <f t="shared" si="4"/>
      </c>
      <c r="X46" s="20">
        <f t="shared" si="5"/>
      </c>
      <c r="Z46" s="174">
        <f t="shared" si="6"/>
      </c>
    </row>
    <row r="47" spans="1:26" ht="38.25">
      <c r="A47" s="148">
        <v>46</v>
      </c>
      <c r="B47" s="149" t="s">
        <v>112</v>
      </c>
      <c r="C47" s="149" t="s">
        <v>113</v>
      </c>
      <c r="D47" s="148" t="s">
        <v>66</v>
      </c>
      <c r="E47" s="148">
        <v>6</v>
      </c>
      <c r="F47" s="148" t="s">
        <v>163</v>
      </c>
      <c r="G47" s="148">
        <v>84</v>
      </c>
      <c r="H47" s="148">
        <v>44</v>
      </c>
      <c r="I47" s="149" t="s">
        <v>164</v>
      </c>
      <c r="J47" s="149" t="s">
        <v>165</v>
      </c>
      <c r="K47" s="164" t="s">
        <v>2684</v>
      </c>
      <c r="L47" s="146" t="s">
        <v>2649</v>
      </c>
      <c r="M47" s="147">
        <v>40498</v>
      </c>
      <c r="N47" s="150"/>
      <c r="O47" s="148" t="s">
        <v>90</v>
      </c>
      <c r="P47" s="151"/>
      <c r="Q47" s="152"/>
      <c r="R47" s="151"/>
      <c r="S47" s="148" t="str">
        <f t="shared" si="0"/>
        <v>A</v>
      </c>
      <c r="T47" s="148">
        <f t="shared" si="1"/>
      </c>
      <c r="U47" s="148">
        <f t="shared" si="2"/>
      </c>
      <c r="V47" s="148">
        <f t="shared" si="3"/>
      </c>
      <c r="W47" s="148">
        <f t="shared" si="4"/>
      </c>
      <c r="X47" s="148">
        <f t="shared" si="5"/>
      </c>
      <c r="Y47" s="152"/>
      <c r="Z47" s="175">
        <f t="shared" si="6"/>
      </c>
    </row>
    <row r="48" spans="1:26" ht="38.25">
      <c r="A48" s="148">
        <v>47</v>
      </c>
      <c r="B48" s="149" t="s">
        <v>112</v>
      </c>
      <c r="C48" s="149" t="s">
        <v>113</v>
      </c>
      <c r="D48" s="148" t="s">
        <v>66</v>
      </c>
      <c r="E48" s="148">
        <v>6</v>
      </c>
      <c r="F48" s="148" t="s">
        <v>166</v>
      </c>
      <c r="G48" s="148">
        <v>84</v>
      </c>
      <c r="H48" s="148">
        <v>52</v>
      </c>
      <c r="I48" s="149" t="s">
        <v>167</v>
      </c>
      <c r="J48" s="149" t="s">
        <v>168</v>
      </c>
      <c r="K48" s="164" t="s">
        <v>2684</v>
      </c>
      <c r="L48" s="146" t="s">
        <v>2649</v>
      </c>
      <c r="M48" s="147">
        <v>40498</v>
      </c>
      <c r="N48" s="150"/>
      <c r="O48" s="148" t="s">
        <v>90</v>
      </c>
      <c r="P48" s="151"/>
      <c r="Q48" s="152"/>
      <c r="R48" s="151"/>
      <c r="S48" s="148" t="str">
        <f t="shared" si="0"/>
        <v>A</v>
      </c>
      <c r="T48" s="148">
        <f t="shared" si="1"/>
      </c>
      <c r="U48" s="148">
        <f t="shared" si="2"/>
      </c>
      <c r="V48" s="148">
        <f t="shared" si="3"/>
      </c>
      <c r="W48" s="148">
        <f t="shared" si="4"/>
      </c>
      <c r="X48" s="148">
        <f t="shared" si="5"/>
      </c>
      <c r="Y48" s="152"/>
      <c r="Z48" s="175">
        <f t="shared" si="6"/>
      </c>
    </row>
    <row r="49" spans="1:26" ht="114.75">
      <c r="A49" s="148">
        <v>48</v>
      </c>
      <c r="B49" s="149" t="s">
        <v>112</v>
      </c>
      <c r="C49" s="149" t="s">
        <v>113</v>
      </c>
      <c r="D49" s="148" t="s">
        <v>66</v>
      </c>
      <c r="E49" s="148">
        <v>6</v>
      </c>
      <c r="F49" s="148" t="s">
        <v>166</v>
      </c>
      <c r="G49" s="148">
        <v>84</v>
      </c>
      <c r="H49" s="148">
        <v>54</v>
      </c>
      <c r="I49" s="149" t="s">
        <v>169</v>
      </c>
      <c r="J49" s="149" t="s">
        <v>170</v>
      </c>
      <c r="K49" s="164" t="s">
        <v>2871</v>
      </c>
      <c r="L49" s="146" t="s">
        <v>2610</v>
      </c>
      <c r="M49" s="147">
        <v>40498</v>
      </c>
      <c r="N49" s="150"/>
      <c r="O49" s="148" t="s">
        <v>90</v>
      </c>
      <c r="P49" s="151"/>
      <c r="Q49" s="152"/>
      <c r="R49" s="151"/>
      <c r="S49" s="148" t="str">
        <f t="shared" si="0"/>
        <v>AP</v>
      </c>
      <c r="T49" s="148">
        <f t="shared" si="1"/>
      </c>
      <c r="U49" s="148">
        <f t="shared" si="2"/>
      </c>
      <c r="V49" s="148">
        <f t="shared" si="3"/>
      </c>
      <c r="W49" s="148">
        <f t="shared" si="4"/>
      </c>
      <c r="X49" s="148">
        <f t="shared" si="5"/>
      </c>
      <c r="Y49" s="152"/>
      <c r="Z49" s="175">
        <f t="shared" si="6"/>
      </c>
    </row>
    <row r="50" spans="1:28" ht="127.5">
      <c r="A50" s="20">
        <v>49</v>
      </c>
      <c r="B50" s="14" t="s">
        <v>112</v>
      </c>
      <c r="C50" s="14" t="s">
        <v>113</v>
      </c>
      <c r="D50" s="20" t="s">
        <v>65</v>
      </c>
      <c r="E50" s="20">
        <v>6</v>
      </c>
      <c r="F50" s="20" t="s">
        <v>166</v>
      </c>
      <c r="G50" s="20">
        <v>85</v>
      </c>
      <c r="H50" s="20">
        <v>1</v>
      </c>
      <c r="I50" s="14" t="s">
        <v>171</v>
      </c>
      <c r="J50" s="14" t="s">
        <v>172</v>
      </c>
      <c r="L50" s="40" t="s">
        <v>2658</v>
      </c>
      <c r="N50" s="24" t="s">
        <v>2615</v>
      </c>
      <c r="O50" s="20" t="s">
        <v>90</v>
      </c>
      <c r="P50" s="14" t="s">
        <v>2667</v>
      </c>
      <c r="S50" s="20">
        <f t="shared" si="0"/>
      </c>
      <c r="T50" s="20" t="str">
        <f t="shared" si="1"/>
        <v>wp</v>
      </c>
      <c r="U50" s="20">
        <f t="shared" si="2"/>
      </c>
      <c r="V50" s="20">
        <f t="shared" si="3"/>
      </c>
      <c r="W50" s="20" t="str">
        <f t="shared" si="4"/>
        <v>OQPSK</v>
      </c>
      <c r="X50" s="20">
        <f t="shared" si="5"/>
      </c>
      <c r="Z50" s="174" t="str">
        <f t="shared" si="6"/>
        <v>Schmidt</v>
      </c>
      <c r="AB50" s="20" t="s">
        <v>3146</v>
      </c>
    </row>
    <row r="51" spans="1:28" ht="344.25">
      <c r="A51" s="20">
        <v>50</v>
      </c>
      <c r="B51" s="14" t="s">
        <v>112</v>
      </c>
      <c r="C51" s="14" t="s">
        <v>113</v>
      </c>
      <c r="D51" s="20" t="s">
        <v>65</v>
      </c>
      <c r="E51" s="20">
        <v>6</v>
      </c>
      <c r="F51" s="20" t="s">
        <v>173</v>
      </c>
      <c r="G51" s="20">
        <v>108</v>
      </c>
      <c r="H51" s="20">
        <v>14</v>
      </c>
      <c r="I51" s="14" t="s">
        <v>174</v>
      </c>
      <c r="J51" s="14" t="s">
        <v>175</v>
      </c>
      <c r="K51" s="14" t="s">
        <v>3104</v>
      </c>
      <c r="L51" s="40" t="s">
        <v>2649</v>
      </c>
      <c r="M51" s="51">
        <v>40561</v>
      </c>
      <c r="N51" s="24" t="s">
        <v>2646</v>
      </c>
      <c r="O51" s="20" t="s">
        <v>90</v>
      </c>
      <c r="P51" s="44" t="s">
        <v>2764</v>
      </c>
      <c r="S51" s="20">
        <f t="shared" si="0"/>
      </c>
      <c r="T51" s="20" t="str">
        <f t="shared" si="1"/>
        <v>A</v>
      </c>
      <c r="U51" s="20" t="str">
        <f t="shared" si="2"/>
        <v>Radio Spec</v>
      </c>
      <c r="V51" s="20">
        <f t="shared" si="3"/>
      </c>
      <c r="W51" s="20">
        <f t="shared" si="4"/>
      </c>
      <c r="X51" s="20">
        <f t="shared" si="5"/>
      </c>
      <c r="Y51" s="51">
        <v>40493</v>
      </c>
      <c r="Z51" s="174">
        <f t="shared" si="6"/>
      </c>
      <c r="AB51" s="20" t="s">
        <v>3044</v>
      </c>
    </row>
    <row r="52" spans="1:26" ht="229.5">
      <c r="A52" s="148">
        <v>51</v>
      </c>
      <c r="B52" s="149" t="s">
        <v>112</v>
      </c>
      <c r="C52" s="149" t="s">
        <v>113</v>
      </c>
      <c r="D52" s="148" t="s">
        <v>66</v>
      </c>
      <c r="E52" s="148">
        <v>7</v>
      </c>
      <c r="F52" s="148" t="s">
        <v>176</v>
      </c>
      <c r="G52" s="148">
        <v>124</v>
      </c>
      <c r="H52" s="148">
        <v>21</v>
      </c>
      <c r="I52" s="149" t="s">
        <v>177</v>
      </c>
      <c r="J52" s="149" t="s">
        <v>178</v>
      </c>
      <c r="K52" s="149" t="s">
        <v>2945</v>
      </c>
      <c r="L52" s="146" t="s">
        <v>2610</v>
      </c>
      <c r="M52" s="147">
        <v>40539</v>
      </c>
      <c r="N52" s="150"/>
      <c r="O52" s="148" t="s">
        <v>90</v>
      </c>
      <c r="P52" s="151"/>
      <c r="Q52" s="152"/>
      <c r="R52" s="151"/>
      <c r="S52" s="148" t="str">
        <f t="shared" si="0"/>
        <v>AP</v>
      </c>
      <c r="T52" s="148">
        <f t="shared" si="1"/>
      </c>
      <c r="U52" s="148">
        <f t="shared" si="2"/>
      </c>
      <c r="V52" s="148">
        <f t="shared" si="3"/>
      </c>
      <c r="W52" s="148">
        <f t="shared" si="4"/>
      </c>
      <c r="X52" s="148">
        <f t="shared" si="5"/>
      </c>
      <c r="Y52" s="152"/>
      <c r="Z52" s="175">
        <f t="shared" si="6"/>
      </c>
    </row>
    <row r="53" spans="1:26" ht="51">
      <c r="A53" s="148">
        <v>52</v>
      </c>
      <c r="B53" s="149" t="s">
        <v>112</v>
      </c>
      <c r="C53" s="149" t="s">
        <v>113</v>
      </c>
      <c r="D53" s="148" t="s">
        <v>66</v>
      </c>
      <c r="E53" s="148">
        <v>7</v>
      </c>
      <c r="F53" s="148" t="s">
        <v>100</v>
      </c>
      <c r="G53" s="148">
        <v>126</v>
      </c>
      <c r="H53" s="148">
        <v>5</v>
      </c>
      <c r="I53" s="149" t="s">
        <v>179</v>
      </c>
      <c r="J53" s="149" t="s">
        <v>180</v>
      </c>
      <c r="K53" s="164" t="s">
        <v>2876</v>
      </c>
      <c r="L53" s="110" t="s">
        <v>2610</v>
      </c>
      <c r="M53" s="111">
        <v>40499</v>
      </c>
      <c r="N53" s="150"/>
      <c r="O53" s="148" t="s">
        <v>90</v>
      </c>
      <c r="P53" s="151"/>
      <c r="Q53" s="152"/>
      <c r="R53" s="151"/>
      <c r="S53" s="148" t="str">
        <f t="shared" si="0"/>
        <v>AP</v>
      </c>
      <c r="T53" s="148">
        <f t="shared" si="1"/>
      </c>
      <c r="U53" s="148">
        <f t="shared" si="2"/>
      </c>
      <c r="V53" s="148">
        <f t="shared" si="3"/>
      </c>
      <c r="W53" s="148">
        <f t="shared" si="4"/>
      </c>
      <c r="X53" s="148">
        <f t="shared" si="5"/>
      </c>
      <c r="Y53" s="152"/>
      <c r="Z53" s="175">
        <f t="shared" si="6"/>
      </c>
    </row>
    <row r="54" spans="1:27" ht="102">
      <c r="A54" s="148">
        <v>53</v>
      </c>
      <c r="B54" s="149" t="s">
        <v>112</v>
      </c>
      <c r="C54" s="149" t="s">
        <v>113</v>
      </c>
      <c r="D54" s="148" t="s">
        <v>65</v>
      </c>
      <c r="E54" s="148">
        <v>7</v>
      </c>
      <c r="F54" s="148" t="s">
        <v>176</v>
      </c>
      <c r="G54" s="148">
        <v>124</v>
      </c>
      <c r="H54" s="148">
        <v>21</v>
      </c>
      <c r="I54" s="149" t="s">
        <v>181</v>
      </c>
      <c r="J54" s="149" t="s">
        <v>182</v>
      </c>
      <c r="K54" s="149" t="s">
        <v>2779</v>
      </c>
      <c r="L54" s="146" t="s">
        <v>2610</v>
      </c>
      <c r="M54" s="147">
        <v>40493</v>
      </c>
      <c r="N54" s="150" t="s">
        <v>2641</v>
      </c>
      <c r="O54" s="148" t="s">
        <v>90</v>
      </c>
      <c r="P54" s="151"/>
      <c r="Q54" s="152"/>
      <c r="R54" s="151"/>
      <c r="S54" s="148">
        <f t="shared" si="0"/>
      </c>
      <c r="T54" s="148" t="str">
        <f t="shared" si="1"/>
        <v>AP</v>
      </c>
      <c r="U54" s="148" t="str">
        <f t="shared" si="2"/>
        <v>IE</v>
      </c>
      <c r="V54" s="148">
        <f t="shared" si="3"/>
      </c>
      <c r="W54" s="148">
        <f t="shared" si="4"/>
      </c>
      <c r="X54" s="148">
        <f t="shared" si="5"/>
      </c>
      <c r="Y54" s="147"/>
      <c r="Z54" s="175">
        <f t="shared" si="6"/>
      </c>
      <c r="AA54" s="44" t="s">
        <v>2776</v>
      </c>
    </row>
    <row r="55" spans="1:26" ht="38.25">
      <c r="A55" s="148">
        <v>54</v>
      </c>
      <c r="B55" s="149" t="s">
        <v>112</v>
      </c>
      <c r="C55" s="149" t="s">
        <v>113</v>
      </c>
      <c r="D55" s="148" t="s">
        <v>66</v>
      </c>
      <c r="E55" s="148">
        <v>7</v>
      </c>
      <c r="F55" s="148" t="s">
        <v>176</v>
      </c>
      <c r="G55" s="148">
        <v>124</v>
      </c>
      <c r="H55" s="148">
        <v>21</v>
      </c>
      <c r="I55" s="149" t="s">
        <v>183</v>
      </c>
      <c r="J55" s="149" t="s">
        <v>184</v>
      </c>
      <c r="K55" s="149" t="s">
        <v>3102</v>
      </c>
      <c r="L55" s="146" t="s">
        <v>2610</v>
      </c>
      <c r="M55" s="147">
        <v>40539</v>
      </c>
      <c r="N55" s="150"/>
      <c r="O55" s="148" t="s">
        <v>90</v>
      </c>
      <c r="P55" s="151"/>
      <c r="Q55" s="152"/>
      <c r="R55" s="151"/>
      <c r="S55" s="148" t="str">
        <f t="shared" si="0"/>
        <v>AP</v>
      </c>
      <c r="T55" s="148">
        <f t="shared" si="1"/>
      </c>
      <c r="U55" s="148">
        <f t="shared" si="2"/>
      </c>
      <c r="V55" s="148">
        <f t="shared" si="3"/>
      </c>
      <c r="W55" s="148">
        <f t="shared" si="4"/>
      </c>
      <c r="X55" s="148">
        <f t="shared" si="5"/>
      </c>
      <c r="Y55" s="152"/>
      <c r="Z55" s="175">
        <f t="shared" si="6"/>
      </c>
    </row>
    <row r="56" spans="1:26" ht="38.25">
      <c r="A56" s="148">
        <v>55</v>
      </c>
      <c r="B56" s="149" t="s">
        <v>112</v>
      </c>
      <c r="C56" s="149" t="s">
        <v>113</v>
      </c>
      <c r="D56" s="148" t="s">
        <v>66</v>
      </c>
      <c r="E56" s="148">
        <v>7</v>
      </c>
      <c r="F56" s="148" t="s">
        <v>100</v>
      </c>
      <c r="G56" s="148">
        <v>125</v>
      </c>
      <c r="H56" s="148">
        <v>51</v>
      </c>
      <c r="I56" s="149" t="s">
        <v>185</v>
      </c>
      <c r="J56" s="159" t="s">
        <v>180</v>
      </c>
      <c r="K56" s="159" t="s">
        <v>2876</v>
      </c>
      <c r="L56" s="110" t="s">
        <v>2610</v>
      </c>
      <c r="M56" s="111">
        <v>40499</v>
      </c>
      <c r="N56" s="150"/>
      <c r="O56" s="148" t="s">
        <v>90</v>
      </c>
      <c r="P56" s="151"/>
      <c r="Q56" s="152"/>
      <c r="R56" s="151"/>
      <c r="S56" s="148" t="str">
        <f t="shared" si="0"/>
        <v>AP</v>
      </c>
      <c r="T56" s="148">
        <f t="shared" si="1"/>
      </c>
      <c r="U56" s="148">
        <f t="shared" si="2"/>
      </c>
      <c r="V56" s="148">
        <f t="shared" si="3"/>
      </c>
      <c r="W56" s="148">
        <f t="shared" si="4"/>
      </c>
      <c r="X56" s="148">
        <f t="shared" si="5"/>
      </c>
      <c r="Y56" s="152"/>
      <c r="Z56" s="175">
        <f t="shared" si="6"/>
      </c>
    </row>
    <row r="57" spans="1:26" ht="76.5">
      <c r="A57" s="20">
        <v>56</v>
      </c>
      <c r="B57" s="14" t="s">
        <v>112</v>
      </c>
      <c r="C57" s="14" t="s">
        <v>113</v>
      </c>
      <c r="D57" s="20" t="s">
        <v>66</v>
      </c>
      <c r="E57" s="20">
        <v>7</v>
      </c>
      <c r="F57" s="20" t="s">
        <v>100</v>
      </c>
      <c r="G57" s="20">
        <v>125</v>
      </c>
      <c r="H57" s="20">
        <v>22</v>
      </c>
      <c r="I57" s="14" t="s">
        <v>186</v>
      </c>
      <c r="J57" s="14" t="s">
        <v>187</v>
      </c>
      <c r="N57" s="24"/>
      <c r="O57" s="20" t="s">
        <v>90</v>
      </c>
      <c r="P57" s="44"/>
      <c r="S57" s="20">
        <f t="shared" si="0"/>
        <v>0</v>
      </c>
      <c r="T57" s="20">
        <f t="shared" si="1"/>
      </c>
      <c r="U57" s="20">
        <f t="shared" si="2"/>
      </c>
      <c r="V57" s="20">
        <f t="shared" si="3"/>
      </c>
      <c r="W57" s="20">
        <f t="shared" si="4"/>
      </c>
      <c r="X57" s="20">
        <f t="shared" si="5"/>
      </c>
      <c r="Y57" s="45"/>
      <c r="Z57" s="174">
        <f t="shared" si="6"/>
      </c>
    </row>
    <row r="58" spans="1:27" ht="216.75">
      <c r="A58" s="148">
        <v>57</v>
      </c>
      <c r="B58" s="149" t="s">
        <v>112</v>
      </c>
      <c r="C58" s="149" t="s">
        <v>113</v>
      </c>
      <c r="D58" s="148" t="s">
        <v>65</v>
      </c>
      <c r="E58" s="148">
        <v>7</v>
      </c>
      <c r="F58" s="148" t="s">
        <v>188</v>
      </c>
      <c r="G58" s="148">
        <v>125</v>
      </c>
      <c r="H58" s="148">
        <v>1</v>
      </c>
      <c r="I58" s="149" t="s">
        <v>189</v>
      </c>
      <c r="J58" s="149" t="s">
        <v>190</v>
      </c>
      <c r="K58" s="149" t="s">
        <v>2941</v>
      </c>
      <c r="L58" s="146" t="s">
        <v>2610</v>
      </c>
      <c r="M58" s="147">
        <v>40493</v>
      </c>
      <c r="N58" s="150" t="s">
        <v>2616</v>
      </c>
      <c r="O58" s="148"/>
      <c r="P58" s="151"/>
      <c r="Q58" s="152"/>
      <c r="R58" s="151"/>
      <c r="S58" s="148">
        <f t="shared" si="0"/>
      </c>
      <c r="T58" s="148" t="str">
        <f t="shared" si="1"/>
        <v>AP</v>
      </c>
      <c r="U58" s="148" t="str">
        <f t="shared" si="2"/>
        <v>IE</v>
      </c>
      <c r="V58" s="148">
        <f t="shared" si="3"/>
      </c>
      <c r="W58" s="148">
        <f t="shared" si="4"/>
      </c>
      <c r="X58" s="148">
        <f t="shared" si="5"/>
      </c>
      <c r="Y58" s="147"/>
      <c r="Z58" s="175">
        <f t="shared" si="6"/>
      </c>
      <c r="AA58" s="44" t="s">
        <v>2776</v>
      </c>
    </row>
    <row r="59" spans="1:26" ht="76.5">
      <c r="A59" s="148">
        <v>58</v>
      </c>
      <c r="B59" s="149" t="s">
        <v>112</v>
      </c>
      <c r="C59" s="149" t="s">
        <v>113</v>
      </c>
      <c r="D59" s="148" t="s">
        <v>66</v>
      </c>
      <c r="E59" s="148">
        <v>7</v>
      </c>
      <c r="F59" s="148" t="s">
        <v>191</v>
      </c>
      <c r="G59" s="148">
        <v>128</v>
      </c>
      <c r="H59" s="148">
        <v>38</v>
      </c>
      <c r="I59" s="149" t="s">
        <v>192</v>
      </c>
      <c r="J59" s="149" t="s">
        <v>193</v>
      </c>
      <c r="K59" s="149" t="s">
        <v>2945</v>
      </c>
      <c r="L59" s="146" t="s">
        <v>2610</v>
      </c>
      <c r="M59" s="147">
        <v>40539</v>
      </c>
      <c r="N59" s="150"/>
      <c r="O59" s="148" t="s">
        <v>90</v>
      </c>
      <c r="P59" s="151"/>
      <c r="Q59" s="152"/>
      <c r="R59" s="151"/>
      <c r="S59" s="148" t="str">
        <f t="shared" si="0"/>
        <v>AP</v>
      </c>
      <c r="T59" s="148">
        <f t="shared" si="1"/>
      </c>
      <c r="U59" s="148">
        <f t="shared" si="2"/>
      </c>
      <c r="V59" s="148">
        <f t="shared" si="3"/>
      </c>
      <c r="W59" s="148">
        <f t="shared" si="4"/>
      </c>
      <c r="X59" s="148">
        <f t="shared" si="5"/>
      </c>
      <c r="Y59" s="152"/>
      <c r="Z59" s="175">
        <f t="shared" si="6"/>
      </c>
    </row>
    <row r="60" spans="1:26" ht="63.75">
      <c r="A60" s="20">
        <v>59</v>
      </c>
      <c r="B60" s="14" t="s">
        <v>112</v>
      </c>
      <c r="C60" s="14" t="s">
        <v>113</v>
      </c>
      <c r="D60" s="20" t="s">
        <v>65</v>
      </c>
      <c r="E60" s="20">
        <v>7</v>
      </c>
      <c r="F60" s="20" t="s">
        <v>194</v>
      </c>
      <c r="G60" s="20">
        <v>134</v>
      </c>
      <c r="H60" s="20">
        <v>6</v>
      </c>
      <c r="I60" s="14" t="s">
        <v>195</v>
      </c>
      <c r="J60" s="14" t="s">
        <v>196</v>
      </c>
      <c r="L60" s="40" t="s">
        <v>2658</v>
      </c>
      <c r="N60" s="22" t="s">
        <v>3072</v>
      </c>
      <c r="O60" s="20" t="s">
        <v>90</v>
      </c>
      <c r="P60" s="14" t="s">
        <v>2671</v>
      </c>
      <c r="S60" s="20">
        <f t="shared" si="0"/>
      </c>
      <c r="T60" s="20" t="str">
        <f t="shared" si="1"/>
        <v>wp</v>
      </c>
      <c r="U60" s="20">
        <f t="shared" si="2"/>
      </c>
      <c r="V60" s="20">
        <f t="shared" si="3"/>
      </c>
      <c r="W60" s="20" t="str">
        <f t="shared" si="4"/>
        <v>Delayed ACK</v>
      </c>
      <c r="X60" s="20">
        <f t="shared" si="5"/>
      </c>
      <c r="Z60" s="174" t="str">
        <f t="shared" si="6"/>
        <v>Rolfe</v>
      </c>
    </row>
    <row r="61" spans="1:28" s="46" customFormat="1" ht="25.5">
      <c r="A61" s="20">
        <v>60</v>
      </c>
      <c r="B61" s="25" t="s">
        <v>197</v>
      </c>
      <c r="C61" s="25" t="s">
        <v>198</v>
      </c>
      <c r="D61" s="26" t="s">
        <v>66</v>
      </c>
      <c r="E61" s="26">
        <v>5</v>
      </c>
      <c r="F61" s="26">
        <v>5.1</v>
      </c>
      <c r="G61" s="26">
        <v>7</v>
      </c>
      <c r="H61" s="26">
        <v>10</v>
      </c>
      <c r="I61" s="25" t="s">
        <v>199</v>
      </c>
      <c r="J61" s="25" t="s">
        <v>200</v>
      </c>
      <c r="K61" s="21"/>
      <c r="L61" s="40" t="s">
        <v>2658</v>
      </c>
      <c r="M61" s="50"/>
      <c r="N61" s="59"/>
      <c r="O61" s="26"/>
      <c r="P61" s="44" t="s">
        <v>2651</v>
      </c>
      <c r="Q61" s="83"/>
      <c r="S61" s="20" t="str">
        <f t="shared" si="0"/>
        <v>wp</v>
      </c>
      <c r="T61" s="20">
        <f t="shared" si="1"/>
      </c>
      <c r="U61" s="20">
        <f t="shared" si="2"/>
      </c>
      <c r="V61" s="20">
        <f t="shared" si="3"/>
      </c>
      <c r="W61" s="20">
        <f t="shared" si="4"/>
      </c>
      <c r="X61" s="20">
        <f t="shared" si="5"/>
      </c>
      <c r="Y61" s="83"/>
      <c r="Z61" s="174">
        <f t="shared" si="6"/>
      </c>
      <c r="AB61" s="26"/>
    </row>
    <row r="62" spans="1:28" s="46" customFormat="1" ht="63.75">
      <c r="A62" s="148">
        <v>61</v>
      </c>
      <c r="B62" s="161" t="s">
        <v>197</v>
      </c>
      <c r="C62" s="161" t="s">
        <v>198</v>
      </c>
      <c r="D62" s="163" t="s">
        <v>66</v>
      </c>
      <c r="E62" s="163">
        <v>5</v>
      </c>
      <c r="F62" s="163" t="s">
        <v>201</v>
      </c>
      <c r="G62" s="163">
        <v>8</v>
      </c>
      <c r="H62" s="163">
        <v>17</v>
      </c>
      <c r="I62" s="161" t="s">
        <v>202</v>
      </c>
      <c r="J62" s="161" t="s">
        <v>203</v>
      </c>
      <c r="K62" s="149" t="s">
        <v>2684</v>
      </c>
      <c r="L62" s="146" t="s">
        <v>2649</v>
      </c>
      <c r="M62" s="116">
        <v>40490</v>
      </c>
      <c r="N62" s="157"/>
      <c r="O62" s="163"/>
      <c r="P62" s="153"/>
      <c r="Q62" s="162"/>
      <c r="R62" s="153"/>
      <c r="S62" s="148" t="str">
        <f t="shared" si="0"/>
        <v>A</v>
      </c>
      <c r="T62" s="148">
        <f t="shared" si="1"/>
      </c>
      <c r="U62" s="148">
        <f t="shared" si="2"/>
      </c>
      <c r="V62" s="148">
        <f t="shared" si="3"/>
      </c>
      <c r="W62" s="148">
        <f t="shared" si="4"/>
      </c>
      <c r="X62" s="148">
        <f t="shared" si="5"/>
      </c>
      <c r="Y62" s="162"/>
      <c r="Z62" s="175">
        <f t="shared" si="6"/>
      </c>
      <c r="AB62" s="26"/>
    </row>
    <row r="63" spans="1:28" s="46" customFormat="1" ht="51">
      <c r="A63" s="148">
        <v>62</v>
      </c>
      <c r="B63" s="161" t="s">
        <v>197</v>
      </c>
      <c r="C63" s="161" t="s">
        <v>198</v>
      </c>
      <c r="D63" s="163" t="s">
        <v>66</v>
      </c>
      <c r="E63" s="163">
        <v>6</v>
      </c>
      <c r="F63" s="163" t="s">
        <v>204</v>
      </c>
      <c r="G63" s="163">
        <v>17</v>
      </c>
      <c r="H63" s="163">
        <v>47</v>
      </c>
      <c r="I63" s="161" t="s">
        <v>205</v>
      </c>
      <c r="J63" s="161" t="s">
        <v>206</v>
      </c>
      <c r="K63" s="164" t="s">
        <v>2684</v>
      </c>
      <c r="L63" s="105" t="s">
        <v>2649</v>
      </c>
      <c r="M63" s="116">
        <v>40493</v>
      </c>
      <c r="N63" s="157"/>
      <c r="O63" s="163"/>
      <c r="P63" s="153"/>
      <c r="Q63" s="162"/>
      <c r="R63" s="153"/>
      <c r="S63" s="148" t="str">
        <f t="shared" si="0"/>
        <v>A</v>
      </c>
      <c r="T63" s="148">
        <f t="shared" si="1"/>
      </c>
      <c r="U63" s="148">
        <f t="shared" si="2"/>
      </c>
      <c r="V63" s="148">
        <f t="shared" si="3"/>
      </c>
      <c r="W63" s="148">
        <f t="shared" si="4"/>
      </c>
      <c r="X63" s="148">
        <f t="shared" si="5"/>
      </c>
      <c r="Y63" s="162"/>
      <c r="Z63" s="175">
        <f t="shared" si="6"/>
      </c>
      <c r="AB63" s="26"/>
    </row>
    <row r="64" spans="1:28" s="46" customFormat="1" ht="51">
      <c r="A64" s="20">
        <v>63</v>
      </c>
      <c r="B64" s="25" t="s">
        <v>197</v>
      </c>
      <c r="C64" s="25" t="s">
        <v>198</v>
      </c>
      <c r="D64" s="26" t="s">
        <v>65</v>
      </c>
      <c r="E64" s="26">
        <v>6</v>
      </c>
      <c r="F64" s="26" t="s">
        <v>207</v>
      </c>
      <c r="G64" s="26">
        <v>30</v>
      </c>
      <c r="H64" s="26" t="s">
        <v>208</v>
      </c>
      <c r="I64" s="25" t="s">
        <v>209</v>
      </c>
      <c r="J64" s="25" t="s">
        <v>210</v>
      </c>
      <c r="K64" s="14"/>
      <c r="L64" s="40" t="s">
        <v>2658</v>
      </c>
      <c r="M64" s="50"/>
      <c r="N64" s="22" t="s">
        <v>2646</v>
      </c>
      <c r="O64" s="26"/>
      <c r="P64" s="14" t="s">
        <v>2764</v>
      </c>
      <c r="Q64" s="83"/>
      <c r="S64" s="20">
        <f t="shared" si="0"/>
      </c>
      <c r="T64" s="20" t="str">
        <f t="shared" si="1"/>
        <v>wp</v>
      </c>
      <c r="U64" s="20">
        <f t="shared" si="2"/>
      </c>
      <c r="V64" s="20">
        <f t="shared" si="3"/>
      </c>
      <c r="W64" s="20" t="str">
        <f t="shared" si="4"/>
        <v>Radio Spec</v>
      </c>
      <c r="X64" s="20">
        <f t="shared" si="5"/>
      </c>
      <c r="Y64" s="51">
        <v>40493</v>
      </c>
      <c r="Z64" s="174" t="str">
        <f t="shared" si="6"/>
        <v>Seibert/Van Wyk</v>
      </c>
      <c r="AB64" s="20" t="s">
        <v>3150</v>
      </c>
    </row>
    <row r="65" spans="1:28" s="46" customFormat="1" ht="409.5">
      <c r="A65" s="148">
        <v>64</v>
      </c>
      <c r="B65" s="161" t="s">
        <v>197</v>
      </c>
      <c r="C65" s="161" t="s">
        <v>198</v>
      </c>
      <c r="D65" s="163" t="s">
        <v>65</v>
      </c>
      <c r="E65" s="163">
        <v>6</v>
      </c>
      <c r="F65" s="163" t="s">
        <v>211</v>
      </c>
      <c r="G65" s="163">
        <v>32</v>
      </c>
      <c r="H65" s="163">
        <v>27</v>
      </c>
      <c r="I65" s="161" t="s">
        <v>212</v>
      </c>
      <c r="J65" s="161" t="s">
        <v>213</v>
      </c>
      <c r="K65" s="149" t="s">
        <v>3015</v>
      </c>
      <c r="L65" s="114" t="s">
        <v>2610</v>
      </c>
      <c r="M65" s="116">
        <v>40493</v>
      </c>
      <c r="N65" s="150" t="s">
        <v>2643</v>
      </c>
      <c r="O65" s="163"/>
      <c r="P65" s="151" t="s">
        <v>2663</v>
      </c>
      <c r="Q65" s="162"/>
      <c r="R65" s="153"/>
      <c r="S65" s="148">
        <f t="shared" si="0"/>
      </c>
      <c r="T65" s="148" t="str">
        <f t="shared" si="1"/>
        <v>AP</v>
      </c>
      <c r="U65" s="148" t="str">
        <f t="shared" si="2"/>
        <v>Mode Switch</v>
      </c>
      <c r="V65" s="148">
        <f t="shared" si="3"/>
      </c>
      <c r="W65" s="148">
        <f t="shared" si="4"/>
      </c>
      <c r="X65" s="148">
        <f t="shared" si="5"/>
      </c>
      <c r="Y65" s="147">
        <v>40492</v>
      </c>
      <c r="Z65" s="175">
        <f t="shared" si="6"/>
      </c>
      <c r="AA65" s="44" t="s">
        <v>2828</v>
      </c>
      <c r="AB65" s="26"/>
    </row>
    <row r="66" spans="1:28" s="46" customFormat="1" ht="76.5">
      <c r="A66" s="148">
        <v>65</v>
      </c>
      <c r="B66" s="161" t="s">
        <v>197</v>
      </c>
      <c r="C66" s="161" t="s">
        <v>198</v>
      </c>
      <c r="D66" s="163" t="s">
        <v>66</v>
      </c>
      <c r="E66" s="163">
        <v>6</v>
      </c>
      <c r="F66" s="163" t="s">
        <v>143</v>
      </c>
      <c r="G66" s="163">
        <v>32</v>
      </c>
      <c r="H66" s="163">
        <v>49</v>
      </c>
      <c r="I66" s="161" t="s">
        <v>214</v>
      </c>
      <c r="J66" s="161" t="s">
        <v>215</v>
      </c>
      <c r="K66" s="164" t="s">
        <v>2980</v>
      </c>
      <c r="L66" s="146" t="s">
        <v>2610</v>
      </c>
      <c r="M66" s="147">
        <v>40548</v>
      </c>
      <c r="N66" s="157"/>
      <c r="O66" s="163"/>
      <c r="P66" s="153"/>
      <c r="Q66" s="162"/>
      <c r="R66" s="153"/>
      <c r="S66" s="148" t="str">
        <f aca="true" t="shared" si="7" ref="S66:S129">IF(D66="E",L66,"")</f>
        <v>AP</v>
      </c>
      <c r="T66" s="148">
        <f aca="true" t="shared" si="8" ref="T66:T129">IF(OR(D66="T",D66="G"),L66,"")</f>
      </c>
      <c r="U66" s="148">
        <f aca="true" t="shared" si="9" ref="U66:U129">IF(OR(T66="A",T66="AP",T66="R",T66="Z"),N66,"")</f>
      </c>
      <c r="V66" s="148">
        <f aca="true" t="shared" si="10" ref="V66:V129">IF(T66=0,N66,"")</f>
      </c>
      <c r="W66" s="148">
        <f aca="true" t="shared" si="11" ref="W66:W129">IF(T66="wp",N66,"")</f>
      </c>
      <c r="X66" s="148">
        <f aca="true" t="shared" si="12" ref="X66:X129">IF(T66="rdy2vote",N66,IF(T66="rdy2vote2",N66,""))</f>
      </c>
      <c r="Y66" s="162"/>
      <c r="Z66" s="175">
        <f aca="true" t="shared" si="13" ref="Z66:Z129">IF(OR(T66="rdy2vote",T66="wp"),P66,"")</f>
      </c>
      <c r="AB66" s="26"/>
    </row>
    <row r="67" spans="1:28" s="46" customFormat="1" ht="76.5">
      <c r="A67" s="20">
        <v>66</v>
      </c>
      <c r="B67" s="25" t="s">
        <v>197</v>
      </c>
      <c r="C67" s="25" t="s">
        <v>198</v>
      </c>
      <c r="D67" s="26" t="s">
        <v>65</v>
      </c>
      <c r="E67" s="26">
        <v>6</v>
      </c>
      <c r="F67" s="26" t="s">
        <v>216</v>
      </c>
      <c r="G67" s="26">
        <v>35</v>
      </c>
      <c r="H67" s="26">
        <v>33</v>
      </c>
      <c r="I67" s="25" t="s">
        <v>217</v>
      </c>
      <c r="J67" s="14" t="s">
        <v>218</v>
      </c>
      <c r="K67" s="14" t="s">
        <v>3113</v>
      </c>
      <c r="L67" s="40" t="s">
        <v>2610</v>
      </c>
      <c r="M67" s="51">
        <v>40561</v>
      </c>
      <c r="N67" s="24" t="s">
        <v>3073</v>
      </c>
      <c r="O67" s="26"/>
      <c r="Q67" s="83"/>
      <c r="S67" s="20">
        <f t="shared" si="7"/>
      </c>
      <c r="T67" s="20" t="str">
        <f t="shared" si="8"/>
        <v>AP</v>
      </c>
      <c r="U67" s="20" t="str">
        <f t="shared" si="9"/>
        <v>PD-DATA</v>
      </c>
      <c r="V67" s="20">
        <f t="shared" si="10"/>
      </c>
      <c r="W67" s="20">
        <f t="shared" si="11"/>
      </c>
      <c r="X67" s="20">
        <f t="shared" si="12"/>
      </c>
      <c r="Y67" s="50"/>
      <c r="Z67" s="174">
        <f t="shared" si="13"/>
      </c>
      <c r="AB67" s="26"/>
    </row>
    <row r="68" spans="1:28" s="46" customFormat="1" ht="39" customHeight="1">
      <c r="A68" s="20">
        <v>67</v>
      </c>
      <c r="B68" s="25" t="s">
        <v>197</v>
      </c>
      <c r="C68" s="25" t="s">
        <v>198</v>
      </c>
      <c r="D68" s="26" t="s">
        <v>65</v>
      </c>
      <c r="E68" s="26">
        <v>6</v>
      </c>
      <c r="F68" s="26" t="s">
        <v>216</v>
      </c>
      <c r="G68" s="26">
        <v>35</v>
      </c>
      <c r="H68" s="26" t="s">
        <v>219</v>
      </c>
      <c r="I68" s="25" t="s">
        <v>220</v>
      </c>
      <c r="J68" s="25" t="s">
        <v>221</v>
      </c>
      <c r="K68" s="14" t="s">
        <v>3112</v>
      </c>
      <c r="L68" s="40" t="s">
        <v>2610</v>
      </c>
      <c r="M68" s="51">
        <v>40561</v>
      </c>
      <c r="N68" s="24" t="s">
        <v>2615</v>
      </c>
      <c r="O68" s="26"/>
      <c r="Q68" s="83"/>
      <c r="S68" s="20">
        <f t="shared" si="7"/>
      </c>
      <c r="T68" s="20" t="str">
        <f t="shared" si="8"/>
        <v>AP</v>
      </c>
      <c r="U68" s="20" t="str">
        <f t="shared" si="9"/>
        <v>OQPSK</v>
      </c>
      <c r="V68" s="20">
        <f t="shared" si="10"/>
      </c>
      <c r="W68" s="20">
        <f t="shared" si="11"/>
      </c>
      <c r="X68" s="20">
        <f t="shared" si="12"/>
      </c>
      <c r="Y68" s="50"/>
      <c r="Z68" s="174">
        <f t="shared" si="13"/>
      </c>
      <c r="AB68" s="20" t="s">
        <v>3146</v>
      </c>
    </row>
    <row r="69" spans="1:28" s="46" customFormat="1" ht="114.75">
      <c r="A69" s="148">
        <v>68</v>
      </c>
      <c r="B69" s="161" t="s">
        <v>197</v>
      </c>
      <c r="C69" s="161" t="s">
        <v>198</v>
      </c>
      <c r="D69" s="163" t="s">
        <v>66</v>
      </c>
      <c r="E69" s="163">
        <v>6</v>
      </c>
      <c r="F69" s="163" t="s">
        <v>104</v>
      </c>
      <c r="G69" s="163">
        <v>40</v>
      </c>
      <c r="H69" s="163">
        <v>25</v>
      </c>
      <c r="I69" s="161" t="s">
        <v>222</v>
      </c>
      <c r="J69" s="149" t="s">
        <v>223</v>
      </c>
      <c r="K69" s="149" t="s">
        <v>2898</v>
      </c>
      <c r="L69" s="146" t="s">
        <v>2610</v>
      </c>
      <c r="M69" s="116">
        <v>40499</v>
      </c>
      <c r="N69" s="157"/>
      <c r="O69" s="163"/>
      <c r="P69" s="153"/>
      <c r="Q69" s="162"/>
      <c r="R69" s="153"/>
      <c r="S69" s="148" t="str">
        <f t="shared" si="7"/>
        <v>AP</v>
      </c>
      <c r="T69" s="148">
        <f t="shared" si="8"/>
      </c>
      <c r="U69" s="148">
        <f t="shared" si="9"/>
      </c>
      <c r="V69" s="148">
        <f t="shared" si="10"/>
      </c>
      <c r="W69" s="148">
        <f t="shared" si="11"/>
      </c>
      <c r="X69" s="148">
        <f t="shared" si="12"/>
      </c>
      <c r="Y69" s="162"/>
      <c r="Z69" s="175">
        <f t="shared" si="13"/>
      </c>
      <c r="AB69" s="26"/>
    </row>
    <row r="70" spans="1:28" s="46" customFormat="1" ht="127.5">
      <c r="A70" s="148">
        <v>69</v>
      </c>
      <c r="B70" s="161" t="s">
        <v>197</v>
      </c>
      <c r="C70" s="161" t="s">
        <v>198</v>
      </c>
      <c r="D70" s="163" t="s">
        <v>65</v>
      </c>
      <c r="E70" s="163">
        <v>6</v>
      </c>
      <c r="F70" s="163" t="s">
        <v>104</v>
      </c>
      <c r="G70" s="163">
        <v>40</v>
      </c>
      <c r="H70" s="163">
        <v>36</v>
      </c>
      <c r="I70" s="161" t="s">
        <v>224</v>
      </c>
      <c r="J70" s="161" t="s">
        <v>225</v>
      </c>
      <c r="K70" s="149" t="s">
        <v>2840</v>
      </c>
      <c r="L70" s="146" t="s">
        <v>2610</v>
      </c>
      <c r="M70" s="116">
        <v>40493</v>
      </c>
      <c r="N70" s="150" t="s">
        <v>2643</v>
      </c>
      <c r="O70" s="163"/>
      <c r="P70" s="151" t="s">
        <v>2663</v>
      </c>
      <c r="Q70" s="162"/>
      <c r="R70" s="153"/>
      <c r="S70" s="148">
        <f t="shared" si="7"/>
      </c>
      <c r="T70" s="148" t="str">
        <f t="shared" si="8"/>
        <v>AP</v>
      </c>
      <c r="U70" s="148" t="str">
        <f t="shared" si="9"/>
        <v>Mode Switch</v>
      </c>
      <c r="V70" s="148">
        <f t="shared" si="10"/>
      </c>
      <c r="W70" s="148">
        <f t="shared" si="11"/>
      </c>
      <c r="X70" s="148">
        <f t="shared" si="12"/>
      </c>
      <c r="Y70" s="147">
        <v>40492</v>
      </c>
      <c r="Z70" s="175">
        <f t="shared" si="13"/>
      </c>
      <c r="AA70" s="44" t="s">
        <v>2828</v>
      </c>
      <c r="AB70" s="26"/>
    </row>
    <row r="71" spans="1:28" s="46" customFormat="1" ht="63.75">
      <c r="A71" s="20">
        <v>70</v>
      </c>
      <c r="B71" s="25" t="s">
        <v>197</v>
      </c>
      <c r="C71" s="25" t="s">
        <v>198</v>
      </c>
      <c r="D71" s="26" t="s">
        <v>65</v>
      </c>
      <c r="E71" s="26">
        <v>6</v>
      </c>
      <c r="F71" s="26" t="s">
        <v>226</v>
      </c>
      <c r="G71" s="26">
        <v>41</v>
      </c>
      <c r="H71" s="26">
        <v>27</v>
      </c>
      <c r="I71" s="14" t="s">
        <v>3075</v>
      </c>
      <c r="J71" s="25" t="s">
        <v>227</v>
      </c>
      <c r="K71" s="21"/>
      <c r="L71" s="40" t="s">
        <v>2658</v>
      </c>
      <c r="M71" s="50"/>
      <c r="N71" s="24" t="s">
        <v>2638</v>
      </c>
      <c r="O71" s="26"/>
      <c r="P71" s="14" t="s">
        <v>2671</v>
      </c>
      <c r="Q71" s="83"/>
      <c r="S71" s="20">
        <f t="shared" si="7"/>
      </c>
      <c r="T71" s="20" t="str">
        <f t="shared" si="8"/>
        <v>wp</v>
      </c>
      <c r="U71" s="20">
        <f t="shared" si="9"/>
      </c>
      <c r="V71" s="20">
        <f t="shared" si="10"/>
      </c>
      <c r="W71" s="20" t="str">
        <f t="shared" si="11"/>
        <v>Frame Format</v>
      </c>
      <c r="X71" s="20">
        <f t="shared" si="12"/>
      </c>
      <c r="Y71" s="50"/>
      <c r="Z71" s="174" t="str">
        <f t="shared" si="13"/>
        <v>Rolfe</v>
      </c>
      <c r="AB71" s="20"/>
    </row>
    <row r="72" spans="1:28" s="46" customFormat="1" ht="76.5">
      <c r="A72" s="148">
        <v>71</v>
      </c>
      <c r="B72" s="161" t="s">
        <v>197</v>
      </c>
      <c r="C72" s="161" t="s">
        <v>198</v>
      </c>
      <c r="D72" s="163" t="s">
        <v>65</v>
      </c>
      <c r="E72" s="163">
        <v>6</v>
      </c>
      <c r="F72" s="163" t="s">
        <v>228</v>
      </c>
      <c r="G72" s="163">
        <v>51</v>
      </c>
      <c r="H72" s="163" t="s">
        <v>229</v>
      </c>
      <c r="I72" s="161" t="s">
        <v>230</v>
      </c>
      <c r="J72" s="161" t="s">
        <v>231</v>
      </c>
      <c r="K72" s="149" t="s">
        <v>2709</v>
      </c>
      <c r="L72" s="146" t="s">
        <v>2610</v>
      </c>
      <c r="M72" s="147">
        <v>40491</v>
      </c>
      <c r="N72" s="150" t="s">
        <v>2617</v>
      </c>
      <c r="O72" s="163"/>
      <c r="P72" s="153"/>
      <c r="Q72" s="162"/>
      <c r="R72" s="153"/>
      <c r="S72" s="148">
        <f t="shared" si="7"/>
      </c>
      <c r="T72" s="148" t="str">
        <f t="shared" si="8"/>
        <v>AP</v>
      </c>
      <c r="U72" s="148" t="str">
        <f t="shared" si="9"/>
        <v>FSK</v>
      </c>
      <c r="V72" s="148">
        <f t="shared" si="10"/>
      </c>
      <c r="W72" s="148">
        <f t="shared" si="11"/>
      </c>
      <c r="X72" s="148">
        <f t="shared" si="12"/>
      </c>
      <c r="Y72" s="116"/>
      <c r="Z72" s="175">
        <f t="shared" si="13"/>
      </c>
      <c r="AB72" s="26"/>
    </row>
    <row r="73" spans="1:28" s="46" customFormat="1" ht="102">
      <c r="A73" s="20">
        <v>72</v>
      </c>
      <c r="B73" s="25" t="s">
        <v>197</v>
      </c>
      <c r="C73" s="25" t="s">
        <v>198</v>
      </c>
      <c r="D73" s="26" t="s">
        <v>65</v>
      </c>
      <c r="E73" s="26">
        <v>6</v>
      </c>
      <c r="F73" s="26" t="s">
        <v>232</v>
      </c>
      <c r="G73" s="26">
        <v>52</v>
      </c>
      <c r="H73" s="26" t="s">
        <v>233</v>
      </c>
      <c r="I73" s="25" t="s">
        <v>234</v>
      </c>
      <c r="J73" s="25" t="s">
        <v>235</v>
      </c>
      <c r="K73" s="14" t="s">
        <v>3103</v>
      </c>
      <c r="L73" s="40" t="s">
        <v>2610</v>
      </c>
      <c r="M73" s="51">
        <v>40561</v>
      </c>
      <c r="N73" s="24" t="s">
        <v>2646</v>
      </c>
      <c r="O73" s="26"/>
      <c r="P73" s="44" t="s">
        <v>2764</v>
      </c>
      <c r="Q73" s="83"/>
      <c r="S73" s="20">
        <f t="shared" si="7"/>
      </c>
      <c r="T73" s="20" t="str">
        <f t="shared" si="8"/>
        <v>AP</v>
      </c>
      <c r="U73" s="20" t="str">
        <f t="shared" si="9"/>
        <v>Radio Spec</v>
      </c>
      <c r="V73" s="20">
        <f t="shared" si="10"/>
      </c>
      <c r="W73" s="20">
        <f t="shared" si="11"/>
      </c>
      <c r="X73" s="20">
        <f t="shared" si="12"/>
      </c>
      <c r="Y73" s="51">
        <v>40493</v>
      </c>
      <c r="Z73" s="174">
        <f t="shared" si="13"/>
      </c>
      <c r="AB73" s="20" t="s">
        <v>3044</v>
      </c>
    </row>
    <row r="74" spans="1:28" s="46" customFormat="1" ht="38.25">
      <c r="A74" s="20">
        <v>73</v>
      </c>
      <c r="B74" s="25" t="s">
        <v>197</v>
      </c>
      <c r="C74" s="25" t="s">
        <v>198</v>
      </c>
      <c r="D74" s="26" t="s">
        <v>65</v>
      </c>
      <c r="E74" s="26">
        <v>6</v>
      </c>
      <c r="F74" s="26" t="s">
        <v>236</v>
      </c>
      <c r="G74" s="26">
        <v>53</v>
      </c>
      <c r="H74" s="26">
        <v>5</v>
      </c>
      <c r="I74" s="25" t="s">
        <v>237</v>
      </c>
      <c r="J74" s="25" t="s">
        <v>238</v>
      </c>
      <c r="K74" s="21"/>
      <c r="L74" s="40" t="s">
        <v>2658</v>
      </c>
      <c r="M74" s="50"/>
      <c r="N74" s="24" t="s">
        <v>2618</v>
      </c>
      <c r="O74" s="26"/>
      <c r="P74" s="14" t="s">
        <v>2671</v>
      </c>
      <c r="Q74" s="83"/>
      <c r="S74" s="20">
        <f t="shared" si="7"/>
      </c>
      <c r="T74" s="20" t="str">
        <f t="shared" si="8"/>
        <v>wp</v>
      </c>
      <c r="U74" s="20">
        <f t="shared" si="9"/>
      </c>
      <c r="V74" s="20">
        <f t="shared" si="10"/>
      </c>
      <c r="W74" s="20" t="str">
        <f t="shared" si="11"/>
        <v>PIB</v>
      </c>
      <c r="X74" s="20">
        <f t="shared" si="12"/>
      </c>
      <c r="Y74" s="50"/>
      <c r="Z74" s="174" t="str">
        <f t="shared" si="13"/>
        <v>Rolfe</v>
      </c>
      <c r="AB74" s="20"/>
    </row>
    <row r="75" spans="1:28" s="46" customFormat="1" ht="255">
      <c r="A75" s="148">
        <v>74</v>
      </c>
      <c r="B75" s="161" t="s">
        <v>197</v>
      </c>
      <c r="C75" s="161" t="s">
        <v>198</v>
      </c>
      <c r="D75" s="163" t="s">
        <v>66</v>
      </c>
      <c r="E75" s="163">
        <v>6</v>
      </c>
      <c r="F75" s="163" t="s">
        <v>236</v>
      </c>
      <c r="G75" s="163">
        <v>53</v>
      </c>
      <c r="H75" s="142" t="s">
        <v>239</v>
      </c>
      <c r="I75" s="161" t="s">
        <v>240</v>
      </c>
      <c r="J75" s="149" t="s">
        <v>241</v>
      </c>
      <c r="K75" s="149" t="s">
        <v>3002</v>
      </c>
      <c r="L75" s="146" t="s">
        <v>2610</v>
      </c>
      <c r="M75" s="116">
        <v>40541</v>
      </c>
      <c r="N75" s="157"/>
      <c r="O75" s="163"/>
      <c r="P75" s="153"/>
      <c r="Q75" s="162"/>
      <c r="R75" s="153"/>
      <c r="S75" s="148" t="str">
        <f t="shared" si="7"/>
        <v>AP</v>
      </c>
      <c r="T75" s="148">
        <f t="shared" si="8"/>
      </c>
      <c r="U75" s="148">
        <f t="shared" si="9"/>
      </c>
      <c r="V75" s="148">
        <f t="shared" si="10"/>
      </c>
      <c r="W75" s="148">
        <f t="shared" si="11"/>
      </c>
      <c r="X75" s="148">
        <f t="shared" si="12"/>
      </c>
      <c r="Y75" s="162"/>
      <c r="Z75" s="175">
        <f t="shared" si="13"/>
      </c>
      <c r="AB75" s="26"/>
    </row>
    <row r="76" spans="1:28" s="46" customFormat="1" ht="114.75">
      <c r="A76" s="20">
        <v>75</v>
      </c>
      <c r="B76" s="25" t="s">
        <v>197</v>
      </c>
      <c r="C76" s="25" t="s">
        <v>198</v>
      </c>
      <c r="D76" s="26" t="s">
        <v>66</v>
      </c>
      <c r="E76" s="26">
        <v>6</v>
      </c>
      <c r="F76" s="26" t="s">
        <v>236</v>
      </c>
      <c r="G76" s="26">
        <v>54</v>
      </c>
      <c r="H76" s="26"/>
      <c r="I76" s="25" t="s">
        <v>242</v>
      </c>
      <c r="J76" s="25" t="s">
        <v>243</v>
      </c>
      <c r="K76" s="21" t="s">
        <v>2920</v>
      </c>
      <c r="L76" s="80"/>
      <c r="M76" s="50"/>
      <c r="N76" s="59"/>
      <c r="O76" s="26"/>
      <c r="Q76" s="83"/>
      <c r="S76" s="20">
        <f t="shared" si="7"/>
        <v>0</v>
      </c>
      <c r="T76" s="20">
        <f t="shared" si="8"/>
      </c>
      <c r="U76" s="20">
        <f t="shared" si="9"/>
      </c>
      <c r="V76" s="20">
        <f t="shared" si="10"/>
      </c>
      <c r="W76" s="20">
        <f t="shared" si="11"/>
      </c>
      <c r="X76" s="20">
        <f t="shared" si="12"/>
      </c>
      <c r="Y76" s="83"/>
      <c r="Z76" s="174">
        <f t="shared" si="13"/>
      </c>
      <c r="AB76" s="26"/>
    </row>
    <row r="77" spans="1:28" s="49" customFormat="1" ht="114.75">
      <c r="A77" s="20">
        <v>76</v>
      </c>
      <c r="B77" s="25" t="s">
        <v>197</v>
      </c>
      <c r="C77" s="25" t="s">
        <v>198</v>
      </c>
      <c r="D77" s="26" t="s">
        <v>65</v>
      </c>
      <c r="E77" s="26">
        <v>6</v>
      </c>
      <c r="F77" s="26" t="s">
        <v>236</v>
      </c>
      <c r="G77" s="26">
        <v>55</v>
      </c>
      <c r="H77" s="26">
        <v>34</v>
      </c>
      <c r="I77" s="25" t="s">
        <v>244</v>
      </c>
      <c r="J77" s="25" t="s">
        <v>245</v>
      </c>
      <c r="K77" s="21"/>
      <c r="L77" s="40" t="s">
        <v>2658</v>
      </c>
      <c r="M77" s="50"/>
      <c r="N77" s="24" t="s">
        <v>2618</v>
      </c>
      <c r="O77" s="26"/>
      <c r="P77" s="14" t="s">
        <v>2671</v>
      </c>
      <c r="Q77" s="83"/>
      <c r="R77" s="46"/>
      <c r="S77" s="20">
        <f t="shared" si="7"/>
      </c>
      <c r="T77" s="20" t="str">
        <f t="shared" si="8"/>
        <v>wp</v>
      </c>
      <c r="U77" s="20">
        <f t="shared" si="9"/>
      </c>
      <c r="V77" s="20">
        <f t="shared" si="10"/>
      </c>
      <c r="W77" s="20" t="str">
        <f t="shared" si="11"/>
        <v>PIB</v>
      </c>
      <c r="X77" s="20">
        <f t="shared" si="12"/>
      </c>
      <c r="Y77" s="50"/>
      <c r="Z77" s="174" t="str">
        <f t="shared" si="13"/>
        <v>Rolfe</v>
      </c>
      <c r="AA77" s="46"/>
      <c r="AB77" s="20"/>
    </row>
    <row r="78" spans="1:28" s="46" customFormat="1" ht="63.75">
      <c r="A78" s="148">
        <v>77</v>
      </c>
      <c r="B78" s="161" t="s">
        <v>197</v>
      </c>
      <c r="C78" s="161" t="s">
        <v>198</v>
      </c>
      <c r="D78" s="163" t="s">
        <v>65</v>
      </c>
      <c r="E78" s="163">
        <v>7</v>
      </c>
      <c r="F78" s="163" t="s">
        <v>246</v>
      </c>
      <c r="G78" s="163">
        <v>109</v>
      </c>
      <c r="H78" s="163"/>
      <c r="I78" s="161" t="s">
        <v>247</v>
      </c>
      <c r="J78" s="161" t="s">
        <v>248</v>
      </c>
      <c r="K78" s="151" t="s">
        <v>2814</v>
      </c>
      <c r="L78" s="146" t="s">
        <v>2610</v>
      </c>
      <c r="M78" s="116">
        <v>40493</v>
      </c>
      <c r="N78" s="150" t="s">
        <v>2619</v>
      </c>
      <c r="O78" s="163" t="s">
        <v>90</v>
      </c>
      <c r="P78" s="153"/>
      <c r="Q78" s="162"/>
      <c r="R78" s="153"/>
      <c r="S78" s="148">
        <f t="shared" si="7"/>
      </c>
      <c r="T78" s="148" t="str">
        <f t="shared" si="8"/>
        <v>AP</v>
      </c>
      <c r="U78" s="148" t="str">
        <f t="shared" si="9"/>
        <v>MPM</v>
      </c>
      <c r="V78" s="148">
        <f t="shared" si="10"/>
      </c>
      <c r="W78" s="148">
        <f t="shared" si="11"/>
      </c>
      <c r="X78" s="148">
        <f t="shared" si="12"/>
      </c>
      <c r="Y78" s="116"/>
      <c r="Z78" s="175">
        <f t="shared" si="13"/>
      </c>
      <c r="AA78" s="44" t="s">
        <v>2813</v>
      </c>
      <c r="AB78" s="26"/>
    </row>
    <row r="79" spans="1:28" s="46" customFormat="1" ht="140.25">
      <c r="A79" s="20">
        <v>78</v>
      </c>
      <c r="B79" s="25" t="s">
        <v>197</v>
      </c>
      <c r="C79" s="25" t="s">
        <v>198</v>
      </c>
      <c r="D79" s="26" t="s">
        <v>65</v>
      </c>
      <c r="E79" s="26">
        <v>7</v>
      </c>
      <c r="F79" s="26" t="s">
        <v>249</v>
      </c>
      <c r="G79" s="26">
        <v>109</v>
      </c>
      <c r="H79" s="26" t="s">
        <v>229</v>
      </c>
      <c r="I79" s="25" t="s">
        <v>250</v>
      </c>
      <c r="J79" s="25" t="s">
        <v>251</v>
      </c>
      <c r="K79" s="14" t="s">
        <v>3024</v>
      </c>
      <c r="L79" s="40" t="s">
        <v>2610</v>
      </c>
      <c r="M79" s="51">
        <v>40561</v>
      </c>
      <c r="N79" s="24" t="s">
        <v>2619</v>
      </c>
      <c r="O79" s="26"/>
      <c r="Q79" s="83"/>
      <c r="S79" s="20">
        <f t="shared" si="7"/>
      </c>
      <c r="T79" s="20" t="str">
        <f t="shared" si="8"/>
        <v>AP</v>
      </c>
      <c r="U79" s="20" t="str">
        <f t="shared" si="9"/>
        <v>MPM</v>
      </c>
      <c r="V79" s="20">
        <f t="shared" si="10"/>
      </c>
      <c r="W79" s="20">
        <f t="shared" si="11"/>
      </c>
      <c r="X79" s="20">
        <f t="shared" si="12"/>
      </c>
      <c r="Y79" s="50"/>
      <c r="Z79" s="174">
        <f t="shared" si="13"/>
      </c>
      <c r="AA79" s="44" t="s">
        <v>3027</v>
      </c>
      <c r="AB79" s="20" t="s">
        <v>3025</v>
      </c>
    </row>
    <row r="80" spans="1:26" ht="51">
      <c r="A80" s="148">
        <v>79</v>
      </c>
      <c r="B80" s="161" t="s">
        <v>197</v>
      </c>
      <c r="C80" s="161" t="s">
        <v>198</v>
      </c>
      <c r="D80" s="148" t="s">
        <v>66</v>
      </c>
      <c r="E80" s="148">
        <v>7</v>
      </c>
      <c r="F80" s="148" t="s">
        <v>252</v>
      </c>
      <c r="G80" s="148">
        <v>110</v>
      </c>
      <c r="H80" s="146" t="s">
        <v>253</v>
      </c>
      <c r="I80" s="149" t="s">
        <v>254</v>
      </c>
      <c r="J80" s="149" t="s">
        <v>255</v>
      </c>
      <c r="K80" s="164" t="s">
        <v>2684</v>
      </c>
      <c r="L80" s="146" t="s">
        <v>2649</v>
      </c>
      <c r="M80" s="147">
        <v>40499</v>
      </c>
      <c r="N80" s="150"/>
      <c r="O80" s="148"/>
      <c r="P80" s="151"/>
      <c r="Q80" s="152"/>
      <c r="R80" s="151"/>
      <c r="S80" s="148" t="str">
        <f t="shared" si="7"/>
        <v>A</v>
      </c>
      <c r="T80" s="148">
        <f t="shared" si="8"/>
      </c>
      <c r="U80" s="148">
        <f t="shared" si="9"/>
      </c>
      <c r="V80" s="148">
        <f t="shared" si="10"/>
      </c>
      <c r="W80" s="148">
        <f t="shared" si="11"/>
      </c>
      <c r="X80" s="148">
        <f t="shared" si="12"/>
      </c>
      <c r="Y80" s="152"/>
      <c r="Z80" s="175">
        <f t="shared" si="13"/>
      </c>
    </row>
    <row r="81" spans="1:28" ht="63.75">
      <c r="A81" s="20">
        <v>80</v>
      </c>
      <c r="B81" s="25" t="s">
        <v>197</v>
      </c>
      <c r="C81" s="25" t="s">
        <v>198</v>
      </c>
      <c r="D81" s="20" t="s">
        <v>66</v>
      </c>
      <c r="E81" s="20">
        <v>7</v>
      </c>
      <c r="F81" s="20" t="s">
        <v>256</v>
      </c>
      <c r="G81" s="20">
        <v>111</v>
      </c>
      <c r="H81" s="40" t="s">
        <v>257</v>
      </c>
      <c r="I81" s="14" t="s">
        <v>258</v>
      </c>
      <c r="J81" s="14" t="s">
        <v>259</v>
      </c>
      <c r="K81" s="14" t="s">
        <v>3024</v>
      </c>
      <c r="L81" s="40" t="s">
        <v>2610</v>
      </c>
      <c r="M81" s="51">
        <v>40561</v>
      </c>
      <c r="N81" s="24"/>
      <c r="P81" s="44"/>
      <c r="S81" s="20" t="str">
        <f t="shared" si="7"/>
        <v>AP</v>
      </c>
      <c r="T81" s="20">
        <f t="shared" si="8"/>
      </c>
      <c r="U81" s="20">
        <f t="shared" si="9"/>
      </c>
      <c r="V81" s="20">
        <f t="shared" si="10"/>
      </c>
      <c r="W81" s="20">
        <f t="shared" si="11"/>
      </c>
      <c r="X81" s="20">
        <f t="shared" si="12"/>
      </c>
      <c r="Y81" s="45"/>
      <c r="Z81" s="174">
        <f t="shared" si="13"/>
      </c>
      <c r="AA81" s="44" t="s">
        <v>3027</v>
      </c>
      <c r="AB81" s="20" t="s">
        <v>3025</v>
      </c>
    </row>
    <row r="82" spans="1:28" ht="51">
      <c r="A82" s="20">
        <v>81</v>
      </c>
      <c r="B82" s="25" t="s">
        <v>197</v>
      </c>
      <c r="C82" s="25" t="s">
        <v>198</v>
      </c>
      <c r="D82" s="20" t="s">
        <v>66</v>
      </c>
      <c r="E82" s="20">
        <v>7</v>
      </c>
      <c r="F82" s="20" t="s">
        <v>260</v>
      </c>
      <c r="G82" s="20">
        <v>111</v>
      </c>
      <c r="H82" s="40" t="s">
        <v>261</v>
      </c>
      <c r="I82" s="14" t="s">
        <v>262</v>
      </c>
      <c r="J82" s="14" t="s">
        <v>263</v>
      </c>
      <c r="K82" s="14" t="s">
        <v>3024</v>
      </c>
      <c r="L82" s="40" t="s">
        <v>2610</v>
      </c>
      <c r="M82" s="51">
        <v>40561</v>
      </c>
      <c r="N82" s="24"/>
      <c r="P82" s="44"/>
      <c r="S82" s="20" t="str">
        <f t="shared" si="7"/>
        <v>AP</v>
      </c>
      <c r="T82" s="20">
        <f t="shared" si="8"/>
      </c>
      <c r="U82" s="20">
        <f t="shared" si="9"/>
      </c>
      <c r="V82" s="20">
        <f t="shared" si="10"/>
      </c>
      <c r="W82" s="20">
        <f t="shared" si="11"/>
      </c>
      <c r="X82" s="20">
        <f t="shared" si="12"/>
      </c>
      <c r="Y82" s="45"/>
      <c r="Z82" s="174">
        <f t="shared" si="13"/>
      </c>
      <c r="AA82" s="44" t="s">
        <v>3027</v>
      </c>
      <c r="AB82" s="20" t="s">
        <v>3025</v>
      </c>
    </row>
    <row r="83" spans="1:28" ht="38.25">
      <c r="A83" s="20">
        <v>82</v>
      </c>
      <c r="B83" s="25" t="s">
        <v>197</v>
      </c>
      <c r="C83" s="25" t="s">
        <v>198</v>
      </c>
      <c r="D83" s="20" t="s">
        <v>65</v>
      </c>
      <c r="E83" s="20">
        <v>7</v>
      </c>
      <c r="F83" s="20" t="s">
        <v>264</v>
      </c>
      <c r="G83" s="20">
        <v>111</v>
      </c>
      <c r="H83" s="40"/>
      <c r="I83" s="14" t="s">
        <v>265</v>
      </c>
      <c r="J83" s="14" t="s">
        <v>266</v>
      </c>
      <c r="K83" s="14" t="s">
        <v>3024</v>
      </c>
      <c r="L83" s="40" t="s">
        <v>2610</v>
      </c>
      <c r="M83" s="51">
        <v>40561</v>
      </c>
      <c r="N83" s="22" t="s">
        <v>2620</v>
      </c>
      <c r="P83" s="44"/>
      <c r="S83" s="20">
        <f t="shared" si="7"/>
      </c>
      <c r="T83" s="20" t="str">
        <f t="shared" si="8"/>
        <v>AP</v>
      </c>
      <c r="U83" s="20" t="str">
        <f t="shared" si="9"/>
        <v>FH</v>
      </c>
      <c r="V83" s="20">
        <f t="shared" si="10"/>
      </c>
      <c r="W83" s="20">
        <f t="shared" si="11"/>
      </c>
      <c r="X83" s="20">
        <f t="shared" si="12"/>
      </c>
      <c r="Z83" s="174">
        <f t="shared" si="13"/>
      </c>
      <c r="AA83" s="44" t="s">
        <v>3027</v>
      </c>
      <c r="AB83" s="20" t="s">
        <v>3025</v>
      </c>
    </row>
    <row r="84" spans="1:28" ht="140.25">
      <c r="A84" s="20">
        <v>83</v>
      </c>
      <c r="B84" s="25" t="s">
        <v>197</v>
      </c>
      <c r="C84" s="25" t="s">
        <v>198</v>
      </c>
      <c r="D84" s="20" t="s">
        <v>65</v>
      </c>
      <c r="E84" s="20">
        <v>7</v>
      </c>
      <c r="F84" s="20" t="s">
        <v>267</v>
      </c>
      <c r="G84" s="20">
        <v>112</v>
      </c>
      <c r="H84" s="40" t="s">
        <v>268</v>
      </c>
      <c r="I84" s="14" t="s">
        <v>269</v>
      </c>
      <c r="J84" s="14" t="s">
        <v>270</v>
      </c>
      <c r="K84" s="14" t="s">
        <v>3024</v>
      </c>
      <c r="L84" s="40" t="s">
        <v>2610</v>
      </c>
      <c r="M84" s="51">
        <v>40561</v>
      </c>
      <c r="N84" s="22" t="s">
        <v>2620</v>
      </c>
      <c r="O84" s="20" t="s">
        <v>90</v>
      </c>
      <c r="P84" s="44"/>
      <c r="S84" s="20">
        <f t="shared" si="7"/>
      </c>
      <c r="T84" s="20" t="str">
        <f t="shared" si="8"/>
        <v>AP</v>
      </c>
      <c r="U84" s="20" t="str">
        <f t="shared" si="9"/>
        <v>FH</v>
      </c>
      <c r="V84" s="20">
        <f t="shared" si="10"/>
      </c>
      <c r="W84" s="20">
        <f t="shared" si="11"/>
      </c>
      <c r="X84" s="20">
        <f t="shared" si="12"/>
      </c>
      <c r="Z84" s="174">
        <f t="shared" si="13"/>
      </c>
      <c r="AA84" s="44" t="s">
        <v>3027</v>
      </c>
      <c r="AB84" s="20" t="s">
        <v>3025</v>
      </c>
    </row>
    <row r="85" spans="1:28" ht="76.5">
      <c r="A85" s="20">
        <v>84</v>
      </c>
      <c r="B85" s="25" t="s">
        <v>197</v>
      </c>
      <c r="C85" s="25" t="s">
        <v>198</v>
      </c>
      <c r="D85" s="20" t="s">
        <v>65</v>
      </c>
      <c r="E85" s="20">
        <v>7</v>
      </c>
      <c r="F85" s="20" t="s">
        <v>271</v>
      </c>
      <c r="G85" s="20">
        <v>112</v>
      </c>
      <c r="H85" s="61">
        <v>5</v>
      </c>
      <c r="I85" s="14" t="s">
        <v>272</v>
      </c>
      <c r="J85" s="14" t="s">
        <v>273</v>
      </c>
      <c r="K85" s="14" t="s">
        <v>3077</v>
      </c>
      <c r="L85" s="40" t="s">
        <v>2610</v>
      </c>
      <c r="M85" s="51">
        <v>40561</v>
      </c>
      <c r="N85" s="22" t="s">
        <v>2614</v>
      </c>
      <c r="P85" s="44"/>
      <c r="S85" s="20">
        <f t="shared" si="7"/>
      </c>
      <c r="T85" s="20" t="str">
        <f t="shared" si="8"/>
        <v>AP</v>
      </c>
      <c r="U85" s="20" t="str">
        <f t="shared" si="9"/>
        <v>MAC</v>
      </c>
      <c r="V85" s="20">
        <f t="shared" si="10"/>
      </c>
      <c r="W85" s="20">
        <f t="shared" si="11"/>
      </c>
      <c r="X85" s="20">
        <f t="shared" si="12"/>
      </c>
      <c r="Z85" s="174">
        <f t="shared" si="13"/>
      </c>
      <c r="AA85" s="44" t="s">
        <v>3027</v>
      </c>
      <c r="AB85" s="20" t="s">
        <v>3025</v>
      </c>
    </row>
    <row r="86" spans="1:28" ht="242.25">
      <c r="A86" s="20">
        <v>85</v>
      </c>
      <c r="B86" s="25" t="s">
        <v>197</v>
      </c>
      <c r="C86" s="25" t="s">
        <v>198</v>
      </c>
      <c r="D86" s="20" t="s">
        <v>65</v>
      </c>
      <c r="E86" s="20">
        <v>7</v>
      </c>
      <c r="F86" s="20" t="s">
        <v>274</v>
      </c>
      <c r="G86" s="20">
        <v>112</v>
      </c>
      <c r="H86" s="61" t="s">
        <v>275</v>
      </c>
      <c r="I86" s="14" t="s">
        <v>276</v>
      </c>
      <c r="J86" s="14" t="s">
        <v>277</v>
      </c>
      <c r="K86" s="14" t="s">
        <v>3024</v>
      </c>
      <c r="L86" s="40" t="s">
        <v>2610</v>
      </c>
      <c r="M86" s="51">
        <v>40561</v>
      </c>
      <c r="N86" s="22" t="s">
        <v>2619</v>
      </c>
      <c r="O86" s="20" t="s">
        <v>90</v>
      </c>
      <c r="P86" s="44"/>
      <c r="S86" s="20">
        <f t="shared" si="7"/>
      </c>
      <c r="T86" s="20" t="str">
        <f t="shared" si="8"/>
        <v>AP</v>
      </c>
      <c r="U86" s="20" t="str">
        <f t="shared" si="9"/>
        <v>MPM</v>
      </c>
      <c r="V86" s="20">
        <f t="shared" si="10"/>
      </c>
      <c r="W86" s="20">
        <f t="shared" si="11"/>
      </c>
      <c r="X86" s="20">
        <f t="shared" si="12"/>
      </c>
      <c r="Z86" s="174">
        <f t="shared" si="13"/>
      </c>
      <c r="AA86" s="44" t="s">
        <v>3027</v>
      </c>
      <c r="AB86" s="20" t="s">
        <v>3025</v>
      </c>
    </row>
    <row r="87" spans="1:28" ht="51">
      <c r="A87" s="20">
        <v>86</v>
      </c>
      <c r="B87" s="25" t="s">
        <v>197</v>
      </c>
      <c r="C87" s="25" t="s">
        <v>198</v>
      </c>
      <c r="D87" s="20" t="s">
        <v>66</v>
      </c>
      <c r="E87" s="20">
        <v>7</v>
      </c>
      <c r="F87" s="20" t="s">
        <v>278</v>
      </c>
      <c r="G87" s="20">
        <v>113</v>
      </c>
      <c r="H87" s="61">
        <v>10</v>
      </c>
      <c r="I87" s="14" t="s">
        <v>279</v>
      </c>
      <c r="J87" s="14" t="s">
        <v>280</v>
      </c>
      <c r="K87" s="14" t="s">
        <v>3024</v>
      </c>
      <c r="L87" s="40" t="s">
        <v>2610</v>
      </c>
      <c r="M87" s="51">
        <v>40561</v>
      </c>
      <c r="N87" s="24"/>
      <c r="P87" s="44"/>
      <c r="S87" s="20" t="str">
        <f t="shared" si="7"/>
        <v>AP</v>
      </c>
      <c r="T87" s="20">
        <f t="shared" si="8"/>
      </c>
      <c r="U87" s="20">
        <f t="shared" si="9"/>
      </c>
      <c r="V87" s="20">
        <f t="shared" si="10"/>
      </c>
      <c r="W87" s="20">
        <f t="shared" si="11"/>
      </c>
      <c r="X87" s="20">
        <f t="shared" si="12"/>
      </c>
      <c r="Y87" s="45"/>
      <c r="Z87" s="174">
        <f t="shared" si="13"/>
      </c>
      <c r="AA87" s="44" t="s">
        <v>3027</v>
      </c>
      <c r="AB87" s="20" t="s">
        <v>3025</v>
      </c>
    </row>
    <row r="88" spans="1:28" ht="63.75">
      <c r="A88" s="20">
        <v>87</v>
      </c>
      <c r="B88" s="25" t="s">
        <v>197</v>
      </c>
      <c r="C88" s="25" t="s">
        <v>198</v>
      </c>
      <c r="D88" s="20" t="s">
        <v>65</v>
      </c>
      <c r="E88" s="20">
        <v>7</v>
      </c>
      <c r="F88" s="20" t="s">
        <v>278</v>
      </c>
      <c r="G88" s="20">
        <v>113</v>
      </c>
      <c r="H88" s="61">
        <v>19</v>
      </c>
      <c r="I88" s="14" t="s">
        <v>281</v>
      </c>
      <c r="J88" s="14" t="s">
        <v>282</v>
      </c>
      <c r="K88" s="14" t="s">
        <v>3024</v>
      </c>
      <c r="L88" s="40" t="s">
        <v>2610</v>
      </c>
      <c r="M88" s="51">
        <v>40561</v>
      </c>
      <c r="N88" s="22" t="s">
        <v>2619</v>
      </c>
      <c r="O88" s="20" t="s">
        <v>90</v>
      </c>
      <c r="P88" s="44"/>
      <c r="S88" s="20">
        <f t="shared" si="7"/>
      </c>
      <c r="T88" s="20" t="str">
        <f t="shared" si="8"/>
        <v>AP</v>
      </c>
      <c r="U88" s="20" t="str">
        <f t="shared" si="9"/>
        <v>MPM</v>
      </c>
      <c r="V88" s="20">
        <f t="shared" si="10"/>
      </c>
      <c r="W88" s="20">
        <f t="shared" si="11"/>
      </c>
      <c r="X88" s="20">
        <f t="shared" si="12"/>
      </c>
      <c r="Z88" s="174">
        <f t="shared" si="13"/>
      </c>
      <c r="AA88" s="44" t="s">
        <v>3027</v>
      </c>
      <c r="AB88" s="20" t="s">
        <v>3025</v>
      </c>
    </row>
    <row r="89" spans="1:28" ht="89.25">
      <c r="A89" s="20">
        <v>88</v>
      </c>
      <c r="B89" s="25" t="s">
        <v>197</v>
      </c>
      <c r="C89" s="25" t="s">
        <v>198</v>
      </c>
      <c r="D89" s="20" t="s">
        <v>65</v>
      </c>
      <c r="E89" s="20">
        <v>7</v>
      </c>
      <c r="F89" s="20" t="s">
        <v>278</v>
      </c>
      <c r="G89" s="20">
        <v>113</v>
      </c>
      <c r="H89" s="61">
        <v>27</v>
      </c>
      <c r="I89" s="14" t="s">
        <v>283</v>
      </c>
      <c r="J89" s="14" t="s">
        <v>284</v>
      </c>
      <c r="K89" s="14" t="s">
        <v>3024</v>
      </c>
      <c r="L89" s="40" t="s">
        <v>2610</v>
      </c>
      <c r="M89" s="51">
        <v>40561</v>
      </c>
      <c r="N89" s="22" t="s">
        <v>2619</v>
      </c>
      <c r="P89" s="44"/>
      <c r="S89" s="20">
        <f t="shared" si="7"/>
      </c>
      <c r="T89" s="20" t="str">
        <f t="shared" si="8"/>
        <v>AP</v>
      </c>
      <c r="U89" s="20" t="str">
        <f t="shared" si="9"/>
        <v>MPM</v>
      </c>
      <c r="V89" s="20">
        <f t="shared" si="10"/>
      </c>
      <c r="W89" s="20">
        <f t="shared" si="11"/>
      </c>
      <c r="X89" s="20">
        <f t="shared" si="12"/>
      </c>
      <c r="Z89" s="174">
        <f t="shared" si="13"/>
      </c>
      <c r="AA89" s="44" t="s">
        <v>3027</v>
      </c>
      <c r="AB89" s="20" t="s">
        <v>3025</v>
      </c>
    </row>
    <row r="90" spans="1:28" ht="63.75">
      <c r="A90" s="20">
        <v>89</v>
      </c>
      <c r="B90" s="25" t="s">
        <v>197</v>
      </c>
      <c r="C90" s="25" t="s">
        <v>198</v>
      </c>
      <c r="D90" s="20" t="s">
        <v>65</v>
      </c>
      <c r="E90" s="20">
        <v>7</v>
      </c>
      <c r="F90" s="20" t="s">
        <v>285</v>
      </c>
      <c r="G90" s="20">
        <v>113</v>
      </c>
      <c r="H90" s="61">
        <v>48</v>
      </c>
      <c r="I90" s="14" t="s">
        <v>286</v>
      </c>
      <c r="J90" s="14" t="s">
        <v>287</v>
      </c>
      <c r="K90" s="14" t="s">
        <v>3024</v>
      </c>
      <c r="L90" s="40" t="s">
        <v>2610</v>
      </c>
      <c r="M90" s="51">
        <v>40561</v>
      </c>
      <c r="N90" s="22" t="s">
        <v>2619</v>
      </c>
      <c r="P90" s="44"/>
      <c r="S90" s="20">
        <f t="shared" si="7"/>
      </c>
      <c r="T90" s="20" t="str">
        <f t="shared" si="8"/>
        <v>AP</v>
      </c>
      <c r="U90" s="20" t="str">
        <f t="shared" si="9"/>
        <v>MPM</v>
      </c>
      <c r="V90" s="20">
        <f t="shared" si="10"/>
      </c>
      <c r="W90" s="20">
        <f t="shared" si="11"/>
      </c>
      <c r="X90" s="20">
        <f t="shared" si="12"/>
      </c>
      <c r="Z90" s="174">
        <f t="shared" si="13"/>
      </c>
      <c r="AA90" s="44" t="s">
        <v>3027</v>
      </c>
      <c r="AB90" s="20" t="s">
        <v>3025</v>
      </c>
    </row>
    <row r="91" spans="1:28" ht="51">
      <c r="A91" s="20">
        <v>90</v>
      </c>
      <c r="B91" s="25" t="s">
        <v>197</v>
      </c>
      <c r="C91" s="25" t="s">
        <v>198</v>
      </c>
      <c r="D91" s="20" t="s">
        <v>65</v>
      </c>
      <c r="E91" s="20">
        <v>7</v>
      </c>
      <c r="F91" s="20" t="s">
        <v>285</v>
      </c>
      <c r="G91" s="20">
        <v>113</v>
      </c>
      <c r="H91" s="61">
        <v>50</v>
      </c>
      <c r="I91" s="14" t="s">
        <v>279</v>
      </c>
      <c r="J91" s="14" t="s">
        <v>280</v>
      </c>
      <c r="K91" s="14" t="s">
        <v>3024</v>
      </c>
      <c r="L91" s="40" t="s">
        <v>2610</v>
      </c>
      <c r="M91" s="51">
        <v>40561</v>
      </c>
      <c r="N91" s="22" t="s">
        <v>2619</v>
      </c>
      <c r="P91" s="44"/>
      <c r="S91" s="20">
        <f t="shared" si="7"/>
      </c>
      <c r="T91" s="20" t="str">
        <f t="shared" si="8"/>
        <v>AP</v>
      </c>
      <c r="U91" s="20" t="str">
        <f t="shared" si="9"/>
        <v>MPM</v>
      </c>
      <c r="V91" s="20">
        <f t="shared" si="10"/>
      </c>
      <c r="W91" s="20">
        <f t="shared" si="11"/>
      </c>
      <c r="X91" s="20">
        <f t="shared" si="12"/>
      </c>
      <c r="Z91" s="174">
        <f t="shared" si="13"/>
      </c>
      <c r="AA91" s="44" t="s">
        <v>3027</v>
      </c>
      <c r="AB91" s="20" t="s">
        <v>3025</v>
      </c>
    </row>
    <row r="92" spans="1:26" ht="114.75">
      <c r="A92" s="148">
        <v>91</v>
      </c>
      <c r="B92" s="161" t="s">
        <v>197</v>
      </c>
      <c r="C92" s="161" t="s">
        <v>198</v>
      </c>
      <c r="D92" s="148" t="s">
        <v>65</v>
      </c>
      <c r="E92" s="148">
        <v>7</v>
      </c>
      <c r="F92" s="148" t="s">
        <v>288</v>
      </c>
      <c r="G92" s="148">
        <v>115</v>
      </c>
      <c r="H92" s="104" t="s">
        <v>289</v>
      </c>
      <c r="I92" s="149" t="s">
        <v>290</v>
      </c>
      <c r="J92" s="149" t="s">
        <v>291</v>
      </c>
      <c r="K92" s="149" t="s">
        <v>2689</v>
      </c>
      <c r="L92" s="146" t="s">
        <v>2610</v>
      </c>
      <c r="M92" s="147">
        <v>40491</v>
      </c>
      <c r="N92" s="150" t="s">
        <v>2619</v>
      </c>
      <c r="O92" s="148"/>
      <c r="P92" s="151"/>
      <c r="Q92" s="152"/>
      <c r="R92" s="151"/>
      <c r="S92" s="148">
        <f t="shared" si="7"/>
      </c>
      <c r="T92" s="148" t="str">
        <f t="shared" si="8"/>
        <v>AP</v>
      </c>
      <c r="U92" s="148" t="str">
        <f t="shared" si="9"/>
        <v>MPM</v>
      </c>
      <c r="V92" s="148">
        <f t="shared" si="10"/>
      </c>
      <c r="W92" s="148">
        <f t="shared" si="11"/>
      </c>
      <c r="X92" s="148">
        <f t="shared" si="12"/>
      </c>
      <c r="Y92" s="147"/>
      <c r="Z92" s="175">
        <f t="shared" si="13"/>
      </c>
    </row>
    <row r="93" spans="1:28" ht="114.75">
      <c r="A93" s="20">
        <v>92</v>
      </c>
      <c r="B93" s="25" t="s">
        <v>197</v>
      </c>
      <c r="C93" s="25" t="s">
        <v>198</v>
      </c>
      <c r="D93" s="20" t="s">
        <v>65</v>
      </c>
      <c r="E93" s="20">
        <v>7</v>
      </c>
      <c r="F93" s="20" t="s">
        <v>288</v>
      </c>
      <c r="G93" s="20">
        <v>115</v>
      </c>
      <c r="H93" s="62" t="s">
        <v>289</v>
      </c>
      <c r="I93" s="14" t="s">
        <v>292</v>
      </c>
      <c r="J93" s="14" t="s">
        <v>293</v>
      </c>
      <c r="K93" s="14" t="s">
        <v>3024</v>
      </c>
      <c r="L93" s="40" t="s">
        <v>2610</v>
      </c>
      <c r="M93" s="51">
        <v>40561</v>
      </c>
      <c r="N93" s="24" t="s">
        <v>2619</v>
      </c>
      <c r="O93" s="20" t="s">
        <v>90</v>
      </c>
      <c r="P93" s="44"/>
      <c r="S93" s="20">
        <f t="shared" si="7"/>
      </c>
      <c r="T93" s="20" t="str">
        <f t="shared" si="8"/>
        <v>AP</v>
      </c>
      <c r="U93" s="20" t="str">
        <f t="shared" si="9"/>
        <v>MPM</v>
      </c>
      <c r="V93" s="20">
        <f t="shared" si="10"/>
      </c>
      <c r="W93" s="20">
        <f t="shared" si="11"/>
      </c>
      <c r="X93" s="20">
        <f t="shared" si="12"/>
      </c>
      <c r="Z93" s="174">
        <f t="shared" si="13"/>
      </c>
      <c r="AA93" s="44" t="s">
        <v>3027</v>
      </c>
      <c r="AB93" s="20" t="s">
        <v>3025</v>
      </c>
    </row>
    <row r="94" spans="1:27" ht="114.75">
      <c r="A94" s="148">
        <v>93</v>
      </c>
      <c r="B94" s="161" t="s">
        <v>197</v>
      </c>
      <c r="C94" s="161" t="s">
        <v>198</v>
      </c>
      <c r="D94" s="148" t="s">
        <v>65</v>
      </c>
      <c r="E94" s="148">
        <v>7</v>
      </c>
      <c r="F94" s="148" t="s">
        <v>294</v>
      </c>
      <c r="G94" s="148">
        <v>120</v>
      </c>
      <c r="H94" s="104"/>
      <c r="I94" s="149" t="s">
        <v>295</v>
      </c>
      <c r="J94" s="149" t="s">
        <v>296</v>
      </c>
      <c r="K94" s="151" t="s">
        <v>2814</v>
      </c>
      <c r="L94" s="146" t="s">
        <v>2610</v>
      </c>
      <c r="M94" s="116">
        <v>40493</v>
      </c>
      <c r="N94" s="150" t="s">
        <v>2619</v>
      </c>
      <c r="O94" s="148" t="s">
        <v>90</v>
      </c>
      <c r="P94" s="151"/>
      <c r="Q94" s="152"/>
      <c r="R94" s="151"/>
      <c r="S94" s="148">
        <f t="shared" si="7"/>
      </c>
      <c r="T94" s="148" t="str">
        <f t="shared" si="8"/>
        <v>AP</v>
      </c>
      <c r="U94" s="148" t="str">
        <f t="shared" si="9"/>
        <v>MPM</v>
      </c>
      <c r="V94" s="148">
        <f t="shared" si="10"/>
      </c>
      <c r="W94" s="148">
        <f t="shared" si="11"/>
      </c>
      <c r="X94" s="148">
        <f t="shared" si="12"/>
      </c>
      <c r="Y94" s="147"/>
      <c r="Z94" s="175">
        <f t="shared" si="13"/>
      </c>
      <c r="AA94" s="44" t="s">
        <v>2813</v>
      </c>
    </row>
    <row r="95" spans="1:27" ht="38.25">
      <c r="A95" s="20">
        <v>94</v>
      </c>
      <c r="B95" s="25" t="s">
        <v>197</v>
      </c>
      <c r="C95" s="25" t="s">
        <v>198</v>
      </c>
      <c r="D95" s="20" t="s">
        <v>66</v>
      </c>
      <c r="E95" s="20">
        <v>7</v>
      </c>
      <c r="F95" s="20" t="s">
        <v>297</v>
      </c>
      <c r="G95" s="20">
        <v>121</v>
      </c>
      <c r="H95" s="61">
        <v>35</v>
      </c>
      <c r="I95" s="14" t="s">
        <v>298</v>
      </c>
      <c r="J95" s="14" t="s">
        <v>299</v>
      </c>
      <c r="K95" s="14" t="s">
        <v>2825</v>
      </c>
      <c r="L95" s="40" t="s">
        <v>2610</v>
      </c>
      <c r="M95" s="51">
        <v>40493</v>
      </c>
      <c r="N95" s="24"/>
      <c r="P95" s="44"/>
      <c r="S95" s="20" t="str">
        <f t="shared" si="7"/>
        <v>AP</v>
      </c>
      <c r="T95" s="20">
        <f t="shared" si="8"/>
      </c>
      <c r="U95" s="20">
        <f t="shared" si="9"/>
      </c>
      <c r="V95" s="20">
        <f t="shared" si="10"/>
      </c>
      <c r="W95" s="20">
        <f t="shared" si="11"/>
      </c>
      <c r="X95" s="20">
        <f t="shared" si="12"/>
      </c>
      <c r="Y95" s="45"/>
      <c r="Z95" s="174">
        <f t="shared" si="13"/>
      </c>
      <c r="AA95" s="44" t="s">
        <v>2812</v>
      </c>
    </row>
    <row r="96" spans="1:27" ht="38.25">
      <c r="A96" s="20">
        <v>95</v>
      </c>
      <c r="B96" s="25" t="s">
        <v>197</v>
      </c>
      <c r="C96" s="25" t="s">
        <v>198</v>
      </c>
      <c r="D96" s="20" t="s">
        <v>65</v>
      </c>
      <c r="E96" s="20">
        <v>7</v>
      </c>
      <c r="F96" s="20" t="s">
        <v>297</v>
      </c>
      <c r="G96" s="20">
        <v>121</v>
      </c>
      <c r="H96" s="61">
        <v>52</v>
      </c>
      <c r="I96" s="14" t="s">
        <v>300</v>
      </c>
      <c r="J96" s="14" t="s">
        <v>301</v>
      </c>
      <c r="K96" s="14" t="s">
        <v>2825</v>
      </c>
      <c r="L96" s="40" t="s">
        <v>2610</v>
      </c>
      <c r="M96" s="51">
        <v>40493</v>
      </c>
      <c r="N96" s="24" t="s">
        <v>2619</v>
      </c>
      <c r="O96" s="20" t="s">
        <v>90</v>
      </c>
      <c r="P96" s="44"/>
      <c r="S96" s="20">
        <f t="shared" si="7"/>
      </c>
      <c r="T96" s="20" t="str">
        <f t="shared" si="8"/>
        <v>AP</v>
      </c>
      <c r="U96" s="20" t="str">
        <f t="shared" si="9"/>
        <v>MPM</v>
      </c>
      <c r="V96" s="20">
        <f t="shared" si="10"/>
      </c>
      <c r="W96" s="20">
        <f t="shared" si="11"/>
      </c>
      <c r="X96" s="20">
        <f t="shared" si="12"/>
      </c>
      <c r="Z96" s="174">
        <f t="shared" si="13"/>
      </c>
      <c r="AA96" s="44" t="s">
        <v>2812</v>
      </c>
    </row>
    <row r="97" spans="1:27" ht="38.25">
      <c r="A97" s="20">
        <v>96</v>
      </c>
      <c r="B97" s="25" t="s">
        <v>197</v>
      </c>
      <c r="C97" s="25" t="s">
        <v>198</v>
      </c>
      <c r="D97" s="20" t="s">
        <v>65</v>
      </c>
      <c r="E97" s="20">
        <v>7</v>
      </c>
      <c r="F97" s="20" t="s">
        <v>297</v>
      </c>
      <c r="G97" s="20">
        <v>122</v>
      </c>
      <c r="H97" s="61">
        <v>1</v>
      </c>
      <c r="I97" s="14" t="s">
        <v>302</v>
      </c>
      <c r="J97" s="14" t="s">
        <v>303</v>
      </c>
      <c r="K97" s="14" t="s">
        <v>2825</v>
      </c>
      <c r="L97" s="40" t="s">
        <v>2610</v>
      </c>
      <c r="M97" s="51">
        <v>40493</v>
      </c>
      <c r="N97" s="24" t="s">
        <v>2619</v>
      </c>
      <c r="P97" s="44"/>
      <c r="S97" s="20">
        <f t="shared" si="7"/>
      </c>
      <c r="T97" s="20" t="str">
        <f t="shared" si="8"/>
        <v>AP</v>
      </c>
      <c r="U97" s="20" t="str">
        <f t="shared" si="9"/>
        <v>MPM</v>
      </c>
      <c r="V97" s="20">
        <f t="shared" si="10"/>
      </c>
      <c r="W97" s="20">
        <f t="shared" si="11"/>
      </c>
      <c r="X97" s="20">
        <f t="shared" si="12"/>
      </c>
      <c r="Z97" s="174">
        <f t="shared" si="13"/>
      </c>
      <c r="AA97" s="44" t="s">
        <v>2812</v>
      </c>
    </row>
    <row r="98" spans="1:27" ht="63.75">
      <c r="A98" s="20">
        <v>97</v>
      </c>
      <c r="B98" s="25" t="s">
        <v>197</v>
      </c>
      <c r="C98" s="25" t="s">
        <v>198</v>
      </c>
      <c r="D98" s="20" t="s">
        <v>66</v>
      </c>
      <c r="E98" s="20">
        <v>7</v>
      </c>
      <c r="F98" s="20" t="s">
        <v>297</v>
      </c>
      <c r="G98" s="20">
        <v>122</v>
      </c>
      <c r="H98" s="61">
        <v>9</v>
      </c>
      <c r="I98" s="14" t="s">
        <v>304</v>
      </c>
      <c r="J98" s="14" t="s">
        <v>305</v>
      </c>
      <c r="K98" s="14" t="s">
        <v>2825</v>
      </c>
      <c r="L98" s="40" t="s">
        <v>2610</v>
      </c>
      <c r="M98" s="51">
        <v>40493</v>
      </c>
      <c r="N98" s="24"/>
      <c r="P98" s="44"/>
      <c r="S98" s="20" t="str">
        <f t="shared" si="7"/>
        <v>AP</v>
      </c>
      <c r="T98" s="20">
        <f t="shared" si="8"/>
      </c>
      <c r="U98" s="20">
        <f t="shared" si="9"/>
      </c>
      <c r="V98" s="20">
        <f t="shared" si="10"/>
      </c>
      <c r="W98" s="20">
        <f t="shared" si="11"/>
      </c>
      <c r="X98" s="20">
        <f t="shared" si="12"/>
      </c>
      <c r="Y98" s="45"/>
      <c r="Z98" s="174">
        <f t="shared" si="13"/>
      </c>
      <c r="AA98" s="44" t="s">
        <v>2812</v>
      </c>
    </row>
    <row r="99" spans="1:27" ht="76.5">
      <c r="A99" s="20">
        <v>98</v>
      </c>
      <c r="B99" s="25" t="s">
        <v>197</v>
      </c>
      <c r="C99" s="25" t="s">
        <v>198</v>
      </c>
      <c r="D99" s="20" t="s">
        <v>65</v>
      </c>
      <c r="E99" s="20">
        <v>7</v>
      </c>
      <c r="F99" s="20" t="s">
        <v>297</v>
      </c>
      <c r="G99" s="20">
        <v>122</v>
      </c>
      <c r="H99" s="61">
        <v>21</v>
      </c>
      <c r="I99" s="14" t="s">
        <v>306</v>
      </c>
      <c r="J99" s="14" t="s">
        <v>307</v>
      </c>
      <c r="K99" s="14" t="s">
        <v>2825</v>
      </c>
      <c r="L99" s="40" t="s">
        <v>2610</v>
      </c>
      <c r="M99" s="51">
        <v>40493</v>
      </c>
      <c r="N99" s="24" t="s">
        <v>2619</v>
      </c>
      <c r="O99" s="20" t="s">
        <v>90</v>
      </c>
      <c r="P99" s="44"/>
      <c r="S99" s="20">
        <f t="shared" si="7"/>
      </c>
      <c r="T99" s="20" t="str">
        <f t="shared" si="8"/>
        <v>AP</v>
      </c>
      <c r="U99" s="20" t="str">
        <f t="shared" si="9"/>
        <v>MPM</v>
      </c>
      <c r="V99" s="20">
        <f t="shared" si="10"/>
      </c>
      <c r="W99" s="20">
        <f t="shared" si="11"/>
      </c>
      <c r="X99" s="20">
        <f t="shared" si="12"/>
      </c>
      <c r="Z99" s="174">
        <f t="shared" si="13"/>
      </c>
      <c r="AA99" s="44" t="s">
        <v>2812</v>
      </c>
    </row>
    <row r="100" spans="1:27" ht="76.5">
      <c r="A100" s="20">
        <v>99</v>
      </c>
      <c r="B100" s="25" t="s">
        <v>197</v>
      </c>
      <c r="C100" s="25" t="s">
        <v>198</v>
      </c>
      <c r="D100" s="20" t="s">
        <v>65</v>
      </c>
      <c r="E100" s="20">
        <v>7</v>
      </c>
      <c r="F100" s="20" t="s">
        <v>297</v>
      </c>
      <c r="G100" s="20">
        <v>122</v>
      </c>
      <c r="H100" s="61">
        <v>40</v>
      </c>
      <c r="I100" s="14" t="s">
        <v>308</v>
      </c>
      <c r="J100" s="14" t="s">
        <v>309</v>
      </c>
      <c r="K100" s="14" t="s">
        <v>2825</v>
      </c>
      <c r="L100" s="40" t="s">
        <v>2610</v>
      </c>
      <c r="M100" s="51">
        <v>40493</v>
      </c>
      <c r="N100" s="24" t="s">
        <v>2619</v>
      </c>
      <c r="O100" s="20" t="s">
        <v>90</v>
      </c>
      <c r="P100" s="44"/>
      <c r="S100" s="20">
        <f t="shared" si="7"/>
      </c>
      <c r="T100" s="20" t="str">
        <f t="shared" si="8"/>
        <v>AP</v>
      </c>
      <c r="U100" s="20" t="str">
        <f t="shared" si="9"/>
        <v>MPM</v>
      </c>
      <c r="V100" s="20">
        <f t="shared" si="10"/>
      </c>
      <c r="W100" s="20">
        <f t="shared" si="11"/>
      </c>
      <c r="X100" s="20">
        <f t="shared" si="12"/>
      </c>
      <c r="Z100" s="174">
        <f t="shared" si="13"/>
      </c>
      <c r="AA100" s="44" t="s">
        <v>2812</v>
      </c>
    </row>
    <row r="101" spans="1:27" ht="51">
      <c r="A101" s="20">
        <v>100</v>
      </c>
      <c r="B101" s="25" t="s">
        <v>197</v>
      </c>
      <c r="C101" s="25" t="s">
        <v>198</v>
      </c>
      <c r="D101" s="20" t="s">
        <v>65</v>
      </c>
      <c r="E101" s="20">
        <v>7</v>
      </c>
      <c r="F101" s="20" t="s">
        <v>297</v>
      </c>
      <c r="G101" s="20">
        <v>123</v>
      </c>
      <c r="H101" s="61">
        <v>34</v>
      </c>
      <c r="I101" s="14" t="s">
        <v>310</v>
      </c>
      <c r="J101" s="14" t="s">
        <v>311</v>
      </c>
      <c r="K101" s="14" t="s">
        <v>2825</v>
      </c>
      <c r="L101" s="40" t="s">
        <v>2610</v>
      </c>
      <c r="M101" s="51">
        <v>40493</v>
      </c>
      <c r="N101" s="24" t="s">
        <v>2619</v>
      </c>
      <c r="O101" s="20" t="s">
        <v>90</v>
      </c>
      <c r="P101" s="44"/>
      <c r="S101" s="20">
        <f t="shared" si="7"/>
      </c>
      <c r="T101" s="20" t="str">
        <f t="shared" si="8"/>
        <v>AP</v>
      </c>
      <c r="U101" s="20" t="str">
        <f t="shared" si="9"/>
        <v>MPM</v>
      </c>
      <c r="V101" s="20">
        <f t="shared" si="10"/>
      </c>
      <c r="W101" s="20">
        <f t="shared" si="11"/>
      </c>
      <c r="X101" s="20">
        <f t="shared" si="12"/>
      </c>
      <c r="Z101" s="174">
        <f t="shared" si="13"/>
      </c>
      <c r="AA101" s="44" t="s">
        <v>2812</v>
      </c>
    </row>
    <row r="102" spans="1:27" ht="229.5">
      <c r="A102" s="20">
        <v>101</v>
      </c>
      <c r="B102" s="25" t="s">
        <v>197</v>
      </c>
      <c r="C102" s="25" t="s">
        <v>198</v>
      </c>
      <c r="D102" s="20" t="s">
        <v>65</v>
      </c>
      <c r="E102" s="20">
        <v>7</v>
      </c>
      <c r="F102" s="20" t="s">
        <v>100</v>
      </c>
      <c r="G102" s="20">
        <v>125</v>
      </c>
      <c r="H102" s="61">
        <v>25</v>
      </c>
      <c r="I102" s="14" t="s">
        <v>312</v>
      </c>
      <c r="J102" s="14" t="s">
        <v>313</v>
      </c>
      <c r="K102" s="14" t="s">
        <v>3056</v>
      </c>
      <c r="L102" s="40" t="s">
        <v>2658</v>
      </c>
      <c r="N102" s="24" t="s">
        <v>2616</v>
      </c>
      <c r="O102" s="20" t="s">
        <v>90</v>
      </c>
      <c r="P102" s="14" t="s">
        <v>2654</v>
      </c>
      <c r="S102" s="20">
        <f t="shared" si="7"/>
      </c>
      <c r="T102" s="20" t="str">
        <f t="shared" si="8"/>
        <v>wp</v>
      </c>
      <c r="U102" s="20">
        <f t="shared" si="9"/>
      </c>
      <c r="V102" s="20">
        <f t="shared" si="10"/>
      </c>
      <c r="W102" s="20" t="str">
        <f t="shared" si="11"/>
        <v>IE</v>
      </c>
      <c r="X102" s="20">
        <f t="shared" si="12"/>
      </c>
      <c r="Z102" s="174" t="str">
        <f t="shared" si="13"/>
        <v>Taylor</v>
      </c>
      <c r="AA102" s="44" t="s">
        <v>2776</v>
      </c>
    </row>
    <row r="103" spans="1:26" ht="30">
      <c r="A103" s="148">
        <v>102</v>
      </c>
      <c r="B103" s="161" t="s">
        <v>197</v>
      </c>
      <c r="C103" s="161" t="s">
        <v>198</v>
      </c>
      <c r="D103" s="148" t="s">
        <v>66</v>
      </c>
      <c r="E103" s="148">
        <v>7</v>
      </c>
      <c r="F103" s="148" t="s">
        <v>100</v>
      </c>
      <c r="G103" s="148">
        <v>125</v>
      </c>
      <c r="H103" s="100">
        <v>51</v>
      </c>
      <c r="I103" s="149" t="s">
        <v>314</v>
      </c>
      <c r="J103" s="149" t="s">
        <v>315</v>
      </c>
      <c r="K103" s="159" t="s">
        <v>2876</v>
      </c>
      <c r="L103" s="110" t="s">
        <v>2610</v>
      </c>
      <c r="M103" s="111">
        <v>40499</v>
      </c>
      <c r="N103" s="150"/>
      <c r="O103" s="148"/>
      <c r="P103" s="151"/>
      <c r="Q103" s="152"/>
      <c r="R103" s="151"/>
      <c r="S103" s="148" t="str">
        <f t="shared" si="7"/>
        <v>AP</v>
      </c>
      <c r="T103" s="148">
        <f t="shared" si="8"/>
      </c>
      <c r="U103" s="148">
        <f t="shared" si="9"/>
      </c>
      <c r="V103" s="148">
        <f t="shared" si="10"/>
      </c>
      <c r="W103" s="148">
        <f t="shared" si="11"/>
      </c>
      <c r="X103" s="148">
        <f t="shared" si="12"/>
      </c>
      <c r="Y103" s="152"/>
      <c r="Z103" s="175">
        <f t="shared" si="13"/>
      </c>
    </row>
    <row r="104" spans="1:26" ht="63.75">
      <c r="A104" s="148">
        <v>103</v>
      </c>
      <c r="B104" s="161" t="s">
        <v>197</v>
      </c>
      <c r="C104" s="161" t="s">
        <v>198</v>
      </c>
      <c r="D104" s="148" t="s">
        <v>66</v>
      </c>
      <c r="E104" s="148">
        <v>7</v>
      </c>
      <c r="F104" s="148" t="s">
        <v>191</v>
      </c>
      <c r="G104" s="148">
        <v>128</v>
      </c>
      <c r="H104" s="148"/>
      <c r="I104" s="149" t="s">
        <v>316</v>
      </c>
      <c r="J104" s="149" t="s">
        <v>317</v>
      </c>
      <c r="K104" s="149" t="s">
        <v>2945</v>
      </c>
      <c r="L104" s="146" t="s">
        <v>2610</v>
      </c>
      <c r="M104" s="147">
        <v>40539</v>
      </c>
      <c r="N104" s="150"/>
      <c r="O104" s="148"/>
      <c r="P104" s="151"/>
      <c r="Q104" s="152"/>
      <c r="R104" s="151"/>
      <c r="S104" s="148" t="str">
        <f t="shared" si="7"/>
        <v>AP</v>
      </c>
      <c r="T104" s="148">
        <f t="shared" si="8"/>
      </c>
      <c r="U104" s="148">
        <f t="shared" si="9"/>
      </c>
      <c r="V104" s="148">
        <f t="shared" si="10"/>
      </c>
      <c r="W104" s="148">
        <f t="shared" si="11"/>
      </c>
      <c r="X104" s="148">
        <f t="shared" si="12"/>
      </c>
      <c r="Y104" s="152"/>
      <c r="Z104" s="175">
        <f t="shared" si="13"/>
      </c>
    </row>
    <row r="105" spans="1:26" ht="25.5">
      <c r="A105" s="148">
        <v>104</v>
      </c>
      <c r="B105" s="161" t="s">
        <v>197</v>
      </c>
      <c r="C105" s="161" t="s">
        <v>198</v>
      </c>
      <c r="D105" s="148" t="s">
        <v>66</v>
      </c>
      <c r="E105" s="148">
        <v>7</v>
      </c>
      <c r="F105" s="148" t="s">
        <v>318</v>
      </c>
      <c r="G105" s="148">
        <v>130</v>
      </c>
      <c r="H105" s="148">
        <v>43</v>
      </c>
      <c r="I105" s="149" t="s">
        <v>319</v>
      </c>
      <c r="J105" s="149" t="s">
        <v>320</v>
      </c>
      <c r="K105" s="149" t="s">
        <v>2945</v>
      </c>
      <c r="L105" s="146" t="s">
        <v>2610</v>
      </c>
      <c r="M105" s="147">
        <v>40539</v>
      </c>
      <c r="N105" s="150"/>
      <c r="O105" s="148"/>
      <c r="P105" s="151"/>
      <c r="Q105" s="152"/>
      <c r="R105" s="151"/>
      <c r="S105" s="148" t="str">
        <f t="shared" si="7"/>
        <v>AP</v>
      </c>
      <c r="T105" s="148">
        <f t="shared" si="8"/>
      </c>
      <c r="U105" s="148">
        <f t="shared" si="9"/>
      </c>
      <c r="V105" s="148">
        <f t="shared" si="10"/>
      </c>
      <c r="W105" s="148">
        <f t="shared" si="11"/>
      </c>
      <c r="X105" s="148">
        <f t="shared" si="12"/>
      </c>
      <c r="Y105" s="152"/>
      <c r="Z105" s="175">
        <f t="shared" si="13"/>
      </c>
    </row>
    <row r="106" spans="1:26" ht="140.25">
      <c r="A106" s="148">
        <v>105</v>
      </c>
      <c r="B106" s="161" t="s">
        <v>197</v>
      </c>
      <c r="C106" s="161" t="s">
        <v>198</v>
      </c>
      <c r="D106" s="148" t="s">
        <v>65</v>
      </c>
      <c r="E106" s="148">
        <v>7</v>
      </c>
      <c r="F106" s="148" t="s">
        <v>321</v>
      </c>
      <c r="G106" s="148">
        <v>131</v>
      </c>
      <c r="H106" s="148">
        <v>9</v>
      </c>
      <c r="I106" s="149" t="s">
        <v>322</v>
      </c>
      <c r="J106" s="149" t="s">
        <v>323</v>
      </c>
      <c r="K106" s="151" t="s">
        <v>2734</v>
      </c>
      <c r="L106" s="146" t="s">
        <v>2724</v>
      </c>
      <c r="M106" s="147">
        <v>40492</v>
      </c>
      <c r="N106" s="150" t="s">
        <v>2614</v>
      </c>
      <c r="O106" s="148"/>
      <c r="P106" s="151"/>
      <c r="Q106" s="152"/>
      <c r="R106" s="151"/>
      <c r="S106" s="148">
        <f t="shared" si="7"/>
      </c>
      <c r="T106" s="148" t="str">
        <f t="shared" si="8"/>
        <v>AP</v>
      </c>
      <c r="U106" s="148" t="str">
        <f t="shared" si="9"/>
        <v>MAC</v>
      </c>
      <c r="V106" s="148">
        <f t="shared" si="10"/>
      </c>
      <c r="W106" s="148">
        <f t="shared" si="11"/>
      </c>
      <c r="X106" s="148">
        <f t="shared" si="12"/>
      </c>
      <c r="Y106" s="147"/>
      <c r="Z106" s="175">
        <f t="shared" si="13"/>
      </c>
    </row>
    <row r="107" spans="1:27" ht="204">
      <c r="A107" s="20">
        <v>106</v>
      </c>
      <c r="B107" s="25" t="s">
        <v>197</v>
      </c>
      <c r="C107" s="25" t="s">
        <v>198</v>
      </c>
      <c r="D107" s="20" t="s">
        <v>65</v>
      </c>
      <c r="E107" s="20">
        <v>7</v>
      </c>
      <c r="F107" s="20" t="s">
        <v>2611</v>
      </c>
      <c r="I107" s="14" t="s">
        <v>324</v>
      </c>
      <c r="J107" s="14" t="s">
        <v>325</v>
      </c>
      <c r="K107" s="14" t="s">
        <v>2825</v>
      </c>
      <c r="L107" s="40" t="s">
        <v>2610</v>
      </c>
      <c r="M107" s="51">
        <v>40493</v>
      </c>
      <c r="N107" s="22" t="s">
        <v>2619</v>
      </c>
      <c r="O107" s="20" t="s">
        <v>90</v>
      </c>
      <c r="P107" s="44"/>
      <c r="S107" s="20">
        <f t="shared" si="7"/>
      </c>
      <c r="T107" s="20" t="str">
        <f t="shared" si="8"/>
        <v>AP</v>
      </c>
      <c r="U107" s="20" t="str">
        <f t="shared" si="9"/>
        <v>MPM</v>
      </c>
      <c r="V107" s="20">
        <f t="shared" si="10"/>
      </c>
      <c r="W107" s="20">
        <f t="shared" si="11"/>
      </c>
      <c r="X107" s="20">
        <f t="shared" si="12"/>
      </c>
      <c r="Z107" s="174">
        <f t="shared" si="13"/>
      </c>
      <c r="AA107" s="44" t="s">
        <v>2812</v>
      </c>
    </row>
    <row r="108" spans="1:27" ht="191.25">
      <c r="A108" s="20">
        <v>107</v>
      </c>
      <c r="B108" s="25" t="s">
        <v>197</v>
      </c>
      <c r="C108" s="25" t="s">
        <v>198</v>
      </c>
      <c r="D108" s="20" t="s">
        <v>65</v>
      </c>
      <c r="E108" s="20">
        <v>7</v>
      </c>
      <c r="F108" s="20" t="s">
        <v>2611</v>
      </c>
      <c r="I108" s="14" t="s">
        <v>326</v>
      </c>
      <c r="J108" s="14" t="s">
        <v>327</v>
      </c>
      <c r="K108" s="14" t="s">
        <v>2825</v>
      </c>
      <c r="L108" s="40" t="s">
        <v>2610</v>
      </c>
      <c r="M108" s="51">
        <v>40493</v>
      </c>
      <c r="N108" s="22" t="s">
        <v>2619</v>
      </c>
      <c r="O108" s="20" t="s">
        <v>90</v>
      </c>
      <c r="P108" s="44"/>
      <c r="S108" s="20">
        <f t="shared" si="7"/>
      </c>
      <c r="T108" s="20" t="str">
        <f t="shared" si="8"/>
        <v>AP</v>
      </c>
      <c r="U108" s="20" t="str">
        <f t="shared" si="9"/>
        <v>MPM</v>
      </c>
      <c r="V108" s="20">
        <f t="shared" si="10"/>
      </c>
      <c r="W108" s="20">
        <f t="shared" si="11"/>
      </c>
      <c r="X108" s="20">
        <f t="shared" si="12"/>
      </c>
      <c r="Z108" s="174">
        <f t="shared" si="13"/>
      </c>
      <c r="AA108" s="44" t="s">
        <v>2812</v>
      </c>
    </row>
    <row r="109" spans="1:26" ht="102">
      <c r="A109" s="20">
        <v>108</v>
      </c>
      <c r="B109" s="25" t="s">
        <v>197</v>
      </c>
      <c r="C109" s="25" t="s">
        <v>198</v>
      </c>
      <c r="D109" s="20" t="s">
        <v>65</v>
      </c>
      <c r="E109" s="20" t="s">
        <v>328</v>
      </c>
      <c r="F109" s="20" t="s">
        <v>329</v>
      </c>
      <c r="G109" s="20">
        <v>138</v>
      </c>
      <c r="H109" s="20">
        <v>12</v>
      </c>
      <c r="I109" s="14" t="s">
        <v>330</v>
      </c>
      <c r="J109" s="14" t="s">
        <v>331</v>
      </c>
      <c r="L109" s="40" t="s">
        <v>2658</v>
      </c>
      <c r="N109" s="22" t="s">
        <v>3066</v>
      </c>
      <c r="O109" s="20" t="s">
        <v>90</v>
      </c>
      <c r="P109" s="14" t="s">
        <v>3067</v>
      </c>
      <c r="S109" s="20">
        <f t="shared" si="7"/>
      </c>
      <c r="T109" s="20" t="str">
        <f t="shared" si="8"/>
        <v>wp</v>
      </c>
      <c r="U109" s="20">
        <f t="shared" si="9"/>
      </c>
      <c r="V109" s="20">
        <f t="shared" si="10"/>
      </c>
      <c r="W109" s="20" t="str">
        <f t="shared" si="11"/>
        <v>PICS</v>
      </c>
      <c r="X109" s="20">
        <f t="shared" si="12"/>
      </c>
      <c r="Z109" s="174" t="str">
        <f t="shared" si="13"/>
        <v>Shah</v>
      </c>
    </row>
    <row r="110" spans="1:26" ht="76.5">
      <c r="A110" s="20">
        <v>109</v>
      </c>
      <c r="B110" s="25" t="s">
        <v>197</v>
      </c>
      <c r="C110" s="25" t="s">
        <v>198</v>
      </c>
      <c r="D110" s="20" t="s">
        <v>65</v>
      </c>
      <c r="E110" s="20" t="s">
        <v>328</v>
      </c>
      <c r="F110" s="20" t="s">
        <v>332</v>
      </c>
      <c r="G110" s="20">
        <v>138</v>
      </c>
      <c r="H110" s="20">
        <v>42</v>
      </c>
      <c r="I110" s="14" t="s">
        <v>333</v>
      </c>
      <c r="J110" s="14" t="s">
        <v>334</v>
      </c>
      <c r="K110" s="44" t="s">
        <v>2735</v>
      </c>
      <c r="L110" s="40" t="s">
        <v>2724</v>
      </c>
      <c r="M110" s="51">
        <v>40492</v>
      </c>
      <c r="N110" s="22" t="s">
        <v>2619</v>
      </c>
      <c r="P110" s="44"/>
      <c r="S110" s="20">
        <f t="shared" si="7"/>
      </c>
      <c r="T110" s="20" t="str">
        <f t="shared" si="8"/>
        <v>AP</v>
      </c>
      <c r="U110" s="20" t="str">
        <f t="shared" si="9"/>
        <v>MPM</v>
      </c>
      <c r="V110" s="20">
        <f t="shared" si="10"/>
      </c>
      <c r="W110" s="20">
        <f t="shared" si="11"/>
      </c>
      <c r="X110" s="20">
        <f t="shared" si="12"/>
      </c>
      <c r="Z110" s="174">
        <f t="shared" si="13"/>
      </c>
    </row>
    <row r="111" spans="1:26" ht="76.5">
      <c r="A111" s="20">
        <v>110</v>
      </c>
      <c r="B111" s="25" t="s">
        <v>197</v>
      </c>
      <c r="C111" s="25" t="s">
        <v>198</v>
      </c>
      <c r="D111" s="20" t="s">
        <v>65</v>
      </c>
      <c r="E111" s="20" t="s">
        <v>328</v>
      </c>
      <c r="F111" s="20" t="s">
        <v>332</v>
      </c>
      <c r="G111" s="20">
        <v>138</v>
      </c>
      <c r="H111" s="20">
        <v>46</v>
      </c>
      <c r="I111" s="14" t="s">
        <v>335</v>
      </c>
      <c r="J111" s="14" t="s">
        <v>336</v>
      </c>
      <c r="K111" s="14" t="s">
        <v>3131</v>
      </c>
      <c r="L111" s="40" t="s">
        <v>2610</v>
      </c>
      <c r="M111" s="51">
        <v>40561</v>
      </c>
      <c r="N111" s="22" t="s">
        <v>3066</v>
      </c>
      <c r="P111" s="14" t="s">
        <v>3067</v>
      </c>
      <c r="S111" s="20">
        <f t="shared" si="7"/>
      </c>
      <c r="T111" s="20" t="str">
        <f t="shared" si="8"/>
        <v>AP</v>
      </c>
      <c r="U111" s="20" t="str">
        <f t="shared" si="9"/>
        <v>PICS</v>
      </c>
      <c r="V111" s="20">
        <f t="shared" si="10"/>
      </c>
      <c r="W111" s="20">
        <f t="shared" si="11"/>
      </c>
      <c r="X111" s="20">
        <f t="shared" si="12"/>
      </c>
      <c r="Z111" s="174">
        <f t="shared" si="13"/>
      </c>
    </row>
    <row r="112" spans="1:26" ht="38.25">
      <c r="A112" s="148">
        <v>111</v>
      </c>
      <c r="B112" s="161" t="s">
        <v>197</v>
      </c>
      <c r="C112" s="161" t="s">
        <v>198</v>
      </c>
      <c r="D112" s="148" t="s">
        <v>66</v>
      </c>
      <c r="E112" s="148" t="s">
        <v>328</v>
      </c>
      <c r="F112" s="148" t="s">
        <v>337</v>
      </c>
      <c r="G112" s="148">
        <v>140</v>
      </c>
      <c r="H112" s="148">
        <v>30</v>
      </c>
      <c r="I112" s="149" t="s">
        <v>338</v>
      </c>
      <c r="J112" s="149" t="s">
        <v>305</v>
      </c>
      <c r="K112" s="149" t="s">
        <v>2946</v>
      </c>
      <c r="L112" s="146" t="s">
        <v>2610</v>
      </c>
      <c r="M112" s="147">
        <v>40542</v>
      </c>
      <c r="N112" s="150"/>
      <c r="O112" s="148"/>
      <c r="P112" s="151"/>
      <c r="Q112" s="152"/>
      <c r="R112" s="151"/>
      <c r="S112" s="148" t="str">
        <f t="shared" si="7"/>
        <v>AP</v>
      </c>
      <c r="T112" s="148">
        <f t="shared" si="8"/>
      </c>
      <c r="U112" s="148">
        <f t="shared" si="9"/>
      </c>
      <c r="V112" s="148">
        <f t="shared" si="10"/>
      </c>
      <c r="W112" s="148">
        <f t="shared" si="11"/>
      </c>
      <c r="X112" s="148">
        <f t="shared" si="12"/>
      </c>
      <c r="Y112" s="152"/>
      <c r="Z112" s="175">
        <f t="shared" si="13"/>
      </c>
    </row>
    <row r="113" spans="1:28" s="125" customFormat="1" ht="25.5">
      <c r="A113" s="20">
        <v>112</v>
      </c>
      <c r="B113" s="25" t="s">
        <v>197</v>
      </c>
      <c r="C113" s="25" t="s">
        <v>198</v>
      </c>
      <c r="D113" s="20" t="s">
        <v>65</v>
      </c>
      <c r="E113" s="20" t="s">
        <v>328</v>
      </c>
      <c r="F113" s="20" t="s">
        <v>337</v>
      </c>
      <c r="G113" s="20">
        <v>140</v>
      </c>
      <c r="H113" s="20">
        <v>30</v>
      </c>
      <c r="I113" s="14" t="s">
        <v>339</v>
      </c>
      <c r="J113" s="14" t="s">
        <v>305</v>
      </c>
      <c r="K113" s="14" t="s">
        <v>2684</v>
      </c>
      <c r="L113" s="40" t="s">
        <v>2649</v>
      </c>
      <c r="M113" s="51">
        <v>40561</v>
      </c>
      <c r="N113" s="22" t="s">
        <v>3066</v>
      </c>
      <c r="O113" s="20"/>
      <c r="P113" s="14" t="s">
        <v>3067</v>
      </c>
      <c r="Q113" s="45"/>
      <c r="R113" s="44"/>
      <c r="S113" s="20">
        <f t="shared" si="7"/>
      </c>
      <c r="T113" s="20" t="str">
        <f t="shared" si="8"/>
        <v>A</v>
      </c>
      <c r="U113" s="20" t="str">
        <f t="shared" si="9"/>
        <v>PICS</v>
      </c>
      <c r="V113" s="20">
        <f t="shared" si="10"/>
      </c>
      <c r="W113" s="20">
        <f t="shared" si="11"/>
      </c>
      <c r="X113" s="20">
        <f t="shared" si="12"/>
      </c>
      <c r="Y113" s="51"/>
      <c r="Z113" s="174">
        <f t="shared" si="13"/>
      </c>
      <c r="AA113" s="44"/>
      <c r="AB113" s="20"/>
    </row>
    <row r="114" spans="1:26" ht="38.25">
      <c r="A114" s="20">
        <v>113</v>
      </c>
      <c r="B114" s="25" t="s">
        <v>197</v>
      </c>
      <c r="C114" s="25" t="s">
        <v>198</v>
      </c>
      <c r="D114" s="20" t="s">
        <v>65</v>
      </c>
      <c r="E114" s="20" t="s">
        <v>328</v>
      </c>
      <c r="F114" s="20" t="s">
        <v>337</v>
      </c>
      <c r="G114" s="20">
        <v>140</v>
      </c>
      <c r="H114" s="20">
        <v>31</v>
      </c>
      <c r="I114" s="14" t="s">
        <v>340</v>
      </c>
      <c r="J114" s="14" t="s">
        <v>305</v>
      </c>
      <c r="K114" s="14" t="s">
        <v>3131</v>
      </c>
      <c r="L114" s="40" t="s">
        <v>2610</v>
      </c>
      <c r="M114" s="51">
        <v>40561</v>
      </c>
      <c r="N114" s="22" t="s">
        <v>3066</v>
      </c>
      <c r="P114" s="14" t="s">
        <v>3067</v>
      </c>
      <c r="S114" s="20">
        <f t="shared" si="7"/>
      </c>
      <c r="T114" s="20" t="str">
        <f t="shared" si="8"/>
        <v>AP</v>
      </c>
      <c r="U114" s="20" t="str">
        <f t="shared" si="9"/>
        <v>PICS</v>
      </c>
      <c r="V114" s="20">
        <f t="shared" si="10"/>
      </c>
      <c r="W114" s="20">
        <f t="shared" si="11"/>
      </c>
      <c r="X114" s="20">
        <f t="shared" si="12"/>
      </c>
      <c r="Z114" s="174">
        <f t="shared" si="13"/>
      </c>
    </row>
    <row r="115" spans="1:26" ht="63.75">
      <c r="A115" s="148">
        <v>114</v>
      </c>
      <c r="B115" s="161" t="s">
        <v>197</v>
      </c>
      <c r="C115" s="161" t="s">
        <v>198</v>
      </c>
      <c r="D115" s="148" t="s">
        <v>66</v>
      </c>
      <c r="E115" s="148" t="s">
        <v>341</v>
      </c>
      <c r="F115" s="148" t="s">
        <v>342</v>
      </c>
      <c r="G115" s="148">
        <v>149</v>
      </c>
      <c r="H115" s="148">
        <v>19</v>
      </c>
      <c r="I115" s="149" t="s">
        <v>343</v>
      </c>
      <c r="J115" s="149" t="s">
        <v>305</v>
      </c>
      <c r="K115" s="149" t="s">
        <v>2571</v>
      </c>
      <c r="L115" s="146" t="s">
        <v>2649</v>
      </c>
      <c r="M115" s="147">
        <v>40542</v>
      </c>
      <c r="N115" s="150"/>
      <c r="O115" s="148"/>
      <c r="P115" s="151"/>
      <c r="Q115" s="152"/>
      <c r="R115" s="151"/>
      <c r="S115" s="148" t="str">
        <f t="shared" si="7"/>
        <v>A</v>
      </c>
      <c r="T115" s="148">
        <f t="shared" si="8"/>
      </c>
      <c r="U115" s="148">
        <f t="shared" si="9"/>
      </c>
      <c r="V115" s="148">
        <f t="shared" si="10"/>
      </c>
      <c r="W115" s="148">
        <f t="shared" si="11"/>
      </c>
      <c r="X115" s="148">
        <f t="shared" si="12"/>
      </c>
      <c r="Y115" s="152"/>
      <c r="Z115" s="175">
        <f t="shared" si="13"/>
      </c>
    </row>
    <row r="116" spans="1:26" ht="76.5">
      <c r="A116" s="148">
        <v>115</v>
      </c>
      <c r="B116" s="161" t="s">
        <v>197</v>
      </c>
      <c r="C116" s="161" t="s">
        <v>198</v>
      </c>
      <c r="D116" s="148" t="s">
        <v>66</v>
      </c>
      <c r="E116" s="148" t="s">
        <v>341</v>
      </c>
      <c r="F116" s="148" t="s">
        <v>342</v>
      </c>
      <c r="G116" s="148">
        <v>149</v>
      </c>
      <c r="H116" s="148">
        <v>25</v>
      </c>
      <c r="I116" s="149" t="s">
        <v>344</v>
      </c>
      <c r="J116" s="149" t="s">
        <v>305</v>
      </c>
      <c r="K116" s="149" t="s">
        <v>2947</v>
      </c>
      <c r="L116" s="146" t="s">
        <v>2649</v>
      </c>
      <c r="M116" s="147">
        <v>40542</v>
      </c>
      <c r="N116" s="150"/>
      <c r="O116" s="148"/>
      <c r="P116" s="151"/>
      <c r="Q116" s="152"/>
      <c r="R116" s="151"/>
      <c r="S116" s="148" t="str">
        <f t="shared" si="7"/>
        <v>A</v>
      </c>
      <c r="T116" s="148">
        <f t="shared" si="8"/>
      </c>
      <c r="U116" s="148">
        <f t="shared" si="9"/>
      </c>
      <c r="V116" s="148">
        <f t="shared" si="10"/>
      </c>
      <c r="W116" s="148">
        <f t="shared" si="11"/>
      </c>
      <c r="X116" s="148">
        <f t="shared" si="12"/>
      </c>
      <c r="Y116" s="152"/>
      <c r="Z116" s="175">
        <f t="shared" si="13"/>
      </c>
    </row>
    <row r="117" spans="1:27" ht="127.5">
      <c r="A117" s="20">
        <v>116</v>
      </c>
      <c r="B117" s="14" t="s">
        <v>2448</v>
      </c>
      <c r="C117" s="14" t="s">
        <v>345</v>
      </c>
      <c r="D117" s="20" t="s">
        <v>66</v>
      </c>
      <c r="E117" s="20">
        <v>6</v>
      </c>
      <c r="F117" s="20">
        <v>2</v>
      </c>
      <c r="G117" s="20">
        <v>32</v>
      </c>
      <c r="H117" s="20">
        <v>15</v>
      </c>
      <c r="I117" s="14" t="s">
        <v>346</v>
      </c>
      <c r="J117" s="14" t="s">
        <v>347</v>
      </c>
      <c r="K117" s="14" t="s">
        <v>3017</v>
      </c>
      <c r="N117" s="24"/>
      <c r="O117" s="20" t="s">
        <v>90</v>
      </c>
      <c r="P117" s="44"/>
      <c r="S117" s="20">
        <f t="shared" si="7"/>
        <v>0</v>
      </c>
      <c r="T117" s="20">
        <f t="shared" si="8"/>
      </c>
      <c r="U117" s="20">
        <f t="shared" si="9"/>
      </c>
      <c r="V117" s="20">
        <f t="shared" si="10"/>
      </c>
      <c r="W117" s="20">
        <f t="shared" si="11"/>
      </c>
      <c r="X117" s="20">
        <f t="shared" si="12"/>
      </c>
      <c r="Y117" s="45"/>
      <c r="Z117" s="174">
        <f t="shared" si="13"/>
      </c>
      <c r="AA117" s="44" t="s">
        <v>2828</v>
      </c>
    </row>
    <row r="118" spans="1:26" ht="102">
      <c r="A118" s="148">
        <v>117</v>
      </c>
      <c r="B118" s="149" t="s">
        <v>2448</v>
      </c>
      <c r="C118" s="149" t="s">
        <v>345</v>
      </c>
      <c r="D118" s="148" t="s">
        <v>66</v>
      </c>
      <c r="E118" s="148">
        <v>6</v>
      </c>
      <c r="F118" s="148">
        <v>2</v>
      </c>
      <c r="G118" s="148">
        <v>36</v>
      </c>
      <c r="H118" s="148">
        <v>5</v>
      </c>
      <c r="I118" s="149" t="s">
        <v>348</v>
      </c>
      <c r="J118" s="149" t="s">
        <v>349</v>
      </c>
      <c r="K118" s="164" t="s">
        <v>2979</v>
      </c>
      <c r="L118" s="146" t="s">
        <v>2610</v>
      </c>
      <c r="M118" s="147">
        <v>40548</v>
      </c>
      <c r="N118" s="150"/>
      <c r="O118" s="148" t="s">
        <v>90</v>
      </c>
      <c r="P118" s="151"/>
      <c r="Q118" s="152"/>
      <c r="R118" s="151"/>
      <c r="S118" s="148" t="str">
        <f t="shared" si="7"/>
        <v>AP</v>
      </c>
      <c r="T118" s="148">
        <f t="shared" si="8"/>
      </c>
      <c r="U118" s="148">
        <f t="shared" si="9"/>
      </c>
      <c r="V118" s="148">
        <f t="shared" si="10"/>
      </c>
      <c r="W118" s="148">
        <f t="shared" si="11"/>
      </c>
      <c r="X118" s="148">
        <f t="shared" si="12"/>
      </c>
      <c r="Y118" s="152"/>
      <c r="Z118" s="175">
        <f t="shared" si="13"/>
      </c>
    </row>
    <row r="119" spans="1:26" ht="63.75">
      <c r="A119" s="20">
        <v>118</v>
      </c>
      <c r="B119" s="14" t="s">
        <v>2448</v>
      </c>
      <c r="C119" s="14" t="s">
        <v>345</v>
      </c>
      <c r="D119" s="20" t="s">
        <v>66</v>
      </c>
      <c r="E119" s="20">
        <v>6</v>
      </c>
      <c r="F119" s="20">
        <v>3</v>
      </c>
      <c r="G119" s="20">
        <v>41</v>
      </c>
      <c r="H119" s="20">
        <v>2</v>
      </c>
      <c r="I119" s="14" t="s">
        <v>350</v>
      </c>
      <c r="J119" s="14" t="s">
        <v>351</v>
      </c>
      <c r="K119" s="21" t="s">
        <v>2926</v>
      </c>
      <c r="N119" s="24"/>
      <c r="O119" s="20" t="s">
        <v>90</v>
      </c>
      <c r="P119" s="44"/>
      <c r="S119" s="20">
        <f t="shared" si="7"/>
        <v>0</v>
      </c>
      <c r="T119" s="20">
        <f t="shared" si="8"/>
      </c>
      <c r="U119" s="20">
        <f t="shared" si="9"/>
      </c>
      <c r="V119" s="20">
        <f t="shared" si="10"/>
      </c>
      <c r="W119" s="20">
        <f t="shared" si="11"/>
      </c>
      <c r="X119" s="20">
        <f t="shared" si="12"/>
      </c>
      <c r="Y119" s="45"/>
      <c r="Z119" s="174">
        <f t="shared" si="13"/>
      </c>
    </row>
    <row r="120" spans="1:26" ht="63.75">
      <c r="A120" s="20">
        <v>119</v>
      </c>
      <c r="B120" s="14" t="s">
        <v>2448</v>
      </c>
      <c r="C120" s="14" t="s">
        <v>345</v>
      </c>
      <c r="D120" s="20" t="s">
        <v>66</v>
      </c>
      <c r="E120" s="20">
        <v>6</v>
      </c>
      <c r="F120" s="20">
        <v>12</v>
      </c>
      <c r="G120" s="20">
        <v>66</v>
      </c>
      <c r="H120" s="20">
        <v>49</v>
      </c>
      <c r="I120" s="14" t="s">
        <v>350</v>
      </c>
      <c r="J120" s="14" t="s">
        <v>351</v>
      </c>
      <c r="K120" s="21" t="s">
        <v>2926</v>
      </c>
      <c r="N120" s="24"/>
      <c r="O120" s="20" t="s">
        <v>90</v>
      </c>
      <c r="P120" s="44"/>
      <c r="S120" s="20">
        <f t="shared" si="7"/>
        <v>0</v>
      </c>
      <c r="T120" s="20">
        <f t="shared" si="8"/>
      </c>
      <c r="U120" s="20">
        <f t="shared" si="9"/>
      </c>
      <c r="V120" s="20">
        <f t="shared" si="10"/>
      </c>
      <c r="W120" s="20">
        <f t="shared" si="11"/>
      </c>
      <c r="X120" s="20">
        <f t="shared" si="12"/>
      </c>
      <c r="Y120" s="45"/>
      <c r="Z120" s="174">
        <f t="shared" si="13"/>
      </c>
    </row>
    <row r="121" spans="1:26" ht="63.75">
      <c r="A121" s="20">
        <v>120</v>
      </c>
      <c r="B121" s="14" t="s">
        <v>2448</v>
      </c>
      <c r="C121" s="14" t="s">
        <v>345</v>
      </c>
      <c r="D121" s="20" t="s">
        <v>66</v>
      </c>
      <c r="E121" s="20">
        <v>6</v>
      </c>
      <c r="F121" s="20">
        <v>12</v>
      </c>
      <c r="G121" s="20">
        <v>100</v>
      </c>
      <c r="H121" s="20">
        <v>41</v>
      </c>
      <c r="I121" s="14" t="s">
        <v>350</v>
      </c>
      <c r="J121" s="14" t="s">
        <v>351</v>
      </c>
      <c r="K121" s="21" t="s">
        <v>2926</v>
      </c>
      <c r="N121" s="24"/>
      <c r="O121" s="20" t="s">
        <v>90</v>
      </c>
      <c r="P121" s="44"/>
      <c r="S121" s="20">
        <f t="shared" si="7"/>
        <v>0</v>
      </c>
      <c r="T121" s="20">
        <f t="shared" si="8"/>
      </c>
      <c r="U121" s="20">
        <f t="shared" si="9"/>
      </c>
      <c r="V121" s="20">
        <f t="shared" si="10"/>
      </c>
      <c r="W121" s="20">
        <f t="shared" si="11"/>
      </c>
      <c r="X121" s="20">
        <f t="shared" si="12"/>
      </c>
      <c r="Y121" s="45"/>
      <c r="Z121" s="174">
        <f t="shared" si="13"/>
      </c>
    </row>
    <row r="122" spans="1:26" ht="102">
      <c r="A122" s="148">
        <v>121</v>
      </c>
      <c r="B122" s="149" t="s">
        <v>2448</v>
      </c>
      <c r="C122" s="149" t="s">
        <v>345</v>
      </c>
      <c r="D122" s="148" t="s">
        <v>66</v>
      </c>
      <c r="E122" s="148">
        <v>7</v>
      </c>
      <c r="F122" s="148">
        <v>1</v>
      </c>
      <c r="G122" s="148">
        <v>110</v>
      </c>
      <c r="H122" s="148">
        <v>15</v>
      </c>
      <c r="I122" s="149" t="s">
        <v>352</v>
      </c>
      <c r="J122" s="149" t="s">
        <v>353</v>
      </c>
      <c r="K122" s="149" t="s">
        <v>2948</v>
      </c>
      <c r="L122" s="146" t="s">
        <v>2647</v>
      </c>
      <c r="M122" s="147">
        <v>40542</v>
      </c>
      <c r="N122" s="150"/>
      <c r="O122" s="148" t="s">
        <v>90</v>
      </c>
      <c r="P122" s="151"/>
      <c r="Q122" s="152"/>
      <c r="R122" s="151"/>
      <c r="S122" s="148" t="str">
        <f t="shared" si="7"/>
        <v>R</v>
      </c>
      <c r="T122" s="148">
        <f t="shared" si="8"/>
      </c>
      <c r="U122" s="148">
        <f t="shared" si="9"/>
      </c>
      <c r="V122" s="148">
        <f t="shared" si="10"/>
      </c>
      <c r="W122" s="148">
        <f t="shared" si="11"/>
      </c>
      <c r="X122" s="148">
        <f t="shared" si="12"/>
      </c>
      <c r="Y122" s="152"/>
      <c r="Z122" s="175">
        <f t="shared" si="13"/>
      </c>
    </row>
    <row r="123" spans="1:26" ht="63.75">
      <c r="A123" s="20">
        <v>122</v>
      </c>
      <c r="B123" s="14" t="s">
        <v>2448</v>
      </c>
      <c r="C123" s="14" t="s">
        <v>345</v>
      </c>
      <c r="D123" s="20" t="s">
        <v>66</v>
      </c>
      <c r="E123" s="20">
        <v>7</v>
      </c>
      <c r="F123" s="20">
        <v>2</v>
      </c>
      <c r="G123" s="20">
        <v>116</v>
      </c>
      <c r="H123" s="20">
        <v>33</v>
      </c>
      <c r="I123" s="14" t="s">
        <v>350</v>
      </c>
      <c r="J123" s="14" t="s">
        <v>351</v>
      </c>
      <c r="K123" s="21" t="s">
        <v>2926</v>
      </c>
      <c r="N123" s="24"/>
      <c r="O123" s="20" t="s">
        <v>90</v>
      </c>
      <c r="P123" s="44"/>
      <c r="S123" s="20">
        <f t="shared" si="7"/>
        <v>0</v>
      </c>
      <c r="T123" s="20">
        <f t="shared" si="8"/>
      </c>
      <c r="U123" s="20">
        <f t="shared" si="9"/>
      </c>
      <c r="V123" s="20">
        <f t="shared" si="10"/>
      </c>
      <c r="W123" s="20">
        <f t="shared" si="11"/>
      </c>
      <c r="X123" s="20">
        <f t="shared" si="12"/>
      </c>
      <c r="Y123" s="45"/>
      <c r="Z123" s="174">
        <f t="shared" si="13"/>
      </c>
    </row>
    <row r="124" spans="1:27" ht="293.25">
      <c r="A124" s="148">
        <v>123</v>
      </c>
      <c r="B124" s="149" t="s">
        <v>2108</v>
      </c>
      <c r="C124" s="149" t="s">
        <v>2109</v>
      </c>
      <c r="D124" s="148" t="s">
        <v>65</v>
      </c>
      <c r="E124" s="148">
        <v>7</v>
      </c>
      <c r="F124" s="148" t="s">
        <v>2110</v>
      </c>
      <c r="G124" s="148">
        <v>129</v>
      </c>
      <c r="H124" s="148">
        <v>51</v>
      </c>
      <c r="I124" s="149" t="s">
        <v>2111</v>
      </c>
      <c r="J124" s="149" t="s">
        <v>2112</v>
      </c>
      <c r="K124" s="149" t="s">
        <v>2942</v>
      </c>
      <c r="L124" s="146" t="s">
        <v>2610</v>
      </c>
      <c r="M124" s="147">
        <v>40493</v>
      </c>
      <c r="N124" s="150" t="s">
        <v>2616</v>
      </c>
      <c r="O124" s="148" t="s">
        <v>646</v>
      </c>
      <c r="P124" s="151"/>
      <c r="Q124" s="152"/>
      <c r="R124" s="151"/>
      <c r="S124" s="148">
        <f t="shared" si="7"/>
      </c>
      <c r="T124" s="148" t="str">
        <f t="shared" si="8"/>
        <v>AP</v>
      </c>
      <c r="U124" s="148" t="str">
        <f t="shared" si="9"/>
        <v>IE</v>
      </c>
      <c r="V124" s="148">
        <f t="shared" si="10"/>
      </c>
      <c r="W124" s="148">
        <f t="shared" si="11"/>
      </c>
      <c r="X124" s="148">
        <f t="shared" si="12"/>
      </c>
      <c r="Y124" s="147"/>
      <c r="Z124" s="175">
        <f t="shared" si="13"/>
      </c>
      <c r="AA124" s="44" t="s">
        <v>2776</v>
      </c>
    </row>
    <row r="125" spans="1:27" ht="140.25">
      <c r="A125" s="20">
        <v>124</v>
      </c>
      <c r="B125" s="13" t="s">
        <v>2108</v>
      </c>
      <c r="C125" s="13" t="s">
        <v>2109</v>
      </c>
      <c r="D125" s="17" t="s">
        <v>65</v>
      </c>
      <c r="E125" s="17">
        <v>7</v>
      </c>
      <c r="F125" s="17" t="s">
        <v>1045</v>
      </c>
      <c r="G125" s="17">
        <v>130</v>
      </c>
      <c r="H125" s="17">
        <v>1</v>
      </c>
      <c r="I125" s="13" t="s">
        <v>2113</v>
      </c>
      <c r="J125" s="13" t="s">
        <v>2114</v>
      </c>
      <c r="K125" s="13" t="s">
        <v>2777</v>
      </c>
      <c r="L125" s="40" t="s">
        <v>2610</v>
      </c>
      <c r="M125" s="51">
        <v>40493</v>
      </c>
      <c r="N125" s="24" t="s">
        <v>2616</v>
      </c>
      <c r="O125" s="17" t="s">
        <v>646</v>
      </c>
      <c r="P125" s="47"/>
      <c r="Q125" s="48"/>
      <c r="R125" s="47"/>
      <c r="S125" s="20">
        <f t="shared" si="7"/>
      </c>
      <c r="T125" s="20" t="str">
        <f t="shared" si="8"/>
        <v>AP</v>
      </c>
      <c r="U125" s="20" t="str">
        <f t="shared" si="9"/>
        <v>IE</v>
      </c>
      <c r="V125" s="20">
        <f t="shared" si="10"/>
      </c>
      <c r="W125" s="20">
        <f t="shared" si="11"/>
      </c>
      <c r="X125" s="20">
        <f t="shared" si="12"/>
      </c>
      <c r="Y125" s="52"/>
      <c r="Z125" s="174">
        <f t="shared" si="13"/>
      </c>
      <c r="AA125" s="44" t="s">
        <v>2776</v>
      </c>
    </row>
    <row r="126" spans="1:26" ht="114.75">
      <c r="A126" s="20">
        <v>125</v>
      </c>
      <c r="B126" s="13" t="s">
        <v>2108</v>
      </c>
      <c r="C126" s="13" t="s">
        <v>2109</v>
      </c>
      <c r="D126" s="17" t="s">
        <v>65</v>
      </c>
      <c r="E126" s="17">
        <v>6</v>
      </c>
      <c r="F126" s="17" t="s">
        <v>2115</v>
      </c>
      <c r="G126" s="17">
        <v>58</v>
      </c>
      <c r="H126" s="17">
        <v>45</v>
      </c>
      <c r="I126" s="13" t="s">
        <v>2116</v>
      </c>
      <c r="J126" s="13" t="s">
        <v>2117</v>
      </c>
      <c r="K126" s="13" t="s">
        <v>3140</v>
      </c>
      <c r="L126" s="41" t="s">
        <v>2610</v>
      </c>
      <c r="M126" s="52">
        <v>40561</v>
      </c>
      <c r="N126" s="24" t="s">
        <v>2617</v>
      </c>
      <c r="O126" s="17" t="s">
        <v>646</v>
      </c>
      <c r="P126" s="47"/>
      <c r="Q126" s="48"/>
      <c r="R126" s="47"/>
      <c r="S126" s="20">
        <f t="shared" si="7"/>
      </c>
      <c r="T126" s="20" t="str">
        <f t="shared" si="8"/>
        <v>AP</v>
      </c>
      <c r="U126" s="20" t="str">
        <f t="shared" si="9"/>
        <v>FSK</v>
      </c>
      <c r="V126" s="20">
        <f t="shared" si="10"/>
      </c>
      <c r="W126" s="20">
        <f t="shared" si="11"/>
      </c>
      <c r="X126" s="20">
        <f t="shared" si="12"/>
      </c>
      <c r="Y126" s="52"/>
      <c r="Z126" s="174">
        <f t="shared" si="13"/>
      </c>
    </row>
    <row r="127" spans="1:26" ht="25.5">
      <c r="A127" s="148">
        <v>126</v>
      </c>
      <c r="B127" s="149" t="s">
        <v>354</v>
      </c>
      <c r="C127" s="149" t="s">
        <v>355</v>
      </c>
      <c r="D127" s="148" t="s">
        <v>356</v>
      </c>
      <c r="E127" s="148">
        <v>6</v>
      </c>
      <c r="F127" s="148" t="s">
        <v>357</v>
      </c>
      <c r="G127" s="148">
        <v>14</v>
      </c>
      <c r="H127" s="148">
        <v>25</v>
      </c>
      <c r="I127" s="149" t="s">
        <v>358</v>
      </c>
      <c r="J127" s="149" t="s">
        <v>359</v>
      </c>
      <c r="K127" s="149" t="s">
        <v>2684</v>
      </c>
      <c r="L127" s="146" t="s">
        <v>2649</v>
      </c>
      <c r="M127" s="147">
        <v>40491</v>
      </c>
      <c r="N127" s="150" t="s">
        <v>2639</v>
      </c>
      <c r="O127" s="148" t="s">
        <v>360</v>
      </c>
      <c r="P127" s="151"/>
      <c r="Q127" s="152"/>
      <c r="R127" s="151"/>
      <c r="S127" s="148">
        <f t="shared" si="7"/>
      </c>
      <c r="T127" s="148" t="str">
        <f t="shared" si="8"/>
        <v>A</v>
      </c>
      <c r="U127" s="148" t="str">
        <f t="shared" si="9"/>
        <v>Frequency Band</v>
      </c>
      <c r="V127" s="148">
        <f t="shared" si="10"/>
      </c>
      <c r="W127" s="148">
        <f t="shared" si="11"/>
      </c>
      <c r="X127" s="148">
        <f t="shared" si="12"/>
      </c>
      <c r="Y127" s="147"/>
      <c r="Z127" s="175">
        <f t="shared" si="13"/>
      </c>
    </row>
    <row r="128" spans="1:26" ht="76.5">
      <c r="A128" s="148">
        <v>127</v>
      </c>
      <c r="B128" s="149" t="s">
        <v>354</v>
      </c>
      <c r="C128" s="149" t="s">
        <v>355</v>
      </c>
      <c r="D128" s="148" t="s">
        <v>356</v>
      </c>
      <c r="E128" s="148">
        <v>6</v>
      </c>
      <c r="F128" s="148" t="s">
        <v>361</v>
      </c>
      <c r="G128" s="148">
        <v>21</v>
      </c>
      <c r="H128" s="148">
        <v>53</v>
      </c>
      <c r="I128" s="149" t="s">
        <v>362</v>
      </c>
      <c r="J128" s="149" t="s">
        <v>363</v>
      </c>
      <c r="K128" s="149" t="s">
        <v>2684</v>
      </c>
      <c r="L128" s="146" t="s">
        <v>2649</v>
      </c>
      <c r="M128" s="147">
        <v>40491</v>
      </c>
      <c r="N128" s="150" t="s">
        <v>2639</v>
      </c>
      <c r="O128" s="148" t="s">
        <v>360</v>
      </c>
      <c r="P128" s="151"/>
      <c r="Q128" s="152"/>
      <c r="R128" s="151"/>
      <c r="S128" s="148">
        <f t="shared" si="7"/>
      </c>
      <c r="T128" s="148" t="str">
        <f t="shared" si="8"/>
        <v>A</v>
      </c>
      <c r="U128" s="148" t="str">
        <f t="shared" si="9"/>
        <v>Frequency Band</v>
      </c>
      <c r="V128" s="148">
        <f t="shared" si="10"/>
      </c>
      <c r="W128" s="148">
        <f t="shared" si="11"/>
      </c>
      <c r="X128" s="148">
        <f t="shared" si="12"/>
      </c>
      <c r="Y128" s="147"/>
      <c r="Z128" s="175">
        <f t="shared" si="13"/>
      </c>
    </row>
    <row r="129" spans="1:26" ht="25.5">
      <c r="A129" s="148">
        <v>128</v>
      </c>
      <c r="B129" s="149" t="s">
        <v>354</v>
      </c>
      <c r="C129" s="149" t="s">
        <v>355</v>
      </c>
      <c r="D129" s="148" t="s">
        <v>364</v>
      </c>
      <c r="E129" s="148">
        <v>6</v>
      </c>
      <c r="F129" s="148" t="s">
        <v>365</v>
      </c>
      <c r="G129" s="148">
        <v>40</v>
      </c>
      <c r="H129" s="148">
        <v>32</v>
      </c>
      <c r="I129" s="149" t="s">
        <v>366</v>
      </c>
      <c r="J129" s="149" t="s">
        <v>367</v>
      </c>
      <c r="K129" s="149" t="s">
        <v>2919</v>
      </c>
      <c r="L129" s="146" t="s">
        <v>2610</v>
      </c>
      <c r="M129" s="147">
        <v>40524</v>
      </c>
      <c r="N129" s="150"/>
      <c r="O129" s="148" t="s">
        <v>360</v>
      </c>
      <c r="P129" s="151"/>
      <c r="Q129" s="152"/>
      <c r="R129" s="151"/>
      <c r="S129" s="148" t="str">
        <f t="shared" si="7"/>
        <v>AP</v>
      </c>
      <c r="T129" s="148">
        <f t="shared" si="8"/>
      </c>
      <c r="U129" s="148">
        <f t="shared" si="9"/>
      </c>
      <c r="V129" s="148">
        <f t="shared" si="10"/>
      </c>
      <c r="W129" s="148">
        <f t="shared" si="11"/>
      </c>
      <c r="X129" s="148">
        <f t="shared" si="12"/>
      </c>
      <c r="Y129" s="152"/>
      <c r="Z129" s="175">
        <f t="shared" si="13"/>
      </c>
    </row>
    <row r="130" spans="1:26" ht="178.5">
      <c r="A130" s="20">
        <v>129</v>
      </c>
      <c r="B130" s="14" t="s">
        <v>354</v>
      </c>
      <c r="C130" s="14" t="s">
        <v>355</v>
      </c>
      <c r="D130" s="20" t="s">
        <v>356</v>
      </c>
      <c r="E130" s="20">
        <v>6</v>
      </c>
      <c r="F130" s="20" t="s">
        <v>368</v>
      </c>
      <c r="G130" s="20">
        <v>50</v>
      </c>
      <c r="H130" s="20">
        <v>52</v>
      </c>
      <c r="I130" s="14" t="s">
        <v>369</v>
      </c>
      <c r="J130" s="14" t="s">
        <v>370</v>
      </c>
      <c r="K130" s="14" t="s">
        <v>2684</v>
      </c>
      <c r="L130" s="40" t="s">
        <v>2649</v>
      </c>
      <c r="M130" s="51">
        <v>40561</v>
      </c>
      <c r="N130" s="24" t="s">
        <v>2622</v>
      </c>
      <c r="O130" s="20" t="s">
        <v>360</v>
      </c>
      <c r="P130" s="14" t="s">
        <v>3095</v>
      </c>
      <c r="S130" s="20">
        <f aca="true" t="shared" si="14" ref="S130:S193">IF(D130="E",L130,"")</f>
      </c>
      <c r="T130" s="20" t="str">
        <f aca="true" t="shared" si="15" ref="T130:T193">IF(OR(D130="T",D130="G"),L130,"")</f>
        <v>A</v>
      </c>
      <c r="U130" s="20" t="str">
        <f aca="true" t="shared" si="16" ref="U130:U193">IF(OR(T130="A",T130="AP",T130="R",T130="Z"),N130,"")</f>
        <v>OFDM</v>
      </c>
      <c r="V130" s="20">
        <f aca="true" t="shared" si="17" ref="V130:V193">IF(T130=0,N130,"")</f>
      </c>
      <c r="W130" s="20">
        <f aca="true" t="shared" si="18" ref="W130:W193">IF(T130="wp",N130,"")</f>
      </c>
      <c r="X130" s="20">
        <f aca="true" t="shared" si="19" ref="X130:X193">IF(T130="rdy2vote",N130,IF(T130="rdy2vote2",N130,""))</f>
      </c>
      <c r="Z130" s="174">
        <f aca="true" t="shared" si="20" ref="Z130:Z193">IF(OR(T130="rdy2vote",T130="wp"),P130,"")</f>
      </c>
    </row>
    <row r="131" spans="1:26" ht="25.5">
      <c r="A131" s="20">
        <v>130</v>
      </c>
      <c r="B131" s="14" t="s">
        <v>354</v>
      </c>
      <c r="C131" s="14" t="s">
        <v>355</v>
      </c>
      <c r="D131" s="20" t="s">
        <v>356</v>
      </c>
      <c r="E131" s="20">
        <v>6</v>
      </c>
      <c r="F131" s="20" t="s">
        <v>371</v>
      </c>
      <c r="G131" s="20">
        <v>56</v>
      </c>
      <c r="H131" s="20">
        <v>18</v>
      </c>
      <c r="I131" s="14" t="s">
        <v>369</v>
      </c>
      <c r="J131" s="14" t="s">
        <v>372</v>
      </c>
      <c r="K131" s="14" t="s">
        <v>3121</v>
      </c>
      <c r="L131" s="40" t="s">
        <v>2610</v>
      </c>
      <c r="M131" s="51">
        <v>40561</v>
      </c>
      <c r="N131" s="24" t="s">
        <v>2622</v>
      </c>
      <c r="O131" s="20" t="s">
        <v>360</v>
      </c>
      <c r="P131" s="14" t="s">
        <v>3095</v>
      </c>
      <c r="S131" s="20">
        <f t="shared" si="14"/>
      </c>
      <c r="T131" s="20" t="str">
        <f t="shared" si="15"/>
        <v>AP</v>
      </c>
      <c r="U131" s="20" t="str">
        <f t="shared" si="16"/>
        <v>OFDM</v>
      </c>
      <c r="V131" s="20">
        <f t="shared" si="17"/>
      </c>
      <c r="W131" s="20">
        <f t="shared" si="18"/>
      </c>
      <c r="X131" s="20">
        <f t="shared" si="19"/>
      </c>
      <c r="Z131" s="174">
        <f t="shared" si="20"/>
      </c>
    </row>
    <row r="132" spans="1:26" ht="165.75">
      <c r="A132" s="20">
        <v>131</v>
      </c>
      <c r="B132" s="14" t="s">
        <v>354</v>
      </c>
      <c r="C132" s="14" t="s">
        <v>355</v>
      </c>
      <c r="D132" s="20" t="s">
        <v>356</v>
      </c>
      <c r="E132" s="20">
        <v>6</v>
      </c>
      <c r="F132" s="20" t="s">
        <v>371</v>
      </c>
      <c r="G132" s="20">
        <v>56</v>
      </c>
      <c r="H132" s="20">
        <v>18</v>
      </c>
      <c r="I132" s="14" t="s">
        <v>369</v>
      </c>
      <c r="J132" s="14" t="s">
        <v>373</v>
      </c>
      <c r="K132" s="14" t="s">
        <v>3121</v>
      </c>
      <c r="L132" s="40" t="s">
        <v>2610</v>
      </c>
      <c r="M132" s="51">
        <v>40561</v>
      </c>
      <c r="N132" s="24" t="s">
        <v>2622</v>
      </c>
      <c r="O132" s="20" t="s">
        <v>360</v>
      </c>
      <c r="P132" s="14" t="s">
        <v>3095</v>
      </c>
      <c r="S132" s="20">
        <f t="shared" si="14"/>
      </c>
      <c r="T132" s="20" t="str">
        <f t="shared" si="15"/>
        <v>AP</v>
      </c>
      <c r="U132" s="20" t="str">
        <f t="shared" si="16"/>
        <v>OFDM</v>
      </c>
      <c r="V132" s="20">
        <f t="shared" si="17"/>
      </c>
      <c r="W132" s="20">
        <f t="shared" si="18"/>
      </c>
      <c r="X132" s="20">
        <f t="shared" si="19"/>
      </c>
      <c r="Z132" s="174">
        <f t="shared" si="20"/>
      </c>
    </row>
    <row r="133" spans="1:26" ht="76.5">
      <c r="A133" s="20">
        <v>132</v>
      </c>
      <c r="B133" s="14" t="s">
        <v>354</v>
      </c>
      <c r="C133" s="14" t="s">
        <v>355</v>
      </c>
      <c r="D133" s="20" t="s">
        <v>356</v>
      </c>
      <c r="E133" s="20">
        <v>6</v>
      </c>
      <c r="F133" s="20" t="s">
        <v>374</v>
      </c>
      <c r="G133" s="20">
        <v>77</v>
      </c>
      <c r="H133" s="20">
        <v>9</v>
      </c>
      <c r="I133" s="14" t="s">
        <v>375</v>
      </c>
      <c r="J133" s="14" t="s">
        <v>376</v>
      </c>
      <c r="K133" s="14" t="s">
        <v>2684</v>
      </c>
      <c r="L133" s="40" t="s">
        <v>2649</v>
      </c>
      <c r="M133" s="51">
        <v>40561</v>
      </c>
      <c r="N133" s="24" t="s">
        <v>2622</v>
      </c>
      <c r="O133" s="20" t="s">
        <v>360</v>
      </c>
      <c r="P133" s="14" t="s">
        <v>3095</v>
      </c>
      <c r="S133" s="20">
        <f t="shared" si="14"/>
      </c>
      <c r="T133" s="20" t="str">
        <f t="shared" si="15"/>
        <v>A</v>
      </c>
      <c r="U133" s="20" t="str">
        <f t="shared" si="16"/>
        <v>OFDM</v>
      </c>
      <c r="V133" s="20">
        <f t="shared" si="17"/>
      </c>
      <c r="W133" s="20">
        <f t="shared" si="18"/>
      </c>
      <c r="X133" s="20">
        <f t="shared" si="19"/>
      </c>
      <c r="Z133" s="174">
        <f t="shared" si="20"/>
      </c>
    </row>
    <row r="134" spans="1:26" ht="38.25">
      <c r="A134" s="20">
        <v>133</v>
      </c>
      <c r="B134" s="14" t="s">
        <v>354</v>
      </c>
      <c r="C134" s="14" t="s">
        <v>355</v>
      </c>
      <c r="D134" s="20" t="s">
        <v>356</v>
      </c>
      <c r="E134" s="20">
        <v>6</v>
      </c>
      <c r="F134" s="20" t="s">
        <v>377</v>
      </c>
      <c r="G134" s="20">
        <v>81</v>
      </c>
      <c r="H134" s="20">
        <v>9</v>
      </c>
      <c r="I134" s="14" t="s">
        <v>378</v>
      </c>
      <c r="J134" s="14" t="s">
        <v>379</v>
      </c>
      <c r="K134" s="14" t="s">
        <v>3125</v>
      </c>
      <c r="L134" s="40" t="s">
        <v>2610</v>
      </c>
      <c r="M134" s="51">
        <v>40561</v>
      </c>
      <c r="N134" s="24" t="s">
        <v>2622</v>
      </c>
      <c r="O134" s="20" t="s">
        <v>360</v>
      </c>
      <c r="P134" s="14" t="s">
        <v>3095</v>
      </c>
      <c r="S134" s="20">
        <f t="shared" si="14"/>
      </c>
      <c r="T134" s="20" t="str">
        <f t="shared" si="15"/>
        <v>AP</v>
      </c>
      <c r="U134" s="20" t="str">
        <f t="shared" si="16"/>
        <v>OFDM</v>
      </c>
      <c r="V134" s="20">
        <f t="shared" si="17"/>
      </c>
      <c r="W134" s="20">
        <f t="shared" si="18"/>
      </c>
      <c r="X134" s="20">
        <f t="shared" si="19"/>
      </c>
      <c r="Z134" s="174">
        <f t="shared" si="20"/>
      </c>
    </row>
    <row r="135" spans="1:26" ht="25.5">
      <c r="A135" s="20">
        <v>134</v>
      </c>
      <c r="B135" s="14" t="s">
        <v>354</v>
      </c>
      <c r="C135" s="14" t="s">
        <v>355</v>
      </c>
      <c r="D135" s="20" t="s">
        <v>356</v>
      </c>
      <c r="E135" s="20">
        <v>6</v>
      </c>
      <c r="F135" s="20" t="s">
        <v>377</v>
      </c>
      <c r="G135" s="20">
        <v>81</v>
      </c>
      <c r="H135" s="20">
        <v>26</v>
      </c>
      <c r="I135" s="14" t="s">
        <v>378</v>
      </c>
      <c r="J135" s="14" t="s">
        <v>379</v>
      </c>
      <c r="K135" s="14" t="s">
        <v>3126</v>
      </c>
      <c r="L135" s="40" t="s">
        <v>2610</v>
      </c>
      <c r="M135" s="51">
        <v>40561</v>
      </c>
      <c r="N135" s="24" t="s">
        <v>2622</v>
      </c>
      <c r="O135" s="20" t="s">
        <v>360</v>
      </c>
      <c r="P135" s="14" t="s">
        <v>3095</v>
      </c>
      <c r="S135" s="20">
        <f t="shared" si="14"/>
      </c>
      <c r="T135" s="20" t="str">
        <f t="shared" si="15"/>
        <v>AP</v>
      </c>
      <c r="U135" s="20" t="str">
        <f t="shared" si="16"/>
        <v>OFDM</v>
      </c>
      <c r="V135" s="20">
        <f t="shared" si="17"/>
      </c>
      <c r="W135" s="20">
        <f t="shared" si="18"/>
      </c>
      <c r="X135" s="20">
        <f t="shared" si="19"/>
      </c>
      <c r="Z135" s="174">
        <f t="shared" si="20"/>
      </c>
    </row>
    <row r="136" spans="1:26" ht="51">
      <c r="A136" s="20">
        <v>135</v>
      </c>
      <c r="B136" s="14" t="s">
        <v>354</v>
      </c>
      <c r="C136" s="14" t="s">
        <v>355</v>
      </c>
      <c r="D136" s="20" t="s">
        <v>356</v>
      </c>
      <c r="E136" s="20">
        <v>6</v>
      </c>
      <c r="F136" s="20" t="s">
        <v>377</v>
      </c>
      <c r="G136" s="20">
        <v>81</v>
      </c>
      <c r="H136" s="20">
        <v>27</v>
      </c>
      <c r="I136" s="14" t="s">
        <v>380</v>
      </c>
      <c r="J136" s="14" t="s">
        <v>381</v>
      </c>
      <c r="K136" s="14" t="s">
        <v>2684</v>
      </c>
      <c r="L136" s="40" t="s">
        <v>2649</v>
      </c>
      <c r="M136" s="51">
        <v>40561</v>
      </c>
      <c r="N136" s="24" t="s">
        <v>2622</v>
      </c>
      <c r="O136" s="20" t="s">
        <v>360</v>
      </c>
      <c r="P136" s="14" t="s">
        <v>3095</v>
      </c>
      <c r="S136" s="20">
        <f t="shared" si="14"/>
      </c>
      <c r="T136" s="20" t="str">
        <f t="shared" si="15"/>
        <v>A</v>
      </c>
      <c r="U136" s="20" t="str">
        <f t="shared" si="16"/>
        <v>OFDM</v>
      </c>
      <c r="V136" s="20">
        <f t="shared" si="17"/>
      </c>
      <c r="W136" s="20">
        <f t="shared" si="18"/>
      </c>
      <c r="X136" s="20">
        <f t="shared" si="19"/>
      </c>
      <c r="Z136" s="174">
        <f t="shared" si="20"/>
      </c>
    </row>
    <row r="137" spans="1:26" ht="38.25">
      <c r="A137" s="20">
        <v>136</v>
      </c>
      <c r="B137" s="14" t="s">
        <v>354</v>
      </c>
      <c r="C137" s="14" t="s">
        <v>355</v>
      </c>
      <c r="D137" s="20" t="s">
        <v>356</v>
      </c>
      <c r="E137" s="20">
        <v>6</v>
      </c>
      <c r="F137" s="20" t="s">
        <v>377</v>
      </c>
      <c r="G137" s="20">
        <v>81</v>
      </c>
      <c r="H137" s="20">
        <v>32</v>
      </c>
      <c r="I137" s="14" t="s">
        <v>380</v>
      </c>
      <c r="J137" s="14" t="s">
        <v>382</v>
      </c>
      <c r="K137" s="14" t="s">
        <v>2684</v>
      </c>
      <c r="L137" s="40" t="s">
        <v>2649</v>
      </c>
      <c r="M137" s="51">
        <v>40561</v>
      </c>
      <c r="N137" s="24" t="s">
        <v>2622</v>
      </c>
      <c r="O137" s="20" t="s">
        <v>360</v>
      </c>
      <c r="P137" s="14" t="s">
        <v>3095</v>
      </c>
      <c r="S137" s="20">
        <f t="shared" si="14"/>
      </c>
      <c r="T137" s="20" t="str">
        <f t="shared" si="15"/>
        <v>A</v>
      </c>
      <c r="U137" s="20" t="str">
        <f t="shared" si="16"/>
        <v>OFDM</v>
      </c>
      <c r="V137" s="20">
        <f t="shared" si="17"/>
      </c>
      <c r="W137" s="20">
        <f t="shared" si="18"/>
      </c>
      <c r="X137" s="20">
        <f t="shared" si="19"/>
      </c>
      <c r="Z137" s="174">
        <f t="shared" si="20"/>
      </c>
    </row>
    <row r="138" spans="1:28" s="14" customFormat="1" ht="38.25">
      <c r="A138" s="148">
        <v>137</v>
      </c>
      <c r="B138" s="149" t="s">
        <v>383</v>
      </c>
      <c r="C138" s="149" t="s">
        <v>384</v>
      </c>
      <c r="D138" s="148" t="s">
        <v>385</v>
      </c>
      <c r="E138" s="148">
        <v>5</v>
      </c>
      <c r="F138" s="148" t="s">
        <v>386</v>
      </c>
      <c r="G138" s="148">
        <v>8</v>
      </c>
      <c r="H138" s="148">
        <v>25</v>
      </c>
      <c r="I138" s="149" t="s">
        <v>387</v>
      </c>
      <c r="J138" s="149"/>
      <c r="K138" s="164" t="s">
        <v>2684</v>
      </c>
      <c r="L138" s="146" t="s">
        <v>2649</v>
      </c>
      <c r="M138" s="147">
        <v>40491</v>
      </c>
      <c r="N138" s="148"/>
      <c r="O138" s="148" t="s">
        <v>388</v>
      </c>
      <c r="P138" s="149"/>
      <c r="Q138" s="107"/>
      <c r="R138" s="149"/>
      <c r="S138" s="148" t="str">
        <f t="shared" si="14"/>
        <v>A</v>
      </c>
      <c r="T138" s="148">
        <f t="shared" si="15"/>
      </c>
      <c r="U138" s="148">
        <f t="shared" si="16"/>
      </c>
      <c r="V138" s="148">
        <f t="shared" si="17"/>
      </c>
      <c r="W138" s="148">
        <f t="shared" si="18"/>
      </c>
      <c r="X138" s="148">
        <f t="shared" si="19"/>
      </c>
      <c r="Y138" s="107"/>
      <c r="Z138" s="175">
        <f t="shared" si="20"/>
      </c>
      <c r="AB138" s="20"/>
    </row>
    <row r="139" spans="1:28" s="14" customFormat="1" ht="102">
      <c r="A139" s="148">
        <v>138</v>
      </c>
      <c r="B139" s="149" t="s">
        <v>383</v>
      </c>
      <c r="C139" s="149" t="s">
        <v>384</v>
      </c>
      <c r="D139" s="148" t="s">
        <v>385</v>
      </c>
      <c r="E139" s="148">
        <v>6</v>
      </c>
      <c r="F139" s="148" t="s">
        <v>389</v>
      </c>
      <c r="G139" s="148">
        <v>30</v>
      </c>
      <c r="H139" s="148">
        <v>52</v>
      </c>
      <c r="I139" s="149" t="s">
        <v>390</v>
      </c>
      <c r="J139" s="149"/>
      <c r="K139" s="149" t="s">
        <v>2736</v>
      </c>
      <c r="L139" s="146" t="s">
        <v>2610</v>
      </c>
      <c r="M139" s="147">
        <v>40492</v>
      </c>
      <c r="N139" s="148"/>
      <c r="O139" s="148" t="s">
        <v>388</v>
      </c>
      <c r="P139" s="149"/>
      <c r="Q139" s="107"/>
      <c r="R139" s="149"/>
      <c r="S139" s="148" t="str">
        <f t="shared" si="14"/>
        <v>AP</v>
      </c>
      <c r="T139" s="148">
        <f t="shared" si="15"/>
      </c>
      <c r="U139" s="148">
        <f t="shared" si="16"/>
      </c>
      <c r="V139" s="148">
        <f t="shared" si="17"/>
      </c>
      <c r="W139" s="148">
        <f t="shared" si="18"/>
      </c>
      <c r="X139" s="148">
        <f t="shared" si="19"/>
      </c>
      <c r="Y139" s="107"/>
      <c r="Z139" s="175">
        <f t="shared" si="20"/>
      </c>
      <c r="AA139" s="44"/>
      <c r="AB139" s="20"/>
    </row>
    <row r="140" spans="1:28" s="14" customFormat="1" ht="102">
      <c r="A140" s="148">
        <v>139</v>
      </c>
      <c r="B140" s="149" t="s">
        <v>383</v>
      </c>
      <c r="C140" s="149" t="s">
        <v>384</v>
      </c>
      <c r="D140" s="148" t="s">
        <v>385</v>
      </c>
      <c r="E140" s="148">
        <v>7</v>
      </c>
      <c r="F140" s="148" t="s">
        <v>391</v>
      </c>
      <c r="G140" s="148">
        <v>135</v>
      </c>
      <c r="H140" s="148">
        <v>3</v>
      </c>
      <c r="I140" s="149" t="s">
        <v>392</v>
      </c>
      <c r="J140" s="149"/>
      <c r="K140" s="149" t="s">
        <v>2737</v>
      </c>
      <c r="L140" s="146" t="s">
        <v>2610</v>
      </c>
      <c r="M140" s="147">
        <v>40492</v>
      </c>
      <c r="N140" s="148"/>
      <c r="O140" s="148" t="s">
        <v>388</v>
      </c>
      <c r="P140" s="149"/>
      <c r="Q140" s="107"/>
      <c r="R140" s="149"/>
      <c r="S140" s="148" t="str">
        <f t="shared" si="14"/>
        <v>AP</v>
      </c>
      <c r="T140" s="148">
        <f t="shared" si="15"/>
      </c>
      <c r="U140" s="148">
        <f t="shared" si="16"/>
      </c>
      <c r="V140" s="148">
        <f t="shared" si="17"/>
      </c>
      <c r="W140" s="148">
        <f t="shared" si="18"/>
      </c>
      <c r="X140" s="148">
        <f t="shared" si="19"/>
      </c>
      <c r="Y140" s="107"/>
      <c r="Z140" s="175">
        <f t="shared" si="20"/>
      </c>
      <c r="AA140" s="44"/>
      <c r="AB140" s="20"/>
    </row>
    <row r="141" spans="1:28" s="14" customFormat="1" ht="280.5">
      <c r="A141" s="148">
        <v>140</v>
      </c>
      <c r="B141" s="149" t="s">
        <v>383</v>
      </c>
      <c r="C141" s="149" t="s">
        <v>384</v>
      </c>
      <c r="D141" s="148" t="s">
        <v>393</v>
      </c>
      <c r="E141" s="148">
        <v>7</v>
      </c>
      <c r="F141" s="148" t="s">
        <v>394</v>
      </c>
      <c r="G141" s="148">
        <v>132</v>
      </c>
      <c r="H141" s="148">
        <v>28</v>
      </c>
      <c r="I141" s="149" t="s">
        <v>395</v>
      </c>
      <c r="J141" s="149"/>
      <c r="K141" s="149" t="s">
        <v>2738</v>
      </c>
      <c r="L141" s="146" t="s">
        <v>2724</v>
      </c>
      <c r="M141" s="147">
        <v>40492</v>
      </c>
      <c r="N141" s="150" t="s">
        <v>2619</v>
      </c>
      <c r="O141" s="148" t="s">
        <v>388</v>
      </c>
      <c r="P141" s="149"/>
      <c r="Q141" s="107"/>
      <c r="R141" s="149"/>
      <c r="S141" s="148">
        <f t="shared" si="14"/>
      </c>
      <c r="T141" s="148" t="str">
        <f t="shared" si="15"/>
        <v>AP</v>
      </c>
      <c r="U141" s="148" t="str">
        <f t="shared" si="16"/>
        <v>MPM</v>
      </c>
      <c r="V141" s="148">
        <f t="shared" si="17"/>
      </c>
      <c r="W141" s="148">
        <f t="shared" si="18"/>
      </c>
      <c r="X141" s="148">
        <f t="shared" si="19"/>
      </c>
      <c r="Y141" s="147"/>
      <c r="Z141" s="175">
        <f t="shared" si="20"/>
      </c>
      <c r="AA141" s="44"/>
      <c r="AB141" s="20"/>
    </row>
    <row r="142" spans="1:28" s="14" customFormat="1" ht="140.25">
      <c r="A142" s="148">
        <v>141</v>
      </c>
      <c r="B142" s="149" t="s">
        <v>383</v>
      </c>
      <c r="C142" s="149" t="s">
        <v>384</v>
      </c>
      <c r="D142" s="148" t="s">
        <v>385</v>
      </c>
      <c r="E142" s="148">
        <v>7</v>
      </c>
      <c r="F142" s="148" t="s">
        <v>396</v>
      </c>
      <c r="G142" s="148">
        <v>134</v>
      </c>
      <c r="H142" s="148">
        <v>35</v>
      </c>
      <c r="I142" s="149" t="s">
        <v>397</v>
      </c>
      <c r="J142" s="149"/>
      <c r="K142" s="149" t="s">
        <v>2741</v>
      </c>
      <c r="L142" s="146" t="s">
        <v>2724</v>
      </c>
      <c r="M142" s="147">
        <v>40492</v>
      </c>
      <c r="N142" s="148"/>
      <c r="O142" s="148" t="s">
        <v>388</v>
      </c>
      <c r="P142" s="149"/>
      <c r="Q142" s="107"/>
      <c r="R142" s="149"/>
      <c r="S142" s="148" t="str">
        <f t="shared" si="14"/>
        <v>AP</v>
      </c>
      <c r="T142" s="148">
        <f t="shared" si="15"/>
      </c>
      <c r="U142" s="148">
        <f t="shared" si="16"/>
      </c>
      <c r="V142" s="148">
        <f t="shared" si="17"/>
      </c>
      <c r="W142" s="148">
        <f t="shared" si="18"/>
      </c>
      <c r="X142" s="148">
        <f t="shared" si="19"/>
      </c>
      <c r="Y142" s="107"/>
      <c r="Z142" s="175">
        <f t="shared" si="20"/>
      </c>
      <c r="AA142" s="44"/>
      <c r="AB142" s="20"/>
    </row>
    <row r="143" spans="1:28" s="14" customFormat="1" ht="76.5">
      <c r="A143" s="148">
        <v>142</v>
      </c>
      <c r="B143" s="149" t="s">
        <v>383</v>
      </c>
      <c r="C143" s="149" t="s">
        <v>384</v>
      </c>
      <c r="D143" s="148" t="s">
        <v>393</v>
      </c>
      <c r="E143" s="148">
        <v>7</v>
      </c>
      <c r="F143" s="148" t="s">
        <v>398</v>
      </c>
      <c r="G143" s="148">
        <v>119</v>
      </c>
      <c r="H143" s="148">
        <v>19</v>
      </c>
      <c r="I143" s="149" t="s">
        <v>399</v>
      </c>
      <c r="J143" s="113"/>
      <c r="K143" s="151" t="s">
        <v>2814</v>
      </c>
      <c r="L143" s="146" t="s">
        <v>2610</v>
      </c>
      <c r="M143" s="116">
        <v>40493</v>
      </c>
      <c r="N143" s="150" t="s">
        <v>2619</v>
      </c>
      <c r="O143" s="148" t="s">
        <v>388</v>
      </c>
      <c r="P143" s="149"/>
      <c r="Q143" s="107"/>
      <c r="R143" s="149"/>
      <c r="S143" s="148">
        <f t="shared" si="14"/>
      </c>
      <c r="T143" s="148" t="str">
        <f t="shared" si="15"/>
        <v>AP</v>
      </c>
      <c r="U143" s="148" t="str">
        <f t="shared" si="16"/>
        <v>MPM</v>
      </c>
      <c r="V143" s="148">
        <f t="shared" si="17"/>
      </c>
      <c r="W143" s="148">
        <f t="shared" si="18"/>
      </c>
      <c r="X143" s="148">
        <f t="shared" si="19"/>
      </c>
      <c r="Y143" s="147"/>
      <c r="Z143" s="175">
        <f t="shared" si="20"/>
      </c>
      <c r="AA143" s="44" t="s">
        <v>2813</v>
      </c>
      <c r="AB143" s="20"/>
    </row>
    <row r="144" spans="1:28" s="14" customFormat="1" ht="51">
      <c r="A144" s="148">
        <v>143</v>
      </c>
      <c r="B144" s="149" t="s">
        <v>383</v>
      </c>
      <c r="C144" s="149" t="s">
        <v>384</v>
      </c>
      <c r="D144" s="148" t="s">
        <v>393</v>
      </c>
      <c r="E144" s="148">
        <v>7</v>
      </c>
      <c r="F144" s="148" t="s">
        <v>398</v>
      </c>
      <c r="G144" s="148">
        <v>119</v>
      </c>
      <c r="H144" s="148">
        <v>19</v>
      </c>
      <c r="I144" s="164" t="s">
        <v>400</v>
      </c>
      <c r="J144" s="113"/>
      <c r="K144" s="151" t="s">
        <v>2814</v>
      </c>
      <c r="L144" s="146" t="s">
        <v>2610</v>
      </c>
      <c r="M144" s="116">
        <v>40493</v>
      </c>
      <c r="N144" s="150" t="s">
        <v>2619</v>
      </c>
      <c r="O144" s="148" t="s">
        <v>388</v>
      </c>
      <c r="P144" s="149"/>
      <c r="Q144" s="107"/>
      <c r="R144" s="149"/>
      <c r="S144" s="148">
        <f t="shared" si="14"/>
      </c>
      <c r="T144" s="148" t="str">
        <f t="shared" si="15"/>
        <v>AP</v>
      </c>
      <c r="U144" s="148" t="str">
        <f t="shared" si="16"/>
        <v>MPM</v>
      </c>
      <c r="V144" s="148">
        <f t="shared" si="17"/>
      </c>
      <c r="W144" s="148">
        <f t="shared" si="18"/>
      </c>
      <c r="X144" s="148">
        <f t="shared" si="19"/>
      </c>
      <c r="Y144" s="147"/>
      <c r="Z144" s="175">
        <f t="shared" si="20"/>
      </c>
      <c r="AA144" s="44" t="s">
        <v>2813</v>
      </c>
      <c r="AB144" s="20"/>
    </row>
    <row r="145" spans="1:28" s="14" customFormat="1" ht="127.5">
      <c r="A145" s="20">
        <v>144</v>
      </c>
      <c r="B145" s="14" t="s">
        <v>383</v>
      </c>
      <c r="C145" s="14" t="s">
        <v>384</v>
      </c>
      <c r="D145" s="20" t="s">
        <v>393</v>
      </c>
      <c r="E145" s="20">
        <v>7</v>
      </c>
      <c r="F145" s="20" t="s">
        <v>401</v>
      </c>
      <c r="G145" s="20">
        <v>121</v>
      </c>
      <c r="H145" s="20">
        <v>27</v>
      </c>
      <c r="I145" s="21" t="s">
        <v>402</v>
      </c>
      <c r="J145" s="58"/>
      <c r="K145" s="14" t="s">
        <v>3048</v>
      </c>
      <c r="L145" s="40" t="s">
        <v>2610</v>
      </c>
      <c r="M145" s="51">
        <v>40561</v>
      </c>
      <c r="N145" s="24" t="s">
        <v>2619</v>
      </c>
      <c r="O145" s="20" t="s">
        <v>388</v>
      </c>
      <c r="P145" s="14" t="s">
        <v>2826</v>
      </c>
      <c r="Q145" s="77"/>
      <c r="S145" s="20">
        <f t="shared" si="14"/>
      </c>
      <c r="T145" s="20" t="str">
        <f t="shared" si="15"/>
        <v>AP</v>
      </c>
      <c r="U145" s="20" t="str">
        <f t="shared" si="16"/>
        <v>MPM</v>
      </c>
      <c r="V145" s="20">
        <f t="shared" si="17"/>
      </c>
      <c r="W145" s="20">
        <f t="shared" si="18"/>
      </c>
      <c r="X145" s="20">
        <f t="shared" si="19"/>
      </c>
      <c r="Y145" s="51"/>
      <c r="Z145" s="174">
        <f t="shared" si="20"/>
      </c>
      <c r="AA145" s="44" t="s">
        <v>3047</v>
      </c>
      <c r="AB145" s="20" t="s">
        <v>3025</v>
      </c>
    </row>
    <row r="146" spans="1:28" s="14" customFormat="1" ht="76.5">
      <c r="A146" s="20">
        <v>145</v>
      </c>
      <c r="B146" s="14" t="s">
        <v>383</v>
      </c>
      <c r="C146" s="14" t="s">
        <v>384</v>
      </c>
      <c r="D146" s="20" t="s">
        <v>393</v>
      </c>
      <c r="E146" s="20">
        <v>7</v>
      </c>
      <c r="F146" s="20" t="s">
        <v>403</v>
      </c>
      <c r="G146" s="20">
        <v>109</v>
      </c>
      <c r="H146" s="20">
        <v>1</v>
      </c>
      <c r="I146" s="21" t="s">
        <v>404</v>
      </c>
      <c r="J146" s="58"/>
      <c r="K146" s="14" t="s">
        <v>3024</v>
      </c>
      <c r="L146" s="40" t="s">
        <v>2610</v>
      </c>
      <c r="M146" s="51">
        <v>40561</v>
      </c>
      <c r="N146" s="24" t="s">
        <v>2619</v>
      </c>
      <c r="O146" s="20" t="s">
        <v>388</v>
      </c>
      <c r="Q146" s="77"/>
      <c r="S146" s="20">
        <f t="shared" si="14"/>
      </c>
      <c r="T146" s="20" t="str">
        <f t="shared" si="15"/>
        <v>AP</v>
      </c>
      <c r="U146" s="20" t="str">
        <f t="shared" si="16"/>
        <v>MPM</v>
      </c>
      <c r="V146" s="20">
        <f t="shared" si="17"/>
      </c>
      <c r="W146" s="20">
        <f t="shared" si="18"/>
      </c>
      <c r="X146" s="20">
        <f t="shared" si="19"/>
      </c>
      <c r="Y146" s="51"/>
      <c r="Z146" s="174">
        <f t="shared" si="20"/>
      </c>
      <c r="AA146" s="44" t="s">
        <v>3027</v>
      </c>
      <c r="AB146" s="20" t="s">
        <v>3025</v>
      </c>
    </row>
    <row r="147" spans="1:28" s="14" customFormat="1" ht="63.75">
      <c r="A147" s="148">
        <v>146</v>
      </c>
      <c r="B147" s="149" t="s">
        <v>383</v>
      </c>
      <c r="C147" s="149" t="s">
        <v>384</v>
      </c>
      <c r="D147" s="148" t="s">
        <v>393</v>
      </c>
      <c r="E147" s="148" t="s">
        <v>82</v>
      </c>
      <c r="F147" s="148"/>
      <c r="G147" s="148"/>
      <c r="H147" s="148"/>
      <c r="I147" s="149" t="s">
        <v>405</v>
      </c>
      <c r="J147" s="149"/>
      <c r="K147" s="149" t="s">
        <v>2685</v>
      </c>
      <c r="L147" s="146" t="s">
        <v>2653</v>
      </c>
      <c r="M147" s="147">
        <v>40492</v>
      </c>
      <c r="N147" s="150" t="s">
        <v>2612</v>
      </c>
      <c r="O147" s="148" t="s">
        <v>388</v>
      </c>
      <c r="P147" s="149"/>
      <c r="Q147" s="107"/>
      <c r="R147" s="149"/>
      <c r="S147" s="148">
        <f t="shared" si="14"/>
      </c>
      <c r="T147" s="148" t="str">
        <f t="shared" si="15"/>
        <v>Z</v>
      </c>
      <c r="U147" s="148" t="str">
        <f t="shared" si="16"/>
        <v>CA</v>
      </c>
      <c r="V147" s="148">
        <f t="shared" si="17"/>
      </c>
      <c r="W147" s="148">
        <f t="shared" si="18"/>
      </c>
      <c r="X147" s="148">
        <f t="shared" si="19"/>
      </c>
      <c r="Y147" s="147"/>
      <c r="Z147" s="175">
        <f t="shared" si="20"/>
      </c>
      <c r="AA147" s="44"/>
      <c r="AB147" s="20"/>
    </row>
    <row r="148" spans="1:26" ht="38.25">
      <c r="A148" s="20">
        <v>147</v>
      </c>
      <c r="B148" s="14" t="s">
        <v>85</v>
      </c>
      <c r="C148" s="14" t="s">
        <v>86</v>
      </c>
      <c r="D148" s="20" t="s">
        <v>66</v>
      </c>
      <c r="E148" s="20">
        <v>5</v>
      </c>
      <c r="F148" s="20">
        <v>5.1</v>
      </c>
      <c r="G148" s="20">
        <v>7</v>
      </c>
      <c r="H148" s="20">
        <v>37</v>
      </c>
      <c r="I148" s="14" t="s">
        <v>88</v>
      </c>
      <c r="J148" s="14" t="s">
        <v>89</v>
      </c>
      <c r="K148" s="14" t="s">
        <v>2682</v>
      </c>
      <c r="L148" s="40" t="s">
        <v>2610</v>
      </c>
      <c r="M148" s="51">
        <v>40490</v>
      </c>
      <c r="N148" s="24"/>
      <c r="O148" s="20" t="s">
        <v>90</v>
      </c>
      <c r="P148" s="44"/>
      <c r="S148" s="20" t="str">
        <f t="shared" si="14"/>
        <v>AP</v>
      </c>
      <c r="T148" s="20">
        <f t="shared" si="15"/>
      </c>
      <c r="U148" s="20">
        <f t="shared" si="16"/>
      </c>
      <c r="V148" s="20">
        <f t="shared" si="17"/>
      </c>
      <c r="W148" s="20">
        <f t="shared" si="18"/>
      </c>
      <c r="X148" s="20">
        <f t="shared" si="19"/>
      </c>
      <c r="Y148" s="45"/>
      <c r="Z148" s="174">
        <f t="shared" si="20"/>
      </c>
    </row>
    <row r="149" spans="1:26" ht="38.25">
      <c r="A149" s="148">
        <v>148</v>
      </c>
      <c r="B149" s="149" t="s">
        <v>85</v>
      </c>
      <c r="C149" s="149" t="s">
        <v>86</v>
      </c>
      <c r="D149" s="148" t="s">
        <v>66</v>
      </c>
      <c r="E149" s="148">
        <v>5</v>
      </c>
      <c r="F149" s="148" t="s">
        <v>91</v>
      </c>
      <c r="G149" s="148">
        <v>8</v>
      </c>
      <c r="H149" s="148">
        <v>6</v>
      </c>
      <c r="I149" s="149" t="s">
        <v>92</v>
      </c>
      <c r="J149" s="149" t="s">
        <v>93</v>
      </c>
      <c r="K149" s="164" t="s">
        <v>2684</v>
      </c>
      <c r="L149" s="146" t="s">
        <v>2649</v>
      </c>
      <c r="M149" s="147">
        <v>40491</v>
      </c>
      <c r="N149" s="150"/>
      <c r="O149" s="148" t="s">
        <v>90</v>
      </c>
      <c r="P149" s="151"/>
      <c r="Q149" s="152"/>
      <c r="R149" s="151"/>
      <c r="S149" s="148" t="str">
        <f t="shared" si="14"/>
        <v>A</v>
      </c>
      <c r="T149" s="148">
        <f t="shared" si="15"/>
      </c>
      <c r="U149" s="148">
        <f t="shared" si="16"/>
      </c>
      <c r="V149" s="148">
        <f t="shared" si="17"/>
      </c>
      <c r="W149" s="148">
        <f t="shared" si="18"/>
      </c>
      <c r="X149" s="148">
        <f t="shared" si="19"/>
      </c>
      <c r="Y149" s="152"/>
      <c r="Z149" s="175">
        <f t="shared" si="20"/>
      </c>
    </row>
    <row r="150" spans="1:26" ht="63.75">
      <c r="A150" s="148">
        <v>149</v>
      </c>
      <c r="B150" s="149" t="s">
        <v>85</v>
      </c>
      <c r="C150" s="149" t="s">
        <v>86</v>
      </c>
      <c r="D150" s="148" t="s">
        <v>65</v>
      </c>
      <c r="E150" s="148">
        <v>6</v>
      </c>
      <c r="F150" s="148" t="s">
        <v>94</v>
      </c>
      <c r="G150" s="148">
        <v>15</v>
      </c>
      <c r="H150" s="148">
        <v>45</v>
      </c>
      <c r="I150" s="149" t="s">
        <v>95</v>
      </c>
      <c r="J150" s="149" t="s">
        <v>96</v>
      </c>
      <c r="K150" s="149" t="s">
        <v>2690</v>
      </c>
      <c r="L150" s="146" t="s">
        <v>2610</v>
      </c>
      <c r="M150" s="147">
        <v>40491</v>
      </c>
      <c r="N150" s="150" t="s">
        <v>2621</v>
      </c>
      <c r="O150" s="148" t="s">
        <v>90</v>
      </c>
      <c r="P150" s="151"/>
      <c r="Q150" s="152"/>
      <c r="R150" s="151"/>
      <c r="S150" s="148">
        <f t="shared" si="14"/>
      </c>
      <c r="T150" s="148" t="str">
        <f t="shared" si="15"/>
        <v>AP</v>
      </c>
      <c r="U150" s="148" t="str">
        <f t="shared" si="16"/>
        <v>Easy</v>
      </c>
      <c r="V150" s="148">
        <f t="shared" si="17"/>
      </c>
      <c r="W150" s="148">
        <f t="shared" si="18"/>
      </c>
      <c r="X150" s="148">
        <f t="shared" si="19"/>
      </c>
      <c r="Y150" s="147"/>
      <c r="Z150" s="175">
        <f t="shared" si="20"/>
      </c>
    </row>
    <row r="151" spans="1:26" ht="63.75">
      <c r="A151" s="148">
        <v>150</v>
      </c>
      <c r="B151" s="149" t="s">
        <v>85</v>
      </c>
      <c r="C151" s="149" t="s">
        <v>86</v>
      </c>
      <c r="D151" s="148" t="s">
        <v>65</v>
      </c>
      <c r="E151" s="148">
        <v>7</v>
      </c>
      <c r="F151" s="148" t="s">
        <v>97</v>
      </c>
      <c r="G151" s="148">
        <v>121</v>
      </c>
      <c r="H151" s="148">
        <v>21</v>
      </c>
      <c r="I151" s="149" t="s">
        <v>98</v>
      </c>
      <c r="J151" s="149" t="s">
        <v>99</v>
      </c>
      <c r="K151" s="149" t="s">
        <v>2727</v>
      </c>
      <c r="L151" s="146" t="s">
        <v>2724</v>
      </c>
      <c r="M151" s="147">
        <v>40492</v>
      </c>
      <c r="N151" s="150" t="s">
        <v>2619</v>
      </c>
      <c r="O151" s="148" t="s">
        <v>90</v>
      </c>
      <c r="P151" s="151"/>
      <c r="Q151" s="152"/>
      <c r="R151" s="151"/>
      <c r="S151" s="148">
        <f t="shared" si="14"/>
      </c>
      <c r="T151" s="148" t="str">
        <f t="shared" si="15"/>
        <v>AP</v>
      </c>
      <c r="U151" s="148" t="str">
        <f t="shared" si="16"/>
        <v>MPM</v>
      </c>
      <c r="V151" s="148">
        <f t="shared" si="17"/>
      </c>
      <c r="W151" s="148">
        <f t="shared" si="18"/>
      </c>
      <c r="X151" s="148">
        <f t="shared" si="19"/>
      </c>
      <c r="Y151" s="147"/>
      <c r="Z151" s="175">
        <f t="shared" si="20"/>
      </c>
    </row>
    <row r="152" spans="1:27" ht="191.25">
      <c r="A152" s="148">
        <v>151</v>
      </c>
      <c r="B152" s="149" t="s">
        <v>85</v>
      </c>
      <c r="C152" s="149" t="s">
        <v>86</v>
      </c>
      <c r="D152" s="148" t="s">
        <v>65</v>
      </c>
      <c r="E152" s="148">
        <v>7</v>
      </c>
      <c r="F152" s="148" t="s">
        <v>100</v>
      </c>
      <c r="G152" s="148">
        <v>125</v>
      </c>
      <c r="H152" s="148">
        <v>51</v>
      </c>
      <c r="I152" s="149" t="s">
        <v>101</v>
      </c>
      <c r="J152" s="149" t="s">
        <v>102</v>
      </c>
      <c r="K152" s="149" t="s">
        <v>2778</v>
      </c>
      <c r="L152" s="146" t="s">
        <v>2610</v>
      </c>
      <c r="M152" s="147">
        <v>40493</v>
      </c>
      <c r="N152" s="150" t="s">
        <v>2616</v>
      </c>
      <c r="O152" s="148" t="s">
        <v>90</v>
      </c>
      <c r="P152" s="151"/>
      <c r="Q152" s="152"/>
      <c r="R152" s="151"/>
      <c r="S152" s="148">
        <f t="shared" si="14"/>
      </c>
      <c r="T152" s="148" t="str">
        <f t="shared" si="15"/>
        <v>AP</v>
      </c>
      <c r="U152" s="148" t="str">
        <f t="shared" si="16"/>
        <v>IE</v>
      </c>
      <c r="V152" s="148">
        <f t="shared" si="17"/>
      </c>
      <c r="W152" s="148">
        <f t="shared" si="18"/>
      </c>
      <c r="X152" s="148">
        <f t="shared" si="19"/>
      </c>
      <c r="Y152" s="147"/>
      <c r="Z152" s="175">
        <f t="shared" si="20"/>
      </c>
      <c r="AA152" s="44" t="s">
        <v>2776</v>
      </c>
    </row>
    <row r="153" spans="1:27" ht="51">
      <c r="A153" s="148">
        <v>152</v>
      </c>
      <c r="B153" s="149" t="s">
        <v>85</v>
      </c>
      <c r="C153" s="149" t="s">
        <v>86</v>
      </c>
      <c r="D153" s="148" t="s">
        <v>65</v>
      </c>
      <c r="E153" s="148">
        <v>7</v>
      </c>
      <c r="F153" s="148" t="s">
        <v>100</v>
      </c>
      <c r="G153" s="148">
        <v>125</v>
      </c>
      <c r="H153" s="148">
        <v>52</v>
      </c>
      <c r="I153" s="149" t="s">
        <v>103</v>
      </c>
      <c r="J153" s="149" t="s">
        <v>102</v>
      </c>
      <c r="K153" s="149" t="s">
        <v>2877</v>
      </c>
      <c r="L153" s="146" t="s">
        <v>2610</v>
      </c>
      <c r="M153" s="147">
        <v>40493</v>
      </c>
      <c r="N153" s="150" t="s">
        <v>2616</v>
      </c>
      <c r="O153" s="148" t="s">
        <v>90</v>
      </c>
      <c r="P153" s="151"/>
      <c r="Q153" s="152"/>
      <c r="R153" s="151"/>
      <c r="S153" s="148">
        <f t="shared" si="14"/>
      </c>
      <c r="T153" s="148" t="str">
        <f t="shared" si="15"/>
        <v>AP</v>
      </c>
      <c r="U153" s="148" t="str">
        <f t="shared" si="16"/>
        <v>IE</v>
      </c>
      <c r="V153" s="148">
        <f t="shared" si="17"/>
      </c>
      <c r="W153" s="148">
        <f t="shared" si="18"/>
      </c>
      <c r="X153" s="148">
        <f t="shared" si="19"/>
      </c>
      <c r="Y153" s="147"/>
      <c r="Z153" s="175">
        <f t="shared" si="20"/>
      </c>
      <c r="AA153" s="44" t="s">
        <v>2776</v>
      </c>
    </row>
    <row r="154" spans="1:27" ht="51">
      <c r="A154" s="148">
        <v>153</v>
      </c>
      <c r="B154" s="149" t="s">
        <v>85</v>
      </c>
      <c r="C154" s="149" t="s">
        <v>86</v>
      </c>
      <c r="D154" s="148" t="s">
        <v>65</v>
      </c>
      <c r="E154" s="148">
        <v>6</v>
      </c>
      <c r="F154" s="148" t="s">
        <v>104</v>
      </c>
      <c r="G154" s="148">
        <v>41</v>
      </c>
      <c r="H154" s="148">
        <v>5</v>
      </c>
      <c r="I154" s="149" t="s">
        <v>105</v>
      </c>
      <c r="J154" s="149" t="s">
        <v>106</v>
      </c>
      <c r="K154" s="149" t="s">
        <v>2842</v>
      </c>
      <c r="L154" s="146" t="s">
        <v>2610</v>
      </c>
      <c r="M154" s="147">
        <v>40493</v>
      </c>
      <c r="N154" s="150" t="s">
        <v>2643</v>
      </c>
      <c r="O154" s="148" t="s">
        <v>90</v>
      </c>
      <c r="P154" s="151" t="s">
        <v>2663</v>
      </c>
      <c r="Q154" s="152"/>
      <c r="R154" s="151"/>
      <c r="S154" s="148">
        <f t="shared" si="14"/>
      </c>
      <c r="T154" s="148" t="str">
        <f t="shared" si="15"/>
        <v>AP</v>
      </c>
      <c r="U154" s="148" t="str">
        <f t="shared" si="16"/>
        <v>Mode Switch</v>
      </c>
      <c r="V154" s="148">
        <f t="shared" si="17"/>
      </c>
      <c r="W154" s="148">
        <f t="shared" si="18"/>
      </c>
      <c r="X154" s="148">
        <f t="shared" si="19"/>
      </c>
      <c r="Y154" s="147">
        <v>40492</v>
      </c>
      <c r="Z154" s="175">
        <f t="shared" si="20"/>
      </c>
      <c r="AA154" s="44" t="s">
        <v>2828</v>
      </c>
    </row>
    <row r="155" spans="1:26" ht="63.75">
      <c r="A155" s="148">
        <v>154</v>
      </c>
      <c r="B155" s="149" t="s">
        <v>406</v>
      </c>
      <c r="C155" s="149" t="s">
        <v>407</v>
      </c>
      <c r="D155" s="148" t="s">
        <v>66</v>
      </c>
      <c r="E155" s="148">
        <v>0</v>
      </c>
      <c r="F155" s="148"/>
      <c r="G155" s="148" t="s">
        <v>408</v>
      </c>
      <c r="H155" s="148"/>
      <c r="I155" s="149" t="s">
        <v>409</v>
      </c>
      <c r="J155" s="149" t="s">
        <v>410</v>
      </c>
      <c r="K155" s="149" t="s">
        <v>2691</v>
      </c>
      <c r="L155" s="146" t="s">
        <v>2610</v>
      </c>
      <c r="M155" s="147">
        <v>40490</v>
      </c>
      <c r="N155" s="150"/>
      <c r="O155" s="148" t="s">
        <v>90</v>
      </c>
      <c r="P155" s="151"/>
      <c r="Q155" s="152"/>
      <c r="R155" s="151"/>
      <c r="S155" s="148" t="str">
        <f t="shared" si="14"/>
        <v>AP</v>
      </c>
      <c r="T155" s="148">
        <f t="shared" si="15"/>
      </c>
      <c r="U155" s="148">
        <f t="shared" si="16"/>
      </c>
      <c r="V155" s="148">
        <f t="shared" si="17"/>
      </c>
      <c r="W155" s="148">
        <f t="shared" si="18"/>
      </c>
      <c r="X155" s="148">
        <f t="shared" si="19"/>
      </c>
      <c r="Y155" s="152"/>
      <c r="Z155" s="175">
        <f t="shared" si="20"/>
      </c>
    </row>
    <row r="156" spans="1:26" ht="38.25">
      <c r="A156" s="148">
        <v>155</v>
      </c>
      <c r="B156" s="149" t="s">
        <v>406</v>
      </c>
      <c r="C156" s="149" t="s">
        <v>407</v>
      </c>
      <c r="D156" s="148" t="s">
        <v>66</v>
      </c>
      <c r="E156" s="148">
        <v>5</v>
      </c>
      <c r="F156" s="148">
        <v>5.1</v>
      </c>
      <c r="G156" s="148">
        <v>7</v>
      </c>
      <c r="H156" s="148">
        <v>33</v>
      </c>
      <c r="I156" s="149" t="s">
        <v>411</v>
      </c>
      <c r="J156" s="149" t="s">
        <v>412</v>
      </c>
      <c r="K156" s="149" t="s">
        <v>2692</v>
      </c>
      <c r="L156" s="146" t="s">
        <v>2610</v>
      </c>
      <c r="M156" s="147">
        <v>40491</v>
      </c>
      <c r="N156" s="150"/>
      <c r="O156" s="148" t="s">
        <v>90</v>
      </c>
      <c r="P156" s="151"/>
      <c r="Q156" s="152"/>
      <c r="R156" s="151"/>
      <c r="S156" s="148" t="str">
        <f t="shared" si="14"/>
        <v>AP</v>
      </c>
      <c r="T156" s="148">
        <f t="shared" si="15"/>
      </c>
      <c r="U156" s="148">
        <f t="shared" si="16"/>
      </c>
      <c r="V156" s="148">
        <f t="shared" si="17"/>
      </c>
      <c r="W156" s="148">
        <f t="shared" si="18"/>
      </c>
      <c r="X156" s="148">
        <f t="shared" si="19"/>
      </c>
      <c r="Y156" s="152"/>
      <c r="Z156" s="175">
        <f t="shared" si="20"/>
      </c>
    </row>
    <row r="157" spans="1:26" ht="63.75">
      <c r="A157" s="148">
        <v>156</v>
      </c>
      <c r="B157" s="149" t="s">
        <v>406</v>
      </c>
      <c r="C157" s="149" t="s">
        <v>407</v>
      </c>
      <c r="D157" s="148" t="s">
        <v>66</v>
      </c>
      <c r="E157" s="148">
        <v>5</v>
      </c>
      <c r="F157" s="148" t="s">
        <v>413</v>
      </c>
      <c r="G157" s="148">
        <v>8</v>
      </c>
      <c r="H157" s="148">
        <v>42</v>
      </c>
      <c r="I157" s="149" t="s">
        <v>414</v>
      </c>
      <c r="J157" s="149" t="s">
        <v>415</v>
      </c>
      <c r="K157" s="164" t="s">
        <v>2681</v>
      </c>
      <c r="L157" s="146" t="s">
        <v>2647</v>
      </c>
      <c r="M157" s="147">
        <v>40491</v>
      </c>
      <c r="N157" s="150"/>
      <c r="O157" s="148" t="s">
        <v>90</v>
      </c>
      <c r="P157" s="151"/>
      <c r="Q157" s="152"/>
      <c r="R157" s="151"/>
      <c r="S157" s="148" t="str">
        <f t="shared" si="14"/>
        <v>R</v>
      </c>
      <c r="T157" s="148">
        <f t="shared" si="15"/>
      </c>
      <c r="U157" s="148">
        <f t="shared" si="16"/>
      </c>
      <c r="V157" s="148">
        <f t="shared" si="17"/>
      </c>
      <c r="W157" s="148">
        <f t="shared" si="18"/>
      </c>
      <c r="X157" s="148">
        <f t="shared" si="19"/>
      </c>
      <c r="Y157" s="152"/>
      <c r="Z157" s="175">
        <f t="shared" si="20"/>
      </c>
    </row>
    <row r="158" spans="1:26" ht="51">
      <c r="A158" s="20">
        <v>157</v>
      </c>
      <c r="B158" s="14" t="s">
        <v>406</v>
      </c>
      <c r="C158" s="14" t="s">
        <v>407</v>
      </c>
      <c r="D158" s="20" t="s">
        <v>65</v>
      </c>
      <c r="E158" s="20">
        <v>6</v>
      </c>
      <c r="F158" s="20" t="s">
        <v>109</v>
      </c>
      <c r="G158" s="20">
        <v>13</v>
      </c>
      <c r="H158" s="20">
        <v>31</v>
      </c>
      <c r="I158" s="14" t="s">
        <v>416</v>
      </c>
      <c r="J158" s="14" t="s">
        <v>417</v>
      </c>
      <c r="K158" s="14"/>
      <c r="L158" s="41" t="s">
        <v>2658</v>
      </c>
      <c r="N158" s="24" t="s">
        <v>2639</v>
      </c>
      <c r="O158" s="20" t="s">
        <v>90</v>
      </c>
      <c r="P158" s="14" t="s">
        <v>2662</v>
      </c>
      <c r="S158" s="20">
        <f t="shared" si="14"/>
      </c>
      <c r="T158" s="20" t="str">
        <f t="shared" si="15"/>
        <v>wp</v>
      </c>
      <c r="U158" s="20">
        <f t="shared" si="16"/>
      </c>
      <c r="V158" s="20">
        <f t="shared" si="17"/>
      </c>
      <c r="W158" s="20" t="str">
        <f t="shared" si="18"/>
        <v>Frequency Band</v>
      </c>
      <c r="X158" s="20">
        <f t="shared" si="19"/>
      </c>
      <c r="Y158" s="51">
        <v>40492</v>
      </c>
      <c r="Z158" s="174" t="str">
        <f t="shared" si="20"/>
        <v>Lynch</v>
      </c>
    </row>
    <row r="159" spans="1:26" ht="76.5">
      <c r="A159" s="20">
        <v>158</v>
      </c>
      <c r="B159" s="14" t="s">
        <v>406</v>
      </c>
      <c r="C159" s="14" t="s">
        <v>407</v>
      </c>
      <c r="D159" s="20" t="s">
        <v>65</v>
      </c>
      <c r="E159" s="20">
        <v>6</v>
      </c>
      <c r="F159" s="20" t="s">
        <v>109</v>
      </c>
      <c r="G159" s="20">
        <v>13</v>
      </c>
      <c r="H159" s="20">
        <v>40</v>
      </c>
      <c r="I159" s="14" t="s">
        <v>418</v>
      </c>
      <c r="J159" s="14" t="s">
        <v>417</v>
      </c>
      <c r="K159" s="14"/>
      <c r="L159" s="41" t="s">
        <v>2658</v>
      </c>
      <c r="N159" s="24" t="s">
        <v>2639</v>
      </c>
      <c r="O159" s="20" t="s">
        <v>90</v>
      </c>
      <c r="P159" s="14" t="s">
        <v>2662</v>
      </c>
      <c r="S159" s="20">
        <f t="shared" si="14"/>
      </c>
      <c r="T159" s="20" t="str">
        <f t="shared" si="15"/>
        <v>wp</v>
      </c>
      <c r="U159" s="20">
        <f t="shared" si="16"/>
      </c>
      <c r="V159" s="20">
        <f t="shared" si="17"/>
      </c>
      <c r="W159" s="20" t="str">
        <f t="shared" si="18"/>
        <v>Frequency Band</v>
      </c>
      <c r="X159" s="20">
        <f t="shared" si="19"/>
      </c>
      <c r="Y159" s="51">
        <v>40492</v>
      </c>
      <c r="Z159" s="174" t="str">
        <f t="shared" si="20"/>
        <v>Lynch</v>
      </c>
    </row>
    <row r="160" spans="1:26" ht="38.25">
      <c r="A160" s="148">
        <v>159</v>
      </c>
      <c r="B160" s="149" t="s">
        <v>406</v>
      </c>
      <c r="C160" s="149" t="s">
        <v>407</v>
      </c>
      <c r="D160" s="148" t="s">
        <v>419</v>
      </c>
      <c r="E160" s="148">
        <v>6</v>
      </c>
      <c r="F160" s="148" t="s">
        <v>94</v>
      </c>
      <c r="G160" s="148">
        <v>29</v>
      </c>
      <c r="H160" s="148">
        <v>40</v>
      </c>
      <c r="I160" s="149" t="s">
        <v>420</v>
      </c>
      <c r="J160" s="149"/>
      <c r="K160" s="149" t="s">
        <v>2710</v>
      </c>
      <c r="L160" s="146" t="s">
        <v>2647</v>
      </c>
      <c r="M160" s="147">
        <v>40491</v>
      </c>
      <c r="N160" s="150" t="s">
        <v>2590</v>
      </c>
      <c r="O160" s="148" t="s">
        <v>421</v>
      </c>
      <c r="P160" s="151"/>
      <c r="Q160" s="152"/>
      <c r="R160" s="151"/>
      <c r="S160" s="148">
        <f t="shared" si="14"/>
      </c>
      <c r="T160" s="148" t="str">
        <f t="shared" si="15"/>
        <v>R</v>
      </c>
      <c r="U160" s="148" t="str">
        <f t="shared" si="16"/>
        <v>Generic PHY</v>
      </c>
      <c r="V160" s="148">
        <f t="shared" si="17"/>
      </c>
      <c r="W160" s="148">
        <f t="shared" si="18"/>
      </c>
      <c r="X160" s="148">
        <f t="shared" si="19"/>
      </c>
      <c r="Y160" s="147"/>
      <c r="Z160" s="175">
        <f t="shared" si="20"/>
      </c>
    </row>
    <row r="161" spans="1:26" ht="38.25">
      <c r="A161" s="148">
        <v>160</v>
      </c>
      <c r="B161" s="149" t="s">
        <v>406</v>
      </c>
      <c r="C161" s="149" t="s">
        <v>407</v>
      </c>
      <c r="D161" s="148" t="s">
        <v>66</v>
      </c>
      <c r="E161" s="148">
        <v>6</v>
      </c>
      <c r="F161" s="148" t="s">
        <v>422</v>
      </c>
      <c r="G161" s="148">
        <v>42</v>
      </c>
      <c r="H161" s="148">
        <v>11</v>
      </c>
      <c r="I161" s="149" t="s">
        <v>423</v>
      </c>
      <c r="J161" s="149" t="s">
        <v>424</v>
      </c>
      <c r="K161" s="164" t="s">
        <v>2922</v>
      </c>
      <c r="L161" s="146" t="s">
        <v>2610</v>
      </c>
      <c r="M161" s="147">
        <v>40519</v>
      </c>
      <c r="N161" s="150"/>
      <c r="O161" s="148" t="s">
        <v>90</v>
      </c>
      <c r="P161" s="151"/>
      <c r="Q161" s="152"/>
      <c r="R161" s="151"/>
      <c r="S161" s="148" t="str">
        <f t="shared" si="14"/>
        <v>AP</v>
      </c>
      <c r="T161" s="148">
        <f t="shared" si="15"/>
      </c>
      <c r="U161" s="148">
        <f t="shared" si="16"/>
      </c>
      <c r="V161" s="148">
        <f t="shared" si="17"/>
      </c>
      <c r="W161" s="148">
        <f t="shared" si="18"/>
      </c>
      <c r="X161" s="148">
        <f t="shared" si="19"/>
      </c>
      <c r="Y161" s="152"/>
      <c r="Z161" s="175">
        <f t="shared" si="20"/>
      </c>
    </row>
    <row r="162" spans="1:26" ht="38.25">
      <c r="A162" s="148">
        <v>161</v>
      </c>
      <c r="B162" s="149" t="s">
        <v>406</v>
      </c>
      <c r="C162" s="149" t="s">
        <v>407</v>
      </c>
      <c r="D162" s="148" t="s">
        <v>66</v>
      </c>
      <c r="E162" s="148">
        <v>6</v>
      </c>
      <c r="F162" s="148" t="s">
        <v>422</v>
      </c>
      <c r="G162" s="148">
        <v>42</v>
      </c>
      <c r="H162" s="148">
        <v>21</v>
      </c>
      <c r="I162" s="149" t="s">
        <v>423</v>
      </c>
      <c r="J162" s="149" t="s">
        <v>424</v>
      </c>
      <c r="K162" s="164" t="s">
        <v>2922</v>
      </c>
      <c r="L162" s="146" t="s">
        <v>2610</v>
      </c>
      <c r="M162" s="147">
        <v>40519</v>
      </c>
      <c r="N162" s="150"/>
      <c r="O162" s="148" t="s">
        <v>90</v>
      </c>
      <c r="P162" s="151"/>
      <c r="Q162" s="152"/>
      <c r="R162" s="151"/>
      <c r="S162" s="148" t="str">
        <f t="shared" si="14"/>
        <v>AP</v>
      </c>
      <c r="T162" s="148">
        <f t="shared" si="15"/>
      </c>
      <c r="U162" s="148">
        <f t="shared" si="16"/>
      </c>
      <c r="V162" s="148">
        <f t="shared" si="17"/>
      </c>
      <c r="W162" s="148">
        <f t="shared" si="18"/>
      </c>
      <c r="X162" s="148">
        <f t="shared" si="19"/>
      </c>
      <c r="Y162" s="152"/>
      <c r="Z162" s="175">
        <f t="shared" si="20"/>
      </c>
    </row>
    <row r="163" spans="1:26" ht="51">
      <c r="A163" s="148">
        <v>162</v>
      </c>
      <c r="B163" s="149" t="s">
        <v>406</v>
      </c>
      <c r="C163" s="149" t="s">
        <v>407</v>
      </c>
      <c r="D163" s="148" t="s">
        <v>66</v>
      </c>
      <c r="E163" s="148">
        <v>6</v>
      </c>
      <c r="F163" s="148" t="s">
        <v>422</v>
      </c>
      <c r="G163" s="148">
        <v>42</v>
      </c>
      <c r="H163" s="148">
        <v>22</v>
      </c>
      <c r="I163" s="149" t="s">
        <v>425</v>
      </c>
      <c r="J163" s="149" t="s">
        <v>426</v>
      </c>
      <c r="K163" s="164" t="s">
        <v>2684</v>
      </c>
      <c r="L163" s="146" t="s">
        <v>2649</v>
      </c>
      <c r="M163" s="147">
        <v>40519</v>
      </c>
      <c r="N163" s="150"/>
      <c r="O163" s="148" t="s">
        <v>90</v>
      </c>
      <c r="P163" s="151"/>
      <c r="Q163" s="152"/>
      <c r="R163" s="151"/>
      <c r="S163" s="148" t="str">
        <f t="shared" si="14"/>
        <v>A</v>
      </c>
      <c r="T163" s="148">
        <f t="shared" si="15"/>
      </c>
      <c r="U163" s="148">
        <f t="shared" si="16"/>
      </c>
      <c r="V163" s="148">
        <f t="shared" si="17"/>
      </c>
      <c r="W163" s="148">
        <f t="shared" si="18"/>
      </c>
      <c r="X163" s="148">
        <f t="shared" si="19"/>
      </c>
      <c r="Y163" s="152"/>
      <c r="Z163" s="175">
        <f t="shared" si="20"/>
      </c>
    </row>
    <row r="164" spans="1:26" ht="38.25">
      <c r="A164" s="148">
        <v>163</v>
      </c>
      <c r="B164" s="149" t="s">
        <v>406</v>
      </c>
      <c r="C164" s="149" t="s">
        <v>407</v>
      </c>
      <c r="D164" s="148" t="s">
        <v>66</v>
      </c>
      <c r="E164" s="148">
        <v>6</v>
      </c>
      <c r="F164" s="148" t="s">
        <v>228</v>
      </c>
      <c r="G164" s="148">
        <v>56</v>
      </c>
      <c r="H164" s="148">
        <v>32</v>
      </c>
      <c r="I164" s="149" t="s">
        <v>427</v>
      </c>
      <c r="J164" s="149" t="s">
        <v>428</v>
      </c>
      <c r="K164" s="164" t="s">
        <v>2684</v>
      </c>
      <c r="L164" s="146" t="s">
        <v>2649</v>
      </c>
      <c r="M164" s="147">
        <v>40528</v>
      </c>
      <c r="N164" s="150"/>
      <c r="O164" s="148" t="s">
        <v>90</v>
      </c>
      <c r="P164" s="151"/>
      <c r="Q164" s="152"/>
      <c r="R164" s="151"/>
      <c r="S164" s="148" t="str">
        <f t="shared" si="14"/>
        <v>A</v>
      </c>
      <c r="T164" s="148">
        <f t="shared" si="15"/>
      </c>
      <c r="U164" s="148">
        <f t="shared" si="16"/>
      </c>
      <c r="V164" s="148">
        <f t="shared" si="17"/>
      </c>
      <c r="W164" s="148">
        <f t="shared" si="18"/>
      </c>
      <c r="X164" s="148">
        <f t="shared" si="19"/>
      </c>
      <c r="Y164" s="152"/>
      <c r="Z164" s="175">
        <f t="shared" si="20"/>
      </c>
    </row>
    <row r="165" spans="1:26" ht="242.25">
      <c r="A165" s="20">
        <v>164</v>
      </c>
      <c r="B165" s="14" t="s">
        <v>406</v>
      </c>
      <c r="C165" s="14" t="s">
        <v>407</v>
      </c>
      <c r="D165" s="20" t="s">
        <v>65</v>
      </c>
      <c r="E165" s="20">
        <v>6</v>
      </c>
      <c r="F165" s="20" t="s">
        <v>429</v>
      </c>
      <c r="G165" s="20">
        <v>50</v>
      </c>
      <c r="H165" s="20">
        <v>53</v>
      </c>
      <c r="I165" s="14" t="s">
        <v>430</v>
      </c>
      <c r="J165" s="14" t="s">
        <v>431</v>
      </c>
      <c r="K165" s="14" t="s">
        <v>3147</v>
      </c>
      <c r="L165" s="40" t="s">
        <v>2610</v>
      </c>
      <c r="M165" s="51">
        <v>40561</v>
      </c>
      <c r="N165" s="24" t="s">
        <v>2646</v>
      </c>
      <c r="O165" s="20" t="s">
        <v>421</v>
      </c>
      <c r="P165" s="14" t="s">
        <v>2663</v>
      </c>
      <c r="S165" s="20">
        <f t="shared" si="14"/>
      </c>
      <c r="T165" s="20" t="str">
        <f t="shared" si="15"/>
        <v>AP</v>
      </c>
      <c r="U165" s="20" t="str">
        <f t="shared" si="16"/>
        <v>Radio Spec</v>
      </c>
      <c r="V165" s="20">
        <f t="shared" si="17"/>
      </c>
      <c r="W165" s="20">
        <f t="shared" si="18"/>
      </c>
      <c r="X165" s="20">
        <f t="shared" si="19"/>
      </c>
      <c r="Z165" s="174">
        <f t="shared" si="20"/>
      </c>
    </row>
    <row r="166" spans="1:26" ht="76.5">
      <c r="A166" s="148">
        <v>165</v>
      </c>
      <c r="B166" s="149" t="s">
        <v>406</v>
      </c>
      <c r="C166" s="149" t="s">
        <v>407</v>
      </c>
      <c r="D166" s="148" t="s">
        <v>66</v>
      </c>
      <c r="E166" s="148">
        <v>6</v>
      </c>
      <c r="F166" s="148" t="s">
        <v>432</v>
      </c>
      <c r="G166" s="148">
        <v>66</v>
      </c>
      <c r="H166" s="148">
        <v>40</v>
      </c>
      <c r="I166" s="149" t="s">
        <v>433</v>
      </c>
      <c r="J166" s="149" t="s">
        <v>434</v>
      </c>
      <c r="K166" s="149" t="s">
        <v>2949</v>
      </c>
      <c r="L166" s="146" t="s">
        <v>2610</v>
      </c>
      <c r="M166" s="147">
        <v>40542</v>
      </c>
      <c r="N166" s="150"/>
      <c r="O166" s="148" t="s">
        <v>90</v>
      </c>
      <c r="P166" s="151"/>
      <c r="Q166" s="152"/>
      <c r="R166" s="151"/>
      <c r="S166" s="148" t="str">
        <f t="shared" si="14"/>
        <v>AP</v>
      </c>
      <c r="T166" s="148">
        <f t="shared" si="15"/>
      </c>
      <c r="U166" s="148">
        <f t="shared" si="16"/>
      </c>
      <c r="V166" s="148">
        <f t="shared" si="17"/>
      </c>
      <c r="W166" s="148">
        <f t="shared" si="18"/>
      </c>
      <c r="X166" s="148">
        <f t="shared" si="19"/>
      </c>
      <c r="Y166" s="152"/>
      <c r="Z166" s="175">
        <f t="shared" si="20"/>
      </c>
    </row>
    <row r="167" spans="1:28" s="49" customFormat="1" ht="25.5">
      <c r="A167" s="20">
        <v>166</v>
      </c>
      <c r="B167" s="14" t="s">
        <v>406</v>
      </c>
      <c r="C167" s="14" t="s">
        <v>407</v>
      </c>
      <c r="D167" s="20" t="s">
        <v>65</v>
      </c>
      <c r="E167" s="20" t="s">
        <v>328</v>
      </c>
      <c r="F167" s="20"/>
      <c r="G167" s="20" t="s">
        <v>2603</v>
      </c>
      <c r="H167" s="20"/>
      <c r="I167" s="14" t="s">
        <v>435</v>
      </c>
      <c r="J167" s="14" t="s">
        <v>436</v>
      </c>
      <c r="K167" s="21"/>
      <c r="L167" s="40" t="s">
        <v>2658</v>
      </c>
      <c r="M167" s="51"/>
      <c r="N167" s="22" t="s">
        <v>3066</v>
      </c>
      <c r="O167" s="20" t="s">
        <v>90</v>
      </c>
      <c r="P167" s="14" t="s">
        <v>3067</v>
      </c>
      <c r="Q167" s="45"/>
      <c r="R167" s="44"/>
      <c r="S167" s="20">
        <f t="shared" si="14"/>
      </c>
      <c r="T167" s="20" t="str">
        <f t="shared" si="15"/>
        <v>wp</v>
      </c>
      <c r="U167" s="20">
        <f t="shared" si="16"/>
      </c>
      <c r="V167" s="20">
        <f t="shared" si="17"/>
      </c>
      <c r="W167" s="20" t="str">
        <f t="shared" si="18"/>
        <v>PICS</v>
      </c>
      <c r="X167" s="20">
        <f t="shared" si="19"/>
      </c>
      <c r="Y167" s="51"/>
      <c r="Z167" s="174" t="str">
        <f t="shared" si="20"/>
        <v>Shah</v>
      </c>
      <c r="AA167" s="44"/>
      <c r="AB167" s="20"/>
    </row>
    <row r="168" spans="1:26" ht="76.5">
      <c r="A168" s="20">
        <v>167</v>
      </c>
      <c r="B168" s="14" t="s">
        <v>437</v>
      </c>
      <c r="C168" s="14" t="s">
        <v>438</v>
      </c>
      <c r="D168" s="20" t="s">
        <v>65</v>
      </c>
      <c r="E168" s="20">
        <v>6</v>
      </c>
      <c r="F168" s="20" t="s">
        <v>439</v>
      </c>
      <c r="G168" s="20">
        <v>47</v>
      </c>
      <c r="H168" s="20">
        <v>16</v>
      </c>
      <c r="I168" s="14" t="s">
        <v>440</v>
      </c>
      <c r="J168" s="14" t="s">
        <v>441</v>
      </c>
      <c r="L168" s="40" t="s">
        <v>2658</v>
      </c>
      <c r="N168" s="24" t="s">
        <v>2622</v>
      </c>
      <c r="O168" s="20" t="s">
        <v>90</v>
      </c>
      <c r="P168" s="14" t="s">
        <v>3095</v>
      </c>
      <c r="S168" s="20">
        <f t="shared" si="14"/>
      </c>
      <c r="T168" s="20" t="str">
        <f t="shared" si="15"/>
        <v>wp</v>
      </c>
      <c r="U168" s="20">
        <f t="shared" si="16"/>
      </c>
      <c r="V168" s="20">
        <f t="shared" si="17"/>
      </c>
      <c r="W168" s="20" t="str">
        <f t="shared" si="18"/>
        <v>OFDM</v>
      </c>
      <c r="X168" s="20">
        <f t="shared" si="19"/>
      </c>
      <c r="Z168" s="174" t="str">
        <f t="shared" si="20"/>
        <v>Monnerie</v>
      </c>
    </row>
    <row r="169" spans="1:26" ht="63.75">
      <c r="A169" s="20">
        <v>168</v>
      </c>
      <c r="B169" s="14" t="s">
        <v>437</v>
      </c>
      <c r="C169" s="14" t="s">
        <v>438</v>
      </c>
      <c r="D169" s="20" t="s">
        <v>65</v>
      </c>
      <c r="E169" s="20">
        <v>6</v>
      </c>
      <c r="F169" s="20" t="s">
        <v>442</v>
      </c>
      <c r="G169" s="20">
        <v>50</v>
      </c>
      <c r="H169" s="20">
        <v>12</v>
      </c>
      <c r="I169" s="14" t="s">
        <v>443</v>
      </c>
      <c r="J169" s="14" t="s">
        <v>187</v>
      </c>
      <c r="K169" s="14" t="s">
        <v>3116</v>
      </c>
      <c r="L169" s="40" t="s">
        <v>2610</v>
      </c>
      <c r="M169" s="51">
        <v>40561</v>
      </c>
      <c r="N169" s="24" t="s">
        <v>2622</v>
      </c>
      <c r="O169" s="20" t="s">
        <v>90</v>
      </c>
      <c r="P169" s="14" t="s">
        <v>3095</v>
      </c>
      <c r="S169" s="20">
        <f t="shared" si="14"/>
      </c>
      <c r="T169" s="20" t="str">
        <f t="shared" si="15"/>
        <v>AP</v>
      </c>
      <c r="U169" s="20" t="str">
        <f t="shared" si="16"/>
        <v>OFDM</v>
      </c>
      <c r="V169" s="20">
        <f t="shared" si="17"/>
      </c>
      <c r="W169" s="20">
        <f t="shared" si="18"/>
      </c>
      <c r="X169" s="20">
        <f t="shared" si="19"/>
      </c>
      <c r="Z169" s="174">
        <f t="shared" si="20"/>
      </c>
    </row>
    <row r="170" spans="1:26" ht="25.5">
      <c r="A170" s="20">
        <v>169</v>
      </c>
      <c r="B170" s="14" t="s">
        <v>437</v>
      </c>
      <c r="C170" s="14" t="s">
        <v>438</v>
      </c>
      <c r="D170" s="20" t="s">
        <v>65</v>
      </c>
      <c r="E170" s="20">
        <v>6</v>
      </c>
      <c r="F170" s="20" t="s">
        <v>444</v>
      </c>
      <c r="G170" s="20">
        <v>72</v>
      </c>
      <c r="H170" s="20">
        <v>6</v>
      </c>
      <c r="I170" s="14" t="s">
        <v>445</v>
      </c>
      <c r="J170" s="14" t="s">
        <v>446</v>
      </c>
      <c r="L170" s="40" t="s">
        <v>2658</v>
      </c>
      <c r="N170" s="24" t="s">
        <v>2622</v>
      </c>
      <c r="O170" s="20" t="s">
        <v>90</v>
      </c>
      <c r="P170" s="14" t="s">
        <v>3095</v>
      </c>
      <c r="S170" s="20">
        <f t="shared" si="14"/>
      </c>
      <c r="T170" s="20" t="str">
        <f t="shared" si="15"/>
        <v>wp</v>
      </c>
      <c r="U170" s="20">
        <f t="shared" si="16"/>
      </c>
      <c r="V170" s="20">
        <f t="shared" si="17"/>
      </c>
      <c r="W170" s="20" t="str">
        <f t="shared" si="18"/>
        <v>OFDM</v>
      </c>
      <c r="X170" s="20">
        <f t="shared" si="19"/>
      </c>
      <c r="Z170" s="174" t="str">
        <f t="shared" si="20"/>
        <v>Monnerie</v>
      </c>
    </row>
    <row r="171" spans="1:26" ht="102">
      <c r="A171" s="20">
        <v>170</v>
      </c>
      <c r="B171" s="14" t="s">
        <v>437</v>
      </c>
      <c r="C171" s="14" t="s">
        <v>438</v>
      </c>
      <c r="D171" s="20" t="s">
        <v>65</v>
      </c>
      <c r="E171" s="20">
        <v>6</v>
      </c>
      <c r="F171" s="20" t="s">
        <v>447</v>
      </c>
      <c r="G171" s="20">
        <v>80</v>
      </c>
      <c r="H171" s="20">
        <v>31</v>
      </c>
      <c r="I171" s="14" t="s">
        <v>448</v>
      </c>
      <c r="J171" s="14" t="s">
        <v>449</v>
      </c>
      <c r="K171" s="14" t="s">
        <v>2684</v>
      </c>
      <c r="L171" s="40" t="s">
        <v>2649</v>
      </c>
      <c r="M171" s="51">
        <v>40561</v>
      </c>
      <c r="N171" s="24" t="s">
        <v>2622</v>
      </c>
      <c r="O171" s="20" t="s">
        <v>90</v>
      </c>
      <c r="P171" s="14" t="s">
        <v>3095</v>
      </c>
      <c r="S171" s="20">
        <f t="shared" si="14"/>
      </c>
      <c r="T171" s="20" t="str">
        <f t="shared" si="15"/>
        <v>A</v>
      </c>
      <c r="U171" s="20" t="str">
        <f t="shared" si="16"/>
        <v>OFDM</v>
      </c>
      <c r="V171" s="20">
        <f t="shared" si="17"/>
      </c>
      <c r="W171" s="20">
        <f t="shared" si="18"/>
      </c>
      <c r="X171" s="20">
        <f t="shared" si="19"/>
      </c>
      <c r="Z171" s="174">
        <f t="shared" si="20"/>
      </c>
    </row>
    <row r="172" spans="1:26" ht="76.5">
      <c r="A172" s="20">
        <v>171</v>
      </c>
      <c r="B172" s="14" t="s">
        <v>437</v>
      </c>
      <c r="C172" s="14" t="s">
        <v>438</v>
      </c>
      <c r="D172" s="20" t="s">
        <v>65</v>
      </c>
      <c r="E172" s="20">
        <v>7</v>
      </c>
      <c r="F172" s="20" t="s">
        <v>450</v>
      </c>
      <c r="G172" s="20">
        <v>117</v>
      </c>
      <c r="H172" s="20">
        <v>4</v>
      </c>
      <c r="I172" s="14" t="s">
        <v>451</v>
      </c>
      <c r="J172" s="14" t="s">
        <v>452</v>
      </c>
      <c r="L172" s="40" t="s">
        <v>2658</v>
      </c>
      <c r="N172" s="24" t="s">
        <v>2623</v>
      </c>
      <c r="O172" s="20" t="s">
        <v>90</v>
      </c>
      <c r="P172" s="14" t="s">
        <v>2671</v>
      </c>
      <c r="S172" s="20">
        <f t="shared" si="14"/>
      </c>
      <c r="T172" s="20" t="str">
        <f t="shared" si="15"/>
        <v>wp</v>
      </c>
      <c r="U172" s="20">
        <f t="shared" si="16"/>
      </c>
      <c r="V172" s="20">
        <f t="shared" si="17"/>
      </c>
      <c r="W172" s="20" t="str">
        <f t="shared" si="18"/>
        <v>FCS</v>
      </c>
      <c r="X172" s="20">
        <f t="shared" si="19"/>
      </c>
      <c r="Z172" s="174" t="str">
        <f t="shared" si="20"/>
        <v>Rolfe</v>
      </c>
    </row>
    <row r="173" spans="1:27" ht="153">
      <c r="A173" s="20">
        <v>172</v>
      </c>
      <c r="B173" s="14" t="s">
        <v>437</v>
      </c>
      <c r="C173" s="14" t="s">
        <v>438</v>
      </c>
      <c r="D173" s="20" t="s">
        <v>65</v>
      </c>
      <c r="E173" s="20">
        <v>7</v>
      </c>
      <c r="F173" s="20" t="s">
        <v>176</v>
      </c>
      <c r="G173" s="20">
        <v>124</v>
      </c>
      <c r="H173" s="20">
        <v>50</v>
      </c>
      <c r="I173" s="14" t="s">
        <v>453</v>
      </c>
      <c r="J173" s="14" t="s">
        <v>454</v>
      </c>
      <c r="K173" s="14" t="s">
        <v>3057</v>
      </c>
      <c r="L173" s="40" t="s">
        <v>2658</v>
      </c>
      <c r="N173" s="24" t="s">
        <v>2616</v>
      </c>
      <c r="O173" s="20" t="s">
        <v>90</v>
      </c>
      <c r="P173" s="14" t="s">
        <v>2654</v>
      </c>
      <c r="S173" s="20">
        <f t="shared" si="14"/>
      </c>
      <c r="T173" s="20" t="str">
        <f t="shared" si="15"/>
        <v>wp</v>
      </c>
      <c r="U173" s="20">
        <f t="shared" si="16"/>
      </c>
      <c r="V173" s="20">
        <f t="shared" si="17"/>
      </c>
      <c r="W173" s="20" t="str">
        <f t="shared" si="18"/>
        <v>IE</v>
      </c>
      <c r="X173" s="20">
        <f t="shared" si="19"/>
      </c>
      <c r="Z173" s="174" t="str">
        <f t="shared" si="20"/>
        <v>Taylor</v>
      </c>
      <c r="AA173" s="44" t="s">
        <v>2776</v>
      </c>
    </row>
    <row r="174" spans="1:26" ht="51">
      <c r="A174" s="20">
        <v>173</v>
      </c>
      <c r="B174" s="14" t="s">
        <v>437</v>
      </c>
      <c r="C174" s="14" t="s">
        <v>438</v>
      </c>
      <c r="D174" s="20" t="s">
        <v>65</v>
      </c>
      <c r="E174" s="20" t="s">
        <v>328</v>
      </c>
      <c r="F174" s="20" t="s">
        <v>332</v>
      </c>
      <c r="G174" s="20">
        <v>138</v>
      </c>
      <c r="H174" s="20">
        <v>40</v>
      </c>
      <c r="I174" s="14" t="s">
        <v>455</v>
      </c>
      <c r="J174" s="14" t="s">
        <v>456</v>
      </c>
      <c r="K174" s="14" t="s">
        <v>3132</v>
      </c>
      <c r="L174" s="40" t="s">
        <v>2610</v>
      </c>
      <c r="M174" s="51">
        <v>40561</v>
      </c>
      <c r="N174" s="22" t="s">
        <v>3066</v>
      </c>
      <c r="O174" s="20" t="s">
        <v>90</v>
      </c>
      <c r="P174" s="14" t="s">
        <v>3067</v>
      </c>
      <c r="S174" s="20">
        <f t="shared" si="14"/>
      </c>
      <c r="T174" s="20" t="str">
        <f t="shared" si="15"/>
        <v>AP</v>
      </c>
      <c r="U174" s="20" t="str">
        <f t="shared" si="16"/>
        <v>PICS</v>
      </c>
      <c r="V174" s="20">
        <f t="shared" si="17"/>
      </c>
      <c r="W174" s="20">
        <f t="shared" si="18"/>
      </c>
      <c r="X174" s="20">
        <f t="shared" si="19"/>
      </c>
      <c r="Z174" s="174">
        <f t="shared" si="20"/>
      </c>
    </row>
    <row r="175" spans="1:26" ht="76.5">
      <c r="A175" s="20">
        <v>174</v>
      </c>
      <c r="B175" s="14" t="s">
        <v>437</v>
      </c>
      <c r="C175" s="14" t="s">
        <v>438</v>
      </c>
      <c r="D175" s="20" t="s">
        <v>65</v>
      </c>
      <c r="E175" s="20" t="s">
        <v>328</v>
      </c>
      <c r="F175" s="20" t="s">
        <v>332</v>
      </c>
      <c r="G175" s="20">
        <v>138</v>
      </c>
      <c r="H175" s="20">
        <v>28</v>
      </c>
      <c r="I175" s="14" t="s">
        <v>457</v>
      </c>
      <c r="J175" s="14" t="s">
        <v>458</v>
      </c>
      <c r="K175" s="14" t="s">
        <v>3131</v>
      </c>
      <c r="L175" s="40" t="s">
        <v>2610</v>
      </c>
      <c r="M175" s="51">
        <v>40561</v>
      </c>
      <c r="N175" s="22" t="s">
        <v>3066</v>
      </c>
      <c r="O175" s="20" t="s">
        <v>90</v>
      </c>
      <c r="P175" s="14" t="s">
        <v>3067</v>
      </c>
      <c r="S175" s="20">
        <f t="shared" si="14"/>
      </c>
      <c r="T175" s="20" t="str">
        <f t="shared" si="15"/>
        <v>AP</v>
      </c>
      <c r="U175" s="20" t="str">
        <f t="shared" si="16"/>
        <v>PICS</v>
      </c>
      <c r="V175" s="20">
        <f t="shared" si="17"/>
      </c>
      <c r="W175" s="20">
        <f t="shared" si="18"/>
      </c>
      <c r="X175" s="20">
        <f t="shared" si="19"/>
      </c>
      <c r="Z175" s="174">
        <f t="shared" si="20"/>
      </c>
    </row>
    <row r="176" spans="1:26" ht="38.25">
      <c r="A176" s="20">
        <v>175</v>
      </c>
      <c r="B176" s="14" t="s">
        <v>437</v>
      </c>
      <c r="C176" s="14" t="s">
        <v>438</v>
      </c>
      <c r="D176" s="20" t="s">
        <v>65</v>
      </c>
      <c r="E176" s="20" t="s">
        <v>328</v>
      </c>
      <c r="F176" s="20" t="s">
        <v>332</v>
      </c>
      <c r="G176" s="20">
        <v>139</v>
      </c>
      <c r="H176" s="20">
        <v>38</v>
      </c>
      <c r="I176" s="14" t="s">
        <v>459</v>
      </c>
      <c r="J176" s="14" t="s">
        <v>460</v>
      </c>
      <c r="K176" s="14" t="s">
        <v>3131</v>
      </c>
      <c r="L176" s="40" t="s">
        <v>2610</v>
      </c>
      <c r="M176" s="51">
        <v>40561</v>
      </c>
      <c r="N176" s="22" t="s">
        <v>3066</v>
      </c>
      <c r="O176" s="20" t="s">
        <v>90</v>
      </c>
      <c r="P176" s="14" t="s">
        <v>3067</v>
      </c>
      <c r="S176" s="20">
        <f t="shared" si="14"/>
      </c>
      <c r="T176" s="20" t="str">
        <f t="shared" si="15"/>
        <v>AP</v>
      </c>
      <c r="U176" s="20" t="str">
        <f t="shared" si="16"/>
        <v>PICS</v>
      </c>
      <c r="V176" s="20">
        <f t="shared" si="17"/>
      </c>
      <c r="W176" s="20">
        <f t="shared" si="18"/>
      </c>
      <c r="X176" s="20">
        <f t="shared" si="19"/>
      </c>
      <c r="Z176" s="174">
        <f t="shared" si="20"/>
      </c>
    </row>
    <row r="177" spans="1:26" ht="51">
      <c r="A177" s="20">
        <v>176</v>
      </c>
      <c r="B177" s="14" t="s">
        <v>437</v>
      </c>
      <c r="C177" s="14" t="s">
        <v>438</v>
      </c>
      <c r="D177" s="20" t="s">
        <v>65</v>
      </c>
      <c r="E177" s="20" t="s">
        <v>328</v>
      </c>
      <c r="F177" s="20" t="s">
        <v>332</v>
      </c>
      <c r="G177" s="20">
        <v>139</v>
      </c>
      <c r="H177" s="20">
        <v>33</v>
      </c>
      <c r="I177" s="14" t="s">
        <v>461</v>
      </c>
      <c r="J177" s="14" t="s">
        <v>462</v>
      </c>
      <c r="K177" s="14" t="s">
        <v>2684</v>
      </c>
      <c r="L177" s="40" t="s">
        <v>2649</v>
      </c>
      <c r="M177" s="51">
        <v>40561</v>
      </c>
      <c r="N177" s="22" t="s">
        <v>3066</v>
      </c>
      <c r="O177" s="20" t="s">
        <v>90</v>
      </c>
      <c r="P177" s="14" t="s">
        <v>3067</v>
      </c>
      <c r="S177" s="20">
        <f t="shared" si="14"/>
      </c>
      <c r="T177" s="20" t="str">
        <f t="shared" si="15"/>
        <v>A</v>
      </c>
      <c r="U177" s="20" t="str">
        <f t="shared" si="16"/>
        <v>PICS</v>
      </c>
      <c r="V177" s="20">
        <f t="shared" si="17"/>
      </c>
      <c r="W177" s="20">
        <f t="shared" si="18"/>
      </c>
      <c r="X177" s="20">
        <f t="shared" si="19"/>
      </c>
      <c r="Z177" s="174">
        <f t="shared" si="20"/>
      </c>
    </row>
    <row r="178" spans="1:26" ht="140.25">
      <c r="A178" s="20">
        <v>177</v>
      </c>
      <c r="B178" s="14" t="s">
        <v>437</v>
      </c>
      <c r="C178" s="14" t="s">
        <v>438</v>
      </c>
      <c r="D178" s="20" t="s">
        <v>65</v>
      </c>
      <c r="E178" s="20" t="s">
        <v>328</v>
      </c>
      <c r="F178" s="20" t="s">
        <v>332</v>
      </c>
      <c r="G178" s="20">
        <v>139</v>
      </c>
      <c r="H178" s="20" t="s">
        <v>463</v>
      </c>
      <c r="I178" s="14" t="s">
        <v>464</v>
      </c>
      <c r="J178" s="14" t="s">
        <v>465</v>
      </c>
      <c r="K178" s="14" t="s">
        <v>3131</v>
      </c>
      <c r="L178" s="40" t="s">
        <v>2610</v>
      </c>
      <c r="M178" s="51">
        <v>40561</v>
      </c>
      <c r="N178" s="22" t="s">
        <v>3066</v>
      </c>
      <c r="O178" s="20" t="s">
        <v>90</v>
      </c>
      <c r="P178" s="14" t="s">
        <v>3067</v>
      </c>
      <c r="S178" s="20">
        <f t="shared" si="14"/>
      </c>
      <c r="T178" s="20" t="str">
        <f t="shared" si="15"/>
        <v>AP</v>
      </c>
      <c r="U178" s="20" t="str">
        <f t="shared" si="16"/>
        <v>PICS</v>
      </c>
      <c r="V178" s="20">
        <f t="shared" si="17"/>
      </c>
      <c r="W178" s="20">
        <f t="shared" si="18"/>
      </c>
      <c r="X178" s="20">
        <f t="shared" si="19"/>
      </c>
      <c r="Z178" s="174">
        <f t="shared" si="20"/>
      </c>
    </row>
    <row r="179" spans="1:26" ht="63.75">
      <c r="A179" s="20">
        <v>178</v>
      </c>
      <c r="B179" s="14" t="s">
        <v>437</v>
      </c>
      <c r="C179" s="14" t="s">
        <v>438</v>
      </c>
      <c r="D179" s="20" t="s">
        <v>65</v>
      </c>
      <c r="E179" s="20" t="s">
        <v>466</v>
      </c>
      <c r="F179" s="20" t="s">
        <v>467</v>
      </c>
      <c r="G179" s="20">
        <v>152</v>
      </c>
      <c r="H179" s="20">
        <v>9</v>
      </c>
      <c r="I179" s="14" t="s">
        <v>468</v>
      </c>
      <c r="J179" s="14" t="s">
        <v>469</v>
      </c>
      <c r="K179" s="14" t="s">
        <v>3116</v>
      </c>
      <c r="L179" s="40" t="s">
        <v>2610</v>
      </c>
      <c r="M179" s="51">
        <v>40561</v>
      </c>
      <c r="N179" s="22" t="s">
        <v>2622</v>
      </c>
      <c r="P179" s="14" t="s">
        <v>3095</v>
      </c>
      <c r="S179" s="20">
        <f t="shared" si="14"/>
      </c>
      <c r="T179" s="20" t="str">
        <f t="shared" si="15"/>
        <v>AP</v>
      </c>
      <c r="U179" s="20" t="str">
        <f t="shared" si="16"/>
        <v>OFDM</v>
      </c>
      <c r="V179" s="20">
        <f t="shared" si="17"/>
      </c>
      <c r="W179" s="20">
        <f t="shared" si="18"/>
      </c>
      <c r="X179" s="20">
        <f t="shared" si="19"/>
      </c>
      <c r="Z179" s="174">
        <f t="shared" si="20"/>
      </c>
    </row>
    <row r="180" spans="1:26" ht="89.25">
      <c r="A180" s="20">
        <v>179</v>
      </c>
      <c r="B180" s="14" t="s">
        <v>437</v>
      </c>
      <c r="C180" s="14" t="s">
        <v>438</v>
      </c>
      <c r="D180" s="20" t="s">
        <v>65</v>
      </c>
      <c r="E180" s="20" t="s">
        <v>466</v>
      </c>
      <c r="F180" s="20" t="s">
        <v>470</v>
      </c>
      <c r="G180" s="20">
        <v>165</v>
      </c>
      <c r="H180" s="20">
        <v>11</v>
      </c>
      <c r="I180" s="14" t="s">
        <v>471</v>
      </c>
      <c r="J180" s="14" t="s">
        <v>472</v>
      </c>
      <c r="L180" s="40" t="s">
        <v>2658</v>
      </c>
      <c r="N180" s="22" t="s">
        <v>2622</v>
      </c>
      <c r="O180" s="20" t="s">
        <v>90</v>
      </c>
      <c r="P180" s="14" t="s">
        <v>3095</v>
      </c>
      <c r="S180" s="20">
        <f t="shared" si="14"/>
      </c>
      <c r="T180" s="20" t="str">
        <f t="shared" si="15"/>
        <v>wp</v>
      </c>
      <c r="U180" s="20">
        <f t="shared" si="16"/>
      </c>
      <c r="V180" s="20">
        <f t="shared" si="17"/>
      </c>
      <c r="W180" s="20" t="str">
        <f t="shared" si="18"/>
        <v>OFDM</v>
      </c>
      <c r="X180" s="20">
        <f t="shared" si="19"/>
      </c>
      <c r="Z180" s="174" t="str">
        <f t="shared" si="20"/>
        <v>Monnerie</v>
      </c>
    </row>
    <row r="181" spans="1:26" ht="38.25">
      <c r="A181" s="20">
        <v>180</v>
      </c>
      <c r="B181" s="14" t="s">
        <v>437</v>
      </c>
      <c r="C181" s="14" t="s">
        <v>438</v>
      </c>
      <c r="D181" s="20" t="s">
        <v>65</v>
      </c>
      <c r="E181" s="20" t="s">
        <v>466</v>
      </c>
      <c r="F181" s="20" t="s">
        <v>473</v>
      </c>
      <c r="G181" s="20">
        <v>165</v>
      </c>
      <c r="H181" s="20">
        <v>45</v>
      </c>
      <c r="I181" s="14" t="s">
        <v>474</v>
      </c>
      <c r="J181" s="14" t="s">
        <v>187</v>
      </c>
      <c r="K181" s="14" t="s">
        <v>3120</v>
      </c>
      <c r="L181" s="40" t="s">
        <v>2610</v>
      </c>
      <c r="M181" s="51">
        <v>40561</v>
      </c>
      <c r="N181" s="22" t="s">
        <v>2622</v>
      </c>
      <c r="O181" s="20" t="s">
        <v>90</v>
      </c>
      <c r="P181" s="14" t="s">
        <v>3095</v>
      </c>
      <c r="S181" s="20">
        <f t="shared" si="14"/>
      </c>
      <c r="T181" s="20" t="str">
        <f t="shared" si="15"/>
        <v>AP</v>
      </c>
      <c r="U181" s="20" t="str">
        <f t="shared" si="16"/>
        <v>OFDM</v>
      </c>
      <c r="V181" s="20">
        <f t="shared" si="17"/>
      </c>
      <c r="W181" s="20">
        <f t="shared" si="18"/>
      </c>
      <c r="X181" s="20">
        <f t="shared" si="19"/>
      </c>
      <c r="Z181" s="174">
        <f t="shared" si="20"/>
      </c>
    </row>
    <row r="182" spans="1:26" ht="153">
      <c r="A182" s="20">
        <v>181</v>
      </c>
      <c r="B182" s="14" t="s">
        <v>437</v>
      </c>
      <c r="C182" s="14" t="s">
        <v>438</v>
      </c>
      <c r="D182" s="20" t="s">
        <v>65</v>
      </c>
      <c r="E182" s="20">
        <v>6</v>
      </c>
      <c r="F182" s="20" t="s">
        <v>475</v>
      </c>
      <c r="G182" s="20" t="s">
        <v>476</v>
      </c>
      <c r="H182" s="20" t="s">
        <v>477</v>
      </c>
      <c r="I182" s="14" t="s">
        <v>478</v>
      </c>
      <c r="J182" s="14" t="s">
        <v>479</v>
      </c>
      <c r="L182" s="40" t="s">
        <v>2658</v>
      </c>
      <c r="N182" s="22" t="s">
        <v>2622</v>
      </c>
      <c r="O182" s="20" t="s">
        <v>90</v>
      </c>
      <c r="P182" s="14" t="s">
        <v>3095</v>
      </c>
      <c r="S182" s="20">
        <f t="shared" si="14"/>
      </c>
      <c r="T182" s="20" t="str">
        <f t="shared" si="15"/>
        <v>wp</v>
      </c>
      <c r="U182" s="20">
        <f t="shared" si="16"/>
      </c>
      <c r="V182" s="20">
        <f t="shared" si="17"/>
      </c>
      <c r="W182" s="20" t="str">
        <f t="shared" si="18"/>
        <v>OFDM</v>
      </c>
      <c r="X182" s="20">
        <f t="shared" si="19"/>
      </c>
      <c r="Z182" s="174" t="str">
        <f t="shared" si="20"/>
        <v>Monnerie</v>
      </c>
    </row>
    <row r="183" spans="1:26" ht="318.75">
      <c r="A183" s="148">
        <v>182</v>
      </c>
      <c r="B183" s="149" t="s">
        <v>480</v>
      </c>
      <c r="C183" s="149" t="s">
        <v>481</v>
      </c>
      <c r="D183" s="148" t="s">
        <v>65</v>
      </c>
      <c r="E183" s="148">
        <v>0</v>
      </c>
      <c r="F183" s="148"/>
      <c r="G183" s="148" t="s">
        <v>408</v>
      </c>
      <c r="H183" s="148"/>
      <c r="I183" s="149" t="s">
        <v>482</v>
      </c>
      <c r="J183" s="149" t="s">
        <v>483</v>
      </c>
      <c r="K183" s="112" t="s">
        <v>2648</v>
      </c>
      <c r="L183" s="146" t="s">
        <v>2647</v>
      </c>
      <c r="M183" s="147">
        <v>40490</v>
      </c>
      <c r="N183" s="150" t="s">
        <v>2624</v>
      </c>
      <c r="O183" s="148" t="s">
        <v>90</v>
      </c>
      <c r="P183" s="151"/>
      <c r="Q183" s="152"/>
      <c r="R183" s="151"/>
      <c r="S183" s="148">
        <f t="shared" si="14"/>
      </c>
      <c r="T183" s="148" t="str">
        <f t="shared" si="15"/>
        <v>R</v>
      </c>
      <c r="U183" s="148" t="str">
        <f t="shared" si="16"/>
        <v>General</v>
      </c>
      <c r="V183" s="148">
        <f t="shared" si="17"/>
      </c>
      <c r="W183" s="148">
        <f t="shared" si="18"/>
      </c>
      <c r="X183" s="148">
        <f t="shared" si="19"/>
      </c>
      <c r="Y183" s="147"/>
      <c r="Z183" s="175">
        <f t="shared" si="20"/>
      </c>
    </row>
    <row r="184" spans="1:26" ht="89.25">
      <c r="A184" s="148">
        <v>183</v>
      </c>
      <c r="B184" s="149" t="s">
        <v>484</v>
      </c>
      <c r="C184" s="149" t="s">
        <v>485</v>
      </c>
      <c r="D184" s="148" t="s">
        <v>66</v>
      </c>
      <c r="E184" s="148">
        <v>5</v>
      </c>
      <c r="F184" s="148">
        <v>5.1</v>
      </c>
      <c r="G184" s="148">
        <v>7</v>
      </c>
      <c r="H184" s="148">
        <v>8</v>
      </c>
      <c r="I184" s="149" t="s">
        <v>486</v>
      </c>
      <c r="J184" s="149" t="s">
        <v>487</v>
      </c>
      <c r="K184" s="164" t="s">
        <v>2686</v>
      </c>
      <c r="L184" s="146" t="s">
        <v>2647</v>
      </c>
      <c r="M184" s="147">
        <v>40491</v>
      </c>
      <c r="N184" s="150"/>
      <c r="O184" s="148"/>
      <c r="P184" s="151"/>
      <c r="Q184" s="152"/>
      <c r="R184" s="151"/>
      <c r="S184" s="148" t="str">
        <f t="shared" si="14"/>
        <v>R</v>
      </c>
      <c r="T184" s="148">
        <f t="shared" si="15"/>
      </c>
      <c r="U184" s="148">
        <f t="shared" si="16"/>
      </c>
      <c r="V184" s="148">
        <f t="shared" si="17"/>
      </c>
      <c r="W184" s="148">
        <f t="shared" si="18"/>
      </c>
      <c r="X184" s="148">
        <f t="shared" si="19"/>
      </c>
      <c r="Y184" s="152"/>
      <c r="Z184" s="175">
        <f t="shared" si="20"/>
      </c>
    </row>
    <row r="185" spans="1:26" ht="51">
      <c r="A185" s="20">
        <v>184</v>
      </c>
      <c r="B185" s="14" t="s">
        <v>488</v>
      </c>
      <c r="C185" s="14" t="s">
        <v>489</v>
      </c>
      <c r="D185" s="20" t="s">
        <v>65</v>
      </c>
      <c r="E185" s="40" t="s">
        <v>490</v>
      </c>
      <c r="F185" s="40"/>
      <c r="G185" s="40" t="s">
        <v>491</v>
      </c>
      <c r="H185" s="40"/>
      <c r="I185" s="63" t="s">
        <v>492</v>
      </c>
      <c r="J185" s="64" t="s">
        <v>493</v>
      </c>
      <c r="K185" s="64" t="s">
        <v>2693</v>
      </c>
      <c r="L185" s="40" t="s">
        <v>2610</v>
      </c>
      <c r="M185" s="51">
        <v>40490</v>
      </c>
      <c r="N185" s="24" t="s">
        <v>2621</v>
      </c>
      <c r="O185" s="20" t="s">
        <v>90</v>
      </c>
      <c r="P185" s="44"/>
      <c r="S185" s="20">
        <f t="shared" si="14"/>
      </c>
      <c r="T185" s="20" t="str">
        <f t="shared" si="15"/>
        <v>AP</v>
      </c>
      <c r="U185" s="20" t="str">
        <f t="shared" si="16"/>
        <v>Easy</v>
      </c>
      <c r="V185" s="20">
        <f t="shared" si="17"/>
      </c>
      <c r="W185" s="20">
        <f t="shared" si="18"/>
      </c>
      <c r="X185" s="20">
        <f t="shared" si="19"/>
      </c>
      <c r="Z185" s="174">
        <f t="shared" si="20"/>
      </c>
    </row>
    <row r="186" spans="1:26" ht="102">
      <c r="A186" s="20">
        <v>185</v>
      </c>
      <c r="B186" s="14" t="s">
        <v>488</v>
      </c>
      <c r="C186" s="14" t="s">
        <v>489</v>
      </c>
      <c r="D186" s="20" t="s">
        <v>65</v>
      </c>
      <c r="E186" s="40" t="s">
        <v>494</v>
      </c>
      <c r="F186" s="40" t="s">
        <v>495</v>
      </c>
      <c r="G186" s="40" t="s">
        <v>496</v>
      </c>
      <c r="H186" s="40" t="s">
        <v>497</v>
      </c>
      <c r="I186" s="63" t="s">
        <v>498</v>
      </c>
      <c r="J186" s="64" t="s">
        <v>499</v>
      </c>
      <c r="K186" s="64" t="s">
        <v>2694</v>
      </c>
      <c r="L186" s="40" t="s">
        <v>2610</v>
      </c>
      <c r="M186" s="51">
        <v>40491</v>
      </c>
      <c r="N186" s="22" t="s">
        <v>2585</v>
      </c>
      <c r="O186" s="20" t="s">
        <v>90</v>
      </c>
      <c r="P186" s="44"/>
      <c r="S186" s="20">
        <f t="shared" si="14"/>
      </c>
      <c r="T186" s="20" t="str">
        <f t="shared" si="15"/>
        <v>AP</v>
      </c>
      <c r="U186" s="20" t="str">
        <f t="shared" si="16"/>
        <v>Channelization</v>
      </c>
      <c r="V186" s="20">
        <f t="shared" si="17"/>
      </c>
      <c r="W186" s="20">
        <f t="shared" si="18"/>
      </c>
      <c r="X186" s="20">
        <f t="shared" si="19"/>
      </c>
      <c r="Z186" s="174">
        <f t="shared" si="20"/>
      </c>
    </row>
    <row r="187" spans="1:27" ht="76.5">
      <c r="A187" s="20">
        <v>186</v>
      </c>
      <c r="B187" s="14" t="s">
        <v>488</v>
      </c>
      <c r="C187" s="14" t="s">
        <v>489</v>
      </c>
      <c r="D187" s="20" t="s">
        <v>65</v>
      </c>
      <c r="E187" s="40" t="s">
        <v>494</v>
      </c>
      <c r="F187" s="40" t="s">
        <v>140</v>
      </c>
      <c r="G187" s="40" t="s">
        <v>500</v>
      </c>
      <c r="H187" s="40"/>
      <c r="I187" s="65" t="s">
        <v>501</v>
      </c>
      <c r="J187" s="64" t="s">
        <v>502</v>
      </c>
      <c r="K187" s="78"/>
      <c r="L187" s="40" t="s">
        <v>2658</v>
      </c>
      <c r="N187" s="22" t="s">
        <v>2625</v>
      </c>
      <c r="O187" s="20" t="s">
        <v>90</v>
      </c>
      <c r="P187" s="14" t="s">
        <v>2667</v>
      </c>
      <c r="S187" s="20">
        <f t="shared" si="14"/>
      </c>
      <c r="T187" s="20" t="str">
        <f t="shared" si="15"/>
        <v>wp</v>
      </c>
      <c r="U187" s="20">
        <f t="shared" si="16"/>
      </c>
      <c r="V187" s="20">
        <f t="shared" si="17"/>
      </c>
      <c r="W187" s="20" t="str">
        <f t="shared" si="18"/>
        <v>Channelization</v>
      </c>
      <c r="X187" s="20">
        <f t="shared" si="19"/>
      </c>
      <c r="Z187" s="174" t="str">
        <f t="shared" si="20"/>
        <v>Schmidt</v>
      </c>
      <c r="AA187" s="44" t="s">
        <v>2805</v>
      </c>
    </row>
    <row r="188" spans="1:26" ht="140.25">
      <c r="A188" s="20">
        <v>187</v>
      </c>
      <c r="B188" s="14" t="s">
        <v>488</v>
      </c>
      <c r="C188" s="14" t="s">
        <v>489</v>
      </c>
      <c r="D188" s="20" t="s">
        <v>65</v>
      </c>
      <c r="E188" s="40" t="s">
        <v>494</v>
      </c>
      <c r="F188" s="40" t="s">
        <v>136</v>
      </c>
      <c r="G188" s="40" t="s">
        <v>503</v>
      </c>
      <c r="H188" s="40"/>
      <c r="I188" s="63" t="s">
        <v>504</v>
      </c>
      <c r="J188" s="64" t="s">
        <v>505</v>
      </c>
      <c r="K188" s="14" t="s">
        <v>3114</v>
      </c>
      <c r="L188" s="40" t="s">
        <v>2610</v>
      </c>
      <c r="M188" s="51">
        <v>40561</v>
      </c>
      <c r="N188" s="24" t="s">
        <v>2617</v>
      </c>
      <c r="O188" s="20" t="s">
        <v>90</v>
      </c>
      <c r="P188" s="44"/>
      <c r="S188" s="20">
        <f t="shared" si="14"/>
      </c>
      <c r="T188" s="20" t="str">
        <f t="shared" si="15"/>
        <v>AP</v>
      </c>
      <c r="U188" s="20" t="str">
        <f t="shared" si="16"/>
        <v>FSK</v>
      </c>
      <c r="V188" s="20">
        <f t="shared" si="17"/>
      </c>
      <c r="W188" s="20">
        <f t="shared" si="18"/>
      </c>
      <c r="X188" s="20">
        <f t="shared" si="19"/>
      </c>
      <c r="Z188" s="174">
        <f t="shared" si="20"/>
      </c>
    </row>
    <row r="189" spans="1:26" ht="25.5">
      <c r="A189" s="20">
        <v>188</v>
      </c>
      <c r="B189" s="14" t="s">
        <v>488</v>
      </c>
      <c r="C189" s="14" t="s">
        <v>489</v>
      </c>
      <c r="D189" s="20" t="s">
        <v>66</v>
      </c>
      <c r="E189" s="40" t="s">
        <v>494</v>
      </c>
      <c r="F189" s="40" t="s">
        <v>506</v>
      </c>
      <c r="G189" s="40" t="s">
        <v>507</v>
      </c>
      <c r="H189" s="40"/>
      <c r="I189" s="63" t="s">
        <v>508</v>
      </c>
      <c r="J189" s="64" t="s">
        <v>509</v>
      </c>
      <c r="K189" s="78"/>
      <c r="N189" s="24"/>
      <c r="O189" s="20" t="s">
        <v>90</v>
      </c>
      <c r="P189" s="44"/>
      <c r="S189" s="20">
        <f t="shared" si="14"/>
        <v>0</v>
      </c>
      <c r="T189" s="20">
        <f t="shared" si="15"/>
      </c>
      <c r="U189" s="20">
        <f t="shared" si="16"/>
      </c>
      <c r="V189" s="20">
        <f t="shared" si="17"/>
      </c>
      <c r="W189" s="20">
        <f t="shared" si="18"/>
      </c>
      <c r="X189" s="20">
        <f t="shared" si="19"/>
      </c>
      <c r="Y189" s="45"/>
      <c r="Z189" s="174">
        <f t="shared" si="20"/>
      </c>
    </row>
    <row r="190" spans="1:26" ht="51">
      <c r="A190" s="20">
        <v>189</v>
      </c>
      <c r="B190" s="14" t="s">
        <v>488</v>
      </c>
      <c r="C190" s="14" t="s">
        <v>489</v>
      </c>
      <c r="D190" s="20" t="s">
        <v>66</v>
      </c>
      <c r="E190" s="40" t="s">
        <v>494</v>
      </c>
      <c r="F190" s="40" t="s">
        <v>510</v>
      </c>
      <c r="G190" s="40" t="s">
        <v>2601</v>
      </c>
      <c r="H190" s="40"/>
      <c r="I190" s="63" t="s">
        <v>511</v>
      </c>
      <c r="J190" s="64" t="s">
        <v>512</v>
      </c>
      <c r="K190" s="78"/>
      <c r="N190" s="24"/>
      <c r="O190" s="20" t="s">
        <v>90</v>
      </c>
      <c r="P190" s="44"/>
      <c r="S190" s="20">
        <f t="shared" si="14"/>
        <v>0</v>
      </c>
      <c r="T190" s="20">
        <f t="shared" si="15"/>
      </c>
      <c r="U190" s="20">
        <f t="shared" si="16"/>
      </c>
      <c r="V190" s="20">
        <f t="shared" si="17"/>
      </c>
      <c r="W190" s="20">
        <f t="shared" si="18"/>
      </c>
      <c r="X190" s="20">
        <f t="shared" si="19"/>
      </c>
      <c r="Y190" s="45"/>
      <c r="Z190" s="174">
        <f t="shared" si="20"/>
      </c>
    </row>
    <row r="191" spans="1:27" ht="25.5">
      <c r="A191" s="20">
        <v>190</v>
      </c>
      <c r="B191" s="14" t="s">
        <v>488</v>
      </c>
      <c r="C191" s="14" t="s">
        <v>489</v>
      </c>
      <c r="D191" s="20" t="s">
        <v>65</v>
      </c>
      <c r="E191" s="40" t="s">
        <v>494</v>
      </c>
      <c r="F191" s="40" t="s">
        <v>513</v>
      </c>
      <c r="G191" s="40" t="s">
        <v>514</v>
      </c>
      <c r="H191" s="40"/>
      <c r="I191" s="63" t="s">
        <v>515</v>
      </c>
      <c r="J191" s="64" t="s">
        <v>516</v>
      </c>
      <c r="K191" s="64" t="s">
        <v>2849</v>
      </c>
      <c r="L191" s="40" t="s">
        <v>2610</v>
      </c>
      <c r="M191" s="51">
        <v>40561</v>
      </c>
      <c r="N191" s="22" t="s">
        <v>2643</v>
      </c>
      <c r="O191" s="20" t="s">
        <v>90</v>
      </c>
      <c r="P191" s="14" t="s">
        <v>2663</v>
      </c>
      <c r="S191" s="20">
        <f t="shared" si="14"/>
      </c>
      <c r="T191" s="20" t="str">
        <f t="shared" si="15"/>
        <v>AP</v>
      </c>
      <c r="U191" s="20" t="str">
        <f t="shared" si="16"/>
        <v>Mode Switch</v>
      </c>
      <c r="V191" s="20">
        <f t="shared" si="17"/>
      </c>
      <c r="W191" s="20">
        <f t="shared" si="18"/>
      </c>
      <c r="X191" s="20">
        <f t="shared" si="19"/>
      </c>
      <c r="Y191" s="51">
        <v>40492</v>
      </c>
      <c r="Z191" s="174">
        <f t="shared" si="20"/>
      </c>
      <c r="AA191" s="44" t="s">
        <v>2828</v>
      </c>
    </row>
    <row r="192" spans="1:27" ht="114.75">
      <c r="A192" s="20">
        <v>191</v>
      </c>
      <c r="B192" s="14" t="s">
        <v>488</v>
      </c>
      <c r="C192" s="14" t="s">
        <v>489</v>
      </c>
      <c r="D192" s="20" t="s">
        <v>65</v>
      </c>
      <c r="E192" s="40" t="s">
        <v>494</v>
      </c>
      <c r="F192" s="40" t="s">
        <v>513</v>
      </c>
      <c r="G192" s="40" t="s">
        <v>517</v>
      </c>
      <c r="H192" s="40"/>
      <c r="I192" s="63" t="s">
        <v>518</v>
      </c>
      <c r="J192" s="64" t="s">
        <v>519</v>
      </c>
      <c r="K192" s="14" t="s">
        <v>2857</v>
      </c>
      <c r="L192" s="40" t="s">
        <v>2658</v>
      </c>
      <c r="N192" s="22" t="s">
        <v>2643</v>
      </c>
      <c r="O192" s="20" t="s">
        <v>90</v>
      </c>
      <c r="P192" s="14" t="s">
        <v>2663</v>
      </c>
      <c r="S192" s="20">
        <f t="shared" si="14"/>
      </c>
      <c r="T192" s="20" t="str">
        <f t="shared" si="15"/>
        <v>wp</v>
      </c>
      <c r="U192" s="20">
        <f t="shared" si="16"/>
      </c>
      <c r="V192" s="20">
        <f t="shared" si="17"/>
      </c>
      <c r="W192" s="20" t="str">
        <f t="shared" si="18"/>
        <v>Mode Switch</v>
      </c>
      <c r="X192" s="20">
        <f t="shared" si="19"/>
      </c>
      <c r="Y192" s="51">
        <v>40492</v>
      </c>
      <c r="Z192" s="174" t="str">
        <f t="shared" si="20"/>
        <v>Chang</v>
      </c>
      <c r="AA192" s="44" t="s">
        <v>2828</v>
      </c>
    </row>
    <row r="193" spans="1:26" ht="12.75">
      <c r="A193" s="148">
        <v>192</v>
      </c>
      <c r="B193" s="149" t="s">
        <v>488</v>
      </c>
      <c r="C193" s="149" t="s">
        <v>489</v>
      </c>
      <c r="D193" s="148" t="s">
        <v>66</v>
      </c>
      <c r="E193" s="146" t="s">
        <v>494</v>
      </c>
      <c r="F193" s="146" t="s">
        <v>163</v>
      </c>
      <c r="G193" s="146" t="s">
        <v>520</v>
      </c>
      <c r="H193" s="146" t="s">
        <v>521</v>
      </c>
      <c r="I193" s="108" t="s">
        <v>522</v>
      </c>
      <c r="J193" s="158" t="s">
        <v>523</v>
      </c>
      <c r="K193" s="99" t="s">
        <v>2684</v>
      </c>
      <c r="L193" s="146" t="s">
        <v>2649</v>
      </c>
      <c r="M193" s="147">
        <v>40499</v>
      </c>
      <c r="N193" s="150"/>
      <c r="O193" s="148" t="s">
        <v>90</v>
      </c>
      <c r="P193" s="151"/>
      <c r="Q193" s="152"/>
      <c r="R193" s="151"/>
      <c r="S193" s="148" t="str">
        <f t="shared" si="14"/>
        <v>A</v>
      </c>
      <c r="T193" s="148">
        <f t="shared" si="15"/>
      </c>
      <c r="U193" s="148">
        <f t="shared" si="16"/>
      </c>
      <c r="V193" s="148">
        <f t="shared" si="17"/>
      </c>
      <c r="W193" s="148">
        <f t="shared" si="18"/>
      </c>
      <c r="X193" s="148">
        <f t="shared" si="19"/>
      </c>
      <c r="Y193" s="152"/>
      <c r="Z193" s="175">
        <f t="shared" si="20"/>
      </c>
    </row>
    <row r="194" spans="1:26" ht="76.5">
      <c r="A194" s="20">
        <v>193</v>
      </c>
      <c r="B194" s="14" t="s">
        <v>488</v>
      </c>
      <c r="C194" s="14" t="s">
        <v>489</v>
      </c>
      <c r="D194" s="20" t="s">
        <v>65</v>
      </c>
      <c r="E194" s="40" t="s">
        <v>524</v>
      </c>
      <c r="F194" s="40" t="s">
        <v>450</v>
      </c>
      <c r="G194" s="40" t="s">
        <v>525</v>
      </c>
      <c r="H194" s="40"/>
      <c r="I194" s="63" t="s">
        <v>526</v>
      </c>
      <c r="J194" s="64" t="s">
        <v>527</v>
      </c>
      <c r="K194" s="64" t="s">
        <v>3093</v>
      </c>
      <c r="L194" s="40" t="s">
        <v>2658</v>
      </c>
      <c r="N194" s="24" t="s">
        <v>2584</v>
      </c>
      <c r="O194" s="20" t="s">
        <v>90</v>
      </c>
      <c r="P194" s="14" t="s">
        <v>3032</v>
      </c>
      <c r="S194" s="20">
        <f aca="true" t="shared" si="21" ref="S194:S257">IF(D194="E",L194,"")</f>
      </c>
      <c r="T194" s="20" t="str">
        <f aca="true" t="shared" si="22" ref="T194:T205">IF(OR(D194="T",D194="G"),L194,"")</f>
        <v>wp</v>
      </c>
      <c r="U194" s="20">
        <f aca="true" t="shared" si="23" ref="U194:U257">IF(OR(T194="A",T194="AP",T194="R",T194="Z"),N194,"")</f>
      </c>
      <c r="V194" s="20">
        <f aca="true" t="shared" si="24" ref="V194:V257">IF(T194=0,N194,"")</f>
      </c>
      <c r="W194" s="20" t="str">
        <f aca="true" t="shared" si="25" ref="W194:W257">IF(T194="wp",N194,"")</f>
        <v>Bit Order</v>
      </c>
      <c r="X194" s="20">
        <f aca="true" t="shared" si="26" ref="X194:X257">IF(T194="rdy2vote",N194,IF(T194="rdy2vote2",N194,""))</f>
      </c>
      <c r="Z194" s="174" t="str">
        <f aca="true" t="shared" si="27" ref="Z194:Z257">IF(OR(T194="rdy2vote",T194="wp"),P194,"")</f>
        <v>Seibert</v>
      </c>
    </row>
    <row r="195" spans="1:26" ht="89.25">
      <c r="A195" s="148">
        <v>194</v>
      </c>
      <c r="B195" s="149" t="s">
        <v>2118</v>
      </c>
      <c r="C195" s="149" t="s">
        <v>1149</v>
      </c>
      <c r="D195" s="148" t="s">
        <v>66</v>
      </c>
      <c r="E195" s="148">
        <v>3</v>
      </c>
      <c r="F195" s="148"/>
      <c r="G195" s="148">
        <v>3</v>
      </c>
      <c r="H195" s="148">
        <v>12</v>
      </c>
      <c r="I195" s="149" t="s">
        <v>2119</v>
      </c>
      <c r="J195" s="149" t="s">
        <v>2120</v>
      </c>
      <c r="K195" s="149" t="s">
        <v>2684</v>
      </c>
      <c r="L195" s="146" t="s">
        <v>2649</v>
      </c>
      <c r="M195" s="147">
        <v>40491</v>
      </c>
      <c r="N195" s="150"/>
      <c r="O195" s="148" t="s">
        <v>421</v>
      </c>
      <c r="P195" s="151"/>
      <c r="Q195" s="152"/>
      <c r="R195" s="151"/>
      <c r="S195" s="148" t="str">
        <f t="shared" si="21"/>
        <v>A</v>
      </c>
      <c r="T195" s="148">
        <f t="shared" si="22"/>
      </c>
      <c r="U195" s="148">
        <f t="shared" si="23"/>
      </c>
      <c r="V195" s="148">
        <f t="shared" si="24"/>
      </c>
      <c r="W195" s="148">
        <f t="shared" si="25"/>
      </c>
      <c r="X195" s="148">
        <f t="shared" si="26"/>
      </c>
      <c r="Y195" s="152"/>
      <c r="Z195" s="175">
        <f t="shared" si="27"/>
      </c>
    </row>
    <row r="196" spans="1:26" ht="63.75">
      <c r="A196" s="148">
        <v>195</v>
      </c>
      <c r="B196" s="149" t="s">
        <v>2118</v>
      </c>
      <c r="C196" s="149" t="s">
        <v>1149</v>
      </c>
      <c r="D196" s="148" t="s">
        <v>66</v>
      </c>
      <c r="E196" s="148">
        <v>5</v>
      </c>
      <c r="F196" s="148"/>
      <c r="G196" s="148">
        <v>4</v>
      </c>
      <c r="H196" s="148">
        <v>20</v>
      </c>
      <c r="I196" s="149" t="s">
        <v>2121</v>
      </c>
      <c r="J196" s="149" t="s">
        <v>2122</v>
      </c>
      <c r="K196" s="149" t="s">
        <v>2684</v>
      </c>
      <c r="L196" s="146" t="s">
        <v>2649</v>
      </c>
      <c r="M196" s="147">
        <v>40491</v>
      </c>
      <c r="N196" s="150"/>
      <c r="O196" s="148" t="s">
        <v>421</v>
      </c>
      <c r="P196" s="151"/>
      <c r="Q196" s="152"/>
      <c r="R196" s="151"/>
      <c r="S196" s="148" t="str">
        <f t="shared" si="21"/>
        <v>A</v>
      </c>
      <c r="T196" s="148">
        <f t="shared" si="22"/>
      </c>
      <c r="U196" s="148">
        <f t="shared" si="23"/>
      </c>
      <c r="V196" s="148">
        <f t="shared" si="24"/>
      </c>
      <c r="W196" s="148">
        <f t="shared" si="25"/>
      </c>
      <c r="X196" s="148">
        <f t="shared" si="26"/>
      </c>
      <c r="Y196" s="152"/>
      <c r="Z196" s="175">
        <f t="shared" si="27"/>
      </c>
    </row>
    <row r="197" spans="1:26" ht="127.5">
      <c r="A197" s="148">
        <v>196</v>
      </c>
      <c r="B197" s="149" t="s">
        <v>2118</v>
      </c>
      <c r="C197" s="149" t="s">
        <v>1149</v>
      </c>
      <c r="D197" s="148" t="s">
        <v>65</v>
      </c>
      <c r="E197" s="148">
        <v>6</v>
      </c>
      <c r="F197" s="148" t="s">
        <v>109</v>
      </c>
      <c r="G197" s="148">
        <v>13</v>
      </c>
      <c r="H197" s="148">
        <v>30</v>
      </c>
      <c r="I197" s="149" t="s">
        <v>2123</v>
      </c>
      <c r="J197" s="149" t="s">
        <v>2124</v>
      </c>
      <c r="K197" s="149" t="s">
        <v>2684</v>
      </c>
      <c r="L197" s="146" t="s">
        <v>2649</v>
      </c>
      <c r="M197" s="147">
        <v>40491</v>
      </c>
      <c r="N197" s="94" t="s">
        <v>2626</v>
      </c>
      <c r="O197" s="148" t="s">
        <v>421</v>
      </c>
      <c r="P197" s="151"/>
      <c r="Q197" s="152"/>
      <c r="R197" s="151"/>
      <c r="S197" s="148">
        <f t="shared" si="21"/>
      </c>
      <c r="T197" s="148" t="str">
        <f t="shared" si="22"/>
        <v>A</v>
      </c>
      <c r="U197" s="148" t="str">
        <f t="shared" si="23"/>
        <v>Easy</v>
      </c>
      <c r="V197" s="148">
        <f t="shared" si="24"/>
      </c>
      <c r="W197" s="148">
        <f t="shared" si="25"/>
      </c>
      <c r="X197" s="148">
        <f t="shared" si="26"/>
      </c>
      <c r="Y197" s="147"/>
      <c r="Z197" s="175">
        <f t="shared" si="27"/>
      </c>
    </row>
    <row r="198" spans="1:26" ht="127.5">
      <c r="A198" s="148">
        <v>197</v>
      </c>
      <c r="B198" s="149" t="s">
        <v>2118</v>
      </c>
      <c r="C198" s="149" t="s">
        <v>1149</v>
      </c>
      <c r="D198" s="148" t="s">
        <v>66</v>
      </c>
      <c r="E198" s="148">
        <v>6</v>
      </c>
      <c r="F198" s="148" t="s">
        <v>133</v>
      </c>
      <c r="G198" s="148">
        <v>16</v>
      </c>
      <c r="H198" s="148">
        <v>19</v>
      </c>
      <c r="I198" s="149" t="s">
        <v>2125</v>
      </c>
      <c r="J198" s="149" t="s">
        <v>2126</v>
      </c>
      <c r="K198" s="164" t="s">
        <v>2775</v>
      </c>
      <c r="L198" s="146" t="s">
        <v>2610</v>
      </c>
      <c r="M198" s="147">
        <v>40492</v>
      </c>
      <c r="N198" s="150"/>
      <c r="O198" s="148" t="s">
        <v>421</v>
      </c>
      <c r="P198" s="151"/>
      <c r="Q198" s="152"/>
      <c r="R198" s="151"/>
      <c r="S198" s="148" t="str">
        <f t="shared" si="21"/>
        <v>AP</v>
      </c>
      <c r="T198" s="148">
        <f t="shared" si="22"/>
      </c>
      <c r="U198" s="148">
        <f t="shared" si="23"/>
      </c>
      <c r="V198" s="148">
        <f t="shared" si="24"/>
      </c>
      <c r="W198" s="148">
        <f t="shared" si="25"/>
      </c>
      <c r="X198" s="148">
        <f t="shared" si="26"/>
      </c>
      <c r="Y198" s="152"/>
      <c r="Z198" s="175">
        <f t="shared" si="27"/>
      </c>
    </row>
    <row r="199" spans="1:26" ht="25.5">
      <c r="A199" s="148">
        <v>198</v>
      </c>
      <c r="B199" s="149" t="s">
        <v>2118</v>
      </c>
      <c r="C199" s="149" t="s">
        <v>1149</v>
      </c>
      <c r="D199" s="148" t="s">
        <v>66</v>
      </c>
      <c r="E199" s="148">
        <v>6</v>
      </c>
      <c r="F199" s="148" t="s">
        <v>133</v>
      </c>
      <c r="G199" s="148">
        <v>16</v>
      </c>
      <c r="H199" s="148">
        <v>9</v>
      </c>
      <c r="I199" s="149" t="s">
        <v>2127</v>
      </c>
      <c r="J199" s="149" t="s">
        <v>2128</v>
      </c>
      <c r="K199" s="164" t="s">
        <v>2684</v>
      </c>
      <c r="L199" s="146" t="s">
        <v>2649</v>
      </c>
      <c r="M199" s="147">
        <v>40492</v>
      </c>
      <c r="N199" s="150"/>
      <c r="O199" s="148" t="s">
        <v>421</v>
      </c>
      <c r="P199" s="151"/>
      <c r="Q199" s="152"/>
      <c r="R199" s="151"/>
      <c r="S199" s="148" t="str">
        <f t="shared" si="21"/>
        <v>A</v>
      </c>
      <c r="T199" s="148">
        <f t="shared" si="22"/>
      </c>
      <c r="U199" s="148">
        <f t="shared" si="23"/>
      </c>
      <c r="V199" s="148">
        <f t="shared" si="24"/>
      </c>
      <c r="W199" s="148">
        <f t="shared" si="25"/>
      </c>
      <c r="X199" s="148">
        <f t="shared" si="26"/>
      </c>
      <c r="Y199" s="152"/>
      <c r="Z199" s="175">
        <f t="shared" si="27"/>
      </c>
    </row>
    <row r="200" spans="1:26" ht="76.5">
      <c r="A200" s="148">
        <v>199</v>
      </c>
      <c r="B200" s="149" t="s">
        <v>2118</v>
      </c>
      <c r="C200" s="149" t="s">
        <v>1149</v>
      </c>
      <c r="D200" s="148" t="s">
        <v>66</v>
      </c>
      <c r="E200" s="148">
        <v>6</v>
      </c>
      <c r="F200" s="148" t="s">
        <v>687</v>
      </c>
      <c r="G200" s="148">
        <v>20</v>
      </c>
      <c r="H200" s="148">
        <v>31</v>
      </c>
      <c r="I200" s="149" t="s">
        <v>2129</v>
      </c>
      <c r="J200" s="149" t="s">
        <v>2130</v>
      </c>
      <c r="K200" s="164" t="s">
        <v>2861</v>
      </c>
      <c r="L200" s="146" t="s">
        <v>2610</v>
      </c>
      <c r="M200" s="147">
        <v>40493</v>
      </c>
      <c r="N200" s="150"/>
      <c r="O200" s="148" t="s">
        <v>421</v>
      </c>
      <c r="P200" s="151"/>
      <c r="Q200" s="152"/>
      <c r="R200" s="151"/>
      <c r="S200" s="148" t="str">
        <f t="shared" si="21"/>
        <v>AP</v>
      </c>
      <c r="T200" s="148">
        <f t="shared" si="22"/>
      </c>
      <c r="U200" s="148">
        <f t="shared" si="23"/>
      </c>
      <c r="V200" s="148">
        <f t="shared" si="24"/>
      </c>
      <c r="W200" s="148">
        <f t="shared" si="25"/>
      </c>
      <c r="X200" s="148">
        <f t="shared" si="26"/>
      </c>
      <c r="Y200" s="152"/>
      <c r="Z200" s="175">
        <f t="shared" si="27"/>
      </c>
    </row>
    <row r="201" spans="1:26" ht="102">
      <c r="A201" s="20">
        <v>200</v>
      </c>
      <c r="B201" s="13" t="s">
        <v>2118</v>
      </c>
      <c r="C201" s="13" t="s">
        <v>1149</v>
      </c>
      <c r="D201" s="17" t="s">
        <v>66</v>
      </c>
      <c r="E201" s="17">
        <v>6</v>
      </c>
      <c r="F201" s="17" t="s">
        <v>687</v>
      </c>
      <c r="G201" s="17">
        <v>30</v>
      </c>
      <c r="H201" s="17">
        <v>2</v>
      </c>
      <c r="I201" s="13" t="s">
        <v>2131</v>
      </c>
      <c r="J201" s="13" t="s">
        <v>2132</v>
      </c>
      <c r="K201" s="13" t="s">
        <v>2925</v>
      </c>
      <c r="L201" s="41"/>
      <c r="M201" s="52"/>
      <c r="N201" s="22"/>
      <c r="O201" s="17" t="s">
        <v>421</v>
      </c>
      <c r="P201" s="47"/>
      <c r="Q201" s="48"/>
      <c r="R201" s="47"/>
      <c r="S201" s="20">
        <f t="shared" si="21"/>
        <v>0</v>
      </c>
      <c r="T201" s="20">
        <f t="shared" si="22"/>
      </c>
      <c r="U201" s="20">
        <f t="shared" si="23"/>
      </c>
      <c r="V201" s="20">
        <f t="shared" si="24"/>
      </c>
      <c r="W201" s="20">
        <f t="shared" si="25"/>
      </c>
      <c r="X201" s="20">
        <f t="shared" si="26"/>
      </c>
      <c r="Y201" s="48"/>
      <c r="Z201" s="174">
        <f t="shared" si="27"/>
      </c>
    </row>
    <row r="202" spans="1:26" ht="114.75">
      <c r="A202" s="148">
        <v>201</v>
      </c>
      <c r="B202" s="149" t="s">
        <v>2118</v>
      </c>
      <c r="C202" s="149" t="s">
        <v>1149</v>
      </c>
      <c r="D202" s="148" t="s">
        <v>66</v>
      </c>
      <c r="E202" s="148">
        <v>6</v>
      </c>
      <c r="F202" s="148" t="s">
        <v>140</v>
      </c>
      <c r="G202" s="148">
        <v>31</v>
      </c>
      <c r="H202" s="148">
        <v>12</v>
      </c>
      <c r="I202" s="149" t="s">
        <v>2133</v>
      </c>
      <c r="J202" s="149" t="s">
        <v>2134</v>
      </c>
      <c r="K202" s="164" t="s">
        <v>2684</v>
      </c>
      <c r="L202" s="146" t="s">
        <v>2649</v>
      </c>
      <c r="M202" s="147">
        <v>40504</v>
      </c>
      <c r="N202" s="150"/>
      <c r="O202" s="148" t="s">
        <v>421</v>
      </c>
      <c r="P202" s="151"/>
      <c r="Q202" s="152"/>
      <c r="R202" s="151"/>
      <c r="S202" s="148" t="str">
        <f t="shared" si="21"/>
        <v>A</v>
      </c>
      <c r="T202" s="148">
        <f t="shared" si="22"/>
      </c>
      <c r="U202" s="148">
        <f t="shared" si="23"/>
      </c>
      <c r="V202" s="148">
        <f t="shared" si="24"/>
      </c>
      <c r="W202" s="148">
        <f t="shared" si="25"/>
      </c>
      <c r="X202" s="148">
        <f t="shared" si="26"/>
      </c>
      <c r="Y202" s="152"/>
      <c r="Z202" s="175">
        <f t="shared" si="27"/>
      </c>
    </row>
    <row r="203" spans="1:26" ht="216.75">
      <c r="A203" s="20">
        <v>202</v>
      </c>
      <c r="B203" s="14" t="s">
        <v>2118</v>
      </c>
      <c r="C203" s="14" t="s">
        <v>1149</v>
      </c>
      <c r="D203" s="20" t="s">
        <v>65</v>
      </c>
      <c r="E203" s="20">
        <v>6</v>
      </c>
      <c r="F203" s="20" t="s">
        <v>136</v>
      </c>
      <c r="G203" s="20">
        <v>32</v>
      </c>
      <c r="H203" s="20">
        <v>5</v>
      </c>
      <c r="I203" s="14" t="s">
        <v>2135</v>
      </c>
      <c r="J203" s="14" t="s">
        <v>2136</v>
      </c>
      <c r="K203" s="14" t="s">
        <v>3114</v>
      </c>
      <c r="L203" s="40" t="s">
        <v>2610</v>
      </c>
      <c r="M203" s="51">
        <v>40561</v>
      </c>
      <c r="N203" s="24" t="s">
        <v>3073</v>
      </c>
      <c r="O203" s="20" t="s">
        <v>421</v>
      </c>
      <c r="P203" s="44"/>
      <c r="S203" s="20">
        <f t="shared" si="21"/>
      </c>
      <c r="T203" s="20" t="str">
        <f t="shared" si="22"/>
        <v>AP</v>
      </c>
      <c r="U203" s="20" t="str">
        <f t="shared" si="23"/>
        <v>PD-DATA</v>
      </c>
      <c r="V203" s="20">
        <f t="shared" si="24"/>
      </c>
      <c r="W203" s="20">
        <f t="shared" si="25"/>
      </c>
      <c r="X203" s="20">
        <f t="shared" si="26"/>
      </c>
      <c r="Z203" s="174">
        <f t="shared" si="27"/>
      </c>
    </row>
    <row r="204" spans="1:26" ht="140.25">
      <c r="A204" s="20">
        <v>203</v>
      </c>
      <c r="B204" s="14" t="s">
        <v>2118</v>
      </c>
      <c r="C204" s="14" t="s">
        <v>1149</v>
      </c>
      <c r="D204" s="20" t="s">
        <v>65</v>
      </c>
      <c r="E204" s="20">
        <v>6</v>
      </c>
      <c r="F204" s="20" t="s">
        <v>136</v>
      </c>
      <c r="G204" s="20">
        <v>32</v>
      </c>
      <c r="H204" s="20">
        <v>7</v>
      </c>
      <c r="I204" s="14" t="s">
        <v>2137</v>
      </c>
      <c r="J204" s="14" t="s">
        <v>2138</v>
      </c>
      <c r="K204" s="14" t="s">
        <v>3114</v>
      </c>
      <c r="L204" s="40" t="s">
        <v>2610</v>
      </c>
      <c r="M204" s="51">
        <v>40561</v>
      </c>
      <c r="N204" s="24" t="s">
        <v>3073</v>
      </c>
      <c r="O204" s="20" t="s">
        <v>421</v>
      </c>
      <c r="P204" s="44"/>
      <c r="S204" s="20">
        <f t="shared" si="21"/>
      </c>
      <c r="T204" s="20" t="str">
        <f t="shared" si="22"/>
        <v>AP</v>
      </c>
      <c r="U204" s="20" t="str">
        <f t="shared" si="23"/>
        <v>PD-DATA</v>
      </c>
      <c r="V204" s="20">
        <f t="shared" si="24"/>
      </c>
      <c r="W204" s="20">
        <f t="shared" si="25"/>
      </c>
      <c r="X204" s="20">
        <f t="shared" si="26"/>
      </c>
      <c r="Z204" s="174">
        <f t="shared" si="27"/>
      </c>
    </row>
    <row r="205" spans="1:27" ht="395.25">
      <c r="A205" s="20">
        <v>204</v>
      </c>
      <c r="B205" s="13" t="s">
        <v>2118</v>
      </c>
      <c r="C205" s="13" t="s">
        <v>1149</v>
      </c>
      <c r="D205" s="17" t="s">
        <v>65</v>
      </c>
      <c r="E205" s="17">
        <v>6</v>
      </c>
      <c r="F205" s="17" t="s">
        <v>513</v>
      </c>
      <c r="G205" s="17">
        <v>67</v>
      </c>
      <c r="H205" s="17">
        <v>42</v>
      </c>
      <c r="I205" s="13" t="s">
        <v>2139</v>
      </c>
      <c r="J205" s="13" t="s">
        <v>2140</v>
      </c>
      <c r="K205" s="14" t="s">
        <v>2846</v>
      </c>
      <c r="L205" s="40" t="s">
        <v>2658</v>
      </c>
      <c r="M205" s="52"/>
      <c r="N205" s="22" t="s">
        <v>2643</v>
      </c>
      <c r="O205" s="17" t="s">
        <v>90</v>
      </c>
      <c r="P205" s="14" t="s">
        <v>2663</v>
      </c>
      <c r="Q205" s="48"/>
      <c r="R205" s="47"/>
      <c r="S205" s="20">
        <f t="shared" si="21"/>
      </c>
      <c r="T205" s="20" t="str">
        <f t="shared" si="22"/>
        <v>wp</v>
      </c>
      <c r="U205" s="20">
        <f t="shared" si="23"/>
      </c>
      <c r="V205" s="20">
        <f t="shared" si="24"/>
      </c>
      <c r="W205" s="20" t="str">
        <f t="shared" si="25"/>
        <v>Mode Switch</v>
      </c>
      <c r="X205" s="20">
        <f t="shared" si="26"/>
      </c>
      <c r="Y205" s="51">
        <v>40492</v>
      </c>
      <c r="Z205" s="174" t="str">
        <f t="shared" si="27"/>
        <v>Chang</v>
      </c>
      <c r="AA205" s="44" t="s">
        <v>2828</v>
      </c>
    </row>
    <row r="206" spans="1:28" ht="165.75">
      <c r="A206" s="20">
        <v>205</v>
      </c>
      <c r="B206" s="14" t="s">
        <v>2118</v>
      </c>
      <c r="C206" s="14" t="s">
        <v>1149</v>
      </c>
      <c r="D206" s="20" t="s">
        <v>65</v>
      </c>
      <c r="E206" s="20">
        <v>6</v>
      </c>
      <c r="F206" s="20" t="s">
        <v>143</v>
      </c>
      <c r="G206" s="20">
        <v>32</v>
      </c>
      <c r="H206" s="20">
        <v>38</v>
      </c>
      <c r="I206" s="14" t="s">
        <v>2141</v>
      </c>
      <c r="J206" s="14" t="s">
        <v>2142</v>
      </c>
      <c r="K206" s="14" t="s">
        <v>3112</v>
      </c>
      <c r="L206" s="40" t="s">
        <v>2610</v>
      </c>
      <c r="M206" s="51">
        <v>40561</v>
      </c>
      <c r="N206" s="24" t="s">
        <v>2615</v>
      </c>
      <c r="O206" s="20" t="s">
        <v>421</v>
      </c>
      <c r="P206" s="44"/>
      <c r="S206" s="20">
        <f t="shared" si="21"/>
      </c>
      <c r="T206" s="20" t="s">
        <v>2658</v>
      </c>
      <c r="U206" s="20">
        <f t="shared" si="23"/>
      </c>
      <c r="V206" s="20">
        <f t="shared" si="24"/>
      </c>
      <c r="W206" s="20" t="str">
        <f t="shared" si="25"/>
        <v>OQPSK</v>
      </c>
      <c r="X206" s="20">
        <f t="shared" si="26"/>
      </c>
      <c r="Z206" s="174">
        <f t="shared" si="27"/>
        <v>0</v>
      </c>
      <c r="AB206" s="20" t="s">
        <v>3146</v>
      </c>
    </row>
    <row r="207" spans="1:28" ht="76.5">
      <c r="A207" s="20">
        <v>206</v>
      </c>
      <c r="B207" s="14" t="s">
        <v>2118</v>
      </c>
      <c r="C207" s="14" t="s">
        <v>1149</v>
      </c>
      <c r="D207" s="20" t="s">
        <v>65</v>
      </c>
      <c r="E207" s="20">
        <v>6</v>
      </c>
      <c r="F207" s="20" t="s">
        <v>143</v>
      </c>
      <c r="G207" s="20">
        <v>32</v>
      </c>
      <c r="H207" s="20">
        <v>41</v>
      </c>
      <c r="I207" s="14" t="s">
        <v>2143</v>
      </c>
      <c r="J207" s="14" t="s">
        <v>2144</v>
      </c>
      <c r="K207" s="14" t="s">
        <v>3112</v>
      </c>
      <c r="L207" s="40" t="s">
        <v>2610</v>
      </c>
      <c r="M207" s="51">
        <v>40561</v>
      </c>
      <c r="N207" s="24" t="s">
        <v>2615</v>
      </c>
      <c r="O207" s="20" t="s">
        <v>421</v>
      </c>
      <c r="P207" s="44"/>
      <c r="S207" s="20">
        <f t="shared" si="21"/>
      </c>
      <c r="T207" s="20" t="str">
        <f aca="true" t="shared" si="28" ref="T207:T270">IF(OR(D207="T",D207="G"),L207,"")</f>
        <v>AP</v>
      </c>
      <c r="U207" s="20" t="str">
        <f t="shared" si="23"/>
        <v>OQPSK</v>
      </c>
      <c r="V207" s="20">
        <f t="shared" si="24"/>
      </c>
      <c r="W207" s="20">
        <f t="shared" si="25"/>
      </c>
      <c r="X207" s="20">
        <f t="shared" si="26"/>
      </c>
      <c r="Z207" s="174">
        <f t="shared" si="27"/>
      </c>
      <c r="AB207" s="20" t="s">
        <v>3146</v>
      </c>
    </row>
    <row r="208" spans="1:26" ht="267.75">
      <c r="A208" s="148">
        <v>207</v>
      </c>
      <c r="B208" s="149" t="s">
        <v>2118</v>
      </c>
      <c r="C208" s="149" t="s">
        <v>1149</v>
      </c>
      <c r="D208" s="148" t="s">
        <v>66</v>
      </c>
      <c r="E208" s="148">
        <v>6</v>
      </c>
      <c r="F208" s="148" t="s">
        <v>148</v>
      </c>
      <c r="G208" s="148">
        <v>34</v>
      </c>
      <c r="H208" s="148">
        <v>2</v>
      </c>
      <c r="I208" s="149" t="s">
        <v>2145</v>
      </c>
      <c r="J208" s="149" t="s">
        <v>2146</v>
      </c>
      <c r="K208" s="164" t="s">
        <v>2980</v>
      </c>
      <c r="L208" s="146" t="s">
        <v>2610</v>
      </c>
      <c r="M208" s="147">
        <v>40548</v>
      </c>
      <c r="N208" s="150"/>
      <c r="O208" s="148" t="s">
        <v>421</v>
      </c>
      <c r="P208" s="151"/>
      <c r="Q208" s="152"/>
      <c r="R208" s="151"/>
      <c r="S208" s="148" t="str">
        <f t="shared" si="21"/>
        <v>AP</v>
      </c>
      <c r="T208" s="148">
        <f t="shared" si="28"/>
      </c>
      <c r="U208" s="148">
        <f t="shared" si="23"/>
      </c>
      <c r="V208" s="148">
        <f t="shared" si="24"/>
      </c>
      <c r="W208" s="148">
        <f t="shared" si="25"/>
      </c>
      <c r="X208" s="148">
        <f t="shared" si="26"/>
      </c>
      <c r="Y208" s="152"/>
      <c r="Z208" s="175">
        <f t="shared" si="27"/>
      </c>
    </row>
    <row r="209" spans="1:26" ht="153">
      <c r="A209" s="20">
        <v>208</v>
      </c>
      <c r="B209" s="14" t="s">
        <v>2118</v>
      </c>
      <c r="C209" s="14" t="s">
        <v>1149</v>
      </c>
      <c r="D209" s="20" t="s">
        <v>65</v>
      </c>
      <c r="E209" s="20">
        <v>6</v>
      </c>
      <c r="F209" s="20" t="s">
        <v>554</v>
      </c>
      <c r="G209" s="20">
        <v>35</v>
      </c>
      <c r="H209" s="20">
        <v>29</v>
      </c>
      <c r="I209" s="14" t="s">
        <v>2147</v>
      </c>
      <c r="J209" s="14" t="s">
        <v>2148</v>
      </c>
      <c r="K209" s="14" t="s">
        <v>3112</v>
      </c>
      <c r="L209" s="40" t="s">
        <v>2610</v>
      </c>
      <c r="M209" s="51">
        <v>40561</v>
      </c>
      <c r="N209" s="24" t="s">
        <v>3073</v>
      </c>
      <c r="O209" s="20" t="s">
        <v>421</v>
      </c>
      <c r="P209" s="44"/>
      <c r="S209" s="20">
        <f t="shared" si="21"/>
      </c>
      <c r="T209" s="20" t="str">
        <f t="shared" si="28"/>
        <v>AP</v>
      </c>
      <c r="U209" s="20" t="str">
        <f t="shared" si="23"/>
        <v>PD-DATA</v>
      </c>
      <c r="V209" s="20">
        <f t="shared" si="24"/>
      </c>
      <c r="W209" s="20">
        <f t="shared" si="25"/>
      </c>
      <c r="X209" s="20">
        <f t="shared" si="26"/>
      </c>
      <c r="Z209" s="174">
        <f t="shared" si="27"/>
      </c>
    </row>
    <row r="210" spans="1:26" ht="229.5">
      <c r="A210" s="20">
        <v>209</v>
      </c>
      <c r="B210" s="13" t="s">
        <v>2118</v>
      </c>
      <c r="C210" s="13" t="s">
        <v>1149</v>
      </c>
      <c r="D210" s="17" t="s">
        <v>419</v>
      </c>
      <c r="E210" s="17">
        <v>6</v>
      </c>
      <c r="F210" s="17" t="s">
        <v>1309</v>
      </c>
      <c r="G210" s="17">
        <v>36</v>
      </c>
      <c r="H210" s="17">
        <v>1</v>
      </c>
      <c r="I210" s="13" t="s">
        <v>2149</v>
      </c>
      <c r="J210" s="13" t="s">
        <v>2150</v>
      </c>
      <c r="K210" s="13" t="s">
        <v>3040</v>
      </c>
      <c r="L210" s="40" t="s">
        <v>2610</v>
      </c>
      <c r="M210" s="51">
        <v>40561</v>
      </c>
      <c r="N210" s="22" t="s">
        <v>2621</v>
      </c>
      <c r="O210" s="17" t="s">
        <v>90</v>
      </c>
      <c r="P210" s="47"/>
      <c r="Q210" s="48"/>
      <c r="R210" s="47"/>
      <c r="S210" s="20">
        <f t="shared" si="21"/>
      </c>
      <c r="T210" s="20" t="str">
        <f t="shared" si="28"/>
        <v>AP</v>
      </c>
      <c r="U210" s="20" t="str">
        <f t="shared" si="23"/>
        <v>Easy</v>
      </c>
      <c r="V210" s="20">
        <f t="shared" si="24"/>
      </c>
      <c r="W210" s="20">
        <f t="shared" si="25"/>
      </c>
      <c r="X210" s="20">
        <f t="shared" si="26"/>
      </c>
      <c r="Y210" s="52"/>
      <c r="Z210" s="174">
        <f t="shared" si="27"/>
      </c>
    </row>
    <row r="211" spans="1:26" ht="140.25">
      <c r="A211" s="20">
        <v>210</v>
      </c>
      <c r="B211" s="13" t="s">
        <v>2118</v>
      </c>
      <c r="C211" s="13" t="s">
        <v>1149</v>
      </c>
      <c r="D211" s="17" t="s">
        <v>65</v>
      </c>
      <c r="E211" s="17">
        <v>6</v>
      </c>
      <c r="F211" s="17" t="s">
        <v>730</v>
      </c>
      <c r="G211" s="17">
        <v>37</v>
      </c>
      <c r="H211" s="17">
        <v>1</v>
      </c>
      <c r="I211" s="13" t="s">
        <v>2151</v>
      </c>
      <c r="J211" s="13" t="s">
        <v>2152</v>
      </c>
      <c r="K211" s="13" t="s">
        <v>3043</v>
      </c>
      <c r="L211" s="40" t="s">
        <v>2610</v>
      </c>
      <c r="M211" s="51">
        <v>40561</v>
      </c>
      <c r="N211" s="22" t="s">
        <v>2621</v>
      </c>
      <c r="O211" s="17" t="s">
        <v>421</v>
      </c>
      <c r="P211" s="47"/>
      <c r="Q211" s="48"/>
      <c r="R211" s="47"/>
      <c r="S211" s="20">
        <f t="shared" si="21"/>
      </c>
      <c r="T211" s="20" t="str">
        <f t="shared" si="28"/>
        <v>AP</v>
      </c>
      <c r="U211" s="20" t="str">
        <f t="shared" si="23"/>
        <v>Easy</v>
      </c>
      <c r="V211" s="20">
        <f t="shared" si="24"/>
      </c>
      <c r="W211" s="20">
        <f t="shared" si="25"/>
      </c>
      <c r="X211" s="20">
        <f t="shared" si="26"/>
      </c>
      <c r="Y211" s="52"/>
      <c r="Z211" s="174">
        <f t="shared" si="27"/>
      </c>
    </row>
    <row r="212" spans="1:27" ht="127.5">
      <c r="A212" s="20">
        <v>211</v>
      </c>
      <c r="B212" s="13" t="s">
        <v>2118</v>
      </c>
      <c r="C212" s="13" t="s">
        <v>1149</v>
      </c>
      <c r="D212" s="17" t="s">
        <v>65</v>
      </c>
      <c r="E212" s="17">
        <v>6</v>
      </c>
      <c r="F212" s="17" t="s">
        <v>513</v>
      </c>
      <c r="G212" s="17">
        <v>68</v>
      </c>
      <c r="H212" s="17">
        <v>2</v>
      </c>
      <c r="I212" s="13" t="s">
        <v>2153</v>
      </c>
      <c r="J212" s="13" t="s">
        <v>2154</v>
      </c>
      <c r="K212" s="14" t="s">
        <v>3143</v>
      </c>
      <c r="L212" s="40" t="s">
        <v>2610</v>
      </c>
      <c r="M212" s="51">
        <v>40561</v>
      </c>
      <c r="N212" s="22" t="s">
        <v>2643</v>
      </c>
      <c r="O212" s="17" t="s">
        <v>90</v>
      </c>
      <c r="P212" s="14" t="s">
        <v>2663</v>
      </c>
      <c r="Q212" s="48"/>
      <c r="R212" s="47"/>
      <c r="S212" s="20">
        <f t="shared" si="21"/>
      </c>
      <c r="T212" s="20" t="str">
        <f t="shared" si="28"/>
        <v>AP</v>
      </c>
      <c r="U212" s="20" t="str">
        <f t="shared" si="23"/>
        <v>Mode Switch</v>
      </c>
      <c r="V212" s="20">
        <f t="shared" si="24"/>
      </c>
      <c r="W212" s="20">
        <f t="shared" si="25"/>
      </c>
      <c r="X212" s="20">
        <f t="shared" si="26"/>
      </c>
      <c r="Y212" s="51">
        <v>40492</v>
      </c>
      <c r="Z212" s="174">
        <f t="shared" si="27"/>
      </c>
      <c r="AA212" s="44" t="s">
        <v>2828</v>
      </c>
    </row>
    <row r="213" spans="1:26" ht="38.25">
      <c r="A213" s="148">
        <v>212</v>
      </c>
      <c r="B213" s="149" t="s">
        <v>2118</v>
      </c>
      <c r="C213" s="149" t="s">
        <v>1149</v>
      </c>
      <c r="D213" s="148" t="s">
        <v>66</v>
      </c>
      <c r="E213" s="148">
        <v>6</v>
      </c>
      <c r="F213" s="148" t="s">
        <v>2155</v>
      </c>
      <c r="G213" s="148">
        <v>38</v>
      </c>
      <c r="H213" s="148">
        <v>15</v>
      </c>
      <c r="I213" s="149" t="s">
        <v>2156</v>
      </c>
      <c r="J213" s="149" t="s">
        <v>2157</v>
      </c>
      <c r="K213" s="164" t="s">
        <v>2865</v>
      </c>
      <c r="L213" s="146" t="s">
        <v>2610</v>
      </c>
      <c r="M213" s="147">
        <v>40493</v>
      </c>
      <c r="N213" s="150"/>
      <c r="O213" s="148" t="s">
        <v>421</v>
      </c>
      <c r="P213" s="151"/>
      <c r="Q213" s="152"/>
      <c r="R213" s="151"/>
      <c r="S213" s="148" t="str">
        <f t="shared" si="21"/>
        <v>AP</v>
      </c>
      <c r="T213" s="148">
        <f t="shared" si="28"/>
      </c>
      <c r="U213" s="148">
        <f t="shared" si="23"/>
      </c>
      <c r="V213" s="148">
        <f t="shared" si="24"/>
      </c>
      <c r="W213" s="148">
        <f t="shared" si="25"/>
      </c>
      <c r="X213" s="148">
        <f t="shared" si="26"/>
      </c>
      <c r="Y213" s="152"/>
      <c r="Z213" s="175">
        <f t="shared" si="27"/>
      </c>
    </row>
    <row r="214" spans="1:27" ht="76.5">
      <c r="A214" s="20">
        <v>213</v>
      </c>
      <c r="B214" s="13" t="s">
        <v>2118</v>
      </c>
      <c r="C214" s="13" t="s">
        <v>1149</v>
      </c>
      <c r="D214" s="17" t="s">
        <v>65</v>
      </c>
      <c r="E214" s="17">
        <v>6</v>
      </c>
      <c r="F214" s="17" t="s">
        <v>513</v>
      </c>
      <c r="G214" s="17">
        <v>67</v>
      </c>
      <c r="H214" s="17">
        <v>49</v>
      </c>
      <c r="I214" s="13" t="s">
        <v>2158</v>
      </c>
      <c r="J214" s="13" t="s">
        <v>2159</v>
      </c>
      <c r="K214" s="14" t="s">
        <v>2849</v>
      </c>
      <c r="L214" s="40" t="s">
        <v>2610</v>
      </c>
      <c r="M214" s="51">
        <v>40561</v>
      </c>
      <c r="N214" s="22" t="s">
        <v>2643</v>
      </c>
      <c r="O214" s="17" t="s">
        <v>90</v>
      </c>
      <c r="P214" s="14" t="s">
        <v>2663</v>
      </c>
      <c r="Q214" s="48"/>
      <c r="R214" s="47"/>
      <c r="S214" s="20">
        <f t="shared" si="21"/>
      </c>
      <c r="T214" s="20" t="str">
        <f t="shared" si="28"/>
        <v>AP</v>
      </c>
      <c r="U214" s="20" t="str">
        <f t="shared" si="23"/>
        <v>Mode Switch</v>
      </c>
      <c r="V214" s="20">
        <f t="shared" si="24"/>
      </c>
      <c r="W214" s="20">
        <f t="shared" si="25"/>
      </c>
      <c r="X214" s="20">
        <f t="shared" si="26"/>
      </c>
      <c r="Y214" s="51">
        <v>40492</v>
      </c>
      <c r="Z214" s="174">
        <f t="shared" si="27"/>
      </c>
      <c r="AA214" s="44" t="s">
        <v>2828</v>
      </c>
    </row>
    <row r="215" spans="1:26" ht="102">
      <c r="A215" s="20">
        <v>214</v>
      </c>
      <c r="B215" s="13" t="s">
        <v>2118</v>
      </c>
      <c r="C215" s="13" t="s">
        <v>1149</v>
      </c>
      <c r="D215" s="17" t="s">
        <v>65</v>
      </c>
      <c r="E215" s="17">
        <v>7</v>
      </c>
      <c r="F215" s="17" t="s">
        <v>321</v>
      </c>
      <c r="G215" s="17">
        <v>131</v>
      </c>
      <c r="H215" s="17">
        <v>5</v>
      </c>
      <c r="I215" s="13" t="s">
        <v>2160</v>
      </c>
      <c r="J215" s="13" t="s">
        <v>2159</v>
      </c>
      <c r="K215" s="15"/>
      <c r="L215" s="41" t="s">
        <v>2658</v>
      </c>
      <c r="M215" s="52"/>
      <c r="N215" s="22" t="s">
        <v>3071</v>
      </c>
      <c r="O215" s="17" t="s">
        <v>421</v>
      </c>
      <c r="P215" s="13" t="s">
        <v>2671</v>
      </c>
      <c r="Q215" s="48"/>
      <c r="R215" s="47"/>
      <c r="S215" s="20">
        <f t="shared" si="21"/>
      </c>
      <c r="T215" s="20" t="str">
        <f t="shared" si="28"/>
        <v>wp</v>
      </c>
      <c r="U215" s="20">
        <f t="shared" si="23"/>
      </c>
      <c r="V215" s="20">
        <f t="shared" si="24"/>
      </c>
      <c r="W215" s="20" t="str">
        <f t="shared" si="25"/>
        <v>Time</v>
      </c>
      <c r="X215" s="20">
        <f t="shared" si="26"/>
      </c>
      <c r="Y215" s="52"/>
      <c r="Z215" s="174" t="str">
        <f t="shared" si="27"/>
        <v>Rolfe</v>
      </c>
    </row>
    <row r="216" spans="1:27" ht="140.25">
      <c r="A216" s="20">
        <v>215</v>
      </c>
      <c r="B216" s="13" t="s">
        <v>2118</v>
      </c>
      <c r="C216" s="13" t="s">
        <v>1149</v>
      </c>
      <c r="D216" s="17" t="s">
        <v>65</v>
      </c>
      <c r="E216" s="17">
        <v>6</v>
      </c>
      <c r="F216" s="17" t="s">
        <v>513</v>
      </c>
      <c r="G216" s="17">
        <v>67</v>
      </c>
      <c r="H216" s="17">
        <v>51</v>
      </c>
      <c r="I216" s="13" t="s">
        <v>2161</v>
      </c>
      <c r="J216" s="13" t="s">
        <v>2159</v>
      </c>
      <c r="K216" s="14" t="s">
        <v>2850</v>
      </c>
      <c r="L216" s="40" t="s">
        <v>2658</v>
      </c>
      <c r="M216" s="52"/>
      <c r="N216" s="22" t="s">
        <v>2643</v>
      </c>
      <c r="O216" s="17" t="s">
        <v>90</v>
      </c>
      <c r="P216" s="14" t="s">
        <v>2663</v>
      </c>
      <c r="Q216" s="48"/>
      <c r="R216" s="47"/>
      <c r="S216" s="20">
        <f t="shared" si="21"/>
      </c>
      <c r="T216" s="20" t="str">
        <f t="shared" si="28"/>
        <v>wp</v>
      </c>
      <c r="U216" s="20">
        <f t="shared" si="23"/>
      </c>
      <c r="V216" s="20">
        <f t="shared" si="24"/>
      </c>
      <c r="W216" s="20" t="str">
        <f t="shared" si="25"/>
        <v>Mode Switch</v>
      </c>
      <c r="X216" s="20">
        <f t="shared" si="26"/>
      </c>
      <c r="Y216" s="51">
        <v>40492</v>
      </c>
      <c r="Z216" s="174" t="str">
        <f t="shared" si="27"/>
        <v>Chang</v>
      </c>
      <c r="AA216" s="44" t="s">
        <v>2828</v>
      </c>
    </row>
    <row r="217" spans="1:26" ht="38.25">
      <c r="A217" s="148">
        <v>216</v>
      </c>
      <c r="B217" s="149" t="s">
        <v>2118</v>
      </c>
      <c r="C217" s="149" t="s">
        <v>1149</v>
      </c>
      <c r="D217" s="148" t="s">
        <v>66</v>
      </c>
      <c r="E217" s="148">
        <v>6</v>
      </c>
      <c r="F217" s="148" t="s">
        <v>628</v>
      </c>
      <c r="G217" s="148">
        <v>39</v>
      </c>
      <c r="H217" s="148">
        <v>30</v>
      </c>
      <c r="I217" s="149" t="s">
        <v>2162</v>
      </c>
      <c r="J217" s="149" t="s">
        <v>2124</v>
      </c>
      <c r="K217" s="164" t="s">
        <v>2684</v>
      </c>
      <c r="L217" s="146" t="s">
        <v>2649</v>
      </c>
      <c r="M217" s="147">
        <v>40493</v>
      </c>
      <c r="N217" s="150"/>
      <c r="O217" s="148" t="s">
        <v>421</v>
      </c>
      <c r="P217" s="151"/>
      <c r="Q217" s="152"/>
      <c r="R217" s="151"/>
      <c r="S217" s="148" t="str">
        <f t="shared" si="21"/>
        <v>A</v>
      </c>
      <c r="T217" s="148">
        <f t="shared" si="28"/>
      </c>
      <c r="U217" s="148">
        <f t="shared" si="23"/>
      </c>
      <c r="V217" s="148">
        <f t="shared" si="24"/>
      </c>
      <c r="W217" s="148">
        <f t="shared" si="25"/>
      </c>
      <c r="X217" s="148">
        <f t="shared" si="26"/>
      </c>
      <c r="Y217" s="152"/>
      <c r="Z217" s="175">
        <f t="shared" si="27"/>
      </c>
    </row>
    <row r="218" spans="1:26" ht="51">
      <c r="A218" s="20">
        <v>217</v>
      </c>
      <c r="B218" s="13" t="s">
        <v>2118</v>
      </c>
      <c r="C218" s="13" t="s">
        <v>1149</v>
      </c>
      <c r="D218" s="17" t="s">
        <v>66</v>
      </c>
      <c r="E218" s="17">
        <v>6</v>
      </c>
      <c r="F218" s="17" t="s">
        <v>104</v>
      </c>
      <c r="G218" s="17">
        <v>338</v>
      </c>
      <c r="H218" s="17"/>
      <c r="I218" s="13" t="s">
        <v>2163</v>
      </c>
      <c r="J218" s="13" t="s">
        <v>2124</v>
      </c>
      <c r="K218" s="15"/>
      <c r="L218" s="41"/>
      <c r="M218" s="52"/>
      <c r="N218" s="22"/>
      <c r="O218" s="17" t="s">
        <v>421</v>
      </c>
      <c r="P218" s="47"/>
      <c r="Q218" s="48"/>
      <c r="R218" s="47"/>
      <c r="S218" s="20">
        <f t="shared" si="21"/>
        <v>0</v>
      </c>
      <c r="T218" s="20">
        <f t="shared" si="28"/>
      </c>
      <c r="U218" s="20">
        <f t="shared" si="23"/>
      </c>
      <c r="V218" s="20">
        <f t="shared" si="24"/>
      </c>
      <c r="W218" s="20">
        <f t="shared" si="25"/>
      </c>
      <c r="X218" s="20">
        <f t="shared" si="26"/>
      </c>
      <c r="Y218" s="48"/>
      <c r="Z218" s="174">
        <f t="shared" si="27"/>
      </c>
    </row>
    <row r="219" spans="1:27" ht="51">
      <c r="A219" s="148">
        <v>218</v>
      </c>
      <c r="B219" s="149" t="s">
        <v>2118</v>
      </c>
      <c r="C219" s="149" t="s">
        <v>1149</v>
      </c>
      <c r="D219" s="148" t="s">
        <v>65</v>
      </c>
      <c r="E219" s="148">
        <v>6</v>
      </c>
      <c r="F219" s="148" t="s">
        <v>104</v>
      </c>
      <c r="G219" s="148">
        <v>40</v>
      </c>
      <c r="H219" s="148">
        <v>2</v>
      </c>
      <c r="I219" s="149" t="s">
        <v>2164</v>
      </c>
      <c r="J219" s="149" t="s">
        <v>2165</v>
      </c>
      <c r="K219" s="149" t="s">
        <v>2834</v>
      </c>
      <c r="L219" s="146" t="s">
        <v>2610</v>
      </c>
      <c r="M219" s="147">
        <v>40493</v>
      </c>
      <c r="N219" s="150" t="s">
        <v>2643</v>
      </c>
      <c r="O219" s="148" t="s">
        <v>421</v>
      </c>
      <c r="P219" s="151" t="s">
        <v>2663</v>
      </c>
      <c r="Q219" s="152"/>
      <c r="R219" s="151"/>
      <c r="S219" s="148">
        <f t="shared" si="21"/>
      </c>
      <c r="T219" s="148" t="str">
        <f t="shared" si="28"/>
        <v>AP</v>
      </c>
      <c r="U219" s="148" t="str">
        <f t="shared" si="23"/>
        <v>Mode Switch</v>
      </c>
      <c r="V219" s="148">
        <f t="shared" si="24"/>
      </c>
      <c r="W219" s="148">
        <f t="shared" si="25"/>
      </c>
      <c r="X219" s="148">
        <f t="shared" si="26"/>
      </c>
      <c r="Y219" s="147">
        <v>40492</v>
      </c>
      <c r="Z219" s="175">
        <f t="shared" si="27"/>
      </c>
      <c r="AA219" s="44" t="s">
        <v>2828</v>
      </c>
    </row>
    <row r="220" spans="1:27" ht="369.75">
      <c r="A220" s="20">
        <v>219</v>
      </c>
      <c r="B220" s="13" t="s">
        <v>2118</v>
      </c>
      <c r="C220" s="13" t="s">
        <v>1149</v>
      </c>
      <c r="D220" s="17" t="s">
        <v>65</v>
      </c>
      <c r="E220" s="17">
        <v>6</v>
      </c>
      <c r="F220" s="17" t="s">
        <v>104</v>
      </c>
      <c r="G220" s="17">
        <v>40</v>
      </c>
      <c r="H220" s="17">
        <v>12</v>
      </c>
      <c r="I220" s="13" t="s">
        <v>2166</v>
      </c>
      <c r="J220" s="13" t="s">
        <v>2167</v>
      </c>
      <c r="K220" s="14" t="s">
        <v>2841</v>
      </c>
      <c r="L220" s="40" t="s">
        <v>2658</v>
      </c>
      <c r="M220" s="52"/>
      <c r="N220" s="22" t="s">
        <v>2643</v>
      </c>
      <c r="O220" s="17" t="s">
        <v>90</v>
      </c>
      <c r="P220" s="14" t="s">
        <v>2663</v>
      </c>
      <c r="Q220" s="48"/>
      <c r="R220" s="47"/>
      <c r="S220" s="20">
        <f t="shared" si="21"/>
      </c>
      <c r="T220" s="20" t="str">
        <f t="shared" si="28"/>
        <v>wp</v>
      </c>
      <c r="U220" s="20">
        <f t="shared" si="23"/>
      </c>
      <c r="V220" s="20">
        <f t="shared" si="24"/>
      </c>
      <c r="W220" s="20" t="str">
        <f t="shared" si="25"/>
        <v>Mode Switch</v>
      </c>
      <c r="X220" s="20">
        <f t="shared" si="26"/>
      </c>
      <c r="Y220" s="51">
        <v>40492</v>
      </c>
      <c r="Z220" s="174" t="str">
        <f t="shared" si="27"/>
        <v>Chang</v>
      </c>
      <c r="AA220" s="44" t="s">
        <v>2828</v>
      </c>
    </row>
    <row r="221" spans="1:27" ht="102">
      <c r="A221" s="148">
        <v>220</v>
      </c>
      <c r="B221" s="149" t="s">
        <v>2118</v>
      </c>
      <c r="C221" s="149" t="s">
        <v>1149</v>
      </c>
      <c r="D221" s="148" t="s">
        <v>65</v>
      </c>
      <c r="E221" s="148">
        <v>6</v>
      </c>
      <c r="F221" s="148" t="s">
        <v>104</v>
      </c>
      <c r="G221" s="148">
        <v>40</v>
      </c>
      <c r="H221" s="148">
        <v>24</v>
      </c>
      <c r="I221" s="149" t="s">
        <v>2168</v>
      </c>
      <c r="J221" s="149" t="s">
        <v>2169</v>
      </c>
      <c r="K221" s="149" t="s">
        <v>2684</v>
      </c>
      <c r="L221" s="146" t="s">
        <v>2649</v>
      </c>
      <c r="M221" s="147">
        <v>40493</v>
      </c>
      <c r="N221" s="150" t="s">
        <v>2643</v>
      </c>
      <c r="O221" s="148" t="s">
        <v>421</v>
      </c>
      <c r="P221" s="151" t="s">
        <v>2663</v>
      </c>
      <c r="Q221" s="152"/>
      <c r="R221" s="151"/>
      <c r="S221" s="148">
        <f t="shared" si="21"/>
      </c>
      <c r="T221" s="148" t="str">
        <f t="shared" si="28"/>
        <v>A</v>
      </c>
      <c r="U221" s="148" t="str">
        <f t="shared" si="23"/>
        <v>Mode Switch</v>
      </c>
      <c r="V221" s="148">
        <f t="shared" si="24"/>
      </c>
      <c r="W221" s="148">
        <f t="shared" si="25"/>
      </c>
      <c r="X221" s="148">
        <f t="shared" si="26"/>
      </c>
      <c r="Y221" s="147">
        <v>40492</v>
      </c>
      <c r="Z221" s="175">
        <f t="shared" si="27"/>
      </c>
      <c r="AA221" s="44" t="s">
        <v>2828</v>
      </c>
    </row>
    <row r="222" spans="1:27" ht="178.5">
      <c r="A222" s="20">
        <v>221</v>
      </c>
      <c r="B222" s="13" t="s">
        <v>2118</v>
      </c>
      <c r="C222" s="13" t="s">
        <v>1149</v>
      </c>
      <c r="D222" s="17" t="s">
        <v>65</v>
      </c>
      <c r="E222" s="17">
        <v>6</v>
      </c>
      <c r="F222" s="17" t="s">
        <v>104</v>
      </c>
      <c r="G222" s="17">
        <v>40</v>
      </c>
      <c r="H222" s="17">
        <v>53</v>
      </c>
      <c r="I222" s="13" t="s">
        <v>2170</v>
      </c>
      <c r="J222" s="13" t="s">
        <v>2159</v>
      </c>
      <c r="K222" s="14" t="s">
        <v>3141</v>
      </c>
      <c r="L222" s="40" t="s">
        <v>2610</v>
      </c>
      <c r="M222" s="51">
        <v>40561</v>
      </c>
      <c r="N222" s="22" t="s">
        <v>2643</v>
      </c>
      <c r="O222" s="17" t="s">
        <v>421</v>
      </c>
      <c r="P222" s="14" t="s">
        <v>2663</v>
      </c>
      <c r="Q222" s="48"/>
      <c r="R222" s="47"/>
      <c r="S222" s="20">
        <f t="shared" si="21"/>
      </c>
      <c r="T222" s="20" t="str">
        <f t="shared" si="28"/>
        <v>AP</v>
      </c>
      <c r="U222" s="20" t="str">
        <f t="shared" si="23"/>
        <v>Mode Switch</v>
      </c>
      <c r="V222" s="20">
        <f t="shared" si="24"/>
      </c>
      <c r="W222" s="20">
        <f t="shared" si="25"/>
      </c>
      <c r="X222" s="20">
        <f t="shared" si="26"/>
      </c>
      <c r="Y222" s="51">
        <v>40492</v>
      </c>
      <c r="Z222" s="174">
        <f t="shared" si="27"/>
      </c>
      <c r="AA222" s="44" t="s">
        <v>2828</v>
      </c>
    </row>
    <row r="223" spans="1:26" ht="409.5">
      <c r="A223" s="148">
        <v>222</v>
      </c>
      <c r="B223" s="149" t="s">
        <v>2118</v>
      </c>
      <c r="C223" s="149" t="s">
        <v>1149</v>
      </c>
      <c r="D223" s="148" t="s">
        <v>65</v>
      </c>
      <c r="E223" s="148">
        <v>6</v>
      </c>
      <c r="F223" s="148" t="s">
        <v>104</v>
      </c>
      <c r="G223" s="148">
        <v>41</v>
      </c>
      <c r="H223" s="148">
        <v>5</v>
      </c>
      <c r="I223" s="149" t="s">
        <v>2171</v>
      </c>
      <c r="J223" s="149" t="s">
        <v>2172</v>
      </c>
      <c r="K223" s="149" t="s">
        <v>2685</v>
      </c>
      <c r="L223" s="146" t="s">
        <v>2653</v>
      </c>
      <c r="M223" s="147">
        <v>40491</v>
      </c>
      <c r="N223" s="150" t="s">
        <v>2643</v>
      </c>
      <c r="O223" s="148" t="s">
        <v>90</v>
      </c>
      <c r="P223" s="151" t="s">
        <v>2663</v>
      </c>
      <c r="Q223" s="152"/>
      <c r="R223" s="151"/>
      <c r="S223" s="148">
        <f t="shared" si="21"/>
      </c>
      <c r="T223" s="148" t="str">
        <f t="shared" si="28"/>
        <v>Z</v>
      </c>
      <c r="U223" s="148" t="str">
        <f t="shared" si="23"/>
        <v>Mode Switch</v>
      </c>
      <c r="V223" s="148">
        <f t="shared" si="24"/>
      </c>
      <c r="W223" s="148">
        <f t="shared" si="25"/>
      </c>
      <c r="X223" s="148">
        <f t="shared" si="26"/>
      </c>
      <c r="Y223" s="147">
        <v>40492</v>
      </c>
      <c r="Z223" s="175">
        <f t="shared" si="27"/>
      </c>
    </row>
    <row r="224" spans="1:26" ht="38.25">
      <c r="A224" s="148">
        <v>223</v>
      </c>
      <c r="B224" s="149" t="s">
        <v>2118</v>
      </c>
      <c r="C224" s="149" t="s">
        <v>1149</v>
      </c>
      <c r="D224" s="148" t="s">
        <v>66</v>
      </c>
      <c r="E224" s="148">
        <v>6</v>
      </c>
      <c r="F224" s="148" t="s">
        <v>104</v>
      </c>
      <c r="G224" s="148">
        <v>41</v>
      </c>
      <c r="H224" s="148">
        <v>36</v>
      </c>
      <c r="I224" s="149" t="s">
        <v>2173</v>
      </c>
      <c r="J224" s="149" t="s">
        <v>2124</v>
      </c>
      <c r="K224" s="164" t="s">
        <v>2684</v>
      </c>
      <c r="L224" s="146" t="s">
        <v>2649</v>
      </c>
      <c r="M224" s="147">
        <v>40519</v>
      </c>
      <c r="N224" s="150"/>
      <c r="O224" s="148" t="s">
        <v>421</v>
      </c>
      <c r="P224" s="151"/>
      <c r="Q224" s="152"/>
      <c r="R224" s="151"/>
      <c r="S224" s="148" t="str">
        <f t="shared" si="21"/>
        <v>A</v>
      </c>
      <c r="T224" s="148">
        <f t="shared" si="28"/>
      </c>
      <c r="U224" s="148">
        <f t="shared" si="23"/>
      </c>
      <c r="V224" s="148">
        <f t="shared" si="24"/>
      </c>
      <c r="W224" s="148">
        <f t="shared" si="25"/>
      </c>
      <c r="X224" s="148">
        <f t="shared" si="26"/>
      </c>
      <c r="Y224" s="152"/>
      <c r="Z224" s="175">
        <f t="shared" si="27"/>
      </c>
    </row>
    <row r="225" spans="1:26" ht="140.25">
      <c r="A225" s="20">
        <v>224</v>
      </c>
      <c r="B225" s="14" t="s">
        <v>2118</v>
      </c>
      <c r="C225" s="14" t="s">
        <v>1149</v>
      </c>
      <c r="D225" s="20" t="s">
        <v>65</v>
      </c>
      <c r="E225" s="20">
        <v>6</v>
      </c>
      <c r="F225" s="20" t="s">
        <v>422</v>
      </c>
      <c r="G225" s="20">
        <v>42</v>
      </c>
      <c r="H225" s="20">
        <v>49</v>
      </c>
      <c r="I225" s="14" t="s">
        <v>2174</v>
      </c>
      <c r="J225" s="14" t="s">
        <v>2175</v>
      </c>
      <c r="K225" s="14" t="s">
        <v>3128</v>
      </c>
      <c r="L225" s="40" t="s">
        <v>2610</v>
      </c>
      <c r="M225" s="51">
        <v>40561</v>
      </c>
      <c r="N225" s="24" t="s">
        <v>2615</v>
      </c>
      <c r="O225" s="20" t="s">
        <v>421</v>
      </c>
      <c r="P225" s="14" t="s">
        <v>2667</v>
      </c>
      <c r="S225" s="20">
        <f t="shared" si="21"/>
      </c>
      <c r="T225" s="20" t="str">
        <f t="shared" si="28"/>
        <v>AP</v>
      </c>
      <c r="U225" s="20" t="str">
        <f t="shared" si="23"/>
        <v>OQPSK</v>
      </c>
      <c r="V225" s="20">
        <f t="shared" si="24"/>
      </c>
      <c r="W225" s="20">
        <f t="shared" si="25"/>
      </c>
      <c r="X225" s="20">
        <f t="shared" si="26"/>
      </c>
      <c r="Z225" s="174">
        <f t="shared" si="27"/>
      </c>
    </row>
    <row r="226" spans="1:26" ht="114.75">
      <c r="A226" s="20">
        <v>225</v>
      </c>
      <c r="B226" s="13" t="s">
        <v>2118</v>
      </c>
      <c r="C226" s="13" t="s">
        <v>1149</v>
      </c>
      <c r="D226" s="17" t="s">
        <v>65</v>
      </c>
      <c r="E226" s="17">
        <v>6</v>
      </c>
      <c r="F226" s="17" t="s">
        <v>422</v>
      </c>
      <c r="G226" s="17">
        <v>42</v>
      </c>
      <c r="H226" s="17">
        <v>54</v>
      </c>
      <c r="I226" s="13" t="s">
        <v>2176</v>
      </c>
      <c r="J226" s="13" t="s">
        <v>2177</v>
      </c>
      <c r="K226" s="14" t="s">
        <v>3128</v>
      </c>
      <c r="L226" s="40" t="s">
        <v>2610</v>
      </c>
      <c r="M226" s="51">
        <v>40561</v>
      </c>
      <c r="N226" s="24" t="s">
        <v>2615</v>
      </c>
      <c r="O226" s="17" t="s">
        <v>421</v>
      </c>
      <c r="P226" s="14" t="s">
        <v>2667</v>
      </c>
      <c r="Q226" s="48"/>
      <c r="R226" s="47"/>
      <c r="S226" s="20">
        <f t="shared" si="21"/>
      </c>
      <c r="T226" s="20" t="str">
        <f t="shared" si="28"/>
        <v>AP</v>
      </c>
      <c r="U226" s="20" t="str">
        <f t="shared" si="23"/>
        <v>OQPSK</v>
      </c>
      <c r="V226" s="20">
        <f t="shared" si="24"/>
      </c>
      <c r="W226" s="20">
        <f t="shared" si="25"/>
      </c>
      <c r="X226" s="20">
        <f t="shared" si="26"/>
      </c>
      <c r="Y226" s="52"/>
      <c r="Z226" s="174">
        <f t="shared" si="27"/>
      </c>
    </row>
    <row r="227" spans="1:26" ht="114.75">
      <c r="A227" s="20">
        <v>226</v>
      </c>
      <c r="B227" s="13" t="s">
        <v>2118</v>
      </c>
      <c r="C227" s="13" t="s">
        <v>1149</v>
      </c>
      <c r="D227" s="17" t="s">
        <v>65</v>
      </c>
      <c r="E227" s="17">
        <v>6</v>
      </c>
      <c r="F227" s="17" t="s">
        <v>1337</v>
      </c>
      <c r="G227" s="17">
        <v>43</v>
      </c>
      <c r="H227" s="17">
        <v>43</v>
      </c>
      <c r="I227" s="13" t="s">
        <v>2178</v>
      </c>
      <c r="J227" s="13" t="s">
        <v>2179</v>
      </c>
      <c r="K227" s="14" t="s">
        <v>2684</v>
      </c>
      <c r="L227" s="40" t="s">
        <v>2649</v>
      </c>
      <c r="M227" s="51">
        <v>40561</v>
      </c>
      <c r="N227" s="24" t="s">
        <v>2622</v>
      </c>
      <c r="O227" s="17" t="s">
        <v>421</v>
      </c>
      <c r="P227" s="14" t="s">
        <v>3095</v>
      </c>
      <c r="Q227" s="48"/>
      <c r="R227" s="47"/>
      <c r="S227" s="20">
        <f t="shared" si="21"/>
      </c>
      <c r="T227" s="20" t="str">
        <f t="shared" si="28"/>
        <v>A</v>
      </c>
      <c r="U227" s="20" t="str">
        <f t="shared" si="23"/>
        <v>OFDM</v>
      </c>
      <c r="V227" s="20">
        <f t="shared" si="24"/>
      </c>
      <c r="W227" s="20">
        <f t="shared" si="25"/>
      </c>
      <c r="X227" s="20">
        <f t="shared" si="26"/>
      </c>
      <c r="Y227" s="52"/>
      <c r="Z227" s="174">
        <f t="shared" si="27"/>
      </c>
    </row>
    <row r="228" spans="1:28" s="46" customFormat="1" ht="25.5">
      <c r="A228" s="148">
        <v>227</v>
      </c>
      <c r="B228" s="149" t="s">
        <v>2118</v>
      </c>
      <c r="C228" s="149" t="s">
        <v>1149</v>
      </c>
      <c r="D228" s="148" t="s">
        <v>66</v>
      </c>
      <c r="E228" s="148">
        <v>6</v>
      </c>
      <c r="F228" s="148" t="s">
        <v>1337</v>
      </c>
      <c r="G228" s="148">
        <v>44</v>
      </c>
      <c r="H228" s="148">
        <v>1</v>
      </c>
      <c r="I228" s="149" t="s">
        <v>2180</v>
      </c>
      <c r="J228" s="149" t="s">
        <v>2181</v>
      </c>
      <c r="K228" s="164" t="s">
        <v>2684</v>
      </c>
      <c r="L228" s="146" t="s">
        <v>2649</v>
      </c>
      <c r="M228" s="147">
        <v>40519</v>
      </c>
      <c r="N228" s="150"/>
      <c r="O228" s="148" t="s">
        <v>421</v>
      </c>
      <c r="P228" s="151"/>
      <c r="Q228" s="152"/>
      <c r="R228" s="151"/>
      <c r="S228" s="148" t="str">
        <f t="shared" si="21"/>
        <v>A</v>
      </c>
      <c r="T228" s="148">
        <f t="shared" si="28"/>
      </c>
      <c r="U228" s="148">
        <f t="shared" si="23"/>
      </c>
      <c r="V228" s="148">
        <f t="shared" si="24"/>
      </c>
      <c r="W228" s="148">
        <f t="shared" si="25"/>
      </c>
      <c r="X228" s="148">
        <f t="shared" si="26"/>
      </c>
      <c r="Y228" s="152"/>
      <c r="Z228" s="175">
        <f t="shared" si="27"/>
      </c>
      <c r="AA228" s="44"/>
      <c r="AB228" s="20"/>
    </row>
    <row r="229" spans="1:26" ht="140.25">
      <c r="A229" s="20">
        <v>228</v>
      </c>
      <c r="B229" s="13" t="s">
        <v>2118</v>
      </c>
      <c r="C229" s="13" t="s">
        <v>1149</v>
      </c>
      <c r="D229" s="17" t="s">
        <v>66</v>
      </c>
      <c r="E229" s="17">
        <v>6</v>
      </c>
      <c r="F229" s="17" t="s">
        <v>561</v>
      </c>
      <c r="G229" s="17">
        <v>46</v>
      </c>
      <c r="H229" s="17">
        <v>46</v>
      </c>
      <c r="I229" s="13" t="s">
        <v>2182</v>
      </c>
      <c r="J229" s="13" t="s">
        <v>2183</v>
      </c>
      <c r="K229" s="21" t="s">
        <v>2926</v>
      </c>
      <c r="L229" s="41"/>
      <c r="M229" s="52"/>
      <c r="N229" s="22"/>
      <c r="O229" s="17" t="s">
        <v>421</v>
      </c>
      <c r="P229" s="47"/>
      <c r="Q229" s="48"/>
      <c r="R229" s="47"/>
      <c r="S229" s="20">
        <f t="shared" si="21"/>
        <v>0</v>
      </c>
      <c r="T229" s="20">
        <f t="shared" si="28"/>
      </c>
      <c r="U229" s="20">
        <f t="shared" si="23"/>
      </c>
      <c r="V229" s="20">
        <f t="shared" si="24"/>
      </c>
      <c r="W229" s="20">
        <f t="shared" si="25"/>
      </c>
      <c r="X229" s="20">
        <f t="shared" si="26"/>
      </c>
      <c r="Y229" s="48"/>
      <c r="Z229" s="174">
        <f t="shared" si="27"/>
      </c>
    </row>
    <row r="230" spans="1:26" ht="153">
      <c r="A230" s="20">
        <v>229</v>
      </c>
      <c r="B230" s="13" t="s">
        <v>2118</v>
      </c>
      <c r="C230" s="13" t="s">
        <v>1149</v>
      </c>
      <c r="D230" s="17" t="s">
        <v>65</v>
      </c>
      <c r="E230" s="17">
        <v>6</v>
      </c>
      <c r="F230" s="17" t="s">
        <v>1939</v>
      </c>
      <c r="G230" s="17">
        <v>47</v>
      </c>
      <c r="H230" s="17">
        <v>37</v>
      </c>
      <c r="I230" s="13" t="s">
        <v>2184</v>
      </c>
      <c r="J230" s="13" t="s">
        <v>2185</v>
      </c>
      <c r="K230" s="14" t="s">
        <v>3116</v>
      </c>
      <c r="L230" s="40" t="s">
        <v>2610</v>
      </c>
      <c r="M230" s="51">
        <v>40561</v>
      </c>
      <c r="N230" s="24" t="s">
        <v>2622</v>
      </c>
      <c r="O230" s="17" t="s">
        <v>421</v>
      </c>
      <c r="P230" s="14" t="s">
        <v>3095</v>
      </c>
      <c r="Q230" s="48"/>
      <c r="R230" s="47"/>
      <c r="S230" s="20">
        <f t="shared" si="21"/>
      </c>
      <c r="T230" s="20" t="str">
        <f t="shared" si="28"/>
        <v>AP</v>
      </c>
      <c r="U230" s="20" t="str">
        <f t="shared" si="23"/>
        <v>OFDM</v>
      </c>
      <c r="V230" s="20">
        <f t="shared" si="24"/>
      </c>
      <c r="W230" s="20">
        <f t="shared" si="25"/>
      </c>
      <c r="X230" s="20">
        <f t="shared" si="26"/>
      </c>
      <c r="Y230" s="52"/>
      <c r="Z230" s="174">
        <f t="shared" si="27"/>
      </c>
    </row>
    <row r="231" spans="1:26" ht="76.5">
      <c r="A231" s="20">
        <v>230</v>
      </c>
      <c r="B231" s="13" t="s">
        <v>2118</v>
      </c>
      <c r="C231" s="13" t="s">
        <v>1149</v>
      </c>
      <c r="D231" s="17" t="s">
        <v>65</v>
      </c>
      <c r="E231" s="17">
        <v>6</v>
      </c>
      <c r="F231" s="17" t="s">
        <v>1349</v>
      </c>
      <c r="G231" s="17">
        <v>50</v>
      </c>
      <c r="H231" s="17">
        <v>38</v>
      </c>
      <c r="I231" s="13" t="s">
        <v>2186</v>
      </c>
      <c r="J231" s="13" t="s">
        <v>2187</v>
      </c>
      <c r="K231" s="14" t="s">
        <v>2684</v>
      </c>
      <c r="L231" s="40" t="s">
        <v>2649</v>
      </c>
      <c r="M231" s="51">
        <v>40561</v>
      </c>
      <c r="N231" s="24" t="s">
        <v>2622</v>
      </c>
      <c r="O231" s="17" t="s">
        <v>421</v>
      </c>
      <c r="P231" s="14" t="s">
        <v>3095</v>
      </c>
      <c r="Q231" s="48"/>
      <c r="R231" s="47"/>
      <c r="S231" s="20">
        <f t="shared" si="21"/>
      </c>
      <c r="T231" s="20" t="str">
        <f t="shared" si="28"/>
        <v>A</v>
      </c>
      <c r="U231" s="20" t="str">
        <f t="shared" si="23"/>
        <v>OFDM</v>
      </c>
      <c r="V231" s="20">
        <f t="shared" si="24"/>
      </c>
      <c r="W231" s="20">
        <f t="shared" si="25"/>
      </c>
      <c r="X231" s="20">
        <f t="shared" si="26"/>
      </c>
      <c r="Y231" s="52"/>
      <c r="Z231" s="174">
        <f t="shared" si="27"/>
      </c>
    </row>
    <row r="232" spans="1:26" ht="51">
      <c r="A232" s="148">
        <v>231</v>
      </c>
      <c r="B232" s="149" t="s">
        <v>2118</v>
      </c>
      <c r="C232" s="149" t="s">
        <v>1149</v>
      </c>
      <c r="D232" s="148" t="s">
        <v>66</v>
      </c>
      <c r="E232" s="148">
        <v>6</v>
      </c>
      <c r="F232" s="148" t="s">
        <v>1349</v>
      </c>
      <c r="G232" s="148">
        <v>50</v>
      </c>
      <c r="H232" s="148">
        <v>46</v>
      </c>
      <c r="I232" s="149" t="s">
        <v>2188</v>
      </c>
      <c r="J232" s="149" t="s">
        <v>2189</v>
      </c>
      <c r="K232" s="164" t="s">
        <v>2928</v>
      </c>
      <c r="L232" s="146" t="s">
        <v>2610</v>
      </c>
      <c r="M232" s="147">
        <v>40525</v>
      </c>
      <c r="N232" s="150"/>
      <c r="O232" s="148" t="s">
        <v>421</v>
      </c>
      <c r="P232" s="151"/>
      <c r="Q232" s="152"/>
      <c r="R232" s="151"/>
      <c r="S232" s="148" t="str">
        <f t="shared" si="21"/>
        <v>AP</v>
      </c>
      <c r="T232" s="148">
        <f t="shared" si="28"/>
      </c>
      <c r="U232" s="148">
        <f t="shared" si="23"/>
      </c>
      <c r="V232" s="148">
        <f t="shared" si="24"/>
      </c>
      <c r="W232" s="148">
        <f t="shared" si="25"/>
      </c>
      <c r="X232" s="148">
        <f t="shared" si="26"/>
      </c>
      <c r="Y232" s="152"/>
      <c r="Z232" s="175">
        <f t="shared" si="27"/>
      </c>
    </row>
    <row r="233" spans="1:26" ht="76.5">
      <c r="A233" s="148">
        <v>232</v>
      </c>
      <c r="B233" s="149" t="s">
        <v>2118</v>
      </c>
      <c r="C233" s="149" t="s">
        <v>1149</v>
      </c>
      <c r="D233" s="148" t="s">
        <v>66</v>
      </c>
      <c r="E233" s="148">
        <v>6</v>
      </c>
      <c r="F233" s="148" t="s">
        <v>1349</v>
      </c>
      <c r="G233" s="148">
        <v>50</v>
      </c>
      <c r="H233" s="148">
        <v>48</v>
      </c>
      <c r="I233" s="149" t="s">
        <v>2190</v>
      </c>
      <c r="J233" s="149" t="s">
        <v>2191</v>
      </c>
      <c r="K233" s="149" t="s">
        <v>2977</v>
      </c>
      <c r="L233" s="146" t="s">
        <v>2610</v>
      </c>
      <c r="M233" s="147">
        <v>40549</v>
      </c>
      <c r="N233" s="150"/>
      <c r="O233" s="148" t="s">
        <v>421</v>
      </c>
      <c r="P233" s="151"/>
      <c r="Q233" s="152"/>
      <c r="R233" s="151"/>
      <c r="S233" s="148" t="str">
        <f t="shared" si="21"/>
        <v>AP</v>
      </c>
      <c r="T233" s="148">
        <f t="shared" si="28"/>
      </c>
      <c r="U233" s="148">
        <f t="shared" si="23"/>
      </c>
      <c r="V233" s="148">
        <f t="shared" si="24"/>
      </c>
      <c r="W233" s="148">
        <f t="shared" si="25"/>
      </c>
      <c r="X233" s="148">
        <f t="shared" si="26"/>
      </c>
      <c r="Y233" s="152"/>
      <c r="Z233" s="175">
        <f t="shared" si="27"/>
      </c>
    </row>
    <row r="234" spans="1:26" ht="63.75">
      <c r="A234" s="148">
        <v>233</v>
      </c>
      <c r="B234" s="149" t="s">
        <v>2118</v>
      </c>
      <c r="C234" s="149" t="s">
        <v>1149</v>
      </c>
      <c r="D234" s="148" t="s">
        <v>66</v>
      </c>
      <c r="E234" s="148">
        <v>6</v>
      </c>
      <c r="F234" s="148" t="s">
        <v>1349</v>
      </c>
      <c r="G234" s="148">
        <v>50</v>
      </c>
      <c r="H234" s="148">
        <v>50</v>
      </c>
      <c r="I234" s="149" t="s">
        <v>2192</v>
      </c>
      <c r="J234" s="149" t="s">
        <v>2193</v>
      </c>
      <c r="K234" s="164" t="s">
        <v>2928</v>
      </c>
      <c r="L234" s="146" t="s">
        <v>2610</v>
      </c>
      <c r="M234" s="147">
        <v>40525</v>
      </c>
      <c r="N234" s="150"/>
      <c r="O234" s="148" t="s">
        <v>421</v>
      </c>
      <c r="P234" s="151"/>
      <c r="Q234" s="152"/>
      <c r="R234" s="151"/>
      <c r="S234" s="148" t="str">
        <f t="shared" si="21"/>
        <v>AP</v>
      </c>
      <c r="T234" s="148">
        <f t="shared" si="28"/>
      </c>
      <c r="U234" s="148">
        <f t="shared" si="23"/>
      </c>
      <c r="V234" s="148">
        <f t="shared" si="24"/>
      </c>
      <c r="W234" s="148">
        <f t="shared" si="25"/>
      </c>
      <c r="X234" s="148">
        <f t="shared" si="26"/>
      </c>
      <c r="Y234" s="152"/>
      <c r="Z234" s="175">
        <f t="shared" si="27"/>
      </c>
    </row>
    <row r="235" spans="1:26" ht="409.5">
      <c r="A235" s="20">
        <v>234</v>
      </c>
      <c r="B235" s="13" t="s">
        <v>2118</v>
      </c>
      <c r="C235" s="13" t="s">
        <v>1149</v>
      </c>
      <c r="D235" s="17" t="s">
        <v>65</v>
      </c>
      <c r="E235" s="17">
        <v>6</v>
      </c>
      <c r="F235" s="17" t="s">
        <v>754</v>
      </c>
      <c r="G235" s="17">
        <v>52</v>
      </c>
      <c r="H235" s="17">
        <v>8</v>
      </c>
      <c r="I235" s="13" t="s">
        <v>2194</v>
      </c>
      <c r="J235" s="13" t="s">
        <v>2195</v>
      </c>
      <c r="K235" s="15"/>
      <c r="L235" s="40" t="s">
        <v>2658</v>
      </c>
      <c r="M235" s="52"/>
      <c r="N235" s="24" t="s">
        <v>2646</v>
      </c>
      <c r="O235" s="17" t="s">
        <v>90</v>
      </c>
      <c r="P235" s="14" t="s">
        <v>2764</v>
      </c>
      <c r="Q235" s="48"/>
      <c r="R235" s="47"/>
      <c r="S235" s="20">
        <f t="shared" si="21"/>
      </c>
      <c r="T235" s="20" t="str">
        <f t="shared" si="28"/>
        <v>wp</v>
      </c>
      <c r="U235" s="20">
        <f t="shared" si="23"/>
      </c>
      <c r="V235" s="20">
        <f t="shared" si="24"/>
      </c>
      <c r="W235" s="20" t="str">
        <f t="shared" si="25"/>
        <v>Radio Spec</v>
      </c>
      <c r="X235" s="20">
        <f t="shared" si="26"/>
      </c>
      <c r="Y235" s="51">
        <v>40493</v>
      </c>
      <c r="Z235" s="174" t="str">
        <f t="shared" si="27"/>
        <v>Seibert/Van Wyk</v>
      </c>
    </row>
    <row r="236" spans="1:28" ht="63.75">
      <c r="A236" s="20">
        <v>235</v>
      </c>
      <c r="B236" s="13" t="s">
        <v>2118</v>
      </c>
      <c r="C236" s="13" t="s">
        <v>1149</v>
      </c>
      <c r="D236" s="17" t="s">
        <v>65</v>
      </c>
      <c r="E236" s="17">
        <v>6</v>
      </c>
      <c r="F236" s="17" t="s">
        <v>754</v>
      </c>
      <c r="G236" s="17">
        <v>52</v>
      </c>
      <c r="H236" s="17">
        <v>38</v>
      </c>
      <c r="I236" s="13" t="s">
        <v>2196</v>
      </c>
      <c r="J236" s="13" t="s">
        <v>2197</v>
      </c>
      <c r="K236" s="13" t="s">
        <v>3103</v>
      </c>
      <c r="L236" s="40" t="s">
        <v>2610</v>
      </c>
      <c r="M236" s="51">
        <v>40561</v>
      </c>
      <c r="N236" s="24" t="s">
        <v>2646</v>
      </c>
      <c r="O236" s="17" t="s">
        <v>421</v>
      </c>
      <c r="P236" s="44" t="s">
        <v>2764</v>
      </c>
      <c r="Q236" s="48"/>
      <c r="R236" s="47"/>
      <c r="S236" s="20">
        <f t="shared" si="21"/>
      </c>
      <c r="T236" s="20" t="str">
        <f t="shared" si="28"/>
        <v>AP</v>
      </c>
      <c r="U236" s="20" t="str">
        <f t="shared" si="23"/>
        <v>Radio Spec</v>
      </c>
      <c r="V236" s="20">
        <f t="shared" si="24"/>
      </c>
      <c r="W236" s="20">
        <f t="shared" si="25"/>
      </c>
      <c r="X236" s="20">
        <f t="shared" si="26"/>
      </c>
      <c r="Y236" s="51">
        <v>40493</v>
      </c>
      <c r="Z236" s="174">
        <f t="shared" si="27"/>
      </c>
      <c r="AB236" s="20" t="s">
        <v>3044</v>
      </c>
    </row>
    <row r="237" spans="1:26" ht="63.75">
      <c r="A237" s="148">
        <v>236</v>
      </c>
      <c r="B237" s="149" t="s">
        <v>2118</v>
      </c>
      <c r="C237" s="149" t="s">
        <v>1149</v>
      </c>
      <c r="D237" s="148" t="s">
        <v>66</v>
      </c>
      <c r="E237" s="148">
        <v>6</v>
      </c>
      <c r="F237" s="148" t="s">
        <v>754</v>
      </c>
      <c r="G237" s="148">
        <v>53</v>
      </c>
      <c r="H237" s="148">
        <v>5</v>
      </c>
      <c r="I237" s="149" t="s">
        <v>2198</v>
      </c>
      <c r="J237" s="149" t="s">
        <v>2199</v>
      </c>
      <c r="K237" s="149" t="s">
        <v>2950</v>
      </c>
      <c r="L237" s="146" t="s">
        <v>2610</v>
      </c>
      <c r="M237" s="147">
        <v>40542</v>
      </c>
      <c r="N237" s="150"/>
      <c r="O237" s="148" t="s">
        <v>421</v>
      </c>
      <c r="P237" s="151"/>
      <c r="Q237" s="152"/>
      <c r="R237" s="151"/>
      <c r="S237" s="148" t="str">
        <f t="shared" si="21"/>
        <v>AP</v>
      </c>
      <c r="T237" s="148">
        <f t="shared" si="28"/>
      </c>
      <c r="U237" s="148">
        <f t="shared" si="23"/>
      </c>
      <c r="V237" s="148">
        <f t="shared" si="24"/>
      </c>
      <c r="W237" s="148">
        <f t="shared" si="25"/>
      </c>
      <c r="X237" s="148">
        <f t="shared" si="26"/>
      </c>
      <c r="Y237" s="152"/>
      <c r="Z237" s="175">
        <f t="shared" si="27"/>
      </c>
    </row>
    <row r="238" spans="1:26" ht="76.5">
      <c r="A238" s="20">
        <v>237</v>
      </c>
      <c r="B238" s="13" t="s">
        <v>2118</v>
      </c>
      <c r="C238" s="13" t="s">
        <v>1149</v>
      </c>
      <c r="D238" s="17" t="s">
        <v>65</v>
      </c>
      <c r="E238" s="17">
        <v>6</v>
      </c>
      <c r="F238" s="17" t="s">
        <v>754</v>
      </c>
      <c r="G238" s="17">
        <v>54</v>
      </c>
      <c r="H238" s="17">
        <v>26</v>
      </c>
      <c r="I238" s="13" t="s">
        <v>2200</v>
      </c>
      <c r="J238" s="13" t="s">
        <v>2124</v>
      </c>
      <c r="K238" s="15"/>
      <c r="L238" s="40" t="s">
        <v>2658</v>
      </c>
      <c r="M238" s="52"/>
      <c r="N238" s="24" t="s">
        <v>2618</v>
      </c>
      <c r="O238" s="17" t="s">
        <v>421</v>
      </c>
      <c r="P238" s="14" t="s">
        <v>2671</v>
      </c>
      <c r="Q238" s="48"/>
      <c r="R238" s="47"/>
      <c r="S238" s="20">
        <f t="shared" si="21"/>
      </c>
      <c r="T238" s="20" t="str">
        <f t="shared" si="28"/>
        <v>wp</v>
      </c>
      <c r="U238" s="20">
        <f t="shared" si="23"/>
      </c>
      <c r="V238" s="20">
        <f t="shared" si="24"/>
      </c>
      <c r="W238" s="20" t="str">
        <f t="shared" si="25"/>
        <v>PIB</v>
      </c>
      <c r="X238" s="20">
        <f t="shared" si="26"/>
      </c>
      <c r="Y238" s="52"/>
      <c r="Z238" s="174" t="str">
        <f t="shared" si="27"/>
        <v>Rolfe</v>
      </c>
    </row>
    <row r="239" spans="1:26" ht="25.5">
      <c r="A239" s="148">
        <v>238</v>
      </c>
      <c r="B239" s="149" t="s">
        <v>2118</v>
      </c>
      <c r="C239" s="149" t="s">
        <v>1149</v>
      </c>
      <c r="D239" s="148" t="s">
        <v>66</v>
      </c>
      <c r="E239" s="148">
        <v>6</v>
      </c>
      <c r="F239" s="148" t="s">
        <v>754</v>
      </c>
      <c r="G239" s="148">
        <v>55</v>
      </c>
      <c r="H239" s="148">
        <v>31</v>
      </c>
      <c r="I239" s="149" t="s">
        <v>2201</v>
      </c>
      <c r="J239" s="149" t="s">
        <v>2124</v>
      </c>
      <c r="K239" s="164" t="s">
        <v>2684</v>
      </c>
      <c r="L239" s="146" t="s">
        <v>2649</v>
      </c>
      <c r="M239" s="147">
        <v>40528</v>
      </c>
      <c r="N239" s="150"/>
      <c r="O239" s="148" t="s">
        <v>421</v>
      </c>
      <c r="P239" s="151"/>
      <c r="Q239" s="152"/>
      <c r="R239" s="151"/>
      <c r="S239" s="148" t="str">
        <f t="shared" si="21"/>
        <v>A</v>
      </c>
      <c r="T239" s="148">
        <f t="shared" si="28"/>
      </c>
      <c r="U239" s="148">
        <f t="shared" si="23"/>
      </c>
      <c r="V239" s="148">
        <f t="shared" si="24"/>
      </c>
      <c r="W239" s="148">
        <f t="shared" si="25"/>
      </c>
      <c r="X239" s="148">
        <f t="shared" si="26"/>
      </c>
      <c r="Y239" s="152"/>
      <c r="Z239" s="175">
        <f t="shared" si="27"/>
      </c>
    </row>
    <row r="240" spans="1:26" ht="51">
      <c r="A240" s="20">
        <v>239</v>
      </c>
      <c r="B240" s="13" t="s">
        <v>2118</v>
      </c>
      <c r="C240" s="13" t="s">
        <v>1149</v>
      </c>
      <c r="D240" s="17" t="s">
        <v>65</v>
      </c>
      <c r="E240" s="17">
        <v>6</v>
      </c>
      <c r="F240" s="17" t="s">
        <v>754</v>
      </c>
      <c r="G240" s="17">
        <v>56</v>
      </c>
      <c r="H240" s="17">
        <v>13</v>
      </c>
      <c r="I240" s="13" t="s">
        <v>2202</v>
      </c>
      <c r="J240" s="13" t="s">
        <v>2124</v>
      </c>
      <c r="K240" s="14" t="s">
        <v>3050</v>
      </c>
      <c r="L240" s="40" t="s">
        <v>2610</v>
      </c>
      <c r="M240" s="51">
        <v>40561</v>
      </c>
      <c r="N240" s="24" t="s">
        <v>2621</v>
      </c>
      <c r="O240" s="17" t="s">
        <v>421</v>
      </c>
      <c r="P240" s="47"/>
      <c r="Q240" s="48"/>
      <c r="R240" s="47"/>
      <c r="S240" s="20">
        <f t="shared" si="21"/>
      </c>
      <c r="T240" s="20" t="str">
        <f t="shared" si="28"/>
        <v>AP</v>
      </c>
      <c r="U240" s="20" t="str">
        <f t="shared" si="23"/>
        <v>Easy</v>
      </c>
      <c r="V240" s="20">
        <f t="shared" si="24"/>
      </c>
      <c r="W240" s="20">
        <f t="shared" si="25"/>
      </c>
      <c r="X240" s="20">
        <f t="shared" si="26"/>
      </c>
      <c r="Y240" s="52"/>
      <c r="Z240" s="174">
        <f t="shared" si="27"/>
      </c>
    </row>
    <row r="241" spans="1:26" ht="89.25">
      <c r="A241" s="20">
        <v>240</v>
      </c>
      <c r="B241" s="13" t="s">
        <v>2118</v>
      </c>
      <c r="C241" s="13" t="s">
        <v>1149</v>
      </c>
      <c r="D241" s="17" t="s">
        <v>66</v>
      </c>
      <c r="E241" s="17">
        <v>6</v>
      </c>
      <c r="F241" s="17" t="s">
        <v>228</v>
      </c>
      <c r="G241" s="17">
        <v>59</v>
      </c>
      <c r="H241" s="17">
        <v>18</v>
      </c>
      <c r="I241" s="13" t="s">
        <v>2203</v>
      </c>
      <c r="J241" s="13" t="s">
        <v>2204</v>
      </c>
      <c r="K241" s="15"/>
      <c r="L241" s="41"/>
      <c r="M241" s="52"/>
      <c r="N241" s="22"/>
      <c r="O241" s="17" t="s">
        <v>421</v>
      </c>
      <c r="P241" s="47"/>
      <c r="Q241" s="48"/>
      <c r="R241" s="47"/>
      <c r="S241" s="20">
        <f t="shared" si="21"/>
        <v>0</v>
      </c>
      <c r="T241" s="20">
        <f t="shared" si="28"/>
      </c>
      <c r="U241" s="20">
        <f t="shared" si="23"/>
      </c>
      <c r="V241" s="20">
        <f t="shared" si="24"/>
      </c>
      <c r="W241" s="20">
        <f t="shared" si="25"/>
      </c>
      <c r="X241" s="20">
        <f t="shared" si="26"/>
      </c>
      <c r="Y241" s="48"/>
      <c r="Z241" s="174">
        <f t="shared" si="27"/>
      </c>
    </row>
    <row r="242" spans="1:26" ht="63.75">
      <c r="A242" s="148">
        <v>241</v>
      </c>
      <c r="B242" s="149" t="s">
        <v>2118</v>
      </c>
      <c r="C242" s="149" t="s">
        <v>1149</v>
      </c>
      <c r="D242" s="148" t="s">
        <v>66</v>
      </c>
      <c r="E242" s="148">
        <v>6</v>
      </c>
      <c r="F242" s="148" t="s">
        <v>432</v>
      </c>
      <c r="G242" s="148">
        <v>57</v>
      </c>
      <c r="H242" s="148">
        <v>36</v>
      </c>
      <c r="I242" s="149" t="s">
        <v>2205</v>
      </c>
      <c r="J242" s="149" t="s">
        <v>2124</v>
      </c>
      <c r="K242" s="149" t="s">
        <v>2981</v>
      </c>
      <c r="L242" s="146" t="s">
        <v>2610</v>
      </c>
      <c r="M242" s="147">
        <v>40543</v>
      </c>
      <c r="N242" s="150"/>
      <c r="O242" s="148" t="s">
        <v>421</v>
      </c>
      <c r="P242" s="151"/>
      <c r="Q242" s="152"/>
      <c r="R242" s="151"/>
      <c r="S242" s="148" t="str">
        <f t="shared" si="21"/>
        <v>AP</v>
      </c>
      <c r="T242" s="148">
        <f t="shared" si="28"/>
      </c>
      <c r="U242" s="148">
        <f t="shared" si="23"/>
      </c>
      <c r="V242" s="148">
        <f t="shared" si="24"/>
      </c>
      <c r="W242" s="148">
        <f t="shared" si="25"/>
      </c>
      <c r="X242" s="148">
        <f t="shared" si="26"/>
      </c>
      <c r="Y242" s="152"/>
      <c r="Z242" s="175">
        <f t="shared" si="27"/>
      </c>
    </row>
    <row r="243" spans="1:28" ht="178.5">
      <c r="A243" s="20">
        <v>242</v>
      </c>
      <c r="B243" s="13" t="s">
        <v>2118</v>
      </c>
      <c r="C243" s="13" t="s">
        <v>1149</v>
      </c>
      <c r="D243" s="17" t="s">
        <v>65</v>
      </c>
      <c r="E243" s="17">
        <v>6</v>
      </c>
      <c r="F243" s="17" t="s">
        <v>429</v>
      </c>
      <c r="G243" s="17">
        <v>60</v>
      </c>
      <c r="H243" s="17">
        <v>54</v>
      </c>
      <c r="I243" s="13" t="s">
        <v>2206</v>
      </c>
      <c r="J243" s="13" t="s">
        <v>2207</v>
      </c>
      <c r="K243" s="13" t="s">
        <v>3104</v>
      </c>
      <c r="L243" s="40" t="s">
        <v>2649</v>
      </c>
      <c r="M243" s="51">
        <v>40561</v>
      </c>
      <c r="N243" s="24" t="s">
        <v>2646</v>
      </c>
      <c r="O243" s="17" t="s">
        <v>421</v>
      </c>
      <c r="P243" s="44" t="s">
        <v>2764</v>
      </c>
      <c r="Q243" s="48"/>
      <c r="R243" s="47"/>
      <c r="S243" s="20">
        <f t="shared" si="21"/>
      </c>
      <c r="T243" s="20" t="str">
        <f t="shared" si="28"/>
        <v>A</v>
      </c>
      <c r="U243" s="20" t="str">
        <f t="shared" si="23"/>
        <v>Radio Spec</v>
      </c>
      <c r="V243" s="20">
        <f t="shared" si="24"/>
      </c>
      <c r="W243" s="20">
        <f t="shared" si="25"/>
      </c>
      <c r="X243" s="20">
        <f t="shared" si="26"/>
      </c>
      <c r="Y243" s="51">
        <v>40493</v>
      </c>
      <c r="Z243" s="174">
        <f t="shared" si="27"/>
      </c>
      <c r="AB243" s="20" t="s">
        <v>3044</v>
      </c>
    </row>
    <row r="244" spans="1:26" ht="191.25">
      <c r="A244" s="20">
        <v>243</v>
      </c>
      <c r="B244" s="13" t="s">
        <v>2118</v>
      </c>
      <c r="C244" s="13" t="s">
        <v>1149</v>
      </c>
      <c r="D244" s="17" t="s">
        <v>65</v>
      </c>
      <c r="E244" s="17">
        <v>6</v>
      </c>
      <c r="F244" s="17" t="s">
        <v>429</v>
      </c>
      <c r="G244" s="17">
        <v>60</v>
      </c>
      <c r="H244" s="17">
        <v>52</v>
      </c>
      <c r="I244" s="13" t="s">
        <v>2208</v>
      </c>
      <c r="J244" s="13" t="s">
        <v>2209</v>
      </c>
      <c r="K244" s="13" t="s">
        <v>2684</v>
      </c>
      <c r="L244" s="40" t="s">
        <v>2649</v>
      </c>
      <c r="M244" s="51">
        <v>40561</v>
      </c>
      <c r="N244" s="24" t="s">
        <v>2617</v>
      </c>
      <c r="O244" s="17" t="s">
        <v>421</v>
      </c>
      <c r="P244" s="47"/>
      <c r="Q244" s="48"/>
      <c r="R244" s="47"/>
      <c r="S244" s="20">
        <f t="shared" si="21"/>
      </c>
      <c r="T244" s="20" t="str">
        <f t="shared" si="28"/>
        <v>A</v>
      </c>
      <c r="U244" s="20" t="str">
        <f t="shared" si="23"/>
        <v>FSK</v>
      </c>
      <c r="V244" s="20">
        <f t="shared" si="24"/>
      </c>
      <c r="W244" s="20">
        <f t="shared" si="25"/>
      </c>
      <c r="X244" s="20">
        <f t="shared" si="26"/>
      </c>
      <c r="Y244" s="52"/>
      <c r="Z244" s="174">
        <f t="shared" si="27"/>
      </c>
    </row>
    <row r="245" spans="1:26" ht="89.25">
      <c r="A245" s="148">
        <v>244</v>
      </c>
      <c r="B245" s="149" t="s">
        <v>2118</v>
      </c>
      <c r="C245" s="149" t="s">
        <v>1149</v>
      </c>
      <c r="D245" s="148" t="s">
        <v>66</v>
      </c>
      <c r="E245" s="148">
        <v>6</v>
      </c>
      <c r="F245" s="148" t="s">
        <v>228</v>
      </c>
      <c r="G245" s="148">
        <v>60</v>
      </c>
      <c r="H245" s="148">
        <v>46</v>
      </c>
      <c r="I245" s="149" t="s">
        <v>2210</v>
      </c>
      <c r="J245" s="149" t="s">
        <v>2211</v>
      </c>
      <c r="K245" s="149" t="s">
        <v>2951</v>
      </c>
      <c r="L245" s="146" t="s">
        <v>2610</v>
      </c>
      <c r="M245" s="147">
        <v>40543</v>
      </c>
      <c r="N245" s="150"/>
      <c r="O245" s="148" t="s">
        <v>421</v>
      </c>
      <c r="P245" s="151"/>
      <c r="Q245" s="152"/>
      <c r="R245" s="151"/>
      <c r="S245" s="148" t="str">
        <f t="shared" si="21"/>
        <v>AP</v>
      </c>
      <c r="T245" s="148">
        <f t="shared" si="28"/>
      </c>
      <c r="U245" s="148">
        <f t="shared" si="23"/>
      </c>
      <c r="V245" s="148">
        <f t="shared" si="24"/>
      </c>
      <c r="W245" s="148">
        <f t="shared" si="25"/>
      </c>
      <c r="X245" s="148">
        <f t="shared" si="26"/>
      </c>
      <c r="Y245" s="152"/>
      <c r="Z245" s="175">
        <f t="shared" si="27"/>
      </c>
    </row>
    <row r="246" spans="1:27" ht="216.75">
      <c r="A246" s="148">
        <v>245</v>
      </c>
      <c r="B246" s="149" t="s">
        <v>2118</v>
      </c>
      <c r="C246" s="149" t="s">
        <v>1149</v>
      </c>
      <c r="D246" s="148" t="s">
        <v>65</v>
      </c>
      <c r="E246" s="148">
        <v>6</v>
      </c>
      <c r="F246" s="148" t="s">
        <v>151</v>
      </c>
      <c r="G246" s="148">
        <v>70</v>
      </c>
      <c r="H246" s="148">
        <v>19</v>
      </c>
      <c r="I246" s="149" t="s">
        <v>2212</v>
      </c>
      <c r="J246" s="149" t="s">
        <v>2213</v>
      </c>
      <c r="K246" s="149" t="s">
        <v>2914</v>
      </c>
      <c r="L246" s="146" t="s">
        <v>2647</v>
      </c>
      <c r="M246" s="147">
        <v>40493</v>
      </c>
      <c r="N246" s="150" t="s">
        <v>2646</v>
      </c>
      <c r="O246" s="148" t="s">
        <v>421</v>
      </c>
      <c r="P246" s="151" t="s">
        <v>2764</v>
      </c>
      <c r="Q246" s="152"/>
      <c r="R246" s="151"/>
      <c r="S246" s="148">
        <f t="shared" si="21"/>
      </c>
      <c r="T246" s="148" t="str">
        <f t="shared" si="28"/>
        <v>R</v>
      </c>
      <c r="U246" s="148" t="str">
        <f t="shared" si="23"/>
        <v>Radio Spec</v>
      </c>
      <c r="V246" s="148">
        <f t="shared" si="24"/>
      </c>
      <c r="W246" s="148">
        <f t="shared" si="25"/>
      </c>
      <c r="X246" s="148">
        <f t="shared" si="26"/>
      </c>
      <c r="Y246" s="147">
        <v>40493</v>
      </c>
      <c r="Z246" s="175">
        <f t="shared" si="27"/>
      </c>
      <c r="AA246" s="44" t="s">
        <v>2817</v>
      </c>
    </row>
    <row r="247" spans="1:26" ht="38.25">
      <c r="A247" s="20">
        <v>246</v>
      </c>
      <c r="B247" s="13" t="s">
        <v>2118</v>
      </c>
      <c r="C247" s="13" t="s">
        <v>1149</v>
      </c>
      <c r="D247" s="17" t="s">
        <v>66</v>
      </c>
      <c r="E247" s="17">
        <v>6</v>
      </c>
      <c r="F247" s="17" t="s">
        <v>151</v>
      </c>
      <c r="G247" s="17">
        <v>70</v>
      </c>
      <c r="H247" s="17">
        <v>21</v>
      </c>
      <c r="I247" s="13" t="s">
        <v>2214</v>
      </c>
      <c r="J247" s="13" t="s">
        <v>2124</v>
      </c>
      <c r="K247" s="15"/>
      <c r="L247" s="41"/>
      <c r="M247" s="52"/>
      <c r="N247" s="22"/>
      <c r="O247" s="17" t="s">
        <v>421</v>
      </c>
      <c r="P247" s="47"/>
      <c r="Q247" s="48"/>
      <c r="R247" s="47"/>
      <c r="S247" s="20">
        <f t="shared" si="21"/>
        <v>0</v>
      </c>
      <c r="T247" s="20">
        <f t="shared" si="28"/>
      </c>
      <c r="U247" s="20">
        <f t="shared" si="23"/>
      </c>
      <c r="V247" s="20">
        <f t="shared" si="24"/>
      </c>
      <c r="W247" s="20">
        <f t="shared" si="25"/>
      </c>
      <c r="X247" s="20">
        <f t="shared" si="26"/>
      </c>
      <c r="Y247" s="48"/>
      <c r="Z247" s="174">
        <f t="shared" si="27"/>
      </c>
    </row>
    <row r="248" spans="1:26" ht="38.25">
      <c r="A248" s="20">
        <v>247</v>
      </c>
      <c r="B248" s="14" t="s">
        <v>2118</v>
      </c>
      <c r="C248" s="14" t="s">
        <v>1149</v>
      </c>
      <c r="D248" s="20" t="s">
        <v>66</v>
      </c>
      <c r="E248" s="20">
        <v>6</v>
      </c>
      <c r="F248" s="20" t="s">
        <v>796</v>
      </c>
      <c r="G248" s="20">
        <v>70</v>
      </c>
      <c r="H248" s="20">
        <v>42</v>
      </c>
      <c r="I248" s="14" t="s">
        <v>2214</v>
      </c>
      <c r="J248" s="14" t="s">
        <v>2124</v>
      </c>
      <c r="K248" s="21" t="s">
        <v>2976</v>
      </c>
      <c r="N248" s="24"/>
      <c r="O248" s="20" t="s">
        <v>421</v>
      </c>
      <c r="P248" s="44"/>
      <c r="S248" s="20">
        <f t="shared" si="21"/>
        <v>0</v>
      </c>
      <c r="T248" s="20">
        <f t="shared" si="28"/>
      </c>
      <c r="U248" s="20">
        <f t="shared" si="23"/>
      </c>
      <c r="V248" s="20">
        <f t="shared" si="24"/>
      </c>
      <c r="W248" s="20">
        <f t="shared" si="25"/>
      </c>
      <c r="X248" s="20">
        <f t="shared" si="26"/>
      </c>
      <c r="Y248" s="45"/>
      <c r="Z248" s="174">
        <f t="shared" si="27"/>
      </c>
    </row>
    <row r="249" spans="1:26" ht="63.75">
      <c r="A249" s="20">
        <v>248</v>
      </c>
      <c r="B249" s="13" t="s">
        <v>2118</v>
      </c>
      <c r="C249" s="13" t="s">
        <v>1149</v>
      </c>
      <c r="D249" s="17" t="s">
        <v>65</v>
      </c>
      <c r="E249" s="17">
        <v>6</v>
      </c>
      <c r="F249" s="17" t="s">
        <v>151</v>
      </c>
      <c r="G249" s="17">
        <v>70</v>
      </c>
      <c r="H249" s="17">
        <v>11</v>
      </c>
      <c r="I249" s="13" t="s">
        <v>2215</v>
      </c>
      <c r="J249" s="13" t="s">
        <v>2159</v>
      </c>
      <c r="K249" s="15"/>
      <c r="L249" s="40" t="s">
        <v>2658</v>
      </c>
      <c r="M249" s="52"/>
      <c r="N249" s="24" t="s">
        <v>2646</v>
      </c>
      <c r="O249" s="17" t="s">
        <v>421</v>
      </c>
      <c r="P249" s="14" t="s">
        <v>2764</v>
      </c>
      <c r="Q249" s="48"/>
      <c r="R249" s="47"/>
      <c r="S249" s="20">
        <f t="shared" si="21"/>
      </c>
      <c r="T249" s="20" t="str">
        <f t="shared" si="28"/>
        <v>wp</v>
      </c>
      <c r="U249" s="20">
        <f t="shared" si="23"/>
      </c>
      <c r="V249" s="20">
        <f t="shared" si="24"/>
      </c>
      <c r="W249" s="20" t="str">
        <f t="shared" si="25"/>
        <v>Radio Spec</v>
      </c>
      <c r="X249" s="20">
        <f t="shared" si="26"/>
      </c>
      <c r="Y249" s="51">
        <v>40493</v>
      </c>
      <c r="Z249" s="174" t="str">
        <f t="shared" si="27"/>
        <v>Seibert/Van Wyk</v>
      </c>
    </row>
    <row r="250" spans="1:26" ht="76.5">
      <c r="A250" s="148">
        <v>249</v>
      </c>
      <c r="B250" s="149" t="s">
        <v>2118</v>
      </c>
      <c r="C250" s="149" t="s">
        <v>1149</v>
      </c>
      <c r="D250" s="148" t="s">
        <v>66</v>
      </c>
      <c r="E250" s="148">
        <v>6</v>
      </c>
      <c r="F250" s="148" t="s">
        <v>799</v>
      </c>
      <c r="G250" s="148">
        <v>70</v>
      </c>
      <c r="H250" s="148">
        <v>45</v>
      </c>
      <c r="I250" s="149" t="s">
        <v>2216</v>
      </c>
      <c r="J250" s="149" t="s">
        <v>2124</v>
      </c>
      <c r="K250" s="164" t="s">
        <v>2985</v>
      </c>
      <c r="L250" s="146" t="s">
        <v>2610</v>
      </c>
      <c r="M250" s="147">
        <v>40549</v>
      </c>
      <c r="N250" s="150"/>
      <c r="O250" s="148" t="s">
        <v>421</v>
      </c>
      <c r="P250" s="151"/>
      <c r="Q250" s="152"/>
      <c r="R250" s="151"/>
      <c r="S250" s="148" t="str">
        <f t="shared" si="21"/>
        <v>AP</v>
      </c>
      <c r="T250" s="148">
        <f t="shared" si="28"/>
      </c>
      <c r="U250" s="148">
        <f t="shared" si="23"/>
      </c>
      <c r="V250" s="148">
        <f t="shared" si="24"/>
      </c>
      <c r="W250" s="148">
        <f t="shared" si="25"/>
      </c>
      <c r="X250" s="148">
        <f t="shared" si="26"/>
      </c>
      <c r="Y250" s="152"/>
      <c r="Z250" s="175">
        <f t="shared" si="27"/>
      </c>
    </row>
    <row r="251" spans="1:26" ht="204">
      <c r="A251" s="148">
        <v>250</v>
      </c>
      <c r="B251" s="149" t="s">
        <v>2118</v>
      </c>
      <c r="C251" s="149" t="s">
        <v>1149</v>
      </c>
      <c r="D251" s="148" t="s">
        <v>66</v>
      </c>
      <c r="E251" s="148">
        <v>6</v>
      </c>
      <c r="F251" s="148" t="s">
        <v>793</v>
      </c>
      <c r="G251" s="148">
        <v>71</v>
      </c>
      <c r="H251" s="148">
        <v>6</v>
      </c>
      <c r="I251" s="149" t="s">
        <v>2217</v>
      </c>
      <c r="J251" s="149" t="s">
        <v>2218</v>
      </c>
      <c r="K251" s="149" t="s">
        <v>2952</v>
      </c>
      <c r="L251" s="146" t="s">
        <v>2610</v>
      </c>
      <c r="M251" s="147">
        <v>40543</v>
      </c>
      <c r="N251" s="150"/>
      <c r="O251" s="148" t="s">
        <v>421</v>
      </c>
      <c r="P251" s="151"/>
      <c r="Q251" s="152"/>
      <c r="R251" s="151"/>
      <c r="S251" s="148" t="str">
        <f t="shared" si="21"/>
        <v>AP</v>
      </c>
      <c r="T251" s="148">
        <f t="shared" si="28"/>
      </c>
      <c r="U251" s="148">
        <f t="shared" si="23"/>
      </c>
      <c r="V251" s="148">
        <f t="shared" si="24"/>
      </c>
      <c r="W251" s="148">
        <f t="shared" si="25"/>
      </c>
      <c r="X251" s="148">
        <f t="shared" si="26"/>
      </c>
      <c r="Y251" s="152"/>
      <c r="Z251" s="175">
        <f t="shared" si="27"/>
      </c>
    </row>
    <row r="252" spans="1:26" ht="114.75">
      <c r="A252" s="20">
        <v>251</v>
      </c>
      <c r="B252" s="13" t="s">
        <v>2118</v>
      </c>
      <c r="C252" s="13" t="s">
        <v>1149</v>
      </c>
      <c r="D252" s="17" t="s">
        <v>66</v>
      </c>
      <c r="E252" s="17">
        <v>6</v>
      </c>
      <c r="F252" s="17" t="s">
        <v>585</v>
      </c>
      <c r="G252" s="17">
        <v>71</v>
      </c>
      <c r="H252" s="17">
        <v>21</v>
      </c>
      <c r="I252" s="13" t="s">
        <v>2219</v>
      </c>
      <c r="J252" s="13" t="s">
        <v>2220</v>
      </c>
      <c r="K252" s="15"/>
      <c r="L252" s="41"/>
      <c r="M252" s="52"/>
      <c r="N252" s="22"/>
      <c r="O252" s="17" t="s">
        <v>421</v>
      </c>
      <c r="P252" s="47"/>
      <c r="Q252" s="48"/>
      <c r="R252" s="47"/>
      <c r="S252" s="20">
        <f t="shared" si="21"/>
        <v>0</v>
      </c>
      <c r="T252" s="20">
        <f t="shared" si="28"/>
      </c>
      <c r="U252" s="20">
        <f t="shared" si="23"/>
      </c>
      <c r="V252" s="20">
        <f t="shared" si="24"/>
      </c>
      <c r="W252" s="20">
        <f t="shared" si="25"/>
      </c>
      <c r="X252" s="20">
        <f t="shared" si="26"/>
      </c>
      <c r="Y252" s="48"/>
      <c r="Z252" s="174">
        <f t="shared" si="27"/>
      </c>
    </row>
    <row r="253" spans="1:26" ht="51">
      <c r="A253" s="148">
        <v>252</v>
      </c>
      <c r="B253" s="149" t="s">
        <v>2118</v>
      </c>
      <c r="C253" s="149" t="s">
        <v>1149</v>
      </c>
      <c r="D253" s="148" t="s">
        <v>66</v>
      </c>
      <c r="E253" s="148">
        <v>6</v>
      </c>
      <c r="F253" s="148" t="s">
        <v>585</v>
      </c>
      <c r="G253" s="148">
        <v>71</v>
      </c>
      <c r="H253" s="148">
        <v>27</v>
      </c>
      <c r="I253" s="149" t="s">
        <v>2221</v>
      </c>
      <c r="J253" s="149" t="s">
        <v>2124</v>
      </c>
      <c r="K253" s="149" t="s">
        <v>2571</v>
      </c>
      <c r="L253" s="146" t="s">
        <v>2649</v>
      </c>
      <c r="M253" s="147">
        <v>40543</v>
      </c>
      <c r="N253" s="150"/>
      <c r="O253" s="148" t="s">
        <v>421</v>
      </c>
      <c r="P253" s="151"/>
      <c r="Q253" s="152"/>
      <c r="R253" s="151"/>
      <c r="S253" s="148" t="str">
        <f t="shared" si="21"/>
        <v>A</v>
      </c>
      <c r="T253" s="148">
        <f t="shared" si="28"/>
      </c>
      <c r="U253" s="148">
        <f t="shared" si="23"/>
      </c>
      <c r="V253" s="148">
        <f t="shared" si="24"/>
      </c>
      <c r="W253" s="148">
        <f t="shared" si="25"/>
      </c>
      <c r="X253" s="148">
        <f t="shared" si="26"/>
      </c>
      <c r="Y253" s="152"/>
      <c r="Z253" s="175">
        <f t="shared" si="27"/>
      </c>
    </row>
    <row r="254" spans="1:26" ht="76.5">
      <c r="A254" s="148">
        <v>253</v>
      </c>
      <c r="B254" s="149" t="s">
        <v>2118</v>
      </c>
      <c r="C254" s="149" t="s">
        <v>1149</v>
      </c>
      <c r="D254" s="148" t="s">
        <v>66</v>
      </c>
      <c r="E254" s="148">
        <v>6</v>
      </c>
      <c r="F254" s="148" t="s">
        <v>585</v>
      </c>
      <c r="G254" s="148">
        <v>71</v>
      </c>
      <c r="H254" s="148">
        <v>33</v>
      </c>
      <c r="I254" s="149" t="s">
        <v>2222</v>
      </c>
      <c r="J254" s="149" t="s">
        <v>2124</v>
      </c>
      <c r="K254" s="149" t="s">
        <v>2953</v>
      </c>
      <c r="L254" s="146" t="s">
        <v>2610</v>
      </c>
      <c r="M254" s="147">
        <v>40543</v>
      </c>
      <c r="N254" s="150"/>
      <c r="O254" s="148" t="s">
        <v>421</v>
      </c>
      <c r="P254" s="151"/>
      <c r="Q254" s="152"/>
      <c r="R254" s="151"/>
      <c r="S254" s="148" t="str">
        <f t="shared" si="21"/>
        <v>AP</v>
      </c>
      <c r="T254" s="148">
        <f t="shared" si="28"/>
      </c>
      <c r="U254" s="148">
        <f t="shared" si="23"/>
      </c>
      <c r="V254" s="148">
        <f t="shared" si="24"/>
      </c>
      <c r="W254" s="148">
        <f t="shared" si="25"/>
      </c>
      <c r="X254" s="148">
        <f t="shared" si="26"/>
      </c>
      <c r="Y254" s="152"/>
      <c r="Z254" s="175">
        <f t="shared" si="27"/>
      </c>
    </row>
    <row r="255" spans="1:26" ht="76.5">
      <c r="A255" s="148">
        <v>254</v>
      </c>
      <c r="B255" s="149" t="s">
        <v>2118</v>
      </c>
      <c r="C255" s="149" t="s">
        <v>1149</v>
      </c>
      <c r="D255" s="148" t="s">
        <v>66</v>
      </c>
      <c r="E255" s="148">
        <v>6</v>
      </c>
      <c r="F255" s="148" t="s">
        <v>444</v>
      </c>
      <c r="G255" s="148">
        <v>71</v>
      </c>
      <c r="H255" s="148">
        <v>38</v>
      </c>
      <c r="I255" s="149" t="s">
        <v>2223</v>
      </c>
      <c r="J255" s="149" t="s">
        <v>2224</v>
      </c>
      <c r="K255" s="149" t="s">
        <v>2684</v>
      </c>
      <c r="L255" s="146" t="s">
        <v>2649</v>
      </c>
      <c r="M255" s="147">
        <v>40549</v>
      </c>
      <c r="N255" s="150"/>
      <c r="O255" s="148" t="s">
        <v>421</v>
      </c>
      <c r="P255" s="151"/>
      <c r="Q255" s="152"/>
      <c r="R255" s="151"/>
      <c r="S255" s="148" t="str">
        <f t="shared" si="21"/>
        <v>A</v>
      </c>
      <c r="T255" s="148">
        <f t="shared" si="28"/>
      </c>
      <c r="U255" s="148">
        <f t="shared" si="23"/>
      </c>
      <c r="V255" s="148">
        <f t="shared" si="24"/>
      </c>
      <c r="W255" s="148">
        <f t="shared" si="25"/>
      </c>
      <c r="X255" s="148">
        <f t="shared" si="26"/>
      </c>
      <c r="Y255" s="152"/>
      <c r="Z255" s="175">
        <f t="shared" si="27"/>
      </c>
    </row>
    <row r="256" spans="1:26" ht="63.75">
      <c r="A256" s="20">
        <v>255</v>
      </c>
      <c r="B256" s="13" t="s">
        <v>2118</v>
      </c>
      <c r="C256" s="13" t="s">
        <v>1149</v>
      </c>
      <c r="D256" s="17" t="s">
        <v>66</v>
      </c>
      <c r="E256" s="17">
        <v>6</v>
      </c>
      <c r="F256" s="17" t="s">
        <v>2056</v>
      </c>
      <c r="G256" s="17">
        <v>75</v>
      </c>
      <c r="H256" s="17">
        <v>1</v>
      </c>
      <c r="I256" s="13" t="s">
        <v>2225</v>
      </c>
      <c r="J256" s="13" t="s">
        <v>2226</v>
      </c>
      <c r="K256" s="15"/>
      <c r="L256" s="41"/>
      <c r="M256" s="52"/>
      <c r="N256" s="22"/>
      <c r="O256" s="17" t="s">
        <v>421</v>
      </c>
      <c r="P256" s="47"/>
      <c r="Q256" s="48"/>
      <c r="R256" s="47"/>
      <c r="S256" s="20">
        <f t="shared" si="21"/>
        <v>0</v>
      </c>
      <c r="T256" s="20">
        <f t="shared" si="28"/>
      </c>
      <c r="U256" s="20">
        <f t="shared" si="23"/>
      </c>
      <c r="V256" s="20">
        <f t="shared" si="24"/>
      </c>
      <c r="W256" s="20">
        <f t="shared" si="25"/>
      </c>
      <c r="X256" s="20">
        <f t="shared" si="26"/>
      </c>
      <c r="Y256" s="48"/>
      <c r="Z256" s="174">
        <f t="shared" si="27"/>
      </c>
    </row>
    <row r="257" spans="1:26" ht="76.5">
      <c r="A257" s="148">
        <v>256</v>
      </c>
      <c r="B257" s="149" t="s">
        <v>2118</v>
      </c>
      <c r="C257" s="149" t="s">
        <v>1149</v>
      </c>
      <c r="D257" s="148" t="s">
        <v>66</v>
      </c>
      <c r="E257" s="148">
        <v>6</v>
      </c>
      <c r="F257" s="148" t="s">
        <v>1407</v>
      </c>
      <c r="G257" s="148">
        <v>76</v>
      </c>
      <c r="H257" s="148">
        <v>29</v>
      </c>
      <c r="I257" s="149" t="s">
        <v>2227</v>
      </c>
      <c r="J257" s="149" t="s">
        <v>2228</v>
      </c>
      <c r="K257" s="149" t="s">
        <v>2958</v>
      </c>
      <c r="L257" s="146" t="s">
        <v>2610</v>
      </c>
      <c r="M257" s="147">
        <v>40546</v>
      </c>
      <c r="N257" s="150"/>
      <c r="O257" s="148" t="s">
        <v>421</v>
      </c>
      <c r="P257" s="151"/>
      <c r="Q257" s="152"/>
      <c r="R257" s="151"/>
      <c r="S257" s="148" t="str">
        <f t="shared" si="21"/>
        <v>AP</v>
      </c>
      <c r="T257" s="148">
        <f t="shared" si="28"/>
      </c>
      <c r="U257" s="148">
        <f t="shared" si="23"/>
      </c>
      <c r="V257" s="148">
        <f t="shared" si="24"/>
      </c>
      <c r="W257" s="148">
        <f t="shared" si="25"/>
      </c>
      <c r="X257" s="148">
        <f t="shared" si="26"/>
      </c>
      <c r="Y257" s="152"/>
      <c r="Z257" s="175">
        <f t="shared" si="27"/>
      </c>
    </row>
    <row r="258" spans="1:26" ht="127.5">
      <c r="A258" s="148">
        <v>257</v>
      </c>
      <c r="B258" s="149" t="s">
        <v>2118</v>
      </c>
      <c r="C258" s="149" t="s">
        <v>1149</v>
      </c>
      <c r="D258" s="148" t="s">
        <v>66</v>
      </c>
      <c r="E258" s="148">
        <v>6</v>
      </c>
      <c r="F258" s="148" t="s">
        <v>1407</v>
      </c>
      <c r="G258" s="148">
        <v>76</v>
      </c>
      <c r="H258" s="148">
        <v>54</v>
      </c>
      <c r="I258" s="149" t="s">
        <v>2229</v>
      </c>
      <c r="J258" s="149" t="s">
        <v>2230</v>
      </c>
      <c r="K258" s="149" t="s">
        <v>2954</v>
      </c>
      <c r="L258" s="146" t="s">
        <v>2610</v>
      </c>
      <c r="M258" s="147">
        <v>40543</v>
      </c>
      <c r="N258" s="150"/>
      <c r="O258" s="148" t="s">
        <v>421</v>
      </c>
      <c r="P258" s="151"/>
      <c r="Q258" s="152"/>
      <c r="R258" s="151"/>
      <c r="S258" s="148" t="str">
        <f aca="true" t="shared" si="29" ref="S258:S321">IF(D258="E",L258,"")</f>
        <v>AP</v>
      </c>
      <c r="T258" s="148">
        <f t="shared" si="28"/>
      </c>
      <c r="U258" s="148">
        <f aca="true" t="shared" si="30" ref="U258:U321">IF(OR(T258="A",T258="AP",T258="R",T258="Z"),N258,"")</f>
      </c>
      <c r="V258" s="148">
        <f aca="true" t="shared" si="31" ref="V258:V321">IF(T258=0,N258,"")</f>
      </c>
      <c r="W258" s="148">
        <f aca="true" t="shared" si="32" ref="W258:W321">IF(T258="wp",N258,"")</f>
      </c>
      <c r="X258" s="148">
        <f aca="true" t="shared" si="33" ref="X258:X321">IF(T258="rdy2vote",N258,IF(T258="rdy2vote2",N258,""))</f>
      </c>
      <c r="Y258" s="152"/>
      <c r="Z258" s="175">
        <f aca="true" t="shared" si="34" ref="Z258:Z321">IF(OR(T258="rdy2vote",T258="wp"),P258,"")</f>
      </c>
    </row>
    <row r="259" spans="1:26" ht="114.75">
      <c r="A259" s="20">
        <v>258</v>
      </c>
      <c r="B259" s="13" t="s">
        <v>2118</v>
      </c>
      <c r="C259" s="13" t="s">
        <v>1149</v>
      </c>
      <c r="D259" s="17" t="s">
        <v>65</v>
      </c>
      <c r="E259" s="17">
        <v>6</v>
      </c>
      <c r="F259" s="17" t="s">
        <v>1416</v>
      </c>
      <c r="G259" s="17">
        <v>77</v>
      </c>
      <c r="H259" s="17">
        <v>34</v>
      </c>
      <c r="I259" s="13" t="s">
        <v>2231</v>
      </c>
      <c r="J259" s="13" t="s">
        <v>2159</v>
      </c>
      <c r="K259" s="14" t="s">
        <v>3116</v>
      </c>
      <c r="L259" s="40" t="s">
        <v>2610</v>
      </c>
      <c r="M259" s="51">
        <v>40561</v>
      </c>
      <c r="N259" s="24" t="s">
        <v>2622</v>
      </c>
      <c r="O259" s="17" t="s">
        <v>421</v>
      </c>
      <c r="P259" s="14" t="s">
        <v>3095</v>
      </c>
      <c r="Q259" s="48"/>
      <c r="R259" s="47"/>
      <c r="S259" s="20">
        <f t="shared" si="29"/>
      </c>
      <c r="T259" s="20" t="str">
        <f t="shared" si="28"/>
        <v>AP</v>
      </c>
      <c r="U259" s="20" t="str">
        <f t="shared" si="30"/>
        <v>OFDM</v>
      </c>
      <c r="V259" s="20">
        <f t="shared" si="31"/>
      </c>
      <c r="W259" s="20">
        <f t="shared" si="32"/>
      </c>
      <c r="X259" s="20">
        <f t="shared" si="33"/>
      </c>
      <c r="Y259" s="52"/>
      <c r="Z259" s="174">
        <f t="shared" si="34"/>
      </c>
    </row>
    <row r="260" spans="1:26" ht="38.25">
      <c r="A260" s="148">
        <v>259</v>
      </c>
      <c r="B260" s="149" t="s">
        <v>2118</v>
      </c>
      <c r="C260" s="149" t="s">
        <v>1149</v>
      </c>
      <c r="D260" s="148" t="s">
        <v>66</v>
      </c>
      <c r="E260" s="148">
        <v>6</v>
      </c>
      <c r="F260" s="148" t="s">
        <v>447</v>
      </c>
      <c r="G260" s="148">
        <v>79</v>
      </c>
      <c r="H260" s="148">
        <v>52</v>
      </c>
      <c r="I260" s="149" t="s">
        <v>2232</v>
      </c>
      <c r="J260" s="149" t="s">
        <v>2233</v>
      </c>
      <c r="K260" s="149" t="s">
        <v>2684</v>
      </c>
      <c r="L260" s="146" t="s">
        <v>2649</v>
      </c>
      <c r="M260" s="147">
        <v>40547</v>
      </c>
      <c r="N260" s="150"/>
      <c r="O260" s="148" t="s">
        <v>421</v>
      </c>
      <c r="P260" s="151"/>
      <c r="Q260" s="152"/>
      <c r="R260" s="151"/>
      <c r="S260" s="148" t="str">
        <f t="shared" si="29"/>
        <v>A</v>
      </c>
      <c r="T260" s="148">
        <f t="shared" si="28"/>
      </c>
      <c r="U260" s="148">
        <f t="shared" si="30"/>
      </c>
      <c r="V260" s="148">
        <f t="shared" si="31"/>
      </c>
      <c r="W260" s="148">
        <f t="shared" si="32"/>
      </c>
      <c r="X260" s="148">
        <f t="shared" si="33"/>
      </c>
      <c r="Y260" s="152"/>
      <c r="Z260" s="175">
        <f t="shared" si="34"/>
      </c>
    </row>
    <row r="261" spans="1:26" ht="89.25">
      <c r="A261" s="20">
        <v>260</v>
      </c>
      <c r="B261" s="14" t="s">
        <v>2118</v>
      </c>
      <c r="C261" s="14" t="s">
        <v>1149</v>
      </c>
      <c r="D261" s="20" t="s">
        <v>66</v>
      </c>
      <c r="E261" s="20">
        <v>6</v>
      </c>
      <c r="F261" s="20" t="s">
        <v>2234</v>
      </c>
      <c r="G261" s="20">
        <v>80</v>
      </c>
      <c r="H261" s="20">
        <v>42</v>
      </c>
      <c r="I261" s="14" t="s">
        <v>2235</v>
      </c>
      <c r="J261" s="14" t="s">
        <v>2236</v>
      </c>
      <c r="K261" s="21" t="s">
        <v>2926</v>
      </c>
      <c r="N261" s="24"/>
      <c r="O261" s="20" t="s">
        <v>421</v>
      </c>
      <c r="P261" s="44"/>
      <c r="S261" s="20">
        <f t="shared" si="29"/>
        <v>0</v>
      </c>
      <c r="T261" s="20">
        <f t="shared" si="28"/>
      </c>
      <c r="U261" s="20">
        <f t="shared" si="30"/>
      </c>
      <c r="V261" s="20">
        <f t="shared" si="31"/>
      </c>
      <c r="W261" s="20">
        <f t="shared" si="32"/>
      </c>
      <c r="X261" s="20">
        <f t="shared" si="33"/>
      </c>
      <c r="Y261" s="45"/>
      <c r="Z261" s="174">
        <f t="shared" si="34"/>
      </c>
    </row>
    <row r="262" spans="1:26" ht="51">
      <c r="A262" s="20">
        <v>261</v>
      </c>
      <c r="B262" s="13" t="s">
        <v>2118</v>
      </c>
      <c r="C262" s="13" t="s">
        <v>1149</v>
      </c>
      <c r="D262" s="17" t="s">
        <v>65</v>
      </c>
      <c r="E262" s="17">
        <v>6</v>
      </c>
      <c r="F262" s="17" t="s">
        <v>2237</v>
      </c>
      <c r="G262" s="17">
        <v>82</v>
      </c>
      <c r="H262" s="17">
        <v>22</v>
      </c>
      <c r="I262" s="13" t="s">
        <v>2238</v>
      </c>
      <c r="J262" s="13" t="s">
        <v>2159</v>
      </c>
      <c r="K262" s="14" t="s">
        <v>3116</v>
      </c>
      <c r="L262" s="40" t="s">
        <v>2610</v>
      </c>
      <c r="M262" s="51">
        <v>40561</v>
      </c>
      <c r="N262" s="24" t="s">
        <v>2622</v>
      </c>
      <c r="O262" s="17" t="s">
        <v>421</v>
      </c>
      <c r="P262" s="14" t="s">
        <v>3095</v>
      </c>
      <c r="Q262" s="48"/>
      <c r="R262" s="47"/>
      <c r="S262" s="20">
        <f t="shared" si="29"/>
      </c>
      <c r="T262" s="20" t="str">
        <f t="shared" si="28"/>
        <v>AP</v>
      </c>
      <c r="U262" s="20" t="str">
        <f t="shared" si="30"/>
        <v>OFDM</v>
      </c>
      <c r="V262" s="20">
        <f t="shared" si="31"/>
      </c>
      <c r="W262" s="20">
        <f t="shared" si="32"/>
      </c>
      <c r="X262" s="20">
        <f t="shared" si="33"/>
      </c>
      <c r="Y262" s="52"/>
      <c r="Z262" s="174">
        <f t="shared" si="34"/>
      </c>
    </row>
    <row r="263" spans="1:26" ht="63.75">
      <c r="A263" s="148">
        <v>262</v>
      </c>
      <c r="B263" s="149" t="s">
        <v>2118</v>
      </c>
      <c r="C263" s="149" t="s">
        <v>1149</v>
      </c>
      <c r="D263" s="148" t="s">
        <v>66</v>
      </c>
      <c r="E263" s="148">
        <v>6</v>
      </c>
      <c r="F263" s="148" t="s">
        <v>2237</v>
      </c>
      <c r="G263" s="148">
        <v>82</v>
      </c>
      <c r="H263" s="148">
        <v>23</v>
      </c>
      <c r="I263" s="149" t="s">
        <v>2239</v>
      </c>
      <c r="J263" s="149" t="s">
        <v>2124</v>
      </c>
      <c r="K263" s="149" t="s">
        <v>2955</v>
      </c>
      <c r="L263" s="146" t="s">
        <v>2610</v>
      </c>
      <c r="M263" s="147">
        <v>40546</v>
      </c>
      <c r="N263" s="150"/>
      <c r="O263" s="148" t="s">
        <v>421</v>
      </c>
      <c r="P263" s="151"/>
      <c r="Q263" s="152"/>
      <c r="R263" s="151"/>
      <c r="S263" s="148" t="str">
        <f t="shared" si="29"/>
        <v>AP</v>
      </c>
      <c r="T263" s="148">
        <f t="shared" si="28"/>
      </c>
      <c r="U263" s="148">
        <f t="shared" si="30"/>
      </c>
      <c r="V263" s="148">
        <f t="shared" si="31"/>
      </c>
      <c r="W263" s="148">
        <f t="shared" si="32"/>
      </c>
      <c r="X263" s="148">
        <f t="shared" si="33"/>
      </c>
      <c r="Y263" s="152"/>
      <c r="Z263" s="175">
        <f t="shared" si="34"/>
      </c>
    </row>
    <row r="264" spans="1:26" ht="25.5">
      <c r="A264" s="148">
        <v>263</v>
      </c>
      <c r="B264" s="149" t="s">
        <v>2118</v>
      </c>
      <c r="C264" s="149" t="s">
        <v>1149</v>
      </c>
      <c r="D264" s="148" t="s">
        <v>66</v>
      </c>
      <c r="E264" s="148">
        <v>6</v>
      </c>
      <c r="F264" s="148" t="s">
        <v>2237</v>
      </c>
      <c r="G264" s="148">
        <v>82</v>
      </c>
      <c r="H264" s="148">
        <v>20</v>
      </c>
      <c r="I264" s="149" t="s">
        <v>2240</v>
      </c>
      <c r="J264" s="149" t="s">
        <v>2241</v>
      </c>
      <c r="K264" s="149" t="s">
        <v>2571</v>
      </c>
      <c r="L264" s="146" t="s">
        <v>2649</v>
      </c>
      <c r="M264" s="147">
        <v>40546</v>
      </c>
      <c r="N264" s="150"/>
      <c r="O264" s="148" t="s">
        <v>421</v>
      </c>
      <c r="P264" s="151"/>
      <c r="Q264" s="152"/>
      <c r="R264" s="151"/>
      <c r="S264" s="148" t="str">
        <f t="shared" si="29"/>
        <v>A</v>
      </c>
      <c r="T264" s="148">
        <f t="shared" si="28"/>
      </c>
      <c r="U264" s="148">
        <f t="shared" si="30"/>
      </c>
      <c r="V264" s="148">
        <f t="shared" si="31"/>
      </c>
      <c r="W264" s="148">
        <f t="shared" si="32"/>
      </c>
      <c r="X264" s="148">
        <f t="shared" si="33"/>
      </c>
      <c r="Y264" s="152"/>
      <c r="Z264" s="175">
        <f t="shared" si="34"/>
      </c>
    </row>
    <row r="265" spans="1:26" ht="127.5">
      <c r="A265" s="148">
        <v>264</v>
      </c>
      <c r="B265" s="149" t="s">
        <v>2118</v>
      </c>
      <c r="C265" s="149" t="s">
        <v>1149</v>
      </c>
      <c r="D265" s="148" t="s">
        <v>66</v>
      </c>
      <c r="E265" s="148">
        <v>6</v>
      </c>
      <c r="F265" s="148" t="s">
        <v>2237</v>
      </c>
      <c r="G265" s="148">
        <v>82</v>
      </c>
      <c r="H265" s="148">
        <v>26</v>
      </c>
      <c r="I265" s="149" t="s">
        <v>2242</v>
      </c>
      <c r="J265" s="149" t="s">
        <v>2124</v>
      </c>
      <c r="K265" s="149" t="s">
        <v>2956</v>
      </c>
      <c r="L265" s="146" t="s">
        <v>2610</v>
      </c>
      <c r="M265" s="147">
        <v>40546</v>
      </c>
      <c r="N265" s="150"/>
      <c r="O265" s="148" t="s">
        <v>421</v>
      </c>
      <c r="P265" s="151"/>
      <c r="Q265" s="152"/>
      <c r="R265" s="151"/>
      <c r="S265" s="148" t="str">
        <f t="shared" si="29"/>
        <v>AP</v>
      </c>
      <c r="T265" s="148">
        <f t="shared" si="28"/>
      </c>
      <c r="U265" s="148">
        <f t="shared" si="30"/>
      </c>
      <c r="V265" s="148">
        <f t="shared" si="31"/>
      </c>
      <c r="W265" s="148">
        <f t="shared" si="32"/>
      </c>
      <c r="X265" s="148">
        <f t="shared" si="33"/>
      </c>
      <c r="Y265" s="152"/>
      <c r="Z265" s="175">
        <f t="shared" si="34"/>
      </c>
    </row>
    <row r="266" spans="1:26" ht="63.75">
      <c r="A266" s="148">
        <v>265</v>
      </c>
      <c r="B266" s="149" t="s">
        <v>2118</v>
      </c>
      <c r="C266" s="149" t="s">
        <v>1149</v>
      </c>
      <c r="D266" s="148" t="s">
        <v>66</v>
      </c>
      <c r="E266" s="148">
        <v>6</v>
      </c>
      <c r="F266" s="148" t="s">
        <v>1429</v>
      </c>
      <c r="G266" s="148">
        <v>82</v>
      </c>
      <c r="H266" s="148">
        <v>50</v>
      </c>
      <c r="I266" s="149" t="s">
        <v>2243</v>
      </c>
      <c r="J266" s="149" t="s">
        <v>2124</v>
      </c>
      <c r="K266" s="149" t="s">
        <v>2571</v>
      </c>
      <c r="L266" s="146" t="s">
        <v>2649</v>
      </c>
      <c r="M266" s="147">
        <v>40546</v>
      </c>
      <c r="N266" s="150"/>
      <c r="O266" s="148" t="s">
        <v>421</v>
      </c>
      <c r="P266" s="151"/>
      <c r="Q266" s="152"/>
      <c r="R266" s="151"/>
      <c r="S266" s="148" t="str">
        <f t="shared" si="29"/>
        <v>A</v>
      </c>
      <c r="T266" s="148">
        <f t="shared" si="28"/>
      </c>
      <c r="U266" s="148">
        <f t="shared" si="30"/>
      </c>
      <c r="V266" s="148">
        <f t="shared" si="31"/>
      </c>
      <c r="W266" s="148">
        <f t="shared" si="32"/>
      </c>
      <c r="X266" s="148">
        <f t="shared" si="33"/>
      </c>
      <c r="Y266" s="152"/>
      <c r="Z266" s="175">
        <f t="shared" si="34"/>
      </c>
    </row>
    <row r="267" spans="1:26" ht="63.75">
      <c r="A267" s="148">
        <v>266</v>
      </c>
      <c r="B267" s="149" t="s">
        <v>2118</v>
      </c>
      <c r="C267" s="149" t="s">
        <v>1149</v>
      </c>
      <c r="D267" s="148" t="s">
        <v>66</v>
      </c>
      <c r="E267" s="148">
        <v>6</v>
      </c>
      <c r="F267" s="148" t="s">
        <v>1429</v>
      </c>
      <c r="G267" s="148">
        <v>83</v>
      </c>
      <c r="H267" s="148">
        <v>1</v>
      </c>
      <c r="I267" s="149" t="s">
        <v>2244</v>
      </c>
      <c r="J267" s="149" t="s">
        <v>2124</v>
      </c>
      <c r="K267" s="149" t="s">
        <v>2957</v>
      </c>
      <c r="L267" s="146" t="s">
        <v>2610</v>
      </c>
      <c r="M267" s="147">
        <v>40546</v>
      </c>
      <c r="N267" s="150"/>
      <c r="O267" s="148" t="s">
        <v>421</v>
      </c>
      <c r="P267" s="151"/>
      <c r="Q267" s="152"/>
      <c r="R267" s="151"/>
      <c r="S267" s="148" t="str">
        <f t="shared" si="29"/>
        <v>AP</v>
      </c>
      <c r="T267" s="148">
        <f t="shared" si="28"/>
      </c>
      <c r="U267" s="148">
        <f t="shared" si="30"/>
      </c>
      <c r="V267" s="148">
        <f t="shared" si="31"/>
      </c>
      <c r="W267" s="148">
        <f t="shared" si="32"/>
      </c>
      <c r="X267" s="148">
        <f t="shared" si="33"/>
      </c>
      <c r="Y267" s="152"/>
      <c r="Z267" s="175">
        <f t="shared" si="34"/>
      </c>
    </row>
    <row r="268" spans="1:26" ht="76.5">
      <c r="A268" s="20">
        <v>267</v>
      </c>
      <c r="B268" s="13" t="s">
        <v>2118</v>
      </c>
      <c r="C268" s="13" t="s">
        <v>1149</v>
      </c>
      <c r="D268" s="17" t="s">
        <v>65</v>
      </c>
      <c r="E268" s="17">
        <v>6</v>
      </c>
      <c r="F268" s="17" t="s">
        <v>1429</v>
      </c>
      <c r="G268" s="17">
        <v>82</v>
      </c>
      <c r="H268" s="17">
        <v>53</v>
      </c>
      <c r="I268" s="13" t="s">
        <v>2245</v>
      </c>
      <c r="J268" s="13" t="s">
        <v>2246</v>
      </c>
      <c r="K268" s="14" t="s">
        <v>3119</v>
      </c>
      <c r="L268" s="40" t="s">
        <v>2610</v>
      </c>
      <c r="M268" s="51">
        <v>40561</v>
      </c>
      <c r="N268" s="24" t="s">
        <v>2622</v>
      </c>
      <c r="O268" s="17" t="s">
        <v>421</v>
      </c>
      <c r="P268" s="14" t="s">
        <v>3095</v>
      </c>
      <c r="Q268" s="48"/>
      <c r="R268" s="47"/>
      <c r="S268" s="20">
        <f t="shared" si="29"/>
      </c>
      <c r="T268" s="20" t="str">
        <f t="shared" si="28"/>
        <v>AP</v>
      </c>
      <c r="U268" s="20" t="str">
        <f t="shared" si="30"/>
        <v>OFDM</v>
      </c>
      <c r="V268" s="20">
        <f t="shared" si="31"/>
      </c>
      <c r="W268" s="20">
        <f t="shared" si="32"/>
      </c>
      <c r="X268" s="20">
        <f t="shared" si="33"/>
      </c>
      <c r="Y268" s="52"/>
      <c r="Z268" s="174">
        <f t="shared" si="34"/>
      </c>
    </row>
    <row r="269" spans="1:26" ht="76.5">
      <c r="A269" s="20">
        <v>268</v>
      </c>
      <c r="B269" s="13" t="s">
        <v>2118</v>
      </c>
      <c r="C269" s="13" t="s">
        <v>1149</v>
      </c>
      <c r="D269" s="17" t="s">
        <v>65</v>
      </c>
      <c r="E269" s="17">
        <v>6</v>
      </c>
      <c r="F269" s="17" t="s">
        <v>2247</v>
      </c>
      <c r="G269" s="17">
        <v>83</v>
      </c>
      <c r="H269" s="17">
        <v>25</v>
      </c>
      <c r="I269" s="13" t="s">
        <v>2245</v>
      </c>
      <c r="J269" s="13" t="s">
        <v>2246</v>
      </c>
      <c r="K269" s="14" t="s">
        <v>3119</v>
      </c>
      <c r="L269" s="40" t="s">
        <v>2610</v>
      </c>
      <c r="M269" s="51">
        <v>40561</v>
      </c>
      <c r="N269" s="24" t="s">
        <v>2622</v>
      </c>
      <c r="O269" s="17" t="s">
        <v>421</v>
      </c>
      <c r="P269" s="14" t="s">
        <v>3095</v>
      </c>
      <c r="Q269" s="48"/>
      <c r="R269" s="47"/>
      <c r="S269" s="20">
        <f t="shared" si="29"/>
      </c>
      <c r="T269" s="20" t="str">
        <f t="shared" si="28"/>
        <v>AP</v>
      </c>
      <c r="U269" s="20" t="str">
        <f t="shared" si="30"/>
        <v>OFDM</v>
      </c>
      <c r="V269" s="20">
        <f t="shared" si="31"/>
      </c>
      <c r="W269" s="20">
        <f t="shared" si="32"/>
      </c>
      <c r="X269" s="20">
        <f t="shared" si="33"/>
      </c>
      <c r="Y269" s="52"/>
      <c r="Z269" s="174">
        <f t="shared" si="34"/>
      </c>
    </row>
    <row r="270" spans="1:26" ht="63.75">
      <c r="A270" s="20">
        <v>269</v>
      </c>
      <c r="B270" s="14" t="s">
        <v>2118</v>
      </c>
      <c r="C270" s="14" t="s">
        <v>1149</v>
      </c>
      <c r="D270" s="20" t="s">
        <v>66</v>
      </c>
      <c r="E270" s="20">
        <v>6</v>
      </c>
      <c r="F270" s="20" t="s">
        <v>2247</v>
      </c>
      <c r="G270" s="20">
        <v>83</v>
      </c>
      <c r="H270" s="20">
        <v>18</v>
      </c>
      <c r="I270" s="14" t="s">
        <v>2248</v>
      </c>
      <c r="J270" s="14" t="s">
        <v>2124</v>
      </c>
      <c r="K270" s="21" t="s">
        <v>2960</v>
      </c>
      <c r="N270" s="24"/>
      <c r="O270" s="20" t="s">
        <v>421</v>
      </c>
      <c r="P270" s="44"/>
      <c r="S270" s="20">
        <f t="shared" si="29"/>
        <v>0</v>
      </c>
      <c r="T270" s="20">
        <f t="shared" si="28"/>
      </c>
      <c r="U270" s="20">
        <f t="shared" si="30"/>
      </c>
      <c r="V270" s="20">
        <f t="shared" si="31"/>
      </c>
      <c r="W270" s="20">
        <f t="shared" si="32"/>
      </c>
      <c r="X270" s="20">
        <f t="shared" si="33"/>
      </c>
      <c r="Y270" s="45"/>
      <c r="Z270" s="174">
        <f t="shared" si="34"/>
      </c>
    </row>
    <row r="271" spans="1:26" ht="51">
      <c r="A271" s="148">
        <v>270</v>
      </c>
      <c r="B271" s="149" t="s">
        <v>2118</v>
      </c>
      <c r="C271" s="149" t="s">
        <v>1149</v>
      </c>
      <c r="D271" s="148" t="s">
        <v>66</v>
      </c>
      <c r="E271" s="148">
        <v>6</v>
      </c>
      <c r="F271" s="148" t="s">
        <v>156</v>
      </c>
      <c r="G271" s="148">
        <v>84</v>
      </c>
      <c r="H271" s="148">
        <v>3</v>
      </c>
      <c r="I271" s="149" t="s">
        <v>2249</v>
      </c>
      <c r="J271" s="149" t="s">
        <v>2250</v>
      </c>
      <c r="K271" s="164" t="s">
        <v>2684</v>
      </c>
      <c r="L271" s="146" t="s">
        <v>2649</v>
      </c>
      <c r="M271" s="147">
        <v>40546</v>
      </c>
      <c r="N271" s="150"/>
      <c r="O271" s="148" t="s">
        <v>421</v>
      </c>
      <c r="P271" s="151"/>
      <c r="Q271" s="152"/>
      <c r="R271" s="151"/>
      <c r="S271" s="148" t="str">
        <f t="shared" si="29"/>
        <v>A</v>
      </c>
      <c r="T271" s="148">
        <f aca="true" t="shared" si="35" ref="T271:T334">IF(OR(D271="T",D271="G"),L271,"")</f>
      </c>
      <c r="U271" s="148">
        <f t="shared" si="30"/>
      </c>
      <c r="V271" s="148">
        <f t="shared" si="31"/>
      </c>
      <c r="W271" s="148">
        <f t="shared" si="32"/>
      </c>
      <c r="X271" s="148">
        <f t="shared" si="33"/>
      </c>
      <c r="Y271" s="152"/>
      <c r="Z271" s="175">
        <f t="shared" si="34"/>
      </c>
    </row>
    <row r="272" spans="1:26" ht="38.25">
      <c r="A272" s="148">
        <v>271</v>
      </c>
      <c r="B272" s="149" t="s">
        <v>2118</v>
      </c>
      <c r="C272" s="149" t="s">
        <v>1149</v>
      </c>
      <c r="D272" s="148" t="s">
        <v>66</v>
      </c>
      <c r="E272" s="148">
        <v>6</v>
      </c>
      <c r="F272" s="148" t="s">
        <v>156</v>
      </c>
      <c r="G272" s="148">
        <v>84</v>
      </c>
      <c r="H272" s="148">
        <v>11</v>
      </c>
      <c r="I272" s="149" t="s">
        <v>2251</v>
      </c>
      <c r="J272" s="149" t="s">
        <v>2124</v>
      </c>
      <c r="K272" s="149" t="s">
        <v>2998</v>
      </c>
      <c r="L272" s="146" t="s">
        <v>2610</v>
      </c>
      <c r="M272" s="147">
        <v>40553</v>
      </c>
      <c r="N272" s="150"/>
      <c r="O272" s="148" t="s">
        <v>421</v>
      </c>
      <c r="P272" s="151"/>
      <c r="Q272" s="152"/>
      <c r="R272" s="151"/>
      <c r="S272" s="148" t="str">
        <f t="shared" si="29"/>
        <v>AP</v>
      </c>
      <c r="T272" s="148">
        <f t="shared" si="35"/>
      </c>
      <c r="U272" s="148">
        <f t="shared" si="30"/>
      </c>
      <c r="V272" s="148">
        <f t="shared" si="31"/>
      </c>
      <c r="W272" s="148">
        <f t="shared" si="32"/>
      </c>
      <c r="X272" s="148">
        <f t="shared" si="33"/>
      </c>
      <c r="Y272" s="152"/>
      <c r="Z272" s="175">
        <f t="shared" si="34"/>
      </c>
    </row>
    <row r="273" spans="1:26" ht="38.25">
      <c r="A273" s="148">
        <v>272</v>
      </c>
      <c r="B273" s="149" t="s">
        <v>2118</v>
      </c>
      <c r="C273" s="149" t="s">
        <v>1149</v>
      </c>
      <c r="D273" s="148" t="s">
        <v>66</v>
      </c>
      <c r="E273" s="148">
        <v>6</v>
      </c>
      <c r="F273" s="148" t="s">
        <v>156</v>
      </c>
      <c r="G273" s="148">
        <v>84</v>
      </c>
      <c r="H273" s="148">
        <v>15</v>
      </c>
      <c r="I273" s="149" t="s">
        <v>2252</v>
      </c>
      <c r="J273" s="149" t="s">
        <v>2124</v>
      </c>
      <c r="K273" s="164" t="s">
        <v>2684</v>
      </c>
      <c r="L273" s="146" t="s">
        <v>2649</v>
      </c>
      <c r="M273" s="147">
        <v>40498</v>
      </c>
      <c r="N273" s="150"/>
      <c r="O273" s="148" t="s">
        <v>421</v>
      </c>
      <c r="P273" s="151"/>
      <c r="Q273" s="152"/>
      <c r="R273" s="151"/>
      <c r="S273" s="148" t="str">
        <f t="shared" si="29"/>
        <v>A</v>
      </c>
      <c r="T273" s="148">
        <f t="shared" si="35"/>
      </c>
      <c r="U273" s="148">
        <f t="shared" si="30"/>
      </c>
      <c r="V273" s="148">
        <f t="shared" si="31"/>
      </c>
      <c r="W273" s="148">
        <f t="shared" si="32"/>
      </c>
      <c r="X273" s="148">
        <f t="shared" si="33"/>
      </c>
      <c r="Y273" s="152"/>
      <c r="Z273" s="175">
        <f t="shared" si="34"/>
      </c>
    </row>
    <row r="274" spans="1:26" ht="38.25">
      <c r="A274" s="148">
        <v>273</v>
      </c>
      <c r="B274" s="149" t="s">
        <v>2118</v>
      </c>
      <c r="C274" s="149" t="s">
        <v>1149</v>
      </c>
      <c r="D274" s="148" t="s">
        <v>66</v>
      </c>
      <c r="E274" s="148">
        <v>6</v>
      </c>
      <c r="F274" s="148" t="s">
        <v>156</v>
      </c>
      <c r="G274" s="148">
        <v>84</v>
      </c>
      <c r="H274" s="148">
        <v>21</v>
      </c>
      <c r="I274" s="149" t="s">
        <v>2253</v>
      </c>
      <c r="J274" s="149" t="s">
        <v>2124</v>
      </c>
      <c r="K274" s="164" t="s">
        <v>2684</v>
      </c>
      <c r="L274" s="146" t="s">
        <v>2649</v>
      </c>
      <c r="M274" s="147">
        <v>40546</v>
      </c>
      <c r="N274" s="150"/>
      <c r="O274" s="148" t="s">
        <v>421</v>
      </c>
      <c r="P274" s="151"/>
      <c r="Q274" s="152"/>
      <c r="R274" s="151"/>
      <c r="S274" s="148" t="str">
        <f t="shared" si="29"/>
        <v>A</v>
      </c>
      <c r="T274" s="148">
        <f t="shared" si="35"/>
      </c>
      <c r="U274" s="148">
        <f t="shared" si="30"/>
      </c>
      <c r="V274" s="148">
        <f t="shared" si="31"/>
      </c>
      <c r="W274" s="148">
        <f t="shared" si="32"/>
      </c>
      <c r="X274" s="148">
        <f t="shared" si="33"/>
      </c>
      <c r="Y274" s="152"/>
      <c r="Z274" s="175">
        <f t="shared" si="34"/>
      </c>
    </row>
    <row r="275" spans="1:26" ht="63.75">
      <c r="A275" s="20">
        <v>274</v>
      </c>
      <c r="B275" s="13" t="s">
        <v>2118</v>
      </c>
      <c r="C275" s="13" t="s">
        <v>1149</v>
      </c>
      <c r="D275" s="17" t="s">
        <v>66</v>
      </c>
      <c r="E275" s="17">
        <v>6</v>
      </c>
      <c r="F275" s="17" t="s">
        <v>2254</v>
      </c>
      <c r="G275" s="17">
        <v>87</v>
      </c>
      <c r="H275" s="17">
        <v>1</v>
      </c>
      <c r="I275" s="13" t="s">
        <v>2255</v>
      </c>
      <c r="J275" s="13" t="s">
        <v>2256</v>
      </c>
      <c r="K275" s="15" t="s">
        <v>2872</v>
      </c>
      <c r="L275" s="41"/>
      <c r="M275" s="52"/>
      <c r="N275" s="22"/>
      <c r="O275" s="17" t="s">
        <v>421</v>
      </c>
      <c r="P275" s="47"/>
      <c r="Q275" s="48"/>
      <c r="R275" s="47"/>
      <c r="S275" s="20">
        <f t="shared" si="29"/>
        <v>0</v>
      </c>
      <c r="T275" s="20">
        <f t="shared" si="35"/>
      </c>
      <c r="U275" s="20">
        <f t="shared" si="30"/>
      </c>
      <c r="V275" s="20">
        <f t="shared" si="31"/>
      </c>
      <c r="W275" s="20">
        <f t="shared" si="32"/>
      </c>
      <c r="X275" s="20">
        <f t="shared" si="33"/>
      </c>
      <c r="Y275" s="48"/>
      <c r="Z275" s="174">
        <f t="shared" si="34"/>
      </c>
    </row>
    <row r="276" spans="1:26" ht="51">
      <c r="A276" s="148">
        <v>275</v>
      </c>
      <c r="B276" s="149" t="s">
        <v>2118</v>
      </c>
      <c r="C276" s="149" t="s">
        <v>1149</v>
      </c>
      <c r="D276" s="148" t="s">
        <v>66</v>
      </c>
      <c r="E276" s="148">
        <v>6</v>
      </c>
      <c r="F276" s="148" t="s">
        <v>2257</v>
      </c>
      <c r="G276" s="148">
        <v>88</v>
      </c>
      <c r="H276" s="148">
        <v>20</v>
      </c>
      <c r="I276" s="149" t="s">
        <v>2258</v>
      </c>
      <c r="J276" s="149" t="s">
        <v>2124</v>
      </c>
      <c r="K276" s="164" t="s">
        <v>2873</v>
      </c>
      <c r="L276" s="146" t="s">
        <v>2610</v>
      </c>
      <c r="M276" s="147">
        <v>40498</v>
      </c>
      <c r="N276" s="150"/>
      <c r="O276" s="148" t="s">
        <v>421</v>
      </c>
      <c r="P276" s="151"/>
      <c r="Q276" s="152"/>
      <c r="R276" s="151"/>
      <c r="S276" s="148" t="str">
        <f t="shared" si="29"/>
        <v>AP</v>
      </c>
      <c r="T276" s="148">
        <f t="shared" si="35"/>
      </c>
      <c r="U276" s="148">
        <f t="shared" si="30"/>
      </c>
      <c r="V276" s="148">
        <f t="shared" si="31"/>
      </c>
      <c r="W276" s="148">
        <f t="shared" si="32"/>
      </c>
      <c r="X276" s="148">
        <f t="shared" si="33"/>
      </c>
      <c r="Y276" s="152"/>
      <c r="Z276" s="175">
        <f t="shared" si="34"/>
      </c>
    </row>
    <row r="277" spans="1:27" ht="344.25">
      <c r="A277" s="20">
        <v>276</v>
      </c>
      <c r="B277" s="13" t="s">
        <v>2118</v>
      </c>
      <c r="C277" s="13" t="s">
        <v>1149</v>
      </c>
      <c r="D277" s="17" t="s">
        <v>65</v>
      </c>
      <c r="E277" s="17">
        <v>6</v>
      </c>
      <c r="F277" s="17" t="s">
        <v>513</v>
      </c>
      <c r="G277" s="17">
        <v>67</v>
      </c>
      <c r="H277" s="17">
        <v>42</v>
      </c>
      <c r="I277" s="13" t="s">
        <v>2259</v>
      </c>
      <c r="J277" s="13" t="s">
        <v>2260</v>
      </c>
      <c r="K277" s="14" t="s">
        <v>2847</v>
      </c>
      <c r="L277" s="40" t="s">
        <v>2658</v>
      </c>
      <c r="M277" s="52"/>
      <c r="N277" s="22" t="s">
        <v>2643</v>
      </c>
      <c r="O277" s="17" t="s">
        <v>90</v>
      </c>
      <c r="P277" s="14" t="s">
        <v>2663</v>
      </c>
      <c r="Q277" s="48"/>
      <c r="R277" s="47"/>
      <c r="S277" s="20">
        <f t="shared" si="29"/>
      </c>
      <c r="T277" s="20" t="str">
        <f t="shared" si="35"/>
        <v>wp</v>
      </c>
      <c r="U277" s="20">
        <f t="shared" si="30"/>
      </c>
      <c r="V277" s="20">
        <f t="shared" si="31"/>
      </c>
      <c r="W277" s="20" t="str">
        <f t="shared" si="32"/>
        <v>Mode Switch</v>
      </c>
      <c r="X277" s="20">
        <f t="shared" si="33"/>
      </c>
      <c r="Y277" s="51">
        <v>40492</v>
      </c>
      <c r="Z277" s="174" t="str">
        <f t="shared" si="34"/>
        <v>Chang</v>
      </c>
      <c r="AA277" s="44" t="s">
        <v>2828</v>
      </c>
    </row>
    <row r="278" spans="1:26" ht="102">
      <c r="A278" s="148">
        <v>277</v>
      </c>
      <c r="B278" s="149" t="s">
        <v>2118</v>
      </c>
      <c r="C278" s="149" t="s">
        <v>1149</v>
      </c>
      <c r="D278" s="148" t="s">
        <v>66</v>
      </c>
      <c r="E278" s="148">
        <v>6</v>
      </c>
      <c r="F278" s="148" t="s">
        <v>2261</v>
      </c>
      <c r="G278" s="148">
        <v>92</v>
      </c>
      <c r="H278" s="148">
        <v>10</v>
      </c>
      <c r="I278" s="149" t="s">
        <v>2262</v>
      </c>
      <c r="J278" s="149" t="s">
        <v>2124</v>
      </c>
      <c r="K278" s="99" t="s">
        <v>2684</v>
      </c>
      <c r="L278" s="146" t="s">
        <v>2649</v>
      </c>
      <c r="M278" s="147">
        <v>40499</v>
      </c>
      <c r="N278" s="150"/>
      <c r="O278" s="148" t="s">
        <v>421</v>
      </c>
      <c r="P278" s="151"/>
      <c r="Q278" s="152"/>
      <c r="R278" s="151"/>
      <c r="S278" s="148" t="str">
        <f t="shared" si="29"/>
        <v>A</v>
      </c>
      <c r="T278" s="148">
        <f t="shared" si="35"/>
      </c>
      <c r="U278" s="148">
        <f t="shared" si="30"/>
      </c>
      <c r="V278" s="148">
        <f t="shared" si="31"/>
      </c>
      <c r="W278" s="148">
        <f t="shared" si="32"/>
      </c>
      <c r="X278" s="148">
        <f t="shared" si="33"/>
      </c>
      <c r="Y278" s="152"/>
      <c r="Z278" s="175">
        <f t="shared" si="34"/>
      </c>
    </row>
    <row r="279" spans="1:26" ht="25.5">
      <c r="A279" s="148">
        <v>278</v>
      </c>
      <c r="B279" s="149" t="s">
        <v>2118</v>
      </c>
      <c r="C279" s="149" t="s">
        <v>1149</v>
      </c>
      <c r="D279" s="148" t="s">
        <v>66</v>
      </c>
      <c r="E279" s="148">
        <v>6</v>
      </c>
      <c r="F279" s="148" t="s">
        <v>2263</v>
      </c>
      <c r="G279" s="148">
        <v>96</v>
      </c>
      <c r="H279" s="148">
        <v>51</v>
      </c>
      <c r="I279" s="149" t="s">
        <v>2264</v>
      </c>
      <c r="J279" s="149" t="s">
        <v>1473</v>
      </c>
      <c r="K279" s="99" t="s">
        <v>2684</v>
      </c>
      <c r="L279" s="146" t="s">
        <v>2649</v>
      </c>
      <c r="M279" s="147">
        <v>40499</v>
      </c>
      <c r="N279" s="150"/>
      <c r="O279" s="148" t="s">
        <v>421</v>
      </c>
      <c r="P279" s="151"/>
      <c r="Q279" s="152"/>
      <c r="R279" s="151"/>
      <c r="S279" s="148" t="str">
        <f t="shared" si="29"/>
        <v>A</v>
      </c>
      <c r="T279" s="148">
        <f t="shared" si="35"/>
      </c>
      <c r="U279" s="148">
        <f t="shared" si="30"/>
      </c>
      <c r="V279" s="148">
        <f t="shared" si="31"/>
      </c>
      <c r="W279" s="148">
        <f t="shared" si="32"/>
      </c>
      <c r="X279" s="148">
        <f t="shared" si="33"/>
      </c>
      <c r="Y279" s="152"/>
      <c r="Z279" s="175">
        <f t="shared" si="34"/>
      </c>
    </row>
    <row r="280" spans="1:26" ht="409.5">
      <c r="A280" s="20">
        <v>279</v>
      </c>
      <c r="B280" s="13" t="s">
        <v>2118</v>
      </c>
      <c r="C280" s="13" t="s">
        <v>1149</v>
      </c>
      <c r="D280" s="17" t="s">
        <v>65</v>
      </c>
      <c r="E280" s="17">
        <v>6</v>
      </c>
      <c r="F280" s="17" t="s">
        <v>2265</v>
      </c>
      <c r="G280" s="17">
        <v>107</v>
      </c>
      <c r="H280" s="17">
        <v>1</v>
      </c>
      <c r="I280" s="13" t="s">
        <v>2266</v>
      </c>
      <c r="J280" s="13" t="s">
        <v>2267</v>
      </c>
      <c r="K280" s="14" t="s">
        <v>3128</v>
      </c>
      <c r="L280" s="40" t="s">
        <v>2610</v>
      </c>
      <c r="M280" s="51">
        <v>40561</v>
      </c>
      <c r="N280" s="24" t="s">
        <v>2615</v>
      </c>
      <c r="O280" s="17" t="s">
        <v>90</v>
      </c>
      <c r="P280" s="14" t="s">
        <v>2667</v>
      </c>
      <c r="Q280" s="48"/>
      <c r="R280" s="47"/>
      <c r="S280" s="20">
        <f t="shared" si="29"/>
      </c>
      <c r="T280" s="20" t="str">
        <f t="shared" si="35"/>
        <v>AP</v>
      </c>
      <c r="U280" s="20" t="str">
        <f t="shared" si="30"/>
        <v>OQPSK</v>
      </c>
      <c r="V280" s="20">
        <f t="shared" si="31"/>
      </c>
      <c r="W280" s="20">
        <f t="shared" si="32"/>
      </c>
      <c r="X280" s="20">
        <f t="shared" si="33"/>
      </c>
      <c r="Y280" s="52"/>
      <c r="Z280" s="174">
        <f t="shared" si="34"/>
      </c>
    </row>
    <row r="281" spans="1:26" ht="63.75">
      <c r="A281" s="20">
        <v>280</v>
      </c>
      <c r="B281" s="13" t="s">
        <v>2118</v>
      </c>
      <c r="C281" s="13" t="s">
        <v>1149</v>
      </c>
      <c r="D281" s="17" t="s">
        <v>65</v>
      </c>
      <c r="E281" s="17">
        <v>7</v>
      </c>
      <c r="F281" s="17" t="s">
        <v>2268</v>
      </c>
      <c r="G281" s="17">
        <v>110</v>
      </c>
      <c r="H281" s="17">
        <v>1</v>
      </c>
      <c r="I281" s="13" t="s">
        <v>2269</v>
      </c>
      <c r="J281" s="13" t="s">
        <v>2197</v>
      </c>
      <c r="K281" s="14" t="s">
        <v>3078</v>
      </c>
      <c r="L281" s="40" t="s">
        <v>2610</v>
      </c>
      <c r="M281" s="51">
        <v>40561</v>
      </c>
      <c r="N281" s="24" t="s">
        <v>2614</v>
      </c>
      <c r="O281" s="17" t="s">
        <v>421</v>
      </c>
      <c r="P281" s="47"/>
      <c r="Q281" s="48"/>
      <c r="R281" s="47"/>
      <c r="S281" s="20">
        <f t="shared" si="29"/>
      </c>
      <c r="T281" s="20" t="str">
        <f t="shared" si="35"/>
        <v>AP</v>
      </c>
      <c r="U281" s="20" t="str">
        <f t="shared" si="30"/>
        <v>MAC</v>
      </c>
      <c r="V281" s="20">
        <f t="shared" si="31"/>
      </c>
      <c r="W281" s="20">
        <f t="shared" si="32"/>
      </c>
      <c r="X281" s="20">
        <f t="shared" si="33"/>
      </c>
      <c r="Y281" s="52"/>
      <c r="Z281" s="174">
        <f t="shared" si="34"/>
      </c>
    </row>
    <row r="282" spans="1:26" ht="153">
      <c r="A282" s="20">
        <v>281</v>
      </c>
      <c r="B282" s="13" t="s">
        <v>2118</v>
      </c>
      <c r="C282" s="13" t="s">
        <v>1149</v>
      </c>
      <c r="D282" s="17" t="s">
        <v>65</v>
      </c>
      <c r="E282" s="17">
        <v>7</v>
      </c>
      <c r="F282" s="17" t="s">
        <v>2268</v>
      </c>
      <c r="G282" s="17">
        <v>110</v>
      </c>
      <c r="H282" s="17">
        <v>1</v>
      </c>
      <c r="I282" s="13" t="s">
        <v>2270</v>
      </c>
      <c r="J282" s="13" t="s">
        <v>2271</v>
      </c>
      <c r="K282" s="14" t="s">
        <v>3078</v>
      </c>
      <c r="L282" s="40" t="s">
        <v>2610</v>
      </c>
      <c r="M282" s="51">
        <v>40561</v>
      </c>
      <c r="N282" s="24" t="s">
        <v>3074</v>
      </c>
      <c r="O282" s="17" t="s">
        <v>421</v>
      </c>
      <c r="P282" s="44" t="s">
        <v>3028</v>
      </c>
      <c r="Q282" s="48"/>
      <c r="R282" s="47"/>
      <c r="S282" s="20">
        <f t="shared" si="29"/>
      </c>
      <c r="T282" s="20" t="str">
        <f t="shared" si="35"/>
        <v>AP</v>
      </c>
      <c r="U282" s="20" t="str">
        <f t="shared" si="30"/>
        <v>MCPS-DATA</v>
      </c>
      <c r="V282" s="20">
        <f t="shared" si="31"/>
      </c>
      <c r="W282" s="20">
        <f t="shared" si="32"/>
      </c>
      <c r="X282" s="20">
        <f t="shared" si="33"/>
      </c>
      <c r="Y282" s="52"/>
      <c r="Z282" s="174">
        <f t="shared" si="34"/>
      </c>
    </row>
    <row r="283" spans="1:26" ht="280.5">
      <c r="A283" s="20">
        <v>282</v>
      </c>
      <c r="B283" s="13" t="s">
        <v>2118</v>
      </c>
      <c r="C283" s="13" t="s">
        <v>1149</v>
      </c>
      <c r="D283" s="17" t="s">
        <v>65</v>
      </c>
      <c r="E283" s="17">
        <v>7</v>
      </c>
      <c r="F283" s="17" t="s">
        <v>2268</v>
      </c>
      <c r="G283" s="17">
        <v>110</v>
      </c>
      <c r="H283" s="17">
        <v>7</v>
      </c>
      <c r="I283" s="13" t="s">
        <v>2272</v>
      </c>
      <c r="J283" s="13" t="s">
        <v>2159</v>
      </c>
      <c r="K283" s="14" t="s">
        <v>3031</v>
      </c>
      <c r="L283" s="40" t="s">
        <v>2610</v>
      </c>
      <c r="M283" s="51">
        <v>40561</v>
      </c>
      <c r="N283" s="24" t="s">
        <v>3074</v>
      </c>
      <c r="O283" s="17" t="s">
        <v>421</v>
      </c>
      <c r="P283" s="47"/>
      <c r="Q283" s="48"/>
      <c r="R283" s="47"/>
      <c r="S283" s="20">
        <f t="shared" si="29"/>
      </c>
      <c r="T283" s="20" t="str">
        <f t="shared" si="35"/>
        <v>AP</v>
      </c>
      <c r="U283" s="20" t="str">
        <f t="shared" si="30"/>
        <v>MCPS-DATA</v>
      </c>
      <c r="V283" s="20">
        <f t="shared" si="31"/>
      </c>
      <c r="W283" s="20">
        <f t="shared" si="32"/>
      </c>
      <c r="X283" s="20">
        <f t="shared" si="33"/>
      </c>
      <c r="Y283" s="52"/>
      <c r="Z283" s="174">
        <f t="shared" si="34"/>
      </c>
    </row>
    <row r="284" spans="1:26" ht="178.5">
      <c r="A284" s="20">
        <v>283</v>
      </c>
      <c r="B284" s="13" t="s">
        <v>2118</v>
      </c>
      <c r="C284" s="13" t="s">
        <v>1149</v>
      </c>
      <c r="D284" s="17" t="s">
        <v>65</v>
      </c>
      <c r="E284" s="17">
        <v>7</v>
      </c>
      <c r="F284" s="17" t="s">
        <v>2268</v>
      </c>
      <c r="G284" s="17">
        <v>110</v>
      </c>
      <c r="H284" s="17">
        <v>15</v>
      </c>
      <c r="I284" s="13" t="s">
        <v>2273</v>
      </c>
      <c r="J284" s="13" t="s">
        <v>2274</v>
      </c>
      <c r="K284" s="15"/>
      <c r="L284" s="41" t="s">
        <v>2658</v>
      </c>
      <c r="M284" s="52"/>
      <c r="N284" s="22" t="s">
        <v>2614</v>
      </c>
      <c r="O284" s="17" t="s">
        <v>421</v>
      </c>
      <c r="P284" s="14" t="s">
        <v>3028</v>
      </c>
      <c r="Q284" s="48"/>
      <c r="R284" s="47"/>
      <c r="S284" s="20">
        <f t="shared" si="29"/>
      </c>
      <c r="T284" s="20" t="str">
        <f t="shared" si="35"/>
        <v>wp</v>
      </c>
      <c r="U284" s="20">
        <f t="shared" si="30"/>
      </c>
      <c r="V284" s="20">
        <f t="shared" si="31"/>
      </c>
      <c r="W284" s="20" t="str">
        <f t="shared" si="32"/>
        <v>MAC</v>
      </c>
      <c r="X284" s="20">
        <f t="shared" si="33"/>
      </c>
      <c r="Y284" s="52"/>
      <c r="Z284" s="174" t="str">
        <f t="shared" si="34"/>
        <v>Beecher/Rolfe</v>
      </c>
    </row>
    <row r="285" spans="1:26" ht="102">
      <c r="A285" s="148">
        <v>284</v>
      </c>
      <c r="B285" s="149" t="s">
        <v>2118</v>
      </c>
      <c r="C285" s="149" t="s">
        <v>1149</v>
      </c>
      <c r="D285" s="148" t="s">
        <v>66</v>
      </c>
      <c r="E285" s="148">
        <v>7</v>
      </c>
      <c r="F285" s="148" t="s">
        <v>2268</v>
      </c>
      <c r="G285" s="148">
        <v>110</v>
      </c>
      <c r="H285" s="148">
        <v>28</v>
      </c>
      <c r="I285" s="149" t="s">
        <v>2275</v>
      </c>
      <c r="J285" s="149" t="s">
        <v>2276</v>
      </c>
      <c r="K285" s="164" t="s">
        <v>2684</v>
      </c>
      <c r="L285" s="146" t="s">
        <v>2649</v>
      </c>
      <c r="M285" s="147">
        <v>40499</v>
      </c>
      <c r="N285" s="150"/>
      <c r="O285" s="148" t="s">
        <v>421</v>
      </c>
      <c r="P285" s="151"/>
      <c r="Q285" s="152"/>
      <c r="R285" s="151"/>
      <c r="S285" s="148" t="str">
        <f t="shared" si="29"/>
        <v>A</v>
      </c>
      <c r="T285" s="148">
        <f t="shared" si="35"/>
      </c>
      <c r="U285" s="148">
        <f t="shared" si="30"/>
      </c>
      <c r="V285" s="148">
        <f t="shared" si="31"/>
      </c>
      <c r="W285" s="148">
        <f t="shared" si="32"/>
      </c>
      <c r="X285" s="148">
        <f t="shared" si="33"/>
      </c>
      <c r="Y285" s="152"/>
      <c r="Z285" s="175">
        <f t="shared" si="34"/>
      </c>
    </row>
    <row r="286" spans="1:28" ht="76.5">
      <c r="A286" s="20">
        <v>285</v>
      </c>
      <c r="B286" s="13" t="s">
        <v>2118</v>
      </c>
      <c r="C286" s="13" t="s">
        <v>1149</v>
      </c>
      <c r="D286" s="17" t="s">
        <v>65</v>
      </c>
      <c r="E286" s="17">
        <v>7</v>
      </c>
      <c r="F286" s="17" t="s">
        <v>264</v>
      </c>
      <c r="G286" s="17">
        <v>111</v>
      </c>
      <c r="H286" s="17">
        <v>7</v>
      </c>
      <c r="I286" s="13" t="s">
        <v>2277</v>
      </c>
      <c r="J286" s="13" t="s">
        <v>2278</v>
      </c>
      <c r="K286" s="14" t="s">
        <v>3024</v>
      </c>
      <c r="L286" s="40" t="s">
        <v>2610</v>
      </c>
      <c r="M286" s="51">
        <v>40561</v>
      </c>
      <c r="N286" s="22" t="s">
        <v>2619</v>
      </c>
      <c r="O286" s="17" t="s">
        <v>421</v>
      </c>
      <c r="P286" s="47"/>
      <c r="Q286" s="48"/>
      <c r="R286" s="47"/>
      <c r="S286" s="20">
        <f t="shared" si="29"/>
      </c>
      <c r="T286" s="20" t="str">
        <f t="shared" si="35"/>
        <v>AP</v>
      </c>
      <c r="U286" s="20" t="str">
        <f t="shared" si="30"/>
        <v>MPM</v>
      </c>
      <c r="V286" s="20">
        <f t="shared" si="31"/>
      </c>
      <c r="W286" s="20">
        <f t="shared" si="32"/>
      </c>
      <c r="X286" s="20">
        <f t="shared" si="33"/>
      </c>
      <c r="Y286" s="52"/>
      <c r="Z286" s="174">
        <f t="shared" si="34"/>
      </c>
      <c r="AA286" s="44" t="s">
        <v>3027</v>
      </c>
      <c r="AB286" s="20" t="s">
        <v>3025</v>
      </c>
    </row>
    <row r="287" spans="1:28" ht="89.25">
      <c r="A287" s="20">
        <v>286</v>
      </c>
      <c r="B287" s="13" t="s">
        <v>2118</v>
      </c>
      <c r="C287" s="13" t="s">
        <v>1149</v>
      </c>
      <c r="D287" s="17" t="s">
        <v>66</v>
      </c>
      <c r="E287" s="17">
        <v>7</v>
      </c>
      <c r="F287" s="17" t="s">
        <v>1444</v>
      </c>
      <c r="G287" s="17">
        <v>112</v>
      </c>
      <c r="H287" s="17">
        <v>5</v>
      </c>
      <c r="I287" s="13" t="s">
        <v>2279</v>
      </c>
      <c r="J287" s="13" t="s">
        <v>2280</v>
      </c>
      <c r="K287" s="14" t="s">
        <v>3024</v>
      </c>
      <c r="L287" s="40" t="s">
        <v>2610</v>
      </c>
      <c r="M287" s="51">
        <v>40561</v>
      </c>
      <c r="N287" s="22"/>
      <c r="O287" s="17" t="s">
        <v>421</v>
      </c>
      <c r="P287" s="47"/>
      <c r="Q287" s="48"/>
      <c r="R287" s="47"/>
      <c r="S287" s="20" t="str">
        <f t="shared" si="29"/>
        <v>AP</v>
      </c>
      <c r="T287" s="20">
        <f t="shared" si="35"/>
      </c>
      <c r="U287" s="20">
        <f t="shared" si="30"/>
      </c>
      <c r="V287" s="20">
        <f t="shared" si="31"/>
      </c>
      <c r="W287" s="20">
        <f t="shared" si="32"/>
      </c>
      <c r="X287" s="20">
        <f t="shared" si="33"/>
      </c>
      <c r="Y287" s="48"/>
      <c r="Z287" s="174">
        <f t="shared" si="34"/>
      </c>
      <c r="AA287" s="44" t="s">
        <v>3027</v>
      </c>
      <c r="AB287" s="20" t="s">
        <v>3025</v>
      </c>
    </row>
    <row r="288" spans="1:28" ht="76.5">
      <c r="A288" s="20">
        <v>287</v>
      </c>
      <c r="B288" s="13" t="s">
        <v>2118</v>
      </c>
      <c r="C288" s="13" t="s">
        <v>1149</v>
      </c>
      <c r="D288" s="17" t="s">
        <v>66</v>
      </c>
      <c r="E288" s="17">
        <v>7</v>
      </c>
      <c r="F288" s="17" t="s">
        <v>274</v>
      </c>
      <c r="G288" s="17">
        <v>113</v>
      </c>
      <c r="H288" s="17">
        <v>5</v>
      </c>
      <c r="I288" s="13" t="s">
        <v>2281</v>
      </c>
      <c r="J288" s="13" t="s">
        <v>2282</v>
      </c>
      <c r="K288" s="14" t="s">
        <v>3024</v>
      </c>
      <c r="L288" s="40" t="s">
        <v>2610</v>
      </c>
      <c r="M288" s="51">
        <v>40561</v>
      </c>
      <c r="N288" s="22"/>
      <c r="O288" s="17" t="s">
        <v>421</v>
      </c>
      <c r="P288" s="47"/>
      <c r="Q288" s="48"/>
      <c r="R288" s="47"/>
      <c r="S288" s="20" t="str">
        <f t="shared" si="29"/>
        <v>AP</v>
      </c>
      <c r="T288" s="20">
        <f t="shared" si="35"/>
      </c>
      <c r="U288" s="20">
        <f t="shared" si="30"/>
      </c>
      <c r="V288" s="20">
        <f t="shared" si="31"/>
      </c>
      <c r="W288" s="20">
        <f t="shared" si="32"/>
      </c>
      <c r="X288" s="20">
        <f t="shared" si="33"/>
      </c>
      <c r="Y288" s="48"/>
      <c r="Z288" s="174">
        <f t="shared" si="34"/>
      </c>
      <c r="AA288" s="44" t="s">
        <v>3027</v>
      </c>
      <c r="AB288" s="20" t="s">
        <v>3025</v>
      </c>
    </row>
    <row r="289" spans="1:28" ht="38.25">
      <c r="A289" s="20">
        <v>288</v>
      </c>
      <c r="B289" s="13" t="s">
        <v>2118</v>
      </c>
      <c r="C289" s="13" t="s">
        <v>1149</v>
      </c>
      <c r="D289" s="17" t="s">
        <v>65</v>
      </c>
      <c r="E289" s="17">
        <v>7</v>
      </c>
      <c r="F289" s="17" t="s">
        <v>274</v>
      </c>
      <c r="G289" s="17">
        <v>113</v>
      </c>
      <c r="H289" s="17">
        <v>10</v>
      </c>
      <c r="I289" s="13" t="s">
        <v>2283</v>
      </c>
      <c r="J289" s="13" t="s">
        <v>2284</v>
      </c>
      <c r="K289" s="14" t="s">
        <v>3024</v>
      </c>
      <c r="L289" s="40" t="s">
        <v>2610</v>
      </c>
      <c r="M289" s="51">
        <v>40561</v>
      </c>
      <c r="N289" s="22" t="s">
        <v>2619</v>
      </c>
      <c r="O289" s="17" t="s">
        <v>421</v>
      </c>
      <c r="P289" s="47"/>
      <c r="Q289" s="48"/>
      <c r="R289" s="47"/>
      <c r="S289" s="20">
        <f t="shared" si="29"/>
      </c>
      <c r="T289" s="20" t="str">
        <f t="shared" si="35"/>
        <v>AP</v>
      </c>
      <c r="U289" s="20" t="str">
        <f t="shared" si="30"/>
        <v>MPM</v>
      </c>
      <c r="V289" s="20">
        <f t="shared" si="31"/>
      </c>
      <c r="W289" s="20">
        <f t="shared" si="32"/>
      </c>
      <c r="X289" s="20">
        <f t="shared" si="33"/>
      </c>
      <c r="Y289" s="52"/>
      <c r="Z289" s="174">
        <f t="shared" si="34"/>
      </c>
      <c r="AA289" s="44" t="s">
        <v>3027</v>
      </c>
      <c r="AB289" s="20" t="s">
        <v>3025</v>
      </c>
    </row>
    <row r="290" spans="1:28" ht="89.25">
      <c r="A290" s="20">
        <v>289</v>
      </c>
      <c r="B290" s="13" t="s">
        <v>2118</v>
      </c>
      <c r="C290" s="13" t="s">
        <v>1149</v>
      </c>
      <c r="D290" s="17" t="s">
        <v>65</v>
      </c>
      <c r="E290" s="17">
        <v>7</v>
      </c>
      <c r="F290" s="17" t="s">
        <v>274</v>
      </c>
      <c r="G290" s="17">
        <v>113</v>
      </c>
      <c r="H290" s="17">
        <v>12</v>
      </c>
      <c r="I290" s="13" t="s">
        <v>2285</v>
      </c>
      <c r="J290" s="13" t="s">
        <v>2286</v>
      </c>
      <c r="K290" s="14" t="s">
        <v>3024</v>
      </c>
      <c r="L290" s="40" t="s">
        <v>2610</v>
      </c>
      <c r="M290" s="51">
        <v>40561</v>
      </c>
      <c r="N290" s="22" t="s">
        <v>2619</v>
      </c>
      <c r="O290" s="17" t="s">
        <v>421</v>
      </c>
      <c r="P290" s="47"/>
      <c r="Q290" s="48"/>
      <c r="R290" s="47"/>
      <c r="S290" s="20">
        <f t="shared" si="29"/>
      </c>
      <c r="T290" s="20" t="str">
        <f t="shared" si="35"/>
        <v>AP</v>
      </c>
      <c r="U290" s="20" t="str">
        <f t="shared" si="30"/>
        <v>MPM</v>
      </c>
      <c r="V290" s="20">
        <f t="shared" si="31"/>
      </c>
      <c r="W290" s="20">
        <f t="shared" si="32"/>
      </c>
      <c r="X290" s="20">
        <f t="shared" si="33"/>
      </c>
      <c r="Y290" s="52"/>
      <c r="Z290" s="174">
        <f t="shared" si="34"/>
      </c>
      <c r="AA290" s="44" t="s">
        <v>3027</v>
      </c>
      <c r="AB290" s="20" t="s">
        <v>3025</v>
      </c>
    </row>
    <row r="291" spans="1:28" ht="409.5">
      <c r="A291" s="20">
        <v>290</v>
      </c>
      <c r="B291" s="13" t="s">
        <v>2118</v>
      </c>
      <c r="C291" s="13" t="s">
        <v>1149</v>
      </c>
      <c r="D291" s="17" t="s">
        <v>65</v>
      </c>
      <c r="E291" s="17">
        <v>7</v>
      </c>
      <c r="F291" s="17" t="s">
        <v>274</v>
      </c>
      <c r="G291" s="17">
        <v>113</v>
      </c>
      <c r="H291" s="17">
        <v>12</v>
      </c>
      <c r="I291" s="13" t="s">
        <v>2287</v>
      </c>
      <c r="J291" s="13" t="s">
        <v>2288</v>
      </c>
      <c r="K291" s="14" t="s">
        <v>3024</v>
      </c>
      <c r="L291" s="40" t="s">
        <v>2610</v>
      </c>
      <c r="M291" s="51">
        <v>40561</v>
      </c>
      <c r="N291" s="22" t="s">
        <v>2619</v>
      </c>
      <c r="O291" s="17" t="s">
        <v>421</v>
      </c>
      <c r="P291" s="47"/>
      <c r="Q291" s="48"/>
      <c r="R291" s="47"/>
      <c r="S291" s="20">
        <f t="shared" si="29"/>
      </c>
      <c r="T291" s="20" t="str">
        <f t="shared" si="35"/>
        <v>AP</v>
      </c>
      <c r="U291" s="20" t="str">
        <f t="shared" si="30"/>
        <v>MPM</v>
      </c>
      <c r="V291" s="20">
        <f t="shared" si="31"/>
      </c>
      <c r="W291" s="20">
        <f t="shared" si="32"/>
      </c>
      <c r="X291" s="20">
        <f t="shared" si="33"/>
      </c>
      <c r="Y291" s="52"/>
      <c r="Z291" s="174">
        <f t="shared" si="34"/>
      </c>
      <c r="AA291" s="44" t="s">
        <v>3027</v>
      </c>
      <c r="AB291" s="20" t="s">
        <v>3025</v>
      </c>
    </row>
    <row r="292" spans="1:28" ht="153">
      <c r="A292" s="20">
        <v>291</v>
      </c>
      <c r="B292" s="13" t="s">
        <v>2118</v>
      </c>
      <c r="C292" s="13" t="s">
        <v>1149</v>
      </c>
      <c r="D292" s="17" t="s">
        <v>65</v>
      </c>
      <c r="E292" s="17">
        <v>7</v>
      </c>
      <c r="F292" s="17" t="s">
        <v>274</v>
      </c>
      <c r="G292" s="17">
        <v>113</v>
      </c>
      <c r="H292" s="17">
        <v>20</v>
      </c>
      <c r="I292" s="13" t="s">
        <v>2289</v>
      </c>
      <c r="J292" s="13" t="s">
        <v>2290</v>
      </c>
      <c r="K292" s="14" t="s">
        <v>3024</v>
      </c>
      <c r="L292" s="40" t="s">
        <v>2610</v>
      </c>
      <c r="M292" s="51">
        <v>40561</v>
      </c>
      <c r="N292" s="22" t="s">
        <v>2619</v>
      </c>
      <c r="O292" s="17" t="s">
        <v>421</v>
      </c>
      <c r="P292" s="47"/>
      <c r="Q292" s="48"/>
      <c r="R292" s="47"/>
      <c r="S292" s="20">
        <f t="shared" si="29"/>
      </c>
      <c r="T292" s="20" t="str">
        <f t="shared" si="35"/>
        <v>AP</v>
      </c>
      <c r="U292" s="20" t="str">
        <f t="shared" si="30"/>
        <v>MPM</v>
      </c>
      <c r="V292" s="20">
        <f t="shared" si="31"/>
      </c>
      <c r="W292" s="20">
        <f t="shared" si="32"/>
      </c>
      <c r="X292" s="20">
        <f t="shared" si="33"/>
      </c>
      <c r="Y292" s="52"/>
      <c r="Z292" s="174">
        <f t="shared" si="34"/>
      </c>
      <c r="AA292" s="44" t="s">
        <v>3027</v>
      </c>
      <c r="AB292" s="20" t="s">
        <v>3025</v>
      </c>
    </row>
    <row r="293" spans="1:28" ht="38.25">
      <c r="A293" s="20">
        <v>292</v>
      </c>
      <c r="B293" s="13" t="s">
        <v>2118</v>
      </c>
      <c r="C293" s="13" t="s">
        <v>1149</v>
      </c>
      <c r="D293" s="17" t="s">
        <v>65</v>
      </c>
      <c r="E293" s="17">
        <v>7</v>
      </c>
      <c r="F293" s="17" t="s">
        <v>274</v>
      </c>
      <c r="G293" s="17">
        <v>113</v>
      </c>
      <c r="H293" s="17">
        <v>27</v>
      </c>
      <c r="I293" s="13" t="s">
        <v>2291</v>
      </c>
      <c r="J293" s="13" t="s">
        <v>2292</v>
      </c>
      <c r="K293" s="14" t="s">
        <v>3024</v>
      </c>
      <c r="L293" s="40" t="s">
        <v>2610</v>
      </c>
      <c r="M293" s="51">
        <v>40561</v>
      </c>
      <c r="N293" s="22" t="s">
        <v>2619</v>
      </c>
      <c r="O293" s="17" t="s">
        <v>421</v>
      </c>
      <c r="P293" s="47"/>
      <c r="Q293" s="48"/>
      <c r="R293" s="47"/>
      <c r="S293" s="20">
        <f t="shared" si="29"/>
      </c>
      <c r="T293" s="20" t="str">
        <f t="shared" si="35"/>
        <v>AP</v>
      </c>
      <c r="U293" s="20" t="str">
        <f t="shared" si="30"/>
        <v>MPM</v>
      </c>
      <c r="V293" s="20">
        <f t="shared" si="31"/>
      </c>
      <c r="W293" s="20">
        <f t="shared" si="32"/>
      </c>
      <c r="X293" s="20">
        <f t="shared" si="33"/>
      </c>
      <c r="Y293" s="52"/>
      <c r="Z293" s="174">
        <f t="shared" si="34"/>
      </c>
      <c r="AA293" s="44" t="s">
        <v>3027</v>
      </c>
      <c r="AB293" s="20" t="s">
        <v>3025</v>
      </c>
    </row>
    <row r="294" spans="1:28" ht="63.75">
      <c r="A294" s="20">
        <v>293</v>
      </c>
      <c r="B294" s="13" t="s">
        <v>2118</v>
      </c>
      <c r="C294" s="13" t="s">
        <v>1149</v>
      </c>
      <c r="D294" s="17" t="s">
        <v>65</v>
      </c>
      <c r="E294" s="17">
        <v>7</v>
      </c>
      <c r="F294" s="17" t="s">
        <v>2293</v>
      </c>
      <c r="G294" s="17">
        <v>113</v>
      </c>
      <c r="H294" s="17">
        <v>38</v>
      </c>
      <c r="I294" s="13" t="s">
        <v>2294</v>
      </c>
      <c r="J294" s="13" t="s">
        <v>2295</v>
      </c>
      <c r="K294" s="14" t="s">
        <v>3024</v>
      </c>
      <c r="L294" s="40" t="s">
        <v>2610</v>
      </c>
      <c r="M294" s="51">
        <v>40561</v>
      </c>
      <c r="N294" s="22" t="s">
        <v>2619</v>
      </c>
      <c r="O294" s="17" t="s">
        <v>421</v>
      </c>
      <c r="P294" s="47"/>
      <c r="Q294" s="48"/>
      <c r="R294" s="47"/>
      <c r="S294" s="20">
        <f t="shared" si="29"/>
      </c>
      <c r="T294" s="20" t="str">
        <f t="shared" si="35"/>
        <v>AP</v>
      </c>
      <c r="U294" s="20" t="str">
        <f t="shared" si="30"/>
        <v>MPM</v>
      </c>
      <c r="V294" s="20">
        <f t="shared" si="31"/>
      </c>
      <c r="W294" s="20">
        <f t="shared" si="32"/>
      </c>
      <c r="X294" s="20">
        <f t="shared" si="33"/>
      </c>
      <c r="Y294" s="52"/>
      <c r="Z294" s="174">
        <f t="shared" si="34"/>
      </c>
      <c r="AA294" s="44" t="s">
        <v>3027</v>
      </c>
      <c r="AB294" s="20" t="s">
        <v>3025</v>
      </c>
    </row>
    <row r="295" spans="1:28" ht="38.25">
      <c r="A295" s="20">
        <v>294</v>
      </c>
      <c r="B295" s="13" t="s">
        <v>2118</v>
      </c>
      <c r="C295" s="13" t="s">
        <v>1149</v>
      </c>
      <c r="D295" s="17" t="s">
        <v>65</v>
      </c>
      <c r="E295" s="17">
        <v>7</v>
      </c>
      <c r="F295" s="17" t="s">
        <v>2293</v>
      </c>
      <c r="G295" s="17">
        <v>113</v>
      </c>
      <c r="H295" s="17">
        <v>48</v>
      </c>
      <c r="I295" s="13" t="s">
        <v>2296</v>
      </c>
      <c r="J295" s="13" t="s">
        <v>2292</v>
      </c>
      <c r="K295" s="14" t="s">
        <v>3024</v>
      </c>
      <c r="L295" s="40" t="s">
        <v>2610</v>
      </c>
      <c r="M295" s="51">
        <v>40561</v>
      </c>
      <c r="N295" s="22" t="s">
        <v>2619</v>
      </c>
      <c r="O295" s="17" t="s">
        <v>421</v>
      </c>
      <c r="P295" s="47"/>
      <c r="Q295" s="48"/>
      <c r="R295" s="47"/>
      <c r="S295" s="20">
        <f t="shared" si="29"/>
      </c>
      <c r="T295" s="20" t="str">
        <f t="shared" si="35"/>
        <v>AP</v>
      </c>
      <c r="U295" s="20" t="str">
        <f t="shared" si="30"/>
        <v>MPM</v>
      </c>
      <c r="V295" s="20">
        <f t="shared" si="31"/>
      </c>
      <c r="W295" s="20">
        <f t="shared" si="32"/>
      </c>
      <c r="X295" s="20">
        <f t="shared" si="33"/>
      </c>
      <c r="Y295" s="52"/>
      <c r="Z295" s="174">
        <f t="shared" si="34"/>
      </c>
      <c r="AA295" s="44" t="s">
        <v>3027</v>
      </c>
      <c r="AB295" s="20" t="s">
        <v>3025</v>
      </c>
    </row>
    <row r="296" spans="1:28" ht="38.25">
      <c r="A296" s="20">
        <v>295</v>
      </c>
      <c r="B296" s="13" t="s">
        <v>2118</v>
      </c>
      <c r="C296" s="13" t="s">
        <v>1149</v>
      </c>
      <c r="D296" s="17" t="s">
        <v>65</v>
      </c>
      <c r="E296" s="17">
        <v>7</v>
      </c>
      <c r="F296" s="17" t="s">
        <v>2293</v>
      </c>
      <c r="G296" s="17">
        <v>113</v>
      </c>
      <c r="H296" s="17">
        <v>51</v>
      </c>
      <c r="I296" s="13" t="s">
        <v>2297</v>
      </c>
      <c r="J296" s="13" t="s">
        <v>2284</v>
      </c>
      <c r="K296" s="14" t="s">
        <v>3024</v>
      </c>
      <c r="L296" s="40" t="s">
        <v>2610</v>
      </c>
      <c r="M296" s="51">
        <v>40561</v>
      </c>
      <c r="N296" s="22" t="s">
        <v>2619</v>
      </c>
      <c r="O296" s="17" t="s">
        <v>421</v>
      </c>
      <c r="P296" s="47"/>
      <c r="Q296" s="48"/>
      <c r="R296" s="47"/>
      <c r="S296" s="20">
        <f t="shared" si="29"/>
      </c>
      <c r="T296" s="20" t="str">
        <f t="shared" si="35"/>
        <v>AP</v>
      </c>
      <c r="U296" s="20" t="str">
        <f t="shared" si="30"/>
        <v>MPM</v>
      </c>
      <c r="V296" s="20">
        <f t="shared" si="31"/>
      </c>
      <c r="W296" s="20">
        <f t="shared" si="32"/>
      </c>
      <c r="X296" s="20">
        <f t="shared" si="33"/>
      </c>
      <c r="Y296" s="52"/>
      <c r="Z296" s="174">
        <f t="shared" si="34"/>
      </c>
      <c r="AA296" s="44" t="s">
        <v>3027</v>
      </c>
      <c r="AB296" s="20" t="s">
        <v>3025</v>
      </c>
    </row>
    <row r="297" spans="1:27" ht="204">
      <c r="A297" s="20">
        <v>296</v>
      </c>
      <c r="B297" s="13" t="s">
        <v>2118</v>
      </c>
      <c r="C297" s="13" t="s">
        <v>1149</v>
      </c>
      <c r="D297" s="17" t="s">
        <v>65</v>
      </c>
      <c r="E297" s="17">
        <v>7</v>
      </c>
      <c r="F297" s="17" t="s">
        <v>968</v>
      </c>
      <c r="G297" s="17">
        <v>133</v>
      </c>
      <c r="H297" s="17">
        <v>1</v>
      </c>
      <c r="I297" s="13" t="s">
        <v>2298</v>
      </c>
      <c r="J297" s="13" t="s">
        <v>2159</v>
      </c>
      <c r="K297" s="44" t="s">
        <v>2806</v>
      </c>
      <c r="L297" s="70" t="s">
        <v>2724</v>
      </c>
      <c r="M297" s="52">
        <v>40493</v>
      </c>
      <c r="N297" s="22" t="s">
        <v>2619</v>
      </c>
      <c r="O297" s="17" t="s">
        <v>421</v>
      </c>
      <c r="P297" s="47"/>
      <c r="Q297" s="48"/>
      <c r="R297" s="47"/>
      <c r="S297" s="20">
        <f t="shared" si="29"/>
      </c>
      <c r="T297" s="20" t="str">
        <f t="shared" si="35"/>
        <v>AP</v>
      </c>
      <c r="U297" s="20" t="str">
        <f t="shared" si="30"/>
        <v>MPM</v>
      </c>
      <c r="V297" s="20">
        <f t="shared" si="31"/>
      </c>
      <c r="W297" s="20">
        <f t="shared" si="32"/>
      </c>
      <c r="X297" s="20">
        <f t="shared" si="33"/>
      </c>
      <c r="Y297" s="52"/>
      <c r="Z297" s="174">
        <f t="shared" si="34"/>
      </c>
      <c r="AA297" s="44" t="s">
        <v>2723</v>
      </c>
    </row>
    <row r="298" spans="1:27" ht="395.25">
      <c r="A298" s="148">
        <v>297</v>
      </c>
      <c r="B298" s="149" t="s">
        <v>2118</v>
      </c>
      <c r="C298" s="149" t="s">
        <v>1149</v>
      </c>
      <c r="D298" s="148" t="s">
        <v>65</v>
      </c>
      <c r="E298" s="148">
        <v>7</v>
      </c>
      <c r="F298" s="148" t="s">
        <v>2299</v>
      </c>
      <c r="G298" s="148">
        <v>115</v>
      </c>
      <c r="H298" s="148">
        <v>1</v>
      </c>
      <c r="I298" s="149" t="s">
        <v>2300</v>
      </c>
      <c r="J298" s="149" t="s">
        <v>2301</v>
      </c>
      <c r="K298" s="151" t="s">
        <v>2814</v>
      </c>
      <c r="L298" s="146" t="s">
        <v>2726</v>
      </c>
      <c r="M298" s="116">
        <v>40493</v>
      </c>
      <c r="N298" s="150" t="s">
        <v>2619</v>
      </c>
      <c r="O298" s="148" t="s">
        <v>421</v>
      </c>
      <c r="P298" s="151"/>
      <c r="Q298" s="152"/>
      <c r="R298" s="151"/>
      <c r="S298" s="148">
        <f t="shared" si="29"/>
      </c>
      <c r="T298" s="148" t="str">
        <f t="shared" si="35"/>
        <v>AP</v>
      </c>
      <c r="U298" s="148" t="str">
        <f t="shared" si="30"/>
        <v>MPM</v>
      </c>
      <c r="V298" s="148">
        <f t="shared" si="31"/>
      </c>
      <c r="W298" s="148">
        <f t="shared" si="32"/>
      </c>
      <c r="X298" s="148">
        <f t="shared" si="33"/>
      </c>
      <c r="Y298" s="147"/>
      <c r="Z298" s="175">
        <f t="shared" si="34"/>
      </c>
      <c r="AA298" s="44" t="s">
        <v>2815</v>
      </c>
    </row>
    <row r="299" spans="1:26" ht="89.25">
      <c r="A299" s="20">
        <v>298</v>
      </c>
      <c r="B299" s="13" t="s">
        <v>2118</v>
      </c>
      <c r="C299" s="13" t="s">
        <v>1149</v>
      </c>
      <c r="D299" s="17" t="s">
        <v>419</v>
      </c>
      <c r="E299" s="17">
        <v>7</v>
      </c>
      <c r="F299" s="17" t="s">
        <v>288</v>
      </c>
      <c r="G299" s="17">
        <v>115</v>
      </c>
      <c r="H299" s="17">
        <v>19</v>
      </c>
      <c r="I299" s="13" t="s">
        <v>2302</v>
      </c>
      <c r="J299" s="13" t="s">
        <v>2303</v>
      </c>
      <c r="K299" s="47" t="s">
        <v>2684</v>
      </c>
      <c r="L299" s="41" t="s">
        <v>2725</v>
      </c>
      <c r="M299" s="52">
        <v>40492</v>
      </c>
      <c r="N299" s="24" t="s">
        <v>2619</v>
      </c>
      <c r="O299" s="17" t="s">
        <v>421</v>
      </c>
      <c r="P299" s="47"/>
      <c r="Q299" s="48"/>
      <c r="R299" s="47"/>
      <c r="S299" s="20">
        <f t="shared" si="29"/>
      </c>
      <c r="T299" s="20" t="str">
        <f t="shared" si="35"/>
        <v>A</v>
      </c>
      <c r="U299" s="20" t="str">
        <f t="shared" si="30"/>
        <v>MPM</v>
      </c>
      <c r="V299" s="20">
        <f t="shared" si="31"/>
      </c>
      <c r="W299" s="20">
        <f t="shared" si="32"/>
      </c>
      <c r="X299" s="20">
        <f t="shared" si="33"/>
      </c>
      <c r="Y299" s="52"/>
      <c r="Z299" s="174">
        <f t="shared" si="34"/>
      </c>
    </row>
    <row r="300" spans="1:26" ht="25.5">
      <c r="A300" s="148">
        <v>299</v>
      </c>
      <c r="B300" s="149" t="s">
        <v>2118</v>
      </c>
      <c r="C300" s="149" t="s">
        <v>1149</v>
      </c>
      <c r="D300" s="148" t="s">
        <v>66</v>
      </c>
      <c r="E300" s="148">
        <v>7</v>
      </c>
      <c r="F300" s="148" t="s">
        <v>288</v>
      </c>
      <c r="G300" s="148">
        <v>114</v>
      </c>
      <c r="H300" s="148">
        <v>53</v>
      </c>
      <c r="I300" s="149" t="s">
        <v>2304</v>
      </c>
      <c r="J300" s="149" t="s">
        <v>2124</v>
      </c>
      <c r="K300" s="151" t="s">
        <v>2684</v>
      </c>
      <c r="L300" s="146" t="s">
        <v>2725</v>
      </c>
      <c r="M300" s="147">
        <v>40492</v>
      </c>
      <c r="N300" s="150"/>
      <c r="O300" s="148" t="s">
        <v>421</v>
      </c>
      <c r="P300" s="151"/>
      <c r="Q300" s="152"/>
      <c r="R300" s="151"/>
      <c r="S300" s="148" t="str">
        <f t="shared" si="29"/>
        <v>A</v>
      </c>
      <c r="T300" s="148">
        <f t="shared" si="35"/>
      </c>
      <c r="U300" s="148">
        <f t="shared" si="30"/>
      </c>
      <c r="V300" s="148">
        <f t="shared" si="31"/>
      </c>
      <c r="W300" s="148">
        <f t="shared" si="32"/>
      </c>
      <c r="X300" s="148">
        <f t="shared" si="33"/>
      </c>
      <c r="Y300" s="152"/>
      <c r="Z300" s="175">
        <f t="shared" si="34"/>
      </c>
    </row>
    <row r="301" spans="1:27" ht="140.25">
      <c r="A301" s="148">
        <v>300</v>
      </c>
      <c r="B301" s="149" t="s">
        <v>2118</v>
      </c>
      <c r="C301" s="149" t="s">
        <v>1149</v>
      </c>
      <c r="D301" s="148" t="s">
        <v>65</v>
      </c>
      <c r="E301" s="148">
        <v>7</v>
      </c>
      <c r="F301" s="148" t="s">
        <v>1464</v>
      </c>
      <c r="G301" s="148">
        <v>115</v>
      </c>
      <c r="H301" s="148">
        <v>30</v>
      </c>
      <c r="I301" s="149" t="s">
        <v>2305</v>
      </c>
      <c r="J301" s="149" t="s">
        <v>2306</v>
      </c>
      <c r="K301" s="149" t="s">
        <v>2780</v>
      </c>
      <c r="L301" s="146" t="s">
        <v>2610</v>
      </c>
      <c r="M301" s="147">
        <v>40493</v>
      </c>
      <c r="N301" s="150" t="s">
        <v>2616</v>
      </c>
      <c r="O301" s="148" t="s">
        <v>90</v>
      </c>
      <c r="P301" s="151" t="s">
        <v>2671</v>
      </c>
      <c r="Q301" s="152"/>
      <c r="R301" s="151"/>
      <c r="S301" s="148">
        <f t="shared" si="29"/>
      </c>
      <c r="T301" s="148" t="str">
        <f t="shared" si="35"/>
        <v>AP</v>
      </c>
      <c r="U301" s="148" t="str">
        <f t="shared" si="30"/>
        <v>IE</v>
      </c>
      <c r="V301" s="148">
        <f t="shared" si="31"/>
      </c>
      <c r="W301" s="148">
        <f t="shared" si="32"/>
      </c>
      <c r="X301" s="148">
        <f t="shared" si="33"/>
      </c>
      <c r="Y301" s="147">
        <v>40492</v>
      </c>
      <c r="Z301" s="175">
        <f t="shared" si="34"/>
      </c>
      <c r="AA301" s="44" t="s">
        <v>2776</v>
      </c>
    </row>
    <row r="302" spans="1:26" ht="89.25">
      <c r="A302" s="20">
        <v>301</v>
      </c>
      <c r="B302" s="13" t="s">
        <v>2118</v>
      </c>
      <c r="C302" s="13" t="s">
        <v>1149</v>
      </c>
      <c r="D302" s="17" t="s">
        <v>65</v>
      </c>
      <c r="E302" s="17">
        <v>7</v>
      </c>
      <c r="F302" s="17" t="s">
        <v>1471</v>
      </c>
      <c r="G302" s="17">
        <v>118</v>
      </c>
      <c r="H302" s="17">
        <v>11</v>
      </c>
      <c r="I302" s="13" t="s">
        <v>2307</v>
      </c>
      <c r="J302" s="13" t="s">
        <v>2308</v>
      </c>
      <c r="K302" s="15"/>
      <c r="L302" s="40" t="s">
        <v>2658</v>
      </c>
      <c r="M302" s="52"/>
      <c r="N302" s="24" t="s">
        <v>2623</v>
      </c>
      <c r="O302" s="17" t="s">
        <v>421</v>
      </c>
      <c r="P302" s="13" t="s">
        <v>2671</v>
      </c>
      <c r="Q302" s="48"/>
      <c r="R302" s="47"/>
      <c r="S302" s="20">
        <f t="shared" si="29"/>
      </c>
      <c r="T302" s="20" t="str">
        <f t="shared" si="35"/>
        <v>wp</v>
      </c>
      <c r="U302" s="20">
        <f t="shared" si="30"/>
      </c>
      <c r="V302" s="20">
        <f t="shared" si="31"/>
      </c>
      <c r="W302" s="20" t="str">
        <f t="shared" si="32"/>
        <v>FCS</v>
      </c>
      <c r="X302" s="20">
        <f t="shared" si="33"/>
      </c>
      <c r="Y302" s="52"/>
      <c r="Z302" s="174" t="str">
        <f t="shared" si="34"/>
        <v>Rolfe</v>
      </c>
    </row>
    <row r="303" spans="1:26" ht="114.75">
      <c r="A303" s="148">
        <v>302</v>
      </c>
      <c r="B303" s="149" t="s">
        <v>2118</v>
      </c>
      <c r="C303" s="149" t="s">
        <v>1149</v>
      </c>
      <c r="D303" s="148" t="s">
        <v>65</v>
      </c>
      <c r="E303" s="148">
        <v>7</v>
      </c>
      <c r="F303" s="148" t="s">
        <v>450</v>
      </c>
      <c r="G303" s="148">
        <v>117</v>
      </c>
      <c r="H303" s="148">
        <v>16</v>
      </c>
      <c r="I303" s="149" t="s">
        <v>2309</v>
      </c>
      <c r="J303" s="149" t="s">
        <v>2310</v>
      </c>
      <c r="K303" s="149" t="s">
        <v>2685</v>
      </c>
      <c r="L303" s="146" t="s">
        <v>2653</v>
      </c>
      <c r="M303" s="147">
        <v>40556</v>
      </c>
      <c r="N303" s="150" t="s">
        <v>2621</v>
      </c>
      <c r="O303" s="148" t="s">
        <v>421</v>
      </c>
      <c r="P303" s="151"/>
      <c r="Q303" s="152"/>
      <c r="R303" s="151"/>
      <c r="S303" s="148">
        <f t="shared" si="29"/>
      </c>
      <c r="T303" s="148" t="str">
        <f t="shared" si="35"/>
        <v>Z</v>
      </c>
      <c r="U303" s="148" t="str">
        <f t="shared" si="30"/>
        <v>Easy</v>
      </c>
      <c r="V303" s="148">
        <f t="shared" si="31"/>
      </c>
      <c r="W303" s="148">
        <f t="shared" si="32"/>
      </c>
      <c r="X303" s="148">
        <f t="shared" si="33"/>
      </c>
      <c r="Y303" s="147"/>
      <c r="Z303" s="175">
        <f t="shared" si="34"/>
      </c>
    </row>
    <row r="304" spans="1:26" ht="89.25">
      <c r="A304" s="148">
        <v>303</v>
      </c>
      <c r="B304" s="149" t="s">
        <v>2118</v>
      </c>
      <c r="C304" s="149" t="s">
        <v>1149</v>
      </c>
      <c r="D304" s="148" t="s">
        <v>65</v>
      </c>
      <c r="E304" s="148">
        <v>7</v>
      </c>
      <c r="F304" s="148" t="s">
        <v>97</v>
      </c>
      <c r="G304" s="148">
        <v>121</v>
      </c>
      <c r="H304" s="148">
        <v>21</v>
      </c>
      <c r="I304" s="149" t="s">
        <v>2311</v>
      </c>
      <c r="J304" s="149" t="s">
        <v>2312</v>
      </c>
      <c r="K304" s="151" t="s">
        <v>2684</v>
      </c>
      <c r="L304" s="146" t="s">
        <v>2725</v>
      </c>
      <c r="M304" s="147">
        <v>40492</v>
      </c>
      <c r="N304" s="150" t="s">
        <v>2619</v>
      </c>
      <c r="O304" s="148" t="s">
        <v>421</v>
      </c>
      <c r="P304" s="151"/>
      <c r="Q304" s="152"/>
      <c r="R304" s="151"/>
      <c r="S304" s="148">
        <f t="shared" si="29"/>
      </c>
      <c r="T304" s="148" t="str">
        <f t="shared" si="35"/>
        <v>A</v>
      </c>
      <c r="U304" s="148" t="str">
        <f t="shared" si="30"/>
        <v>MPM</v>
      </c>
      <c r="V304" s="148">
        <f t="shared" si="31"/>
      </c>
      <c r="W304" s="148">
        <f t="shared" si="32"/>
      </c>
      <c r="X304" s="148">
        <f t="shared" si="33"/>
      </c>
      <c r="Y304" s="147"/>
      <c r="Z304" s="175">
        <f t="shared" si="34"/>
      </c>
    </row>
    <row r="305" spans="1:27" ht="409.5">
      <c r="A305" s="20">
        <v>304</v>
      </c>
      <c r="B305" s="13" t="s">
        <v>2118</v>
      </c>
      <c r="C305" s="13" t="s">
        <v>1149</v>
      </c>
      <c r="D305" s="17" t="s">
        <v>66</v>
      </c>
      <c r="E305" s="17">
        <v>7</v>
      </c>
      <c r="F305" s="17" t="s">
        <v>297</v>
      </c>
      <c r="G305" s="17">
        <v>122</v>
      </c>
      <c r="H305" s="17">
        <v>14</v>
      </c>
      <c r="I305" s="13" t="s">
        <v>2313</v>
      </c>
      <c r="J305" s="13" t="s">
        <v>2124</v>
      </c>
      <c r="K305" s="14" t="s">
        <v>2825</v>
      </c>
      <c r="L305" s="40" t="s">
        <v>2610</v>
      </c>
      <c r="M305" s="51">
        <v>40493</v>
      </c>
      <c r="N305" s="22"/>
      <c r="O305" s="17" t="s">
        <v>421</v>
      </c>
      <c r="P305" s="47"/>
      <c r="Q305" s="48"/>
      <c r="R305" s="47"/>
      <c r="S305" s="20" t="str">
        <f t="shared" si="29"/>
        <v>AP</v>
      </c>
      <c r="T305" s="20">
        <f t="shared" si="35"/>
      </c>
      <c r="U305" s="20">
        <f t="shared" si="30"/>
      </c>
      <c r="V305" s="20">
        <f t="shared" si="31"/>
      </c>
      <c r="W305" s="20">
        <f t="shared" si="32"/>
      </c>
      <c r="X305" s="20">
        <f t="shared" si="33"/>
      </c>
      <c r="Y305" s="48"/>
      <c r="Z305" s="174">
        <f t="shared" si="34"/>
      </c>
      <c r="AA305" s="44" t="s">
        <v>2812</v>
      </c>
    </row>
    <row r="306" spans="1:27" ht="89.25" customHeight="1">
      <c r="A306" s="20">
        <v>305</v>
      </c>
      <c r="B306" s="13" t="s">
        <v>2118</v>
      </c>
      <c r="C306" s="13" t="s">
        <v>1149</v>
      </c>
      <c r="D306" s="17" t="s">
        <v>66</v>
      </c>
      <c r="E306" s="17">
        <v>7</v>
      </c>
      <c r="F306" s="17" t="s">
        <v>297</v>
      </c>
      <c r="G306" s="17">
        <v>122</v>
      </c>
      <c r="H306" s="17">
        <v>9</v>
      </c>
      <c r="I306" s="13" t="s">
        <v>2314</v>
      </c>
      <c r="J306" s="13" t="s">
        <v>2124</v>
      </c>
      <c r="K306" s="14" t="s">
        <v>2825</v>
      </c>
      <c r="L306" s="40" t="s">
        <v>2610</v>
      </c>
      <c r="M306" s="51">
        <v>40493</v>
      </c>
      <c r="N306" s="22"/>
      <c r="O306" s="17" t="s">
        <v>421</v>
      </c>
      <c r="P306" s="47"/>
      <c r="Q306" s="48"/>
      <c r="R306" s="47"/>
      <c r="S306" s="20" t="str">
        <f t="shared" si="29"/>
        <v>AP</v>
      </c>
      <c r="T306" s="20">
        <f t="shared" si="35"/>
      </c>
      <c r="U306" s="20">
        <f t="shared" si="30"/>
      </c>
      <c r="V306" s="20">
        <f t="shared" si="31"/>
      </c>
      <c r="W306" s="20">
        <f t="shared" si="32"/>
      </c>
      <c r="X306" s="20">
        <f t="shared" si="33"/>
      </c>
      <c r="Y306" s="48"/>
      <c r="Z306" s="174">
        <f t="shared" si="34"/>
      </c>
      <c r="AA306" s="44" t="s">
        <v>2812</v>
      </c>
    </row>
    <row r="307" spans="1:27" ht="89.25">
      <c r="A307" s="20">
        <v>306</v>
      </c>
      <c r="B307" s="13" t="s">
        <v>2118</v>
      </c>
      <c r="C307" s="13" t="s">
        <v>1149</v>
      </c>
      <c r="D307" s="17" t="s">
        <v>66</v>
      </c>
      <c r="E307" s="17">
        <v>7</v>
      </c>
      <c r="F307" s="17" t="s">
        <v>297</v>
      </c>
      <c r="G307" s="17">
        <v>122</v>
      </c>
      <c r="H307" s="17">
        <v>18</v>
      </c>
      <c r="I307" s="13" t="s">
        <v>2315</v>
      </c>
      <c r="J307" s="13" t="s">
        <v>2316</v>
      </c>
      <c r="K307" s="14" t="s">
        <v>2825</v>
      </c>
      <c r="L307" s="40" t="s">
        <v>2610</v>
      </c>
      <c r="M307" s="51">
        <v>40493</v>
      </c>
      <c r="N307" s="22"/>
      <c r="O307" s="17" t="s">
        <v>421</v>
      </c>
      <c r="P307" s="47"/>
      <c r="Q307" s="48"/>
      <c r="R307" s="47"/>
      <c r="S307" s="20" t="str">
        <f t="shared" si="29"/>
        <v>AP</v>
      </c>
      <c r="T307" s="20">
        <f t="shared" si="35"/>
      </c>
      <c r="U307" s="20">
        <f t="shared" si="30"/>
      </c>
      <c r="V307" s="20">
        <f t="shared" si="31"/>
      </c>
      <c r="W307" s="20">
        <f t="shared" si="32"/>
      </c>
      <c r="X307" s="20">
        <f t="shared" si="33"/>
      </c>
      <c r="Y307" s="48"/>
      <c r="Z307" s="174">
        <f t="shared" si="34"/>
      </c>
      <c r="AA307" s="44" t="s">
        <v>2812</v>
      </c>
    </row>
    <row r="308" spans="1:27" ht="409.5">
      <c r="A308" s="20">
        <v>307</v>
      </c>
      <c r="B308" s="13" t="s">
        <v>2118</v>
      </c>
      <c r="C308" s="13" t="s">
        <v>1149</v>
      </c>
      <c r="D308" s="17" t="s">
        <v>65</v>
      </c>
      <c r="E308" s="17">
        <v>7</v>
      </c>
      <c r="F308" s="17" t="s">
        <v>297</v>
      </c>
      <c r="G308" s="17">
        <v>122</v>
      </c>
      <c r="H308" s="17">
        <v>18</v>
      </c>
      <c r="I308" s="13" t="s">
        <v>2317</v>
      </c>
      <c r="J308" s="13" t="s">
        <v>2318</v>
      </c>
      <c r="K308" s="14" t="s">
        <v>2825</v>
      </c>
      <c r="L308" s="40" t="s">
        <v>2610</v>
      </c>
      <c r="M308" s="51">
        <v>40493</v>
      </c>
      <c r="N308" s="24" t="s">
        <v>2619</v>
      </c>
      <c r="O308" s="17" t="s">
        <v>421</v>
      </c>
      <c r="P308" s="47"/>
      <c r="Q308" s="48"/>
      <c r="R308" s="47"/>
      <c r="S308" s="20">
        <f t="shared" si="29"/>
      </c>
      <c r="T308" s="20" t="str">
        <f t="shared" si="35"/>
        <v>AP</v>
      </c>
      <c r="U308" s="20" t="str">
        <f t="shared" si="30"/>
        <v>MPM</v>
      </c>
      <c r="V308" s="20">
        <f t="shared" si="31"/>
      </c>
      <c r="W308" s="20">
        <f t="shared" si="32"/>
      </c>
      <c r="X308" s="20">
        <f t="shared" si="33"/>
      </c>
      <c r="Y308" s="52"/>
      <c r="Z308" s="174">
        <f t="shared" si="34"/>
      </c>
      <c r="AA308" s="44" t="s">
        <v>2812</v>
      </c>
    </row>
    <row r="309" spans="1:27" ht="127.5">
      <c r="A309" s="20">
        <v>308</v>
      </c>
      <c r="B309" s="13" t="s">
        <v>2118</v>
      </c>
      <c r="C309" s="13" t="s">
        <v>1149</v>
      </c>
      <c r="D309" s="17" t="s">
        <v>65</v>
      </c>
      <c r="E309" s="17">
        <v>7</v>
      </c>
      <c r="F309" s="17" t="s">
        <v>297</v>
      </c>
      <c r="G309" s="17">
        <v>122</v>
      </c>
      <c r="H309" s="17">
        <v>27</v>
      </c>
      <c r="I309" s="13" t="s">
        <v>2319</v>
      </c>
      <c r="J309" s="13" t="s">
        <v>2320</v>
      </c>
      <c r="K309" s="14" t="s">
        <v>2825</v>
      </c>
      <c r="L309" s="40" t="s">
        <v>2610</v>
      </c>
      <c r="M309" s="51">
        <v>40493</v>
      </c>
      <c r="N309" s="24" t="s">
        <v>2619</v>
      </c>
      <c r="O309" s="17" t="s">
        <v>421</v>
      </c>
      <c r="P309" s="47"/>
      <c r="Q309" s="48"/>
      <c r="R309" s="47"/>
      <c r="S309" s="20">
        <f t="shared" si="29"/>
      </c>
      <c r="T309" s="20" t="str">
        <f t="shared" si="35"/>
        <v>AP</v>
      </c>
      <c r="U309" s="20" t="str">
        <f t="shared" si="30"/>
        <v>MPM</v>
      </c>
      <c r="V309" s="20">
        <f t="shared" si="31"/>
      </c>
      <c r="W309" s="20">
        <f t="shared" si="32"/>
      </c>
      <c r="X309" s="20">
        <f t="shared" si="33"/>
      </c>
      <c r="Y309" s="52"/>
      <c r="Z309" s="174">
        <f t="shared" si="34"/>
      </c>
      <c r="AA309" s="44" t="s">
        <v>2812</v>
      </c>
    </row>
    <row r="310" spans="1:27" ht="89.25">
      <c r="A310" s="20">
        <v>309</v>
      </c>
      <c r="B310" s="13" t="s">
        <v>2118</v>
      </c>
      <c r="C310" s="13" t="s">
        <v>1149</v>
      </c>
      <c r="D310" s="17" t="s">
        <v>65</v>
      </c>
      <c r="E310" s="17">
        <v>7</v>
      </c>
      <c r="F310" s="17" t="s">
        <v>297</v>
      </c>
      <c r="G310" s="17">
        <v>122</v>
      </c>
      <c r="H310" s="17">
        <v>34</v>
      </c>
      <c r="I310" s="13" t="s">
        <v>2321</v>
      </c>
      <c r="J310" s="13" t="s">
        <v>2322</v>
      </c>
      <c r="K310" s="14" t="s">
        <v>2825</v>
      </c>
      <c r="L310" s="40" t="s">
        <v>2610</v>
      </c>
      <c r="M310" s="51">
        <v>40493</v>
      </c>
      <c r="N310" s="24" t="s">
        <v>2619</v>
      </c>
      <c r="O310" s="17" t="s">
        <v>421</v>
      </c>
      <c r="P310" s="47"/>
      <c r="Q310" s="48"/>
      <c r="R310" s="47"/>
      <c r="S310" s="20">
        <f t="shared" si="29"/>
      </c>
      <c r="T310" s="20" t="str">
        <f t="shared" si="35"/>
        <v>AP</v>
      </c>
      <c r="U310" s="20" t="str">
        <f t="shared" si="30"/>
        <v>MPM</v>
      </c>
      <c r="V310" s="20">
        <f t="shared" si="31"/>
      </c>
      <c r="W310" s="20">
        <f t="shared" si="32"/>
      </c>
      <c r="X310" s="20">
        <f t="shared" si="33"/>
      </c>
      <c r="Y310" s="52"/>
      <c r="Z310" s="174">
        <f t="shared" si="34"/>
      </c>
      <c r="AA310" s="44" t="s">
        <v>2812</v>
      </c>
    </row>
    <row r="311" spans="1:27" ht="63.75">
      <c r="A311" s="20">
        <v>310</v>
      </c>
      <c r="B311" s="13" t="s">
        <v>2118</v>
      </c>
      <c r="C311" s="13" t="s">
        <v>1149</v>
      </c>
      <c r="D311" s="17" t="s">
        <v>65</v>
      </c>
      <c r="E311" s="17">
        <v>7</v>
      </c>
      <c r="F311" s="17" t="s">
        <v>297</v>
      </c>
      <c r="G311" s="17">
        <v>122</v>
      </c>
      <c r="H311" s="17">
        <v>34</v>
      </c>
      <c r="I311" s="13" t="s">
        <v>2323</v>
      </c>
      <c r="J311" s="13" t="s">
        <v>2124</v>
      </c>
      <c r="K311" s="14" t="s">
        <v>2825</v>
      </c>
      <c r="L311" s="40" t="s">
        <v>2610</v>
      </c>
      <c r="M311" s="51">
        <v>40493</v>
      </c>
      <c r="N311" s="24" t="s">
        <v>2619</v>
      </c>
      <c r="O311" s="17" t="s">
        <v>421</v>
      </c>
      <c r="P311" s="47"/>
      <c r="Q311" s="48"/>
      <c r="R311" s="47"/>
      <c r="S311" s="20">
        <f t="shared" si="29"/>
      </c>
      <c r="T311" s="20" t="str">
        <f t="shared" si="35"/>
        <v>AP</v>
      </c>
      <c r="U311" s="20" t="str">
        <f t="shared" si="30"/>
        <v>MPM</v>
      </c>
      <c r="V311" s="20">
        <f t="shared" si="31"/>
      </c>
      <c r="W311" s="20">
        <f t="shared" si="32"/>
      </c>
      <c r="X311" s="20">
        <f t="shared" si="33"/>
      </c>
      <c r="Y311" s="52"/>
      <c r="Z311" s="174">
        <f t="shared" si="34"/>
      </c>
      <c r="AA311" s="44" t="s">
        <v>2812</v>
      </c>
    </row>
    <row r="312" spans="1:27" ht="51">
      <c r="A312" s="20">
        <v>311</v>
      </c>
      <c r="B312" s="13" t="s">
        <v>2118</v>
      </c>
      <c r="C312" s="13" t="s">
        <v>1149</v>
      </c>
      <c r="D312" s="17" t="s">
        <v>66</v>
      </c>
      <c r="E312" s="17">
        <v>7</v>
      </c>
      <c r="F312" s="17" t="s">
        <v>297</v>
      </c>
      <c r="G312" s="17">
        <v>122</v>
      </c>
      <c r="H312" s="17">
        <v>41</v>
      </c>
      <c r="I312" s="13" t="s">
        <v>2324</v>
      </c>
      <c r="J312" s="13" t="s">
        <v>2124</v>
      </c>
      <c r="K312" s="14" t="s">
        <v>2825</v>
      </c>
      <c r="L312" s="40" t="s">
        <v>2610</v>
      </c>
      <c r="M312" s="51">
        <v>40493</v>
      </c>
      <c r="N312" s="22"/>
      <c r="O312" s="17" t="s">
        <v>421</v>
      </c>
      <c r="P312" s="47"/>
      <c r="Q312" s="48"/>
      <c r="R312" s="47"/>
      <c r="S312" s="20" t="str">
        <f t="shared" si="29"/>
        <v>AP</v>
      </c>
      <c r="T312" s="20">
        <f t="shared" si="35"/>
      </c>
      <c r="U312" s="20">
        <f t="shared" si="30"/>
      </c>
      <c r="V312" s="20">
        <f t="shared" si="31"/>
      </c>
      <c r="W312" s="20">
        <f t="shared" si="32"/>
      </c>
      <c r="X312" s="20">
        <f t="shared" si="33"/>
      </c>
      <c r="Y312" s="48"/>
      <c r="Z312" s="174">
        <f t="shared" si="34"/>
      </c>
      <c r="AA312" s="44" t="s">
        <v>2812</v>
      </c>
    </row>
    <row r="313" spans="1:27" ht="357">
      <c r="A313" s="20">
        <v>312</v>
      </c>
      <c r="B313" s="13" t="s">
        <v>2118</v>
      </c>
      <c r="C313" s="13" t="s">
        <v>1149</v>
      </c>
      <c r="D313" s="17" t="s">
        <v>65</v>
      </c>
      <c r="E313" s="17">
        <v>7</v>
      </c>
      <c r="F313" s="17" t="s">
        <v>297</v>
      </c>
      <c r="G313" s="17">
        <v>122</v>
      </c>
      <c r="H313" s="17">
        <v>44</v>
      </c>
      <c r="I313" s="13" t="s">
        <v>2325</v>
      </c>
      <c r="J313" s="13" t="s">
        <v>2326</v>
      </c>
      <c r="K313" s="14" t="s">
        <v>2825</v>
      </c>
      <c r="L313" s="40" t="s">
        <v>2610</v>
      </c>
      <c r="M313" s="51">
        <v>40493</v>
      </c>
      <c r="N313" s="24" t="s">
        <v>2619</v>
      </c>
      <c r="O313" s="17" t="s">
        <v>421</v>
      </c>
      <c r="P313" s="47"/>
      <c r="Q313" s="48"/>
      <c r="R313" s="47"/>
      <c r="S313" s="20">
        <f t="shared" si="29"/>
      </c>
      <c r="T313" s="20" t="str">
        <f t="shared" si="35"/>
        <v>AP</v>
      </c>
      <c r="U313" s="20" t="str">
        <f t="shared" si="30"/>
        <v>MPM</v>
      </c>
      <c r="V313" s="20">
        <f t="shared" si="31"/>
      </c>
      <c r="W313" s="20">
        <f t="shared" si="32"/>
      </c>
      <c r="X313" s="20">
        <f t="shared" si="33"/>
      </c>
      <c r="Y313" s="52"/>
      <c r="Z313" s="174">
        <f t="shared" si="34"/>
      </c>
      <c r="AA313" s="44" t="s">
        <v>2812</v>
      </c>
    </row>
    <row r="314" spans="1:27" ht="127.5">
      <c r="A314" s="20">
        <v>313</v>
      </c>
      <c r="B314" s="13" t="s">
        <v>2118</v>
      </c>
      <c r="C314" s="13" t="s">
        <v>1149</v>
      </c>
      <c r="D314" s="17" t="s">
        <v>65</v>
      </c>
      <c r="E314" s="17">
        <v>7</v>
      </c>
      <c r="F314" s="17" t="s">
        <v>297</v>
      </c>
      <c r="G314" s="17">
        <v>122</v>
      </c>
      <c r="H314" s="17">
        <v>49</v>
      </c>
      <c r="I314" s="13" t="s">
        <v>2327</v>
      </c>
      <c r="J314" s="13" t="s">
        <v>2328</v>
      </c>
      <c r="K314" s="14" t="s">
        <v>2825</v>
      </c>
      <c r="L314" s="40" t="s">
        <v>2610</v>
      </c>
      <c r="M314" s="51">
        <v>40493</v>
      </c>
      <c r="N314" s="24" t="s">
        <v>2619</v>
      </c>
      <c r="O314" s="17" t="s">
        <v>421</v>
      </c>
      <c r="P314" s="47"/>
      <c r="Q314" s="48"/>
      <c r="R314" s="47"/>
      <c r="S314" s="20">
        <f t="shared" si="29"/>
      </c>
      <c r="T314" s="20" t="str">
        <f t="shared" si="35"/>
        <v>AP</v>
      </c>
      <c r="U314" s="20" t="str">
        <f t="shared" si="30"/>
        <v>MPM</v>
      </c>
      <c r="V314" s="20">
        <f t="shared" si="31"/>
      </c>
      <c r="W314" s="20">
        <f t="shared" si="32"/>
      </c>
      <c r="X314" s="20">
        <f t="shared" si="33"/>
      </c>
      <c r="Y314" s="52"/>
      <c r="Z314" s="174">
        <f t="shared" si="34"/>
      </c>
      <c r="AA314" s="44" t="s">
        <v>2812</v>
      </c>
    </row>
    <row r="315" spans="1:27" ht="127.5">
      <c r="A315" s="20">
        <v>314</v>
      </c>
      <c r="B315" s="13" t="s">
        <v>2118</v>
      </c>
      <c r="C315" s="13" t="s">
        <v>1149</v>
      </c>
      <c r="D315" s="17" t="s">
        <v>65</v>
      </c>
      <c r="E315" s="17">
        <v>7</v>
      </c>
      <c r="F315" s="17" t="s">
        <v>297</v>
      </c>
      <c r="G315" s="17">
        <v>122</v>
      </c>
      <c r="H315" s="17">
        <v>52</v>
      </c>
      <c r="I315" s="13" t="s">
        <v>2329</v>
      </c>
      <c r="J315" s="13" t="s">
        <v>2159</v>
      </c>
      <c r="K315" s="14" t="s">
        <v>2825</v>
      </c>
      <c r="L315" s="40" t="s">
        <v>2610</v>
      </c>
      <c r="M315" s="51">
        <v>40493</v>
      </c>
      <c r="N315" s="24" t="s">
        <v>2619</v>
      </c>
      <c r="O315" s="17" t="s">
        <v>421</v>
      </c>
      <c r="P315" s="47"/>
      <c r="Q315" s="48"/>
      <c r="R315" s="47"/>
      <c r="S315" s="20">
        <f t="shared" si="29"/>
      </c>
      <c r="T315" s="20" t="str">
        <f t="shared" si="35"/>
        <v>AP</v>
      </c>
      <c r="U315" s="20" t="str">
        <f t="shared" si="30"/>
        <v>MPM</v>
      </c>
      <c r="V315" s="20">
        <f t="shared" si="31"/>
      </c>
      <c r="W315" s="20">
        <f t="shared" si="32"/>
      </c>
      <c r="X315" s="20">
        <f t="shared" si="33"/>
      </c>
      <c r="Y315" s="52"/>
      <c r="Z315" s="174">
        <f t="shared" si="34"/>
      </c>
      <c r="AA315" s="44" t="s">
        <v>2812</v>
      </c>
    </row>
    <row r="316" spans="1:27" ht="51">
      <c r="A316" s="20">
        <v>315</v>
      </c>
      <c r="B316" s="13" t="s">
        <v>2118</v>
      </c>
      <c r="C316" s="13" t="s">
        <v>1149</v>
      </c>
      <c r="D316" s="17" t="s">
        <v>419</v>
      </c>
      <c r="E316" s="17">
        <v>7</v>
      </c>
      <c r="F316" s="17" t="s">
        <v>297</v>
      </c>
      <c r="G316" s="17">
        <v>123</v>
      </c>
      <c r="H316" s="17">
        <v>16</v>
      </c>
      <c r="I316" s="13" t="s">
        <v>2330</v>
      </c>
      <c r="J316" s="13" t="s">
        <v>2331</v>
      </c>
      <c r="K316" s="14" t="s">
        <v>2825</v>
      </c>
      <c r="L316" s="40" t="s">
        <v>2610</v>
      </c>
      <c r="M316" s="51">
        <v>40493</v>
      </c>
      <c r="N316" s="24" t="s">
        <v>2619</v>
      </c>
      <c r="O316" s="17" t="s">
        <v>421</v>
      </c>
      <c r="P316" s="47"/>
      <c r="Q316" s="48"/>
      <c r="R316" s="47"/>
      <c r="S316" s="20">
        <f t="shared" si="29"/>
      </c>
      <c r="T316" s="20" t="str">
        <f t="shared" si="35"/>
        <v>AP</v>
      </c>
      <c r="U316" s="20" t="str">
        <f t="shared" si="30"/>
        <v>MPM</v>
      </c>
      <c r="V316" s="20">
        <f t="shared" si="31"/>
      </c>
      <c r="W316" s="20">
        <f t="shared" si="32"/>
      </c>
      <c r="X316" s="20">
        <f t="shared" si="33"/>
      </c>
      <c r="Y316" s="52"/>
      <c r="Z316" s="174">
        <f t="shared" si="34"/>
      </c>
      <c r="AA316" s="44" t="s">
        <v>2812</v>
      </c>
    </row>
    <row r="317" spans="1:27" ht="140.25">
      <c r="A317" s="20">
        <v>316</v>
      </c>
      <c r="B317" s="13" t="s">
        <v>2118</v>
      </c>
      <c r="C317" s="13" t="s">
        <v>1149</v>
      </c>
      <c r="D317" s="17" t="s">
        <v>65</v>
      </c>
      <c r="E317" s="17">
        <v>7</v>
      </c>
      <c r="F317" s="17" t="s">
        <v>297</v>
      </c>
      <c r="G317" s="17">
        <v>123</v>
      </c>
      <c r="H317" s="17">
        <v>17</v>
      </c>
      <c r="I317" s="13" t="s">
        <v>2332</v>
      </c>
      <c r="J317" s="13" t="s">
        <v>2333</v>
      </c>
      <c r="K317" s="14" t="s">
        <v>2825</v>
      </c>
      <c r="L317" s="40" t="s">
        <v>2610</v>
      </c>
      <c r="M317" s="51">
        <v>40493</v>
      </c>
      <c r="N317" s="24" t="s">
        <v>2619</v>
      </c>
      <c r="O317" s="17" t="s">
        <v>421</v>
      </c>
      <c r="P317" s="47"/>
      <c r="Q317" s="48"/>
      <c r="R317" s="47"/>
      <c r="S317" s="20">
        <f t="shared" si="29"/>
      </c>
      <c r="T317" s="20" t="str">
        <f t="shared" si="35"/>
        <v>AP</v>
      </c>
      <c r="U317" s="20" t="str">
        <f t="shared" si="30"/>
        <v>MPM</v>
      </c>
      <c r="V317" s="20">
        <f t="shared" si="31"/>
      </c>
      <c r="W317" s="20">
        <f t="shared" si="32"/>
      </c>
      <c r="X317" s="20">
        <f t="shared" si="33"/>
      </c>
      <c r="Y317" s="52"/>
      <c r="Z317" s="174">
        <f t="shared" si="34"/>
      </c>
      <c r="AA317" s="44" t="s">
        <v>2812</v>
      </c>
    </row>
    <row r="318" spans="1:27" ht="102">
      <c r="A318" s="20">
        <v>317</v>
      </c>
      <c r="B318" s="13" t="s">
        <v>2118</v>
      </c>
      <c r="C318" s="13" t="s">
        <v>1149</v>
      </c>
      <c r="D318" s="17" t="s">
        <v>65</v>
      </c>
      <c r="E318" s="17">
        <v>7</v>
      </c>
      <c r="F318" s="17" t="s">
        <v>297</v>
      </c>
      <c r="G318" s="17">
        <v>123</v>
      </c>
      <c r="H318" s="17">
        <v>21</v>
      </c>
      <c r="I318" s="13" t="s">
        <v>2334</v>
      </c>
      <c r="J318" s="13" t="s">
        <v>2335</v>
      </c>
      <c r="K318" s="14" t="s">
        <v>2825</v>
      </c>
      <c r="L318" s="40" t="s">
        <v>2610</v>
      </c>
      <c r="M318" s="51">
        <v>40493</v>
      </c>
      <c r="N318" s="24" t="s">
        <v>2619</v>
      </c>
      <c r="O318" s="17" t="s">
        <v>421</v>
      </c>
      <c r="P318" s="47"/>
      <c r="Q318" s="48"/>
      <c r="R318" s="47"/>
      <c r="S318" s="20">
        <f t="shared" si="29"/>
      </c>
      <c r="T318" s="20" t="str">
        <f t="shared" si="35"/>
        <v>AP</v>
      </c>
      <c r="U318" s="20" t="str">
        <f t="shared" si="30"/>
        <v>MPM</v>
      </c>
      <c r="V318" s="20">
        <f t="shared" si="31"/>
      </c>
      <c r="W318" s="20">
        <f t="shared" si="32"/>
      </c>
      <c r="X318" s="20">
        <f t="shared" si="33"/>
      </c>
      <c r="Y318" s="52"/>
      <c r="Z318" s="174">
        <f t="shared" si="34"/>
      </c>
      <c r="AA318" s="44" t="s">
        <v>2812</v>
      </c>
    </row>
    <row r="319" spans="1:27" ht="63.75">
      <c r="A319" s="20">
        <v>318</v>
      </c>
      <c r="B319" s="13" t="s">
        <v>2118</v>
      </c>
      <c r="C319" s="13" t="s">
        <v>1149</v>
      </c>
      <c r="D319" s="17" t="s">
        <v>65</v>
      </c>
      <c r="E319" s="17">
        <v>7</v>
      </c>
      <c r="F319" s="17" t="s">
        <v>297</v>
      </c>
      <c r="G319" s="17">
        <v>123</v>
      </c>
      <c r="H319" s="17">
        <v>36</v>
      </c>
      <c r="I319" s="13" t="s">
        <v>2336</v>
      </c>
      <c r="J319" s="13" t="s">
        <v>2337</v>
      </c>
      <c r="K319" s="14" t="s">
        <v>2825</v>
      </c>
      <c r="L319" s="40" t="s">
        <v>2610</v>
      </c>
      <c r="M319" s="51">
        <v>40493</v>
      </c>
      <c r="N319" s="24" t="s">
        <v>2619</v>
      </c>
      <c r="O319" s="17" t="s">
        <v>421</v>
      </c>
      <c r="P319" s="47"/>
      <c r="Q319" s="48"/>
      <c r="R319" s="47"/>
      <c r="S319" s="20">
        <f t="shared" si="29"/>
      </c>
      <c r="T319" s="20" t="str">
        <f t="shared" si="35"/>
        <v>AP</v>
      </c>
      <c r="U319" s="20" t="str">
        <f t="shared" si="30"/>
        <v>MPM</v>
      </c>
      <c r="V319" s="20">
        <f t="shared" si="31"/>
      </c>
      <c r="W319" s="20">
        <f t="shared" si="32"/>
      </c>
      <c r="X319" s="20">
        <f t="shared" si="33"/>
      </c>
      <c r="Y319" s="52"/>
      <c r="Z319" s="174">
        <f t="shared" si="34"/>
      </c>
      <c r="AA319" s="44" t="s">
        <v>2812</v>
      </c>
    </row>
    <row r="320" spans="1:27" ht="76.5">
      <c r="A320" s="20">
        <v>319</v>
      </c>
      <c r="B320" s="13" t="s">
        <v>2118</v>
      </c>
      <c r="C320" s="13" t="s">
        <v>1149</v>
      </c>
      <c r="D320" s="17" t="s">
        <v>65</v>
      </c>
      <c r="E320" s="17">
        <v>7</v>
      </c>
      <c r="F320" s="17" t="s">
        <v>297</v>
      </c>
      <c r="G320" s="17">
        <v>123</v>
      </c>
      <c r="H320" s="17">
        <v>36</v>
      </c>
      <c r="I320" s="13" t="s">
        <v>2338</v>
      </c>
      <c r="J320" s="13" t="s">
        <v>2339</v>
      </c>
      <c r="K320" s="14" t="s">
        <v>2825</v>
      </c>
      <c r="L320" s="40" t="s">
        <v>2610</v>
      </c>
      <c r="M320" s="51">
        <v>40493</v>
      </c>
      <c r="N320" s="24" t="s">
        <v>2619</v>
      </c>
      <c r="O320" s="17" t="s">
        <v>421</v>
      </c>
      <c r="P320" s="47"/>
      <c r="Q320" s="48"/>
      <c r="R320" s="47"/>
      <c r="S320" s="20">
        <f t="shared" si="29"/>
      </c>
      <c r="T320" s="20" t="str">
        <f t="shared" si="35"/>
        <v>AP</v>
      </c>
      <c r="U320" s="20" t="str">
        <f t="shared" si="30"/>
        <v>MPM</v>
      </c>
      <c r="V320" s="20">
        <f t="shared" si="31"/>
      </c>
      <c r="W320" s="20">
        <f t="shared" si="32"/>
      </c>
      <c r="X320" s="20">
        <f t="shared" si="33"/>
      </c>
      <c r="Y320" s="52"/>
      <c r="Z320" s="174">
        <f t="shared" si="34"/>
      </c>
      <c r="AA320" s="44" t="s">
        <v>2812</v>
      </c>
    </row>
    <row r="321" spans="1:27" ht="127.5">
      <c r="A321" s="20">
        <v>320</v>
      </c>
      <c r="B321" s="13" t="s">
        <v>2118</v>
      </c>
      <c r="C321" s="13" t="s">
        <v>1149</v>
      </c>
      <c r="D321" s="17" t="s">
        <v>66</v>
      </c>
      <c r="E321" s="17">
        <v>7</v>
      </c>
      <c r="F321" s="17" t="s">
        <v>297</v>
      </c>
      <c r="G321" s="17">
        <v>123</v>
      </c>
      <c r="H321" s="17">
        <v>33</v>
      </c>
      <c r="I321" s="13" t="s">
        <v>2340</v>
      </c>
      <c r="J321" s="13" t="s">
        <v>2341</v>
      </c>
      <c r="K321" s="14" t="s">
        <v>2825</v>
      </c>
      <c r="L321" s="40" t="s">
        <v>2610</v>
      </c>
      <c r="M321" s="51">
        <v>40493</v>
      </c>
      <c r="N321" s="22"/>
      <c r="O321" s="17" t="s">
        <v>421</v>
      </c>
      <c r="P321" s="47"/>
      <c r="Q321" s="48"/>
      <c r="R321" s="47"/>
      <c r="S321" s="20" t="str">
        <f t="shared" si="29"/>
        <v>AP</v>
      </c>
      <c r="T321" s="20">
        <f t="shared" si="35"/>
      </c>
      <c r="U321" s="20">
        <f t="shared" si="30"/>
      </c>
      <c r="V321" s="20">
        <f t="shared" si="31"/>
      </c>
      <c r="W321" s="20">
        <f t="shared" si="32"/>
      </c>
      <c r="X321" s="20">
        <f t="shared" si="33"/>
      </c>
      <c r="Y321" s="48"/>
      <c r="Z321" s="174">
        <f t="shared" si="34"/>
      </c>
      <c r="AA321" s="44" t="s">
        <v>2812</v>
      </c>
    </row>
    <row r="322" spans="1:27" ht="25.5">
      <c r="A322" s="20">
        <v>321</v>
      </c>
      <c r="B322" s="13" t="s">
        <v>2118</v>
      </c>
      <c r="C322" s="13" t="s">
        <v>1149</v>
      </c>
      <c r="D322" s="17" t="s">
        <v>66</v>
      </c>
      <c r="E322" s="17">
        <v>7</v>
      </c>
      <c r="F322" s="17" t="s">
        <v>297</v>
      </c>
      <c r="G322" s="17">
        <v>123</v>
      </c>
      <c r="H322" s="17">
        <v>36</v>
      </c>
      <c r="I322" s="13" t="s">
        <v>2342</v>
      </c>
      <c r="J322" s="13" t="s">
        <v>2343</v>
      </c>
      <c r="K322" s="14" t="s">
        <v>2825</v>
      </c>
      <c r="L322" s="40" t="s">
        <v>2610</v>
      </c>
      <c r="M322" s="51">
        <v>40493</v>
      </c>
      <c r="N322" s="22"/>
      <c r="O322" s="17" t="s">
        <v>421</v>
      </c>
      <c r="P322" s="47"/>
      <c r="Q322" s="48"/>
      <c r="R322" s="47"/>
      <c r="S322" s="20" t="str">
        <f aca="true" t="shared" si="36" ref="S322:S385">IF(D322="E",L322,"")</f>
        <v>AP</v>
      </c>
      <c r="T322" s="20">
        <f t="shared" si="35"/>
      </c>
      <c r="U322" s="20">
        <f aca="true" t="shared" si="37" ref="U322:U385">IF(OR(T322="A",T322="AP",T322="R",T322="Z"),N322,"")</f>
      </c>
      <c r="V322" s="20">
        <f aca="true" t="shared" si="38" ref="V322:V385">IF(T322=0,N322,"")</f>
      </c>
      <c r="W322" s="20">
        <f aca="true" t="shared" si="39" ref="W322:W385">IF(T322="wp",N322,"")</f>
      </c>
      <c r="X322" s="20">
        <f aca="true" t="shared" si="40" ref="X322:X385">IF(T322="rdy2vote",N322,IF(T322="rdy2vote2",N322,""))</f>
      </c>
      <c r="Y322" s="48"/>
      <c r="Z322" s="174">
        <f aca="true" t="shared" si="41" ref="Z322:Z385">IF(OR(T322="rdy2vote",T322="wp"),P322,"")</f>
      </c>
      <c r="AA322" s="44" t="s">
        <v>2812</v>
      </c>
    </row>
    <row r="323" spans="1:27" ht="25.5">
      <c r="A323" s="20">
        <v>322</v>
      </c>
      <c r="B323" s="13" t="s">
        <v>2118</v>
      </c>
      <c r="C323" s="13" t="s">
        <v>1149</v>
      </c>
      <c r="D323" s="17" t="s">
        <v>66</v>
      </c>
      <c r="E323" s="17">
        <v>7</v>
      </c>
      <c r="F323" s="17" t="s">
        <v>297</v>
      </c>
      <c r="G323" s="17">
        <v>123</v>
      </c>
      <c r="H323" s="17">
        <v>51</v>
      </c>
      <c r="I323" s="13" t="s">
        <v>2344</v>
      </c>
      <c r="J323" s="13" t="s">
        <v>2124</v>
      </c>
      <c r="K323" s="14" t="s">
        <v>2825</v>
      </c>
      <c r="L323" s="40" t="s">
        <v>2610</v>
      </c>
      <c r="M323" s="51">
        <v>40493</v>
      </c>
      <c r="N323" s="22"/>
      <c r="O323" s="17" t="s">
        <v>421</v>
      </c>
      <c r="P323" s="47"/>
      <c r="Q323" s="48"/>
      <c r="R323" s="47"/>
      <c r="S323" s="20" t="str">
        <f t="shared" si="36"/>
        <v>AP</v>
      </c>
      <c r="T323" s="20">
        <f t="shared" si="35"/>
      </c>
      <c r="U323" s="20">
        <f t="shared" si="37"/>
      </c>
      <c r="V323" s="20">
        <f t="shared" si="38"/>
      </c>
      <c r="W323" s="20">
        <f t="shared" si="39"/>
      </c>
      <c r="X323" s="20">
        <f t="shared" si="40"/>
      </c>
      <c r="Y323" s="48"/>
      <c r="Z323" s="174">
        <f t="shared" si="41"/>
      </c>
      <c r="AA323" s="44" t="s">
        <v>2812</v>
      </c>
    </row>
    <row r="324" spans="1:27" ht="63.75">
      <c r="A324" s="20">
        <v>323</v>
      </c>
      <c r="B324" s="13" t="s">
        <v>2118</v>
      </c>
      <c r="C324" s="13" t="s">
        <v>1149</v>
      </c>
      <c r="D324" s="17" t="s">
        <v>65</v>
      </c>
      <c r="E324" s="17">
        <v>7</v>
      </c>
      <c r="F324" s="17" t="s">
        <v>297</v>
      </c>
      <c r="G324" s="17">
        <v>123</v>
      </c>
      <c r="H324" s="17">
        <v>54</v>
      </c>
      <c r="I324" s="13" t="s">
        <v>2345</v>
      </c>
      <c r="J324" s="13" t="s">
        <v>2346</v>
      </c>
      <c r="K324" s="14" t="s">
        <v>2825</v>
      </c>
      <c r="L324" s="40" t="s">
        <v>2610</v>
      </c>
      <c r="M324" s="51">
        <v>40493</v>
      </c>
      <c r="N324" s="24" t="s">
        <v>2619</v>
      </c>
      <c r="O324" s="17" t="s">
        <v>421</v>
      </c>
      <c r="P324" s="47"/>
      <c r="Q324" s="48"/>
      <c r="R324" s="47"/>
      <c r="S324" s="20">
        <f t="shared" si="36"/>
      </c>
      <c r="T324" s="20" t="str">
        <f t="shared" si="35"/>
        <v>AP</v>
      </c>
      <c r="U324" s="20" t="str">
        <f t="shared" si="37"/>
        <v>MPM</v>
      </c>
      <c r="V324" s="20">
        <f t="shared" si="38"/>
      </c>
      <c r="W324" s="20">
        <f t="shared" si="39"/>
      </c>
      <c r="X324" s="20">
        <f t="shared" si="40"/>
      </c>
      <c r="Y324" s="52"/>
      <c r="Z324" s="174">
        <f t="shared" si="41"/>
      </c>
      <c r="AA324" s="44" t="s">
        <v>2812</v>
      </c>
    </row>
    <row r="325" spans="1:27" ht="76.5">
      <c r="A325" s="20">
        <v>324</v>
      </c>
      <c r="B325" s="13" t="s">
        <v>2118</v>
      </c>
      <c r="C325" s="13" t="s">
        <v>1149</v>
      </c>
      <c r="D325" s="17" t="s">
        <v>65</v>
      </c>
      <c r="E325" s="17">
        <v>7</v>
      </c>
      <c r="F325" s="17" t="s">
        <v>297</v>
      </c>
      <c r="G325" s="17">
        <v>124</v>
      </c>
      <c r="H325" s="17">
        <v>1</v>
      </c>
      <c r="I325" s="13" t="s">
        <v>2347</v>
      </c>
      <c r="J325" s="13" t="s">
        <v>2348</v>
      </c>
      <c r="K325" s="14" t="s">
        <v>2825</v>
      </c>
      <c r="L325" s="40" t="s">
        <v>2610</v>
      </c>
      <c r="M325" s="51">
        <v>40493</v>
      </c>
      <c r="N325" s="24" t="s">
        <v>2619</v>
      </c>
      <c r="O325" s="17" t="s">
        <v>421</v>
      </c>
      <c r="P325" s="47"/>
      <c r="Q325" s="48"/>
      <c r="R325" s="47"/>
      <c r="S325" s="20">
        <f t="shared" si="36"/>
      </c>
      <c r="T325" s="20" t="str">
        <f t="shared" si="35"/>
        <v>AP</v>
      </c>
      <c r="U325" s="20" t="str">
        <f t="shared" si="37"/>
        <v>MPM</v>
      </c>
      <c r="V325" s="20">
        <f t="shared" si="38"/>
      </c>
      <c r="W325" s="20">
        <f t="shared" si="39"/>
      </c>
      <c r="X325" s="20">
        <f t="shared" si="40"/>
      </c>
      <c r="Y325" s="52"/>
      <c r="Z325" s="174">
        <f t="shared" si="41"/>
      </c>
      <c r="AA325" s="44" t="s">
        <v>2812</v>
      </c>
    </row>
    <row r="326" spans="1:27" ht="306">
      <c r="A326" s="20">
        <v>325</v>
      </c>
      <c r="B326" s="13" t="s">
        <v>2118</v>
      </c>
      <c r="C326" s="13" t="s">
        <v>1149</v>
      </c>
      <c r="D326" s="17" t="s">
        <v>65</v>
      </c>
      <c r="E326" s="17">
        <v>7</v>
      </c>
      <c r="F326" s="17" t="s">
        <v>297</v>
      </c>
      <c r="G326" s="17">
        <v>124</v>
      </c>
      <c r="H326" s="17">
        <v>3</v>
      </c>
      <c r="I326" s="13" t="s">
        <v>2349</v>
      </c>
      <c r="J326" s="13" t="s">
        <v>2159</v>
      </c>
      <c r="K326" s="14" t="s">
        <v>2825</v>
      </c>
      <c r="L326" s="40" t="s">
        <v>2610</v>
      </c>
      <c r="M326" s="51">
        <v>40493</v>
      </c>
      <c r="N326" s="24" t="s">
        <v>2619</v>
      </c>
      <c r="O326" s="17" t="s">
        <v>421</v>
      </c>
      <c r="P326" s="47"/>
      <c r="Q326" s="48"/>
      <c r="R326" s="47"/>
      <c r="S326" s="20">
        <f t="shared" si="36"/>
      </c>
      <c r="T326" s="20" t="str">
        <f t="shared" si="35"/>
        <v>AP</v>
      </c>
      <c r="U326" s="20" t="str">
        <f t="shared" si="37"/>
        <v>MPM</v>
      </c>
      <c r="V326" s="20">
        <f t="shared" si="38"/>
      </c>
      <c r="W326" s="20">
        <f t="shared" si="39"/>
      </c>
      <c r="X326" s="20">
        <f t="shared" si="40"/>
      </c>
      <c r="Y326" s="52"/>
      <c r="Z326" s="174">
        <f t="shared" si="41"/>
      </c>
      <c r="AA326" s="44" t="s">
        <v>2812</v>
      </c>
    </row>
    <row r="327" spans="1:27" ht="114.75">
      <c r="A327" s="20">
        <v>326</v>
      </c>
      <c r="B327" s="13" t="s">
        <v>2118</v>
      </c>
      <c r="C327" s="13" t="s">
        <v>1149</v>
      </c>
      <c r="D327" s="17" t="s">
        <v>65</v>
      </c>
      <c r="E327" s="17">
        <v>7</v>
      </c>
      <c r="F327" s="17" t="s">
        <v>297</v>
      </c>
      <c r="G327" s="17">
        <v>124</v>
      </c>
      <c r="H327" s="17">
        <v>10</v>
      </c>
      <c r="I327" s="13" t="s">
        <v>2350</v>
      </c>
      <c r="J327" s="13" t="s">
        <v>2159</v>
      </c>
      <c r="K327" s="14" t="s">
        <v>2825</v>
      </c>
      <c r="L327" s="40" t="s">
        <v>2610</v>
      </c>
      <c r="M327" s="51">
        <v>40493</v>
      </c>
      <c r="N327" s="24" t="s">
        <v>2619</v>
      </c>
      <c r="O327" s="17" t="s">
        <v>421</v>
      </c>
      <c r="P327" s="47"/>
      <c r="Q327" s="48"/>
      <c r="R327" s="47"/>
      <c r="S327" s="20">
        <f t="shared" si="36"/>
      </c>
      <c r="T327" s="20" t="str">
        <f t="shared" si="35"/>
        <v>AP</v>
      </c>
      <c r="U327" s="20" t="str">
        <f t="shared" si="37"/>
        <v>MPM</v>
      </c>
      <c r="V327" s="20">
        <f t="shared" si="38"/>
      </c>
      <c r="W327" s="20">
        <f t="shared" si="39"/>
      </c>
      <c r="X327" s="20">
        <f t="shared" si="40"/>
      </c>
      <c r="Y327" s="52"/>
      <c r="Z327" s="174">
        <f t="shared" si="41"/>
      </c>
      <c r="AA327" s="44" t="s">
        <v>2812</v>
      </c>
    </row>
    <row r="328" spans="1:27" ht="63.75">
      <c r="A328" s="20">
        <v>327</v>
      </c>
      <c r="B328" s="14" t="s">
        <v>2118</v>
      </c>
      <c r="C328" s="14" t="s">
        <v>1149</v>
      </c>
      <c r="D328" s="20" t="s">
        <v>65</v>
      </c>
      <c r="E328" s="20">
        <v>7</v>
      </c>
      <c r="F328" s="20" t="s">
        <v>176</v>
      </c>
      <c r="G328" s="20">
        <v>124</v>
      </c>
      <c r="H328" s="20">
        <v>26</v>
      </c>
      <c r="I328" s="14" t="s">
        <v>2351</v>
      </c>
      <c r="J328" s="14" t="s">
        <v>2352</v>
      </c>
      <c r="K328" s="14" t="s">
        <v>2796</v>
      </c>
      <c r="L328" s="40" t="s">
        <v>2649</v>
      </c>
      <c r="M328" s="51">
        <v>40493</v>
      </c>
      <c r="N328" s="24" t="s">
        <v>2616</v>
      </c>
      <c r="O328" s="20" t="s">
        <v>90</v>
      </c>
      <c r="P328" s="44"/>
      <c r="S328" s="20">
        <f t="shared" si="36"/>
      </c>
      <c r="T328" s="20" t="str">
        <f t="shared" si="35"/>
        <v>A</v>
      </c>
      <c r="U328" s="20" t="str">
        <f t="shared" si="37"/>
        <v>IE</v>
      </c>
      <c r="V328" s="20">
        <f t="shared" si="38"/>
      </c>
      <c r="W328" s="20">
        <f t="shared" si="39"/>
      </c>
      <c r="X328" s="20">
        <f t="shared" si="40"/>
      </c>
      <c r="Z328" s="174">
        <f t="shared" si="41"/>
      </c>
      <c r="AA328" s="44" t="s">
        <v>2776</v>
      </c>
    </row>
    <row r="329" spans="1:26" ht="114.75">
      <c r="A329" s="20">
        <v>328</v>
      </c>
      <c r="B329" s="13" t="s">
        <v>2118</v>
      </c>
      <c r="C329" s="13" t="s">
        <v>1149</v>
      </c>
      <c r="D329" s="17" t="s">
        <v>65</v>
      </c>
      <c r="E329" s="17">
        <v>7</v>
      </c>
      <c r="F329" s="17" t="s">
        <v>1485</v>
      </c>
      <c r="G329" s="17">
        <v>131</v>
      </c>
      <c r="H329" s="17">
        <v>5</v>
      </c>
      <c r="I329" s="13" t="s">
        <v>2353</v>
      </c>
      <c r="J329" s="13" t="s">
        <v>2354</v>
      </c>
      <c r="K329" s="15"/>
      <c r="L329" s="41" t="s">
        <v>2658</v>
      </c>
      <c r="M329" s="52"/>
      <c r="N329" s="22" t="s">
        <v>3071</v>
      </c>
      <c r="O329" s="17" t="s">
        <v>421</v>
      </c>
      <c r="P329" s="13" t="s">
        <v>2671</v>
      </c>
      <c r="Q329" s="48"/>
      <c r="R329" s="47"/>
      <c r="S329" s="20">
        <f t="shared" si="36"/>
      </c>
      <c r="T329" s="20" t="str">
        <f t="shared" si="35"/>
        <v>wp</v>
      </c>
      <c r="U329" s="20">
        <f t="shared" si="37"/>
      </c>
      <c r="V329" s="20">
        <f t="shared" si="38"/>
      </c>
      <c r="W329" s="20" t="str">
        <f t="shared" si="39"/>
        <v>Time</v>
      </c>
      <c r="X329" s="20">
        <f t="shared" si="40"/>
      </c>
      <c r="Y329" s="52"/>
      <c r="Z329" s="174" t="str">
        <f t="shared" si="41"/>
        <v>Rolfe</v>
      </c>
    </row>
    <row r="330" spans="1:26" ht="242.25">
      <c r="A330" s="20">
        <v>329</v>
      </c>
      <c r="B330" s="13" t="s">
        <v>2118</v>
      </c>
      <c r="C330" s="13" t="s">
        <v>1149</v>
      </c>
      <c r="D330" s="17" t="s">
        <v>65</v>
      </c>
      <c r="E330" s="17">
        <v>7</v>
      </c>
      <c r="F330" s="17" t="s">
        <v>1485</v>
      </c>
      <c r="G330" s="17">
        <v>131</v>
      </c>
      <c r="H330" s="17">
        <v>5</v>
      </c>
      <c r="I330" s="13" t="s">
        <v>2355</v>
      </c>
      <c r="J330" s="13" t="s">
        <v>2356</v>
      </c>
      <c r="K330" s="47" t="s">
        <v>2879</v>
      </c>
      <c r="L330" s="41" t="s">
        <v>2610</v>
      </c>
      <c r="M330" s="52">
        <v>40492</v>
      </c>
      <c r="N330" s="22" t="s">
        <v>2614</v>
      </c>
      <c r="O330" s="17" t="s">
        <v>421</v>
      </c>
      <c r="P330" s="47"/>
      <c r="Q330" s="48"/>
      <c r="R330" s="47"/>
      <c r="S330" s="20">
        <f t="shared" si="36"/>
      </c>
      <c r="T330" s="20" t="str">
        <f t="shared" si="35"/>
        <v>AP</v>
      </c>
      <c r="U330" s="20" t="str">
        <f t="shared" si="37"/>
        <v>MAC</v>
      </c>
      <c r="V330" s="20">
        <f t="shared" si="38"/>
      </c>
      <c r="W330" s="20">
        <f t="shared" si="39"/>
      </c>
      <c r="X330" s="20">
        <f t="shared" si="40"/>
      </c>
      <c r="Y330" s="52"/>
      <c r="Z330" s="174">
        <f t="shared" si="41"/>
      </c>
    </row>
    <row r="331" spans="1:26" ht="76.5">
      <c r="A331" s="148">
        <v>330</v>
      </c>
      <c r="B331" s="149" t="s">
        <v>2118</v>
      </c>
      <c r="C331" s="149" t="s">
        <v>1149</v>
      </c>
      <c r="D331" s="148" t="s">
        <v>65</v>
      </c>
      <c r="E331" s="148">
        <v>7</v>
      </c>
      <c r="F331" s="148" t="s">
        <v>321</v>
      </c>
      <c r="G331" s="148">
        <v>132</v>
      </c>
      <c r="H331" s="148">
        <v>31</v>
      </c>
      <c r="I331" s="149" t="s">
        <v>2357</v>
      </c>
      <c r="J331" s="149" t="s">
        <v>2124</v>
      </c>
      <c r="K331" s="151" t="s">
        <v>2684</v>
      </c>
      <c r="L331" s="146" t="s">
        <v>2725</v>
      </c>
      <c r="M331" s="147">
        <v>40492</v>
      </c>
      <c r="N331" s="150" t="s">
        <v>2619</v>
      </c>
      <c r="O331" s="148" t="s">
        <v>421</v>
      </c>
      <c r="P331" s="151"/>
      <c r="Q331" s="152"/>
      <c r="R331" s="151"/>
      <c r="S331" s="148">
        <f t="shared" si="36"/>
      </c>
      <c r="T331" s="148" t="str">
        <f t="shared" si="35"/>
        <v>A</v>
      </c>
      <c r="U331" s="148" t="str">
        <f t="shared" si="37"/>
        <v>MPM</v>
      </c>
      <c r="V331" s="148">
        <f t="shared" si="38"/>
      </c>
      <c r="W331" s="148">
        <f t="shared" si="39"/>
      </c>
      <c r="X331" s="148">
        <f t="shared" si="40"/>
      </c>
      <c r="Y331" s="147"/>
      <c r="Z331" s="175">
        <f t="shared" si="41"/>
      </c>
    </row>
    <row r="332" spans="1:26" ht="89.25">
      <c r="A332" s="148">
        <v>331</v>
      </c>
      <c r="B332" s="149" t="s">
        <v>2118</v>
      </c>
      <c r="C332" s="149" t="s">
        <v>1149</v>
      </c>
      <c r="D332" s="148" t="s">
        <v>65</v>
      </c>
      <c r="E332" s="148">
        <v>7</v>
      </c>
      <c r="F332" s="148" t="s">
        <v>321</v>
      </c>
      <c r="G332" s="148">
        <v>132</v>
      </c>
      <c r="H332" s="148">
        <v>33</v>
      </c>
      <c r="I332" s="149" t="s">
        <v>2358</v>
      </c>
      <c r="J332" s="149" t="s">
        <v>2359</v>
      </c>
      <c r="K332" s="151" t="s">
        <v>2684</v>
      </c>
      <c r="L332" s="146" t="s">
        <v>2725</v>
      </c>
      <c r="M332" s="147">
        <v>40492</v>
      </c>
      <c r="N332" s="150" t="s">
        <v>2619</v>
      </c>
      <c r="O332" s="148" t="s">
        <v>421</v>
      </c>
      <c r="P332" s="151"/>
      <c r="Q332" s="152"/>
      <c r="R332" s="151"/>
      <c r="S332" s="148">
        <f t="shared" si="36"/>
      </c>
      <c r="T332" s="148" t="str">
        <f t="shared" si="35"/>
        <v>A</v>
      </c>
      <c r="U332" s="148" t="str">
        <f t="shared" si="37"/>
        <v>MPM</v>
      </c>
      <c r="V332" s="148">
        <f t="shared" si="38"/>
      </c>
      <c r="W332" s="148">
        <f t="shared" si="39"/>
      </c>
      <c r="X332" s="148">
        <f t="shared" si="40"/>
      </c>
      <c r="Y332" s="147"/>
      <c r="Z332" s="175">
        <f t="shared" si="41"/>
      </c>
    </row>
    <row r="333" spans="1:26" ht="38.25">
      <c r="A333" s="148">
        <v>332</v>
      </c>
      <c r="B333" s="149" t="s">
        <v>2118</v>
      </c>
      <c r="C333" s="149" t="s">
        <v>1149</v>
      </c>
      <c r="D333" s="148" t="s">
        <v>65</v>
      </c>
      <c r="E333" s="148">
        <v>7</v>
      </c>
      <c r="F333" s="148" t="s">
        <v>968</v>
      </c>
      <c r="G333" s="148">
        <v>133</v>
      </c>
      <c r="H333" s="148">
        <v>37</v>
      </c>
      <c r="I333" s="149" t="s">
        <v>2360</v>
      </c>
      <c r="J333" s="149" t="s">
        <v>2159</v>
      </c>
      <c r="K333" s="151" t="s">
        <v>2728</v>
      </c>
      <c r="L333" s="146" t="s">
        <v>2724</v>
      </c>
      <c r="M333" s="147">
        <v>40492</v>
      </c>
      <c r="N333" s="150" t="s">
        <v>2619</v>
      </c>
      <c r="O333" s="148" t="s">
        <v>421</v>
      </c>
      <c r="P333" s="151"/>
      <c r="Q333" s="152"/>
      <c r="R333" s="151"/>
      <c r="S333" s="148">
        <f t="shared" si="36"/>
      </c>
      <c r="T333" s="148" t="str">
        <f t="shared" si="35"/>
        <v>AP</v>
      </c>
      <c r="U333" s="148" t="str">
        <f t="shared" si="37"/>
        <v>MPM</v>
      </c>
      <c r="V333" s="148">
        <f t="shared" si="38"/>
      </c>
      <c r="W333" s="148">
        <f t="shared" si="39"/>
      </c>
      <c r="X333" s="148">
        <f t="shared" si="40"/>
      </c>
      <c r="Y333" s="147"/>
      <c r="Z333" s="175">
        <f t="shared" si="41"/>
      </c>
    </row>
    <row r="334" spans="1:26" ht="140.25">
      <c r="A334" s="148">
        <v>333</v>
      </c>
      <c r="B334" s="149" t="s">
        <v>2118</v>
      </c>
      <c r="C334" s="149" t="s">
        <v>1149</v>
      </c>
      <c r="D334" s="148" t="s">
        <v>65</v>
      </c>
      <c r="E334" s="148">
        <v>7</v>
      </c>
      <c r="F334" s="148" t="s">
        <v>968</v>
      </c>
      <c r="G334" s="148">
        <v>133</v>
      </c>
      <c r="H334" s="148">
        <v>24</v>
      </c>
      <c r="I334" s="149" t="s">
        <v>2361</v>
      </c>
      <c r="J334" s="149" t="s">
        <v>2362</v>
      </c>
      <c r="K334" s="151" t="s">
        <v>2739</v>
      </c>
      <c r="L334" s="146" t="s">
        <v>2724</v>
      </c>
      <c r="M334" s="147">
        <v>40492</v>
      </c>
      <c r="N334" s="150" t="s">
        <v>2619</v>
      </c>
      <c r="O334" s="148" t="s">
        <v>421</v>
      </c>
      <c r="P334" s="151"/>
      <c r="Q334" s="152"/>
      <c r="R334" s="151"/>
      <c r="S334" s="148">
        <f t="shared" si="36"/>
      </c>
      <c r="T334" s="148" t="str">
        <f t="shared" si="35"/>
        <v>AP</v>
      </c>
      <c r="U334" s="148" t="str">
        <f t="shared" si="37"/>
        <v>MPM</v>
      </c>
      <c r="V334" s="148">
        <f t="shared" si="38"/>
      </c>
      <c r="W334" s="148">
        <f t="shared" si="39"/>
      </c>
      <c r="X334" s="148">
        <f t="shared" si="40"/>
      </c>
      <c r="Y334" s="147"/>
      <c r="Z334" s="175">
        <f t="shared" si="41"/>
      </c>
    </row>
    <row r="335" spans="1:27" ht="280.5">
      <c r="A335" s="148">
        <v>334</v>
      </c>
      <c r="B335" s="149" t="s">
        <v>2118</v>
      </c>
      <c r="C335" s="149" t="s">
        <v>1149</v>
      </c>
      <c r="D335" s="148" t="s">
        <v>65</v>
      </c>
      <c r="E335" s="148">
        <v>7</v>
      </c>
      <c r="F335" s="148" t="s">
        <v>2363</v>
      </c>
      <c r="G335" s="148">
        <v>133</v>
      </c>
      <c r="H335" s="148">
        <v>50</v>
      </c>
      <c r="I335" s="149" t="s">
        <v>2364</v>
      </c>
      <c r="J335" s="149" t="s">
        <v>2365</v>
      </c>
      <c r="K335" s="151" t="s">
        <v>2814</v>
      </c>
      <c r="L335" s="146" t="s">
        <v>2610</v>
      </c>
      <c r="M335" s="116">
        <v>40493</v>
      </c>
      <c r="N335" s="150" t="s">
        <v>2619</v>
      </c>
      <c r="O335" s="148" t="s">
        <v>421</v>
      </c>
      <c r="P335" s="151"/>
      <c r="Q335" s="152"/>
      <c r="R335" s="151"/>
      <c r="S335" s="148">
        <f t="shared" si="36"/>
      </c>
      <c r="T335" s="148" t="str">
        <f aca="true" t="shared" si="42" ref="T335:T398">IF(OR(D335="T",D335="G"),L335,"")</f>
        <v>AP</v>
      </c>
      <c r="U335" s="148" t="str">
        <f t="shared" si="37"/>
        <v>MPM</v>
      </c>
      <c r="V335" s="148">
        <f t="shared" si="38"/>
      </c>
      <c r="W335" s="148">
        <f t="shared" si="39"/>
      </c>
      <c r="X335" s="148">
        <f t="shared" si="40"/>
      </c>
      <c r="Y335" s="147"/>
      <c r="Z335" s="175">
        <f t="shared" si="41"/>
      </c>
      <c r="AA335" s="44" t="s">
        <v>2813</v>
      </c>
    </row>
    <row r="336" spans="1:28" s="49" customFormat="1" ht="76.5">
      <c r="A336" s="67">
        <v>335</v>
      </c>
      <c r="B336" s="21" t="s">
        <v>2118</v>
      </c>
      <c r="C336" s="21" t="s">
        <v>1149</v>
      </c>
      <c r="D336" s="67" t="s">
        <v>65</v>
      </c>
      <c r="E336" s="67">
        <v>7</v>
      </c>
      <c r="F336" s="67" t="s">
        <v>2363</v>
      </c>
      <c r="G336" s="67">
        <v>134</v>
      </c>
      <c r="H336" s="67">
        <v>1</v>
      </c>
      <c r="I336" s="21" t="s">
        <v>2366</v>
      </c>
      <c r="J336" s="21" t="s">
        <v>2224</v>
      </c>
      <c r="K336" s="49" t="s">
        <v>2881</v>
      </c>
      <c r="L336" s="40" t="s">
        <v>2649</v>
      </c>
      <c r="M336" s="90">
        <v>40493</v>
      </c>
      <c r="N336" s="66" t="s">
        <v>2636</v>
      </c>
      <c r="O336" s="67" t="s">
        <v>421</v>
      </c>
      <c r="Q336" s="89"/>
      <c r="S336" s="67">
        <f t="shared" si="36"/>
      </c>
      <c r="T336" s="67" t="str">
        <f t="shared" si="42"/>
        <v>A</v>
      </c>
      <c r="U336" s="67" t="str">
        <f t="shared" si="37"/>
        <v>Easy</v>
      </c>
      <c r="V336" s="67">
        <f t="shared" si="38"/>
      </c>
      <c r="W336" s="67">
        <f t="shared" si="39"/>
      </c>
      <c r="X336" s="67">
        <f t="shared" si="40"/>
      </c>
      <c r="Y336" s="90"/>
      <c r="Z336" s="174">
        <f t="shared" si="41"/>
      </c>
      <c r="AA336" s="49" t="s">
        <v>2723</v>
      </c>
      <c r="AB336" s="67"/>
    </row>
    <row r="337" spans="1:26" ht="51">
      <c r="A337" s="20">
        <v>336</v>
      </c>
      <c r="B337" s="13" t="s">
        <v>2118</v>
      </c>
      <c r="C337" s="13" t="s">
        <v>1149</v>
      </c>
      <c r="D337" s="17" t="s">
        <v>65</v>
      </c>
      <c r="E337" s="17">
        <v>7</v>
      </c>
      <c r="F337" s="17" t="s">
        <v>194</v>
      </c>
      <c r="G337" s="17">
        <v>134</v>
      </c>
      <c r="H337" s="17">
        <v>16</v>
      </c>
      <c r="I337" s="13" t="s">
        <v>2367</v>
      </c>
      <c r="J337" s="13" t="s">
        <v>2368</v>
      </c>
      <c r="K337" s="15"/>
      <c r="L337" s="41" t="s">
        <v>2658</v>
      </c>
      <c r="M337" s="52"/>
      <c r="N337" s="22" t="s">
        <v>3071</v>
      </c>
      <c r="O337" s="17" t="s">
        <v>421</v>
      </c>
      <c r="P337" s="13" t="s">
        <v>2671</v>
      </c>
      <c r="Q337" s="48"/>
      <c r="R337" s="47"/>
      <c r="S337" s="20">
        <f t="shared" si="36"/>
      </c>
      <c r="T337" s="20" t="str">
        <f t="shared" si="42"/>
        <v>wp</v>
      </c>
      <c r="U337" s="20">
        <f t="shared" si="37"/>
      </c>
      <c r="V337" s="20">
        <f t="shared" si="38"/>
      </c>
      <c r="W337" s="20" t="str">
        <f t="shared" si="39"/>
        <v>Time</v>
      </c>
      <c r="X337" s="20">
        <f t="shared" si="40"/>
      </c>
      <c r="Y337" s="52"/>
      <c r="Z337" s="174" t="str">
        <f t="shared" si="41"/>
        <v>Rolfe</v>
      </c>
    </row>
    <row r="338" spans="1:26" ht="89.25">
      <c r="A338" s="148">
        <v>337</v>
      </c>
      <c r="B338" s="149" t="s">
        <v>2118</v>
      </c>
      <c r="C338" s="149" t="s">
        <v>1149</v>
      </c>
      <c r="D338" s="148" t="s">
        <v>65</v>
      </c>
      <c r="E338" s="148">
        <v>7</v>
      </c>
      <c r="F338" s="148" t="s">
        <v>1092</v>
      </c>
      <c r="G338" s="148">
        <v>134</v>
      </c>
      <c r="H338" s="148">
        <v>27</v>
      </c>
      <c r="I338" s="149" t="s">
        <v>2369</v>
      </c>
      <c r="J338" s="149" t="s">
        <v>2370</v>
      </c>
      <c r="K338" s="151" t="s">
        <v>2740</v>
      </c>
      <c r="L338" s="146" t="s">
        <v>2724</v>
      </c>
      <c r="M338" s="147">
        <v>40492</v>
      </c>
      <c r="N338" s="150" t="s">
        <v>2619</v>
      </c>
      <c r="O338" s="148" t="s">
        <v>421</v>
      </c>
      <c r="P338" s="151"/>
      <c r="Q338" s="152"/>
      <c r="R338" s="151"/>
      <c r="S338" s="148">
        <f t="shared" si="36"/>
      </c>
      <c r="T338" s="148" t="str">
        <f t="shared" si="42"/>
        <v>AP</v>
      </c>
      <c r="U338" s="148" t="str">
        <f t="shared" si="37"/>
        <v>MPM</v>
      </c>
      <c r="V338" s="148">
        <f t="shared" si="38"/>
      </c>
      <c r="W338" s="148">
        <f t="shared" si="39"/>
      </c>
      <c r="X338" s="148">
        <f t="shared" si="40"/>
      </c>
      <c r="Y338" s="147"/>
      <c r="Z338" s="175">
        <f t="shared" si="41"/>
      </c>
    </row>
    <row r="339" spans="1:27" ht="318.75">
      <c r="A339" s="20">
        <v>338</v>
      </c>
      <c r="B339" s="13" t="s">
        <v>2118</v>
      </c>
      <c r="C339" s="13" t="s">
        <v>1149</v>
      </c>
      <c r="D339" s="17" t="s">
        <v>65</v>
      </c>
      <c r="E339" s="17">
        <v>7</v>
      </c>
      <c r="F339" s="17" t="s">
        <v>1092</v>
      </c>
      <c r="G339" s="17">
        <v>134</v>
      </c>
      <c r="H339" s="17">
        <v>35</v>
      </c>
      <c r="I339" s="13" t="s">
        <v>2371</v>
      </c>
      <c r="J339" s="13" t="s">
        <v>2372</v>
      </c>
      <c r="K339" s="44" t="s">
        <v>2807</v>
      </c>
      <c r="L339" s="40" t="s">
        <v>2724</v>
      </c>
      <c r="M339" s="52">
        <v>40493</v>
      </c>
      <c r="N339" s="22" t="s">
        <v>2619</v>
      </c>
      <c r="O339" s="17" t="s">
        <v>421</v>
      </c>
      <c r="P339" s="47"/>
      <c r="Q339" s="48"/>
      <c r="R339" s="47"/>
      <c r="S339" s="20">
        <f t="shared" si="36"/>
      </c>
      <c r="T339" s="20" t="str">
        <f t="shared" si="42"/>
        <v>AP</v>
      </c>
      <c r="U339" s="20" t="str">
        <f t="shared" si="37"/>
        <v>MPM</v>
      </c>
      <c r="V339" s="20">
        <f t="shared" si="38"/>
      </c>
      <c r="W339" s="20">
        <f t="shared" si="39"/>
      </c>
      <c r="X339" s="20">
        <f t="shared" si="40"/>
      </c>
      <c r="Y339" s="52"/>
      <c r="Z339" s="174">
        <f t="shared" si="41"/>
      </c>
      <c r="AA339" s="44" t="s">
        <v>2723</v>
      </c>
    </row>
    <row r="340" spans="1:27" ht="140.25">
      <c r="A340" s="20">
        <v>339</v>
      </c>
      <c r="B340" s="13" t="s">
        <v>2118</v>
      </c>
      <c r="C340" s="13" t="s">
        <v>1149</v>
      </c>
      <c r="D340" s="17" t="s">
        <v>65</v>
      </c>
      <c r="E340" s="17">
        <v>7</v>
      </c>
      <c r="F340" s="17" t="s">
        <v>968</v>
      </c>
      <c r="G340" s="17">
        <v>133</v>
      </c>
      <c r="H340" s="17">
        <v>1</v>
      </c>
      <c r="I340" s="13" t="s">
        <v>2373</v>
      </c>
      <c r="J340" s="13" t="s">
        <v>2159</v>
      </c>
      <c r="K340" s="44" t="s">
        <v>2808</v>
      </c>
      <c r="L340" s="40" t="s">
        <v>2724</v>
      </c>
      <c r="M340" s="52">
        <v>40493</v>
      </c>
      <c r="N340" s="22" t="s">
        <v>2619</v>
      </c>
      <c r="O340" s="17" t="s">
        <v>421</v>
      </c>
      <c r="P340" s="47"/>
      <c r="Q340" s="48"/>
      <c r="R340" s="47"/>
      <c r="S340" s="20">
        <f t="shared" si="36"/>
      </c>
      <c r="T340" s="20" t="str">
        <f t="shared" si="42"/>
        <v>AP</v>
      </c>
      <c r="U340" s="20" t="str">
        <f t="shared" si="37"/>
        <v>MPM</v>
      </c>
      <c r="V340" s="20">
        <f t="shared" si="38"/>
      </c>
      <c r="W340" s="20">
        <f t="shared" si="39"/>
      </c>
      <c r="X340" s="20">
        <f t="shared" si="40"/>
      </c>
      <c r="Y340" s="52"/>
      <c r="Z340" s="174">
        <f t="shared" si="41"/>
      </c>
      <c r="AA340" s="44" t="s">
        <v>2723</v>
      </c>
    </row>
    <row r="341" spans="1:26" ht="102">
      <c r="A341" s="148">
        <v>340</v>
      </c>
      <c r="B341" s="149" t="s">
        <v>2118</v>
      </c>
      <c r="C341" s="149" t="s">
        <v>1149</v>
      </c>
      <c r="D341" s="148" t="s">
        <v>65</v>
      </c>
      <c r="E341" s="148">
        <v>7</v>
      </c>
      <c r="F341" s="148" t="s">
        <v>1092</v>
      </c>
      <c r="G341" s="148">
        <v>135</v>
      </c>
      <c r="H341" s="148">
        <v>20</v>
      </c>
      <c r="I341" s="149" t="s">
        <v>2374</v>
      </c>
      <c r="J341" s="149" t="s">
        <v>2159</v>
      </c>
      <c r="K341" s="151" t="s">
        <v>2742</v>
      </c>
      <c r="L341" s="146" t="s">
        <v>2724</v>
      </c>
      <c r="M341" s="147">
        <v>40492</v>
      </c>
      <c r="N341" s="150" t="s">
        <v>2619</v>
      </c>
      <c r="O341" s="148" t="s">
        <v>421</v>
      </c>
      <c r="P341" s="151"/>
      <c r="Q341" s="152"/>
      <c r="R341" s="151"/>
      <c r="S341" s="148">
        <f t="shared" si="36"/>
      </c>
      <c r="T341" s="148" t="str">
        <f t="shared" si="42"/>
        <v>AP</v>
      </c>
      <c r="U341" s="148" t="str">
        <f t="shared" si="37"/>
        <v>MPM</v>
      </c>
      <c r="V341" s="148">
        <f t="shared" si="38"/>
      </c>
      <c r="W341" s="148">
        <f t="shared" si="39"/>
      </c>
      <c r="X341" s="148">
        <f t="shared" si="40"/>
      </c>
      <c r="Y341" s="147"/>
      <c r="Z341" s="175">
        <f t="shared" si="41"/>
      </c>
    </row>
    <row r="342" spans="1:26" ht="89.25">
      <c r="A342" s="20">
        <v>341</v>
      </c>
      <c r="B342" s="14" t="s">
        <v>528</v>
      </c>
      <c r="C342" s="14" t="s">
        <v>529</v>
      </c>
      <c r="D342" s="20" t="s">
        <v>66</v>
      </c>
      <c r="E342" s="20">
        <v>5</v>
      </c>
      <c r="F342" s="20">
        <v>5.1</v>
      </c>
      <c r="G342" s="20">
        <v>7</v>
      </c>
      <c r="H342" s="20">
        <v>9</v>
      </c>
      <c r="I342" s="14" t="s">
        <v>530</v>
      </c>
      <c r="J342" s="14" t="s">
        <v>531</v>
      </c>
      <c r="L342" s="40" t="s">
        <v>2658</v>
      </c>
      <c r="N342" s="24"/>
      <c r="O342" s="20" t="s">
        <v>90</v>
      </c>
      <c r="P342" s="44" t="s">
        <v>2651</v>
      </c>
      <c r="S342" s="20" t="str">
        <f t="shared" si="36"/>
        <v>wp</v>
      </c>
      <c r="T342" s="20">
        <f t="shared" si="42"/>
      </c>
      <c r="U342" s="20">
        <f t="shared" si="37"/>
      </c>
      <c r="V342" s="20">
        <f t="shared" si="38"/>
      </c>
      <c r="W342" s="20">
        <f t="shared" si="39"/>
      </c>
      <c r="X342" s="20">
        <f t="shared" si="40"/>
      </c>
      <c r="Y342" s="45"/>
      <c r="Z342" s="174">
        <f t="shared" si="41"/>
      </c>
    </row>
    <row r="343" spans="1:26" ht="140.25">
      <c r="A343" s="20">
        <v>342</v>
      </c>
      <c r="B343" s="14" t="s">
        <v>528</v>
      </c>
      <c r="C343" s="14" t="s">
        <v>529</v>
      </c>
      <c r="D343" s="20" t="s">
        <v>65</v>
      </c>
      <c r="E343" s="20">
        <v>5</v>
      </c>
      <c r="F343" s="20">
        <v>5.1</v>
      </c>
      <c r="G343" s="20">
        <v>7</v>
      </c>
      <c r="H343" s="20">
        <v>49</v>
      </c>
      <c r="I343" s="14" t="s">
        <v>532</v>
      </c>
      <c r="J343" s="14" t="s">
        <v>533</v>
      </c>
      <c r="K343" s="14" t="s">
        <v>3034</v>
      </c>
      <c r="L343" s="40" t="s">
        <v>2610</v>
      </c>
      <c r="M343" s="51">
        <v>40561</v>
      </c>
      <c r="N343" s="24" t="s">
        <v>2621</v>
      </c>
      <c r="O343" s="20" t="s">
        <v>90</v>
      </c>
      <c r="P343" s="44" t="s">
        <v>2650</v>
      </c>
      <c r="S343" s="20">
        <f t="shared" si="36"/>
      </c>
      <c r="T343" s="20" t="str">
        <f t="shared" si="42"/>
        <v>AP</v>
      </c>
      <c r="U343" s="20" t="str">
        <f t="shared" si="37"/>
        <v>Easy</v>
      </c>
      <c r="V343" s="20">
        <f t="shared" si="38"/>
      </c>
      <c r="W343" s="20">
        <f t="shared" si="39"/>
      </c>
      <c r="X343" s="20">
        <f t="shared" si="40"/>
      </c>
      <c r="Y343" s="51">
        <v>40491</v>
      </c>
      <c r="Z343" s="174">
        <f t="shared" si="41"/>
      </c>
    </row>
    <row r="344" spans="1:26" ht="25.5">
      <c r="A344" s="148">
        <v>343</v>
      </c>
      <c r="B344" s="149" t="s">
        <v>528</v>
      </c>
      <c r="C344" s="149" t="s">
        <v>529</v>
      </c>
      <c r="D344" s="148" t="s">
        <v>66</v>
      </c>
      <c r="E344" s="148">
        <v>5</v>
      </c>
      <c r="F344" s="148" t="s">
        <v>91</v>
      </c>
      <c r="G344" s="148">
        <v>8</v>
      </c>
      <c r="H344" s="148">
        <v>4</v>
      </c>
      <c r="I344" s="149" t="s">
        <v>534</v>
      </c>
      <c r="J344" s="149" t="s">
        <v>535</v>
      </c>
      <c r="K344" s="164" t="s">
        <v>2684</v>
      </c>
      <c r="L344" s="146" t="s">
        <v>2649</v>
      </c>
      <c r="M344" s="147">
        <v>40491</v>
      </c>
      <c r="N344" s="150"/>
      <c r="O344" s="148" t="s">
        <v>90</v>
      </c>
      <c r="P344" s="151"/>
      <c r="Q344" s="152"/>
      <c r="R344" s="151"/>
      <c r="S344" s="148" t="str">
        <f t="shared" si="36"/>
        <v>A</v>
      </c>
      <c r="T344" s="148">
        <f t="shared" si="42"/>
      </c>
      <c r="U344" s="148">
        <f t="shared" si="37"/>
      </c>
      <c r="V344" s="148">
        <f t="shared" si="38"/>
      </c>
      <c r="W344" s="148">
        <f t="shared" si="39"/>
      </c>
      <c r="X344" s="148">
        <f t="shared" si="40"/>
      </c>
      <c r="Y344" s="152"/>
      <c r="Z344" s="175">
        <f t="shared" si="41"/>
      </c>
    </row>
    <row r="345" spans="1:26" ht="25.5">
      <c r="A345" s="148">
        <v>344</v>
      </c>
      <c r="B345" s="149" t="s">
        <v>528</v>
      </c>
      <c r="C345" s="149" t="s">
        <v>529</v>
      </c>
      <c r="D345" s="148" t="s">
        <v>66</v>
      </c>
      <c r="E345" s="148">
        <v>5</v>
      </c>
      <c r="F345" s="148" t="s">
        <v>91</v>
      </c>
      <c r="G345" s="148">
        <v>8</v>
      </c>
      <c r="H345" s="148">
        <v>7</v>
      </c>
      <c r="I345" s="149" t="s">
        <v>534</v>
      </c>
      <c r="J345" s="149" t="s">
        <v>536</v>
      </c>
      <c r="K345" s="164" t="s">
        <v>2684</v>
      </c>
      <c r="L345" s="146" t="s">
        <v>2649</v>
      </c>
      <c r="M345" s="147">
        <v>40491</v>
      </c>
      <c r="N345" s="150"/>
      <c r="O345" s="148" t="s">
        <v>90</v>
      </c>
      <c r="P345" s="151"/>
      <c r="Q345" s="152"/>
      <c r="R345" s="151"/>
      <c r="S345" s="148" t="str">
        <f t="shared" si="36"/>
        <v>A</v>
      </c>
      <c r="T345" s="148">
        <f t="shared" si="42"/>
      </c>
      <c r="U345" s="148">
        <f t="shared" si="37"/>
      </c>
      <c r="V345" s="148">
        <f t="shared" si="38"/>
      </c>
      <c r="W345" s="148">
        <f t="shared" si="39"/>
      </c>
      <c r="X345" s="148">
        <f t="shared" si="40"/>
      </c>
      <c r="Y345" s="152"/>
      <c r="Z345" s="175">
        <f t="shared" si="41"/>
      </c>
    </row>
    <row r="346" spans="1:26" ht="63.75">
      <c r="A346" s="148">
        <v>345</v>
      </c>
      <c r="B346" s="149" t="s">
        <v>528</v>
      </c>
      <c r="C346" s="149" t="s">
        <v>529</v>
      </c>
      <c r="D346" s="148" t="s">
        <v>66</v>
      </c>
      <c r="E346" s="148">
        <v>5</v>
      </c>
      <c r="F346" s="148" t="s">
        <v>128</v>
      </c>
      <c r="G346" s="148">
        <v>9</v>
      </c>
      <c r="H346" s="148">
        <v>8</v>
      </c>
      <c r="I346" s="149" t="s">
        <v>537</v>
      </c>
      <c r="J346" s="149" t="s">
        <v>538</v>
      </c>
      <c r="K346" s="164" t="s">
        <v>2679</v>
      </c>
      <c r="L346" s="146" t="s">
        <v>2610</v>
      </c>
      <c r="M346" s="147">
        <v>40491</v>
      </c>
      <c r="N346" s="150"/>
      <c r="O346" s="148" t="s">
        <v>90</v>
      </c>
      <c r="P346" s="151"/>
      <c r="Q346" s="152"/>
      <c r="R346" s="151"/>
      <c r="S346" s="148" t="str">
        <f t="shared" si="36"/>
        <v>AP</v>
      </c>
      <c r="T346" s="148">
        <f t="shared" si="42"/>
      </c>
      <c r="U346" s="148">
        <f t="shared" si="37"/>
      </c>
      <c r="V346" s="148">
        <f t="shared" si="38"/>
      </c>
      <c r="W346" s="148">
        <f t="shared" si="39"/>
      </c>
      <c r="X346" s="148">
        <f t="shared" si="40"/>
      </c>
      <c r="Y346" s="152"/>
      <c r="Z346" s="175">
        <f t="shared" si="41"/>
      </c>
    </row>
    <row r="347" spans="1:26" ht="76.5">
      <c r="A347" s="148">
        <v>346</v>
      </c>
      <c r="B347" s="149" t="s">
        <v>528</v>
      </c>
      <c r="C347" s="149" t="s">
        <v>529</v>
      </c>
      <c r="D347" s="148" t="s">
        <v>66</v>
      </c>
      <c r="E347" s="148">
        <v>5</v>
      </c>
      <c r="F347" s="148" t="s">
        <v>130</v>
      </c>
      <c r="G347" s="148">
        <v>12</v>
      </c>
      <c r="H347" s="148">
        <v>1</v>
      </c>
      <c r="I347" s="149" t="s">
        <v>539</v>
      </c>
      <c r="J347" s="149" t="s">
        <v>540</v>
      </c>
      <c r="K347" s="164" t="s">
        <v>2887</v>
      </c>
      <c r="L347" s="146" t="s">
        <v>2647</v>
      </c>
      <c r="M347" s="147">
        <v>40500</v>
      </c>
      <c r="N347" s="150"/>
      <c r="O347" s="148" t="s">
        <v>90</v>
      </c>
      <c r="P347" s="151"/>
      <c r="Q347" s="152"/>
      <c r="R347" s="151"/>
      <c r="S347" s="148" t="str">
        <f t="shared" si="36"/>
        <v>R</v>
      </c>
      <c r="T347" s="148">
        <f t="shared" si="42"/>
      </c>
      <c r="U347" s="148">
        <f t="shared" si="37"/>
      </c>
      <c r="V347" s="148">
        <f t="shared" si="38"/>
      </c>
      <c r="W347" s="148">
        <f t="shared" si="39"/>
      </c>
      <c r="X347" s="148">
        <f t="shared" si="40"/>
      </c>
      <c r="Y347" s="152"/>
      <c r="Z347" s="175">
        <f t="shared" si="41"/>
      </c>
    </row>
    <row r="348" spans="1:26" ht="89.25">
      <c r="A348" s="148">
        <v>347</v>
      </c>
      <c r="B348" s="149" t="s">
        <v>528</v>
      </c>
      <c r="C348" s="149" t="s">
        <v>529</v>
      </c>
      <c r="D348" s="148" t="s">
        <v>65</v>
      </c>
      <c r="E348" s="148">
        <v>6</v>
      </c>
      <c r="F348" s="148" t="s">
        <v>109</v>
      </c>
      <c r="G348" s="148">
        <v>13</v>
      </c>
      <c r="H348" s="148">
        <v>25</v>
      </c>
      <c r="I348" s="149" t="s">
        <v>541</v>
      </c>
      <c r="J348" s="149" t="s">
        <v>542</v>
      </c>
      <c r="K348" s="149" t="s">
        <v>2688</v>
      </c>
      <c r="L348" s="146" t="s">
        <v>2610</v>
      </c>
      <c r="M348" s="147">
        <v>40491</v>
      </c>
      <c r="N348" s="150" t="s">
        <v>2627</v>
      </c>
      <c r="O348" s="148" t="s">
        <v>90</v>
      </c>
      <c r="P348" s="151"/>
      <c r="Q348" s="152"/>
      <c r="R348" s="151"/>
      <c r="S348" s="148">
        <f t="shared" si="36"/>
      </c>
      <c r="T348" s="148" t="str">
        <f t="shared" si="42"/>
        <v>AP</v>
      </c>
      <c r="U348" s="148" t="str">
        <f t="shared" si="37"/>
        <v>Easy</v>
      </c>
      <c r="V348" s="148">
        <f t="shared" si="38"/>
      </c>
      <c r="W348" s="148">
        <f t="shared" si="39"/>
      </c>
      <c r="X348" s="148">
        <f t="shared" si="40"/>
      </c>
      <c r="Y348" s="147"/>
      <c r="Z348" s="175">
        <f t="shared" si="41"/>
      </c>
    </row>
    <row r="349" spans="1:26" ht="76.5">
      <c r="A349" s="148">
        <v>348</v>
      </c>
      <c r="B349" s="149" t="s">
        <v>528</v>
      </c>
      <c r="C349" s="149" t="s">
        <v>529</v>
      </c>
      <c r="D349" s="148" t="s">
        <v>66</v>
      </c>
      <c r="E349" s="148">
        <v>6</v>
      </c>
      <c r="F349" s="148" t="s">
        <v>109</v>
      </c>
      <c r="G349" s="148">
        <v>13</v>
      </c>
      <c r="H349" s="148">
        <v>28</v>
      </c>
      <c r="I349" s="149" t="s">
        <v>543</v>
      </c>
      <c r="J349" s="149" t="s">
        <v>544</v>
      </c>
      <c r="K349" s="149" t="s">
        <v>2688</v>
      </c>
      <c r="L349" s="146" t="s">
        <v>2610</v>
      </c>
      <c r="M349" s="147">
        <v>40491</v>
      </c>
      <c r="N349" s="150"/>
      <c r="O349" s="148" t="s">
        <v>90</v>
      </c>
      <c r="P349" s="151"/>
      <c r="Q349" s="152"/>
      <c r="R349" s="151"/>
      <c r="S349" s="148" t="str">
        <f t="shared" si="36"/>
        <v>AP</v>
      </c>
      <c r="T349" s="148">
        <f t="shared" si="42"/>
      </c>
      <c r="U349" s="148">
        <f t="shared" si="37"/>
      </c>
      <c r="V349" s="148">
        <f t="shared" si="38"/>
      </c>
      <c r="W349" s="148">
        <f t="shared" si="39"/>
      </c>
      <c r="X349" s="148">
        <f t="shared" si="40"/>
      </c>
      <c r="Y349" s="152"/>
      <c r="Z349" s="175">
        <f t="shared" si="41"/>
      </c>
    </row>
    <row r="350" spans="1:26" ht="102">
      <c r="A350" s="148">
        <v>349</v>
      </c>
      <c r="B350" s="149" t="s">
        <v>528</v>
      </c>
      <c r="C350" s="149" t="s">
        <v>529</v>
      </c>
      <c r="D350" s="148" t="s">
        <v>65</v>
      </c>
      <c r="E350" s="148">
        <v>6</v>
      </c>
      <c r="F350" s="148" t="s">
        <v>133</v>
      </c>
      <c r="G350" s="148">
        <v>16</v>
      </c>
      <c r="H350" s="148">
        <v>12</v>
      </c>
      <c r="I350" s="149" t="s">
        <v>545</v>
      </c>
      <c r="J350" s="149" t="s">
        <v>546</v>
      </c>
      <c r="K350" s="149" t="s">
        <v>2695</v>
      </c>
      <c r="L350" s="146" t="s">
        <v>2610</v>
      </c>
      <c r="M350" s="147">
        <v>40491</v>
      </c>
      <c r="N350" s="150" t="s">
        <v>2622</v>
      </c>
      <c r="O350" s="148" t="s">
        <v>90</v>
      </c>
      <c r="P350" s="151"/>
      <c r="Q350" s="152"/>
      <c r="R350" s="151"/>
      <c r="S350" s="148">
        <f t="shared" si="36"/>
      </c>
      <c r="T350" s="148" t="str">
        <f t="shared" si="42"/>
        <v>AP</v>
      </c>
      <c r="U350" s="148" t="str">
        <f t="shared" si="37"/>
        <v>OFDM</v>
      </c>
      <c r="V350" s="148">
        <f t="shared" si="38"/>
      </c>
      <c r="W350" s="148">
        <f t="shared" si="39"/>
      </c>
      <c r="X350" s="148">
        <f t="shared" si="40"/>
      </c>
      <c r="Y350" s="147"/>
      <c r="Z350" s="175">
        <f t="shared" si="41"/>
      </c>
    </row>
    <row r="351" spans="1:26" ht="63.75">
      <c r="A351" s="20">
        <v>350</v>
      </c>
      <c r="B351" s="14" t="s">
        <v>528</v>
      </c>
      <c r="C351" s="14" t="s">
        <v>529</v>
      </c>
      <c r="D351" s="20" t="s">
        <v>65</v>
      </c>
      <c r="E351" s="20">
        <v>6</v>
      </c>
      <c r="F351" s="20" t="s">
        <v>547</v>
      </c>
      <c r="G351" s="20">
        <v>30</v>
      </c>
      <c r="H351" s="20">
        <v>16</v>
      </c>
      <c r="I351" s="14" t="s">
        <v>548</v>
      </c>
      <c r="J351" s="14" t="s">
        <v>549</v>
      </c>
      <c r="K351" s="14" t="s">
        <v>3127</v>
      </c>
      <c r="L351" s="40" t="s">
        <v>2610</v>
      </c>
      <c r="M351" s="51">
        <v>40561</v>
      </c>
      <c r="N351" s="22" t="s">
        <v>2622</v>
      </c>
      <c r="O351" s="20" t="s">
        <v>90</v>
      </c>
      <c r="P351" s="14" t="s">
        <v>3095</v>
      </c>
      <c r="S351" s="20">
        <f t="shared" si="36"/>
      </c>
      <c r="T351" s="20" t="str">
        <f t="shared" si="42"/>
        <v>AP</v>
      </c>
      <c r="U351" s="20" t="str">
        <f t="shared" si="37"/>
        <v>OFDM</v>
      </c>
      <c r="V351" s="20">
        <f t="shared" si="38"/>
      </c>
      <c r="W351" s="20">
        <f t="shared" si="39"/>
      </c>
      <c r="X351" s="20">
        <f t="shared" si="40"/>
      </c>
      <c r="Z351" s="174">
        <f t="shared" si="41"/>
      </c>
    </row>
    <row r="352" spans="1:26" ht="76.5">
      <c r="A352" s="20">
        <v>351</v>
      </c>
      <c r="B352" s="14" t="s">
        <v>528</v>
      </c>
      <c r="C352" s="14" t="s">
        <v>529</v>
      </c>
      <c r="D352" s="20" t="s">
        <v>65</v>
      </c>
      <c r="E352" s="20">
        <v>6</v>
      </c>
      <c r="F352" s="20" t="s">
        <v>136</v>
      </c>
      <c r="G352" s="20">
        <v>31</v>
      </c>
      <c r="H352" s="20">
        <v>25</v>
      </c>
      <c r="I352" s="14" t="s">
        <v>550</v>
      </c>
      <c r="J352" s="14" t="s">
        <v>551</v>
      </c>
      <c r="K352" s="14" t="s">
        <v>3110</v>
      </c>
      <c r="L352" s="40" t="s">
        <v>2610</v>
      </c>
      <c r="M352" s="51">
        <v>40561</v>
      </c>
      <c r="N352" s="24" t="s">
        <v>2619</v>
      </c>
      <c r="O352" s="20" t="s">
        <v>90</v>
      </c>
      <c r="P352" s="44" t="s">
        <v>3029</v>
      </c>
      <c r="S352" s="20">
        <f t="shared" si="36"/>
      </c>
      <c r="T352" s="20" t="str">
        <f t="shared" si="42"/>
        <v>AP</v>
      </c>
      <c r="U352" s="20" t="str">
        <f t="shared" si="37"/>
        <v>MPM</v>
      </c>
      <c r="V352" s="20">
        <f t="shared" si="38"/>
      </c>
      <c r="W352" s="20">
        <f t="shared" si="39"/>
      </c>
      <c r="X352" s="20">
        <f t="shared" si="40"/>
      </c>
      <c r="Z352" s="174">
        <f t="shared" si="41"/>
      </c>
    </row>
    <row r="353" spans="1:28" ht="76.5">
      <c r="A353" s="20">
        <v>352</v>
      </c>
      <c r="B353" s="14" t="s">
        <v>528</v>
      </c>
      <c r="C353" s="14" t="s">
        <v>529</v>
      </c>
      <c r="D353" s="20" t="s">
        <v>65</v>
      </c>
      <c r="E353" s="20">
        <v>6</v>
      </c>
      <c r="F353" s="20" t="s">
        <v>136</v>
      </c>
      <c r="G353" s="20">
        <v>32</v>
      </c>
      <c r="H353" s="20">
        <v>38</v>
      </c>
      <c r="I353" s="14" t="s">
        <v>552</v>
      </c>
      <c r="J353" s="14" t="s">
        <v>553</v>
      </c>
      <c r="K353" s="14" t="s">
        <v>3112</v>
      </c>
      <c r="L353" s="40" t="s">
        <v>2610</v>
      </c>
      <c r="M353" s="51">
        <v>40561</v>
      </c>
      <c r="N353" s="24" t="s">
        <v>2615</v>
      </c>
      <c r="O353" s="20" t="s">
        <v>90</v>
      </c>
      <c r="P353" s="44"/>
      <c r="S353" s="20">
        <f t="shared" si="36"/>
      </c>
      <c r="T353" s="20" t="str">
        <f t="shared" si="42"/>
        <v>AP</v>
      </c>
      <c r="U353" s="20" t="str">
        <f t="shared" si="37"/>
        <v>OQPSK</v>
      </c>
      <c r="V353" s="20">
        <f t="shared" si="38"/>
      </c>
      <c r="W353" s="20">
        <f t="shared" si="39"/>
      </c>
      <c r="X353" s="20">
        <f t="shared" si="40"/>
      </c>
      <c r="Z353" s="174">
        <f t="shared" si="41"/>
      </c>
      <c r="AB353" s="20" t="s">
        <v>3146</v>
      </c>
    </row>
    <row r="354" spans="1:28" ht="76.5">
      <c r="A354" s="20">
        <v>353</v>
      </c>
      <c r="B354" s="14" t="s">
        <v>528</v>
      </c>
      <c r="C354" s="14" t="s">
        <v>529</v>
      </c>
      <c r="D354" s="20" t="s">
        <v>65</v>
      </c>
      <c r="E354" s="20">
        <v>6</v>
      </c>
      <c r="F354" s="20" t="s">
        <v>554</v>
      </c>
      <c r="G354" s="20">
        <v>35</v>
      </c>
      <c r="H354" s="20">
        <v>21</v>
      </c>
      <c r="I354" s="14" t="s">
        <v>552</v>
      </c>
      <c r="J354" s="14" t="s">
        <v>553</v>
      </c>
      <c r="K354" s="14" t="s">
        <v>3112</v>
      </c>
      <c r="L354" s="40" t="s">
        <v>2610</v>
      </c>
      <c r="M354" s="51">
        <v>40561</v>
      </c>
      <c r="N354" s="24" t="s">
        <v>2615</v>
      </c>
      <c r="O354" s="20" t="s">
        <v>90</v>
      </c>
      <c r="P354" s="44"/>
      <c r="S354" s="20">
        <f t="shared" si="36"/>
      </c>
      <c r="T354" s="20" t="str">
        <f t="shared" si="42"/>
        <v>AP</v>
      </c>
      <c r="U354" s="20" t="str">
        <f t="shared" si="37"/>
        <v>OQPSK</v>
      </c>
      <c r="V354" s="20">
        <f t="shared" si="38"/>
      </c>
      <c r="W354" s="20">
        <f t="shared" si="39"/>
      </c>
      <c r="X354" s="20">
        <f t="shared" si="40"/>
      </c>
      <c r="Z354" s="174">
        <f t="shared" si="41"/>
      </c>
      <c r="AB354" s="20" t="s">
        <v>3146</v>
      </c>
    </row>
    <row r="355" spans="1:27" ht="89.25">
      <c r="A355" s="148">
        <v>354</v>
      </c>
      <c r="B355" s="149" t="s">
        <v>528</v>
      </c>
      <c r="C355" s="149" t="s">
        <v>529</v>
      </c>
      <c r="D355" s="148" t="s">
        <v>65</v>
      </c>
      <c r="E355" s="148">
        <v>6</v>
      </c>
      <c r="F355" s="148" t="s">
        <v>104</v>
      </c>
      <c r="G355" s="148">
        <v>39</v>
      </c>
      <c r="H355" s="148">
        <v>49</v>
      </c>
      <c r="I355" s="149" t="s">
        <v>555</v>
      </c>
      <c r="J355" s="149" t="s">
        <v>556</v>
      </c>
      <c r="K355" s="149" t="s">
        <v>2685</v>
      </c>
      <c r="L355" s="146" t="s">
        <v>2653</v>
      </c>
      <c r="M355" s="147">
        <v>40559</v>
      </c>
      <c r="N355" s="150" t="s">
        <v>2643</v>
      </c>
      <c r="O355" s="148" t="s">
        <v>90</v>
      </c>
      <c r="P355" s="151" t="s">
        <v>2663</v>
      </c>
      <c r="Q355" s="152"/>
      <c r="R355" s="151"/>
      <c r="S355" s="148">
        <f t="shared" si="36"/>
      </c>
      <c r="T355" s="148" t="str">
        <f t="shared" si="42"/>
        <v>Z</v>
      </c>
      <c r="U355" s="148" t="str">
        <f t="shared" si="37"/>
        <v>Mode Switch</v>
      </c>
      <c r="V355" s="148">
        <f t="shared" si="38"/>
      </c>
      <c r="W355" s="148">
        <f t="shared" si="39"/>
      </c>
      <c r="X355" s="148">
        <f t="shared" si="40"/>
      </c>
      <c r="Y355" s="147">
        <v>40492</v>
      </c>
      <c r="Z355" s="175">
        <f t="shared" si="41"/>
      </c>
      <c r="AA355" s="44" t="s">
        <v>2828</v>
      </c>
    </row>
    <row r="356" spans="1:27" ht="102">
      <c r="A356" s="148">
        <v>355</v>
      </c>
      <c r="B356" s="149" t="s">
        <v>528</v>
      </c>
      <c r="C356" s="149" t="s">
        <v>529</v>
      </c>
      <c r="D356" s="148" t="s">
        <v>65</v>
      </c>
      <c r="E356" s="148">
        <v>6</v>
      </c>
      <c r="F356" s="148" t="s">
        <v>104</v>
      </c>
      <c r="G356" s="148">
        <v>40</v>
      </c>
      <c r="H356" s="148">
        <v>13</v>
      </c>
      <c r="I356" s="149" t="s">
        <v>557</v>
      </c>
      <c r="J356" s="149" t="s">
        <v>558</v>
      </c>
      <c r="K356" s="149" t="s">
        <v>2845</v>
      </c>
      <c r="L356" s="146" t="s">
        <v>2647</v>
      </c>
      <c r="M356" s="147">
        <v>40493</v>
      </c>
      <c r="N356" s="150" t="s">
        <v>2643</v>
      </c>
      <c r="O356" s="148" t="s">
        <v>90</v>
      </c>
      <c r="P356" s="151" t="s">
        <v>2663</v>
      </c>
      <c r="Q356" s="152"/>
      <c r="R356" s="151"/>
      <c r="S356" s="148">
        <f t="shared" si="36"/>
      </c>
      <c r="T356" s="148" t="str">
        <f t="shared" si="42"/>
        <v>R</v>
      </c>
      <c r="U356" s="148" t="str">
        <f t="shared" si="37"/>
        <v>Mode Switch</v>
      </c>
      <c r="V356" s="148">
        <f t="shared" si="38"/>
      </c>
      <c r="W356" s="148">
        <f t="shared" si="39"/>
      </c>
      <c r="X356" s="148">
        <f t="shared" si="40"/>
      </c>
      <c r="Y356" s="147">
        <v>40492</v>
      </c>
      <c r="Z356" s="175">
        <f t="shared" si="41"/>
      </c>
      <c r="AA356" s="44" t="s">
        <v>2828</v>
      </c>
    </row>
    <row r="357" spans="1:27" ht="191.25">
      <c r="A357" s="148">
        <v>356</v>
      </c>
      <c r="B357" s="149" t="s">
        <v>528</v>
      </c>
      <c r="C357" s="149" t="s">
        <v>529</v>
      </c>
      <c r="D357" s="148" t="s">
        <v>65</v>
      </c>
      <c r="E357" s="148">
        <v>6</v>
      </c>
      <c r="F357" s="148" t="s">
        <v>104</v>
      </c>
      <c r="G357" s="148">
        <v>41</v>
      </c>
      <c r="H357" s="148">
        <v>12</v>
      </c>
      <c r="I357" s="149" t="s">
        <v>559</v>
      </c>
      <c r="J357" s="149" t="s">
        <v>560</v>
      </c>
      <c r="K357" s="149" t="s">
        <v>2829</v>
      </c>
      <c r="L357" s="146" t="s">
        <v>2610</v>
      </c>
      <c r="M357" s="147">
        <v>40493</v>
      </c>
      <c r="N357" s="150" t="s">
        <v>2643</v>
      </c>
      <c r="O357" s="148" t="s">
        <v>90</v>
      </c>
      <c r="P357" s="151" t="s">
        <v>2663</v>
      </c>
      <c r="Q357" s="152"/>
      <c r="R357" s="151"/>
      <c r="S357" s="148">
        <f t="shared" si="36"/>
      </c>
      <c r="T357" s="148" t="str">
        <f t="shared" si="42"/>
        <v>AP</v>
      </c>
      <c r="U357" s="148" t="str">
        <f t="shared" si="37"/>
        <v>Mode Switch</v>
      </c>
      <c r="V357" s="148">
        <f t="shared" si="38"/>
      </c>
      <c r="W357" s="148">
        <f t="shared" si="39"/>
      </c>
      <c r="X357" s="148">
        <f t="shared" si="40"/>
      </c>
      <c r="Y357" s="147">
        <v>40492</v>
      </c>
      <c r="Z357" s="175">
        <f t="shared" si="41"/>
      </c>
      <c r="AA357" s="44" t="s">
        <v>2828</v>
      </c>
    </row>
    <row r="358" spans="1:26" ht="38.25">
      <c r="A358" s="148">
        <v>357</v>
      </c>
      <c r="B358" s="149" t="s">
        <v>528</v>
      </c>
      <c r="C358" s="149" t="s">
        <v>529</v>
      </c>
      <c r="D358" s="148" t="s">
        <v>66</v>
      </c>
      <c r="E358" s="148">
        <v>6</v>
      </c>
      <c r="F358" s="148" t="s">
        <v>561</v>
      </c>
      <c r="G358" s="148">
        <v>46</v>
      </c>
      <c r="H358" s="148">
        <v>44</v>
      </c>
      <c r="I358" s="149" t="s">
        <v>562</v>
      </c>
      <c r="J358" s="149" t="s">
        <v>563</v>
      </c>
      <c r="K358" s="164" t="s">
        <v>2684</v>
      </c>
      <c r="L358" s="146" t="s">
        <v>2649</v>
      </c>
      <c r="M358" s="147">
        <v>40525</v>
      </c>
      <c r="N358" s="150"/>
      <c r="O358" s="148" t="s">
        <v>90</v>
      </c>
      <c r="P358" s="151"/>
      <c r="Q358" s="152"/>
      <c r="R358" s="151"/>
      <c r="S358" s="148" t="str">
        <f t="shared" si="36"/>
        <v>A</v>
      </c>
      <c r="T358" s="148">
        <f t="shared" si="42"/>
      </c>
      <c r="U358" s="148">
        <f t="shared" si="37"/>
      </c>
      <c r="V358" s="148">
        <f t="shared" si="38"/>
      </c>
      <c r="W358" s="148">
        <f t="shared" si="39"/>
      </c>
      <c r="X358" s="148">
        <f t="shared" si="40"/>
      </c>
      <c r="Y358" s="152"/>
      <c r="Z358" s="175">
        <f t="shared" si="41"/>
      </c>
    </row>
    <row r="359" spans="1:26" ht="25.5">
      <c r="A359" s="20">
        <v>358</v>
      </c>
      <c r="B359" s="14" t="s">
        <v>528</v>
      </c>
      <c r="C359" s="14" t="s">
        <v>529</v>
      </c>
      <c r="D359" s="20" t="s">
        <v>66</v>
      </c>
      <c r="E359" s="20">
        <v>6</v>
      </c>
      <c r="F359" s="20" t="s">
        <v>439</v>
      </c>
      <c r="G359" s="20">
        <v>47</v>
      </c>
      <c r="H359" s="20">
        <v>15</v>
      </c>
      <c r="I359" s="14" t="s">
        <v>564</v>
      </c>
      <c r="J359" s="14" t="s">
        <v>565</v>
      </c>
      <c r="N359" s="24"/>
      <c r="O359" s="20" t="s">
        <v>90</v>
      </c>
      <c r="P359" s="44"/>
      <c r="S359" s="20">
        <f t="shared" si="36"/>
        <v>0</v>
      </c>
      <c r="T359" s="20">
        <f t="shared" si="42"/>
      </c>
      <c r="U359" s="20">
        <f t="shared" si="37"/>
      </c>
      <c r="V359" s="20">
        <f t="shared" si="38"/>
      </c>
      <c r="W359" s="20">
        <f t="shared" si="39"/>
      </c>
      <c r="X359" s="20">
        <f t="shared" si="40"/>
      </c>
      <c r="Y359" s="45"/>
      <c r="Z359" s="174">
        <f t="shared" si="41"/>
      </c>
    </row>
    <row r="360" spans="1:26" ht="38.25">
      <c r="A360" s="148">
        <v>359</v>
      </c>
      <c r="B360" s="149" t="s">
        <v>528</v>
      </c>
      <c r="C360" s="149" t="s">
        <v>529</v>
      </c>
      <c r="D360" s="148" t="s">
        <v>66</v>
      </c>
      <c r="E360" s="148">
        <v>6</v>
      </c>
      <c r="F360" s="148" t="s">
        <v>566</v>
      </c>
      <c r="G360" s="148">
        <v>49</v>
      </c>
      <c r="H360" s="148">
        <v>52</v>
      </c>
      <c r="I360" s="149" t="s">
        <v>567</v>
      </c>
      <c r="J360" s="149" t="s">
        <v>568</v>
      </c>
      <c r="K360" s="164" t="s">
        <v>2684</v>
      </c>
      <c r="L360" s="146" t="s">
        <v>2649</v>
      </c>
      <c r="M360" s="147">
        <v>40525</v>
      </c>
      <c r="N360" s="150"/>
      <c r="O360" s="148" t="s">
        <v>90</v>
      </c>
      <c r="P360" s="151"/>
      <c r="Q360" s="152"/>
      <c r="R360" s="151"/>
      <c r="S360" s="148" t="str">
        <f t="shared" si="36"/>
        <v>A</v>
      </c>
      <c r="T360" s="148">
        <f t="shared" si="42"/>
      </c>
      <c r="U360" s="148">
        <f t="shared" si="37"/>
      </c>
      <c r="V360" s="148">
        <f t="shared" si="38"/>
      </c>
      <c r="W360" s="148">
        <f t="shared" si="39"/>
      </c>
      <c r="X360" s="148">
        <f t="shared" si="40"/>
      </c>
      <c r="Y360" s="152"/>
      <c r="Z360" s="175">
        <f t="shared" si="41"/>
      </c>
    </row>
    <row r="361" spans="1:26" ht="38.25">
      <c r="A361" s="148">
        <v>360</v>
      </c>
      <c r="B361" s="149" t="s">
        <v>528</v>
      </c>
      <c r="C361" s="149" t="s">
        <v>529</v>
      </c>
      <c r="D361" s="148" t="s">
        <v>66</v>
      </c>
      <c r="E361" s="148">
        <v>6</v>
      </c>
      <c r="F361" s="148" t="s">
        <v>569</v>
      </c>
      <c r="G361" s="148">
        <v>57</v>
      </c>
      <c r="H361" s="148">
        <v>20</v>
      </c>
      <c r="I361" s="149" t="s">
        <v>570</v>
      </c>
      <c r="J361" s="149" t="s">
        <v>571</v>
      </c>
      <c r="K361" s="149" t="s">
        <v>2688</v>
      </c>
      <c r="L361" s="146" t="s">
        <v>2610</v>
      </c>
      <c r="M361" s="147">
        <v>40491</v>
      </c>
      <c r="N361" s="150"/>
      <c r="O361" s="148" t="s">
        <v>90</v>
      </c>
      <c r="P361" s="151"/>
      <c r="Q361" s="152"/>
      <c r="R361" s="151"/>
      <c r="S361" s="148" t="str">
        <f t="shared" si="36"/>
        <v>AP</v>
      </c>
      <c r="T361" s="148">
        <f t="shared" si="42"/>
      </c>
      <c r="U361" s="148">
        <f t="shared" si="37"/>
      </c>
      <c r="V361" s="148">
        <f t="shared" si="38"/>
      </c>
      <c r="W361" s="148">
        <f t="shared" si="39"/>
      </c>
      <c r="X361" s="148">
        <f t="shared" si="40"/>
      </c>
      <c r="Y361" s="152"/>
      <c r="Z361" s="175">
        <f t="shared" si="41"/>
      </c>
    </row>
    <row r="362" spans="1:26" ht="38.25">
      <c r="A362" s="148">
        <v>361</v>
      </c>
      <c r="B362" s="149" t="s">
        <v>528</v>
      </c>
      <c r="C362" s="149" t="s">
        <v>529</v>
      </c>
      <c r="D362" s="148" t="s">
        <v>66</v>
      </c>
      <c r="E362" s="148">
        <v>6</v>
      </c>
      <c r="F362" s="148" t="s">
        <v>432</v>
      </c>
      <c r="G362" s="148">
        <v>67</v>
      </c>
      <c r="H362" s="148">
        <v>13</v>
      </c>
      <c r="I362" s="149" t="s">
        <v>572</v>
      </c>
      <c r="J362" s="149" t="s">
        <v>573</v>
      </c>
      <c r="K362" s="149" t="s">
        <v>2688</v>
      </c>
      <c r="L362" s="146" t="s">
        <v>2610</v>
      </c>
      <c r="M362" s="147">
        <v>40491</v>
      </c>
      <c r="N362" s="150"/>
      <c r="O362" s="148" t="s">
        <v>90</v>
      </c>
      <c r="P362" s="151"/>
      <c r="Q362" s="152"/>
      <c r="R362" s="151"/>
      <c r="S362" s="148" t="str">
        <f t="shared" si="36"/>
        <v>AP</v>
      </c>
      <c r="T362" s="148">
        <f t="shared" si="42"/>
      </c>
      <c r="U362" s="148">
        <f t="shared" si="37"/>
      </c>
      <c r="V362" s="148">
        <f t="shared" si="38"/>
      </c>
      <c r="W362" s="148">
        <f t="shared" si="39"/>
      </c>
      <c r="X362" s="148">
        <f t="shared" si="40"/>
      </c>
      <c r="Y362" s="152"/>
      <c r="Z362" s="175">
        <f t="shared" si="41"/>
      </c>
    </row>
    <row r="363" spans="1:28" ht="102">
      <c r="A363" s="20">
        <v>362</v>
      </c>
      <c r="B363" s="14" t="s">
        <v>528</v>
      </c>
      <c r="C363" s="14" t="s">
        <v>529</v>
      </c>
      <c r="D363" s="20" t="s">
        <v>65</v>
      </c>
      <c r="E363" s="20">
        <v>6</v>
      </c>
      <c r="F363" s="20" t="s">
        <v>432</v>
      </c>
      <c r="G363" s="20">
        <v>69</v>
      </c>
      <c r="H363" s="20">
        <v>46</v>
      </c>
      <c r="I363" s="14" t="s">
        <v>574</v>
      </c>
      <c r="J363" s="14" t="s">
        <v>575</v>
      </c>
      <c r="K363" s="13" t="s">
        <v>3103</v>
      </c>
      <c r="L363" s="40" t="s">
        <v>2610</v>
      </c>
      <c r="M363" s="51">
        <v>40561</v>
      </c>
      <c r="N363" s="24" t="s">
        <v>2646</v>
      </c>
      <c r="O363" s="20" t="s">
        <v>90</v>
      </c>
      <c r="P363" s="44" t="s">
        <v>2764</v>
      </c>
      <c r="S363" s="20">
        <f t="shared" si="36"/>
      </c>
      <c r="T363" s="20" t="str">
        <f t="shared" si="42"/>
        <v>AP</v>
      </c>
      <c r="U363" s="20" t="str">
        <f t="shared" si="37"/>
        <v>Radio Spec</v>
      </c>
      <c r="V363" s="20">
        <f t="shared" si="38"/>
      </c>
      <c r="W363" s="20">
        <f t="shared" si="39"/>
      </c>
      <c r="X363" s="20">
        <f t="shared" si="40"/>
      </c>
      <c r="Y363" s="51">
        <v>40493</v>
      </c>
      <c r="Z363" s="174">
        <f t="shared" si="41"/>
      </c>
      <c r="AB363" s="20" t="s">
        <v>3044</v>
      </c>
    </row>
    <row r="364" spans="1:26" ht="165.75">
      <c r="A364" s="20">
        <v>363</v>
      </c>
      <c r="B364" s="14" t="s">
        <v>528</v>
      </c>
      <c r="C364" s="14" t="s">
        <v>529</v>
      </c>
      <c r="D364" s="20" t="s">
        <v>65</v>
      </c>
      <c r="E364" s="20">
        <v>6</v>
      </c>
      <c r="F364" s="20" t="s">
        <v>576</v>
      </c>
      <c r="G364" s="20">
        <v>69</v>
      </c>
      <c r="H364" s="20">
        <v>49</v>
      </c>
      <c r="I364" s="14" t="s">
        <v>577</v>
      </c>
      <c r="J364" s="14" t="s">
        <v>578</v>
      </c>
      <c r="K364" s="14" t="s">
        <v>3149</v>
      </c>
      <c r="L364" s="40" t="s">
        <v>2610</v>
      </c>
      <c r="M364" s="51">
        <v>40561</v>
      </c>
      <c r="N364" s="24" t="s">
        <v>2646</v>
      </c>
      <c r="O364" s="20" t="s">
        <v>90</v>
      </c>
      <c r="P364" s="14" t="s">
        <v>2764</v>
      </c>
      <c r="S364" s="20">
        <f t="shared" si="36"/>
      </c>
      <c r="T364" s="20" t="str">
        <f t="shared" si="42"/>
        <v>AP</v>
      </c>
      <c r="U364" s="20" t="str">
        <f t="shared" si="37"/>
        <v>Radio Spec</v>
      </c>
      <c r="V364" s="20">
        <f t="shared" si="38"/>
      </c>
      <c r="W364" s="20">
        <f t="shared" si="39"/>
      </c>
      <c r="X364" s="20">
        <f t="shared" si="40"/>
      </c>
      <c r="Z364" s="174">
        <f t="shared" si="41"/>
      </c>
    </row>
    <row r="365" spans="1:26" ht="178.5">
      <c r="A365" s="20">
        <v>364</v>
      </c>
      <c r="B365" s="14" t="s">
        <v>528</v>
      </c>
      <c r="C365" s="14" t="s">
        <v>529</v>
      </c>
      <c r="D365" s="20" t="s">
        <v>65</v>
      </c>
      <c r="E365" s="20">
        <v>6</v>
      </c>
      <c r="F365" s="20" t="s">
        <v>576</v>
      </c>
      <c r="G365" s="20">
        <v>69</v>
      </c>
      <c r="H365" s="20">
        <v>49</v>
      </c>
      <c r="I365" s="14" t="s">
        <v>579</v>
      </c>
      <c r="J365" s="14" t="s">
        <v>580</v>
      </c>
      <c r="K365" s="14" t="s">
        <v>3149</v>
      </c>
      <c r="L365" s="40" t="s">
        <v>2610</v>
      </c>
      <c r="M365" s="51">
        <v>40561</v>
      </c>
      <c r="N365" s="24" t="s">
        <v>2646</v>
      </c>
      <c r="O365" s="20" t="s">
        <v>90</v>
      </c>
      <c r="P365" s="14" t="s">
        <v>2764</v>
      </c>
      <c r="S365" s="20">
        <f t="shared" si="36"/>
      </c>
      <c r="T365" s="20" t="str">
        <f t="shared" si="42"/>
        <v>AP</v>
      </c>
      <c r="U365" s="20" t="str">
        <f t="shared" si="37"/>
        <v>Radio Spec</v>
      </c>
      <c r="V365" s="20">
        <f t="shared" si="38"/>
      </c>
      <c r="W365" s="20">
        <f t="shared" si="39"/>
      </c>
      <c r="X365" s="20">
        <f t="shared" si="40"/>
      </c>
      <c r="Y365" s="51">
        <v>40493</v>
      </c>
      <c r="Z365" s="174">
        <f t="shared" si="41"/>
      </c>
    </row>
    <row r="366" spans="1:28" ht="165.75">
      <c r="A366" s="20">
        <v>365</v>
      </c>
      <c r="B366" s="14" t="s">
        <v>528</v>
      </c>
      <c r="C366" s="14" t="s">
        <v>529</v>
      </c>
      <c r="D366" s="20" t="s">
        <v>65</v>
      </c>
      <c r="E366" s="20">
        <v>6</v>
      </c>
      <c r="F366" s="20" t="s">
        <v>576</v>
      </c>
      <c r="G366" s="20">
        <v>70</v>
      </c>
      <c r="H366" s="20">
        <v>19</v>
      </c>
      <c r="I366" s="14" t="s">
        <v>581</v>
      </c>
      <c r="J366" s="14" t="s">
        <v>582</v>
      </c>
      <c r="K366" s="14" t="s">
        <v>3104</v>
      </c>
      <c r="L366" s="40" t="s">
        <v>2649</v>
      </c>
      <c r="M366" s="51">
        <v>40561</v>
      </c>
      <c r="N366" s="24" t="s">
        <v>2646</v>
      </c>
      <c r="O366" s="20" t="s">
        <v>90</v>
      </c>
      <c r="P366" s="44" t="s">
        <v>2764</v>
      </c>
      <c r="S366" s="20">
        <f t="shared" si="36"/>
      </c>
      <c r="T366" s="20" t="str">
        <f t="shared" si="42"/>
        <v>A</v>
      </c>
      <c r="U366" s="20" t="str">
        <f t="shared" si="37"/>
        <v>Radio Spec</v>
      </c>
      <c r="V366" s="20">
        <f t="shared" si="38"/>
      </c>
      <c r="W366" s="20">
        <f t="shared" si="39"/>
      </c>
      <c r="X366" s="20">
        <f t="shared" si="40"/>
      </c>
      <c r="Y366" s="51">
        <v>40493</v>
      </c>
      <c r="Z366" s="174">
        <f t="shared" si="41"/>
      </c>
      <c r="AB366" s="20" t="s">
        <v>3044</v>
      </c>
    </row>
    <row r="367" spans="1:26" ht="178.5">
      <c r="A367" s="20">
        <v>366</v>
      </c>
      <c r="B367" s="14" t="s">
        <v>528</v>
      </c>
      <c r="C367" s="14" t="s">
        <v>529</v>
      </c>
      <c r="D367" s="20" t="s">
        <v>66</v>
      </c>
      <c r="E367" s="20">
        <v>6</v>
      </c>
      <c r="F367" s="20" t="s">
        <v>151</v>
      </c>
      <c r="G367" s="20">
        <v>70</v>
      </c>
      <c r="H367" s="20">
        <v>21</v>
      </c>
      <c r="I367" s="14" t="s">
        <v>583</v>
      </c>
      <c r="J367" s="14" t="s">
        <v>584</v>
      </c>
      <c r="N367" s="24"/>
      <c r="O367" s="20" t="s">
        <v>90</v>
      </c>
      <c r="P367" s="44"/>
      <c r="S367" s="20">
        <f t="shared" si="36"/>
        <v>0</v>
      </c>
      <c r="T367" s="20">
        <f t="shared" si="42"/>
      </c>
      <c r="U367" s="20">
        <f t="shared" si="37"/>
      </c>
      <c r="V367" s="20">
        <f t="shared" si="38"/>
      </c>
      <c r="W367" s="20">
        <f t="shared" si="39"/>
      </c>
      <c r="X367" s="20">
        <f t="shared" si="40"/>
      </c>
      <c r="Y367" s="45"/>
      <c r="Z367" s="174">
        <f t="shared" si="41"/>
      </c>
    </row>
    <row r="368" spans="1:26" ht="76.5">
      <c r="A368" s="20">
        <v>367</v>
      </c>
      <c r="B368" s="14" t="s">
        <v>528</v>
      </c>
      <c r="C368" s="14" t="s">
        <v>529</v>
      </c>
      <c r="D368" s="20" t="s">
        <v>65</v>
      </c>
      <c r="E368" s="20">
        <v>6</v>
      </c>
      <c r="F368" s="20" t="s">
        <v>585</v>
      </c>
      <c r="G368" s="20">
        <v>72</v>
      </c>
      <c r="H368" s="20">
        <v>26</v>
      </c>
      <c r="I368" s="14" t="s">
        <v>586</v>
      </c>
      <c r="J368" s="14" t="s">
        <v>587</v>
      </c>
      <c r="L368" s="40" t="s">
        <v>2658</v>
      </c>
      <c r="N368" s="24" t="s">
        <v>2622</v>
      </c>
      <c r="O368" s="20" t="s">
        <v>90</v>
      </c>
      <c r="P368" s="14" t="s">
        <v>3095</v>
      </c>
      <c r="S368" s="20">
        <f t="shared" si="36"/>
      </c>
      <c r="T368" s="20" t="str">
        <f t="shared" si="42"/>
        <v>wp</v>
      </c>
      <c r="U368" s="20">
        <f t="shared" si="37"/>
      </c>
      <c r="V368" s="20">
        <f t="shared" si="38"/>
      </c>
      <c r="W368" s="20" t="str">
        <f t="shared" si="39"/>
        <v>OFDM</v>
      </c>
      <c r="X368" s="20">
        <f t="shared" si="40"/>
      </c>
      <c r="Z368" s="174" t="str">
        <f t="shared" si="41"/>
        <v>Monnerie</v>
      </c>
    </row>
    <row r="369" spans="1:27" ht="38.25">
      <c r="A369" s="20">
        <v>368</v>
      </c>
      <c r="B369" s="14" t="s">
        <v>528</v>
      </c>
      <c r="C369" s="14" t="s">
        <v>529</v>
      </c>
      <c r="D369" s="20" t="s">
        <v>65</v>
      </c>
      <c r="E369" s="20">
        <v>7</v>
      </c>
      <c r="F369" s="20" t="s">
        <v>100</v>
      </c>
      <c r="G369" s="20">
        <v>126</v>
      </c>
      <c r="H369" s="20">
        <v>25</v>
      </c>
      <c r="I369" s="14" t="s">
        <v>588</v>
      </c>
      <c r="J369" s="14" t="s">
        <v>589</v>
      </c>
      <c r="K369" s="14" t="s">
        <v>2688</v>
      </c>
      <c r="L369" s="40" t="s">
        <v>2610</v>
      </c>
      <c r="M369" s="51">
        <v>40491</v>
      </c>
      <c r="N369" s="24" t="s">
        <v>2616</v>
      </c>
      <c r="O369" s="20" t="s">
        <v>90</v>
      </c>
      <c r="P369" s="44"/>
      <c r="S369" s="20">
        <f t="shared" si="36"/>
      </c>
      <c r="T369" s="20" t="str">
        <f t="shared" si="42"/>
        <v>AP</v>
      </c>
      <c r="U369" s="20" t="str">
        <f t="shared" si="37"/>
        <v>IE</v>
      </c>
      <c r="V369" s="20">
        <f t="shared" si="38"/>
      </c>
      <c r="W369" s="20">
        <f t="shared" si="39"/>
      </c>
      <c r="X369" s="20">
        <f t="shared" si="40"/>
      </c>
      <c r="Z369" s="174">
        <f t="shared" si="41"/>
      </c>
      <c r="AA369" s="44" t="s">
        <v>2776</v>
      </c>
    </row>
    <row r="370" spans="1:27" ht="140.25">
      <c r="A370" s="148">
        <v>369</v>
      </c>
      <c r="B370" s="149" t="s">
        <v>528</v>
      </c>
      <c r="C370" s="149" t="s">
        <v>529</v>
      </c>
      <c r="D370" s="148" t="s">
        <v>65</v>
      </c>
      <c r="E370" s="148">
        <v>7</v>
      </c>
      <c r="F370" s="148" t="s">
        <v>100</v>
      </c>
      <c r="G370" s="148">
        <v>126</v>
      </c>
      <c r="H370" s="148">
        <v>25</v>
      </c>
      <c r="I370" s="149" t="s">
        <v>590</v>
      </c>
      <c r="J370" s="149" t="s">
        <v>591</v>
      </c>
      <c r="K370" s="149" t="s">
        <v>3087</v>
      </c>
      <c r="L370" s="146" t="s">
        <v>2647</v>
      </c>
      <c r="M370" s="147">
        <v>40493</v>
      </c>
      <c r="N370" s="150" t="s">
        <v>2616</v>
      </c>
      <c r="O370" s="148" t="s">
        <v>90</v>
      </c>
      <c r="P370" s="151"/>
      <c r="Q370" s="152"/>
      <c r="R370" s="151"/>
      <c r="S370" s="148">
        <f t="shared" si="36"/>
      </c>
      <c r="T370" s="148" t="str">
        <f t="shared" si="42"/>
        <v>R</v>
      </c>
      <c r="U370" s="148" t="str">
        <f t="shared" si="37"/>
        <v>IE</v>
      </c>
      <c r="V370" s="148">
        <f t="shared" si="38"/>
      </c>
      <c r="W370" s="148">
        <f t="shared" si="39"/>
      </c>
      <c r="X370" s="148">
        <f t="shared" si="40"/>
      </c>
      <c r="Y370" s="147"/>
      <c r="Z370" s="175">
        <f t="shared" si="41"/>
      </c>
      <c r="AA370" s="44" t="s">
        <v>2776</v>
      </c>
    </row>
    <row r="371" spans="1:27" ht="38.25">
      <c r="A371" s="20">
        <v>370</v>
      </c>
      <c r="B371" s="14" t="s">
        <v>528</v>
      </c>
      <c r="C371" s="14" t="s">
        <v>529</v>
      </c>
      <c r="D371" s="20" t="s">
        <v>65</v>
      </c>
      <c r="E371" s="20">
        <v>7</v>
      </c>
      <c r="F371" s="20" t="s">
        <v>100</v>
      </c>
      <c r="G371" s="20">
        <v>127</v>
      </c>
      <c r="H371" s="20">
        <v>5</v>
      </c>
      <c r="I371" s="14" t="s">
        <v>592</v>
      </c>
      <c r="J371" s="14" t="s">
        <v>593</v>
      </c>
      <c r="K371" s="14" t="s">
        <v>2688</v>
      </c>
      <c r="L371" s="40" t="s">
        <v>2610</v>
      </c>
      <c r="M371" s="51">
        <v>40491</v>
      </c>
      <c r="N371" s="24" t="s">
        <v>2616</v>
      </c>
      <c r="O371" s="20" t="s">
        <v>90</v>
      </c>
      <c r="P371" s="44"/>
      <c r="S371" s="20">
        <f t="shared" si="36"/>
      </c>
      <c r="T371" s="20" t="str">
        <f t="shared" si="42"/>
        <v>AP</v>
      </c>
      <c r="U371" s="20" t="str">
        <f t="shared" si="37"/>
        <v>IE</v>
      </c>
      <c r="V371" s="20">
        <f t="shared" si="38"/>
      </c>
      <c r="W371" s="20">
        <f t="shared" si="39"/>
      </c>
      <c r="X371" s="20">
        <f t="shared" si="40"/>
      </c>
      <c r="Z371" s="174">
        <f t="shared" si="41"/>
      </c>
      <c r="AA371" s="44" t="s">
        <v>2776</v>
      </c>
    </row>
    <row r="372" spans="1:27" ht="38.25">
      <c r="A372" s="20">
        <v>371</v>
      </c>
      <c r="B372" s="14" t="s">
        <v>528</v>
      </c>
      <c r="C372" s="14" t="s">
        <v>529</v>
      </c>
      <c r="D372" s="20" t="s">
        <v>65</v>
      </c>
      <c r="E372" s="20">
        <v>7</v>
      </c>
      <c r="F372" s="20" t="s">
        <v>100</v>
      </c>
      <c r="G372" s="20">
        <v>127</v>
      </c>
      <c r="H372" s="20">
        <v>17</v>
      </c>
      <c r="I372" s="14" t="s">
        <v>592</v>
      </c>
      <c r="J372" s="14" t="s">
        <v>594</v>
      </c>
      <c r="K372" s="14" t="s">
        <v>2688</v>
      </c>
      <c r="L372" s="40" t="s">
        <v>2610</v>
      </c>
      <c r="M372" s="51">
        <v>40491</v>
      </c>
      <c r="N372" s="24" t="s">
        <v>2616</v>
      </c>
      <c r="O372" s="20" t="s">
        <v>90</v>
      </c>
      <c r="P372" s="44"/>
      <c r="S372" s="20">
        <f t="shared" si="36"/>
      </c>
      <c r="T372" s="20" t="str">
        <f t="shared" si="42"/>
        <v>AP</v>
      </c>
      <c r="U372" s="20" t="str">
        <f t="shared" si="37"/>
        <v>IE</v>
      </c>
      <c r="V372" s="20">
        <f t="shared" si="38"/>
      </c>
      <c r="W372" s="20">
        <f t="shared" si="39"/>
      </c>
      <c r="X372" s="20">
        <f t="shared" si="40"/>
      </c>
      <c r="Z372" s="174">
        <f t="shared" si="41"/>
      </c>
      <c r="AA372" s="44" t="s">
        <v>2776</v>
      </c>
    </row>
    <row r="373" spans="1:26" ht="51">
      <c r="A373" s="20">
        <v>372</v>
      </c>
      <c r="B373" s="14" t="s">
        <v>595</v>
      </c>
      <c r="C373" s="14" t="s">
        <v>596</v>
      </c>
      <c r="D373" s="20" t="s">
        <v>65</v>
      </c>
      <c r="E373" s="20">
        <v>6</v>
      </c>
      <c r="F373" s="20">
        <v>6.12</v>
      </c>
      <c r="G373" s="20">
        <v>52</v>
      </c>
      <c r="H373" s="20">
        <v>8</v>
      </c>
      <c r="I373" s="14" t="s">
        <v>597</v>
      </c>
      <c r="J373" s="14" t="s">
        <v>598</v>
      </c>
      <c r="L373" s="40" t="s">
        <v>2658</v>
      </c>
      <c r="N373" s="24" t="s">
        <v>2646</v>
      </c>
      <c r="O373" s="20" t="s">
        <v>90</v>
      </c>
      <c r="P373" s="14" t="s">
        <v>2764</v>
      </c>
      <c r="S373" s="20">
        <f t="shared" si="36"/>
      </c>
      <c r="T373" s="20" t="str">
        <f t="shared" si="42"/>
        <v>wp</v>
      </c>
      <c r="U373" s="20">
        <f t="shared" si="37"/>
      </c>
      <c r="V373" s="20">
        <f t="shared" si="38"/>
      </c>
      <c r="W373" s="20" t="str">
        <f t="shared" si="39"/>
        <v>Radio Spec</v>
      </c>
      <c r="X373" s="20">
        <f t="shared" si="40"/>
      </c>
      <c r="Y373" s="51">
        <v>40493</v>
      </c>
      <c r="Z373" s="174" t="str">
        <f t="shared" si="41"/>
        <v>Seibert/Van Wyk</v>
      </c>
    </row>
    <row r="374" spans="1:26" ht="229.5">
      <c r="A374" s="148">
        <v>373</v>
      </c>
      <c r="B374" s="149" t="s">
        <v>595</v>
      </c>
      <c r="C374" s="149" t="s">
        <v>596</v>
      </c>
      <c r="D374" s="148" t="s">
        <v>66</v>
      </c>
      <c r="E374" s="148">
        <v>6</v>
      </c>
      <c r="F374" s="148">
        <v>6.12</v>
      </c>
      <c r="G374" s="148">
        <v>52</v>
      </c>
      <c r="H374" s="148">
        <v>9</v>
      </c>
      <c r="I374" s="149" t="s">
        <v>599</v>
      </c>
      <c r="J374" s="149" t="s">
        <v>600</v>
      </c>
      <c r="K374" s="164" t="s">
        <v>2934</v>
      </c>
      <c r="L374" s="146" t="s">
        <v>2647</v>
      </c>
      <c r="M374" s="147">
        <v>40525</v>
      </c>
      <c r="N374" s="150"/>
      <c r="O374" s="148"/>
      <c r="P374" s="151"/>
      <c r="Q374" s="152"/>
      <c r="R374" s="151"/>
      <c r="S374" s="148" t="str">
        <f t="shared" si="36"/>
        <v>R</v>
      </c>
      <c r="T374" s="148">
        <f t="shared" si="42"/>
      </c>
      <c r="U374" s="148">
        <f t="shared" si="37"/>
      </c>
      <c r="V374" s="148">
        <f t="shared" si="38"/>
      </c>
      <c r="W374" s="148">
        <f t="shared" si="39"/>
      </c>
      <c r="X374" s="148">
        <f t="shared" si="40"/>
      </c>
      <c r="Y374" s="152"/>
      <c r="Z374" s="175">
        <f t="shared" si="41"/>
      </c>
    </row>
    <row r="375" spans="1:26" ht="76.5">
      <c r="A375" s="148">
        <v>374</v>
      </c>
      <c r="B375" s="149" t="s">
        <v>595</v>
      </c>
      <c r="C375" s="149" t="s">
        <v>596</v>
      </c>
      <c r="D375" s="148" t="s">
        <v>65</v>
      </c>
      <c r="E375" s="148">
        <v>6</v>
      </c>
      <c r="F375" s="148" t="s">
        <v>2605</v>
      </c>
      <c r="G375" s="148">
        <v>70</v>
      </c>
      <c r="H375" s="148">
        <v>35</v>
      </c>
      <c r="I375" s="149" t="s">
        <v>601</v>
      </c>
      <c r="J375" s="149" t="s">
        <v>602</v>
      </c>
      <c r="K375" s="149" t="s">
        <v>2711</v>
      </c>
      <c r="L375" s="146" t="s">
        <v>2647</v>
      </c>
      <c r="M375" s="147">
        <v>40491</v>
      </c>
      <c r="N375" s="150" t="s">
        <v>2646</v>
      </c>
      <c r="O375" s="148" t="s">
        <v>90</v>
      </c>
      <c r="P375" s="151" t="s">
        <v>2764</v>
      </c>
      <c r="Q375" s="152"/>
      <c r="R375" s="151"/>
      <c r="S375" s="148">
        <f t="shared" si="36"/>
      </c>
      <c r="T375" s="148" t="str">
        <f t="shared" si="42"/>
        <v>R</v>
      </c>
      <c r="U375" s="148" t="str">
        <f t="shared" si="37"/>
        <v>Radio Spec</v>
      </c>
      <c r="V375" s="148">
        <f t="shared" si="38"/>
      </c>
      <c r="W375" s="148">
        <f t="shared" si="39"/>
      </c>
      <c r="X375" s="148">
        <f t="shared" si="40"/>
      </c>
      <c r="Y375" s="147"/>
      <c r="Z375" s="175">
        <f t="shared" si="41"/>
      </c>
    </row>
    <row r="376" spans="1:26" ht="76.5">
      <c r="A376" s="20">
        <v>375</v>
      </c>
      <c r="B376" s="14" t="s">
        <v>595</v>
      </c>
      <c r="C376" s="14" t="s">
        <v>596</v>
      </c>
      <c r="D376" s="20" t="s">
        <v>65</v>
      </c>
      <c r="E376" s="20">
        <v>6</v>
      </c>
      <c r="F376" s="20">
        <v>6.12</v>
      </c>
      <c r="G376" s="20">
        <v>60</v>
      </c>
      <c r="H376" s="20">
        <v>52</v>
      </c>
      <c r="I376" s="14" t="s">
        <v>603</v>
      </c>
      <c r="J376" s="14" t="s">
        <v>604</v>
      </c>
      <c r="L376" s="40" t="s">
        <v>2658</v>
      </c>
      <c r="N376" s="24" t="s">
        <v>2646</v>
      </c>
      <c r="P376" s="14" t="s">
        <v>2764</v>
      </c>
      <c r="S376" s="20">
        <f t="shared" si="36"/>
      </c>
      <c r="T376" s="20" t="str">
        <f t="shared" si="42"/>
        <v>wp</v>
      </c>
      <c r="U376" s="20">
        <f t="shared" si="37"/>
      </c>
      <c r="V376" s="20">
        <f t="shared" si="38"/>
      </c>
      <c r="W376" s="20" t="str">
        <f t="shared" si="39"/>
        <v>Radio Spec</v>
      </c>
      <c r="X376" s="20">
        <f t="shared" si="40"/>
      </c>
      <c r="Y376" s="51">
        <v>40493</v>
      </c>
      <c r="Z376" s="174" t="str">
        <f t="shared" si="41"/>
        <v>Seibert/Van Wyk</v>
      </c>
    </row>
    <row r="377" spans="1:26" ht="63.75">
      <c r="A377" s="20">
        <v>376</v>
      </c>
      <c r="B377" s="14" t="s">
        <v>595</v>
      </c>
      <c r="C377" s="14" t="s">
        <v>596</v>
      </c>
      <c r="D377" s="20" t="s">
        <v>65</v>
      </c>
      <c r="E377" s="20">
        <v>6</v>
      </c>
      <c r="F377" s="20">
        <v>6.12</v>
      </c>
      <c r="G377" s="20">
        <v>60</v>
      </c>
      <c r="H377" s="20">
        <v>54</v>
      </c>
      <c r="I377" s="14" t="s">
        <v>605</v>
      </c>
      <c r="J377" s="14" t="s">
        <v>606</v>
      </c>
      <c r="K377" s="14" t="s">
        <v>3148</v>
      </c>
      <c r="L377" s="40" t="s">
        <v>2610</v>
      </c>
      <c r="M377" s="51">
        <v>40561</v>
      </c>
      <c r="N377" s="24" t="s">
        <v>2646</v>
      </c>
      <c r="P377" s="14" t="s">
        <v>2764</v>
      </c>
      <c r="S377" s="20">
        <f t="shared" si="36"/>
      </c>
      <c r="T377" s="20" t="str">
        <f t="shared" si="42"/>
        <v>AP</v>
      </c>
      <c r="U377" s="20" t="str">
        <f t="shared" si="37"/>
        <v>Radio Spec</v>
      </c>
      <c r="V377" s="20">
        <f t="shared" si="38"/>
      </c>
      <c r="W377" s="20">
        <f t="shared" si="39"/>
      </c>
      <c r="X377" s="20">
        <f t="shared" si="40"/>
      </c>
      <c r="Y377" s="51">
        <v>40493</v>
      </c>
      <c r="Z377" s="174">
        <f t="shared" si="41"/>
      </c>
    </row>
    <row r="378" spans="1:27" ht="102">
      <c r="A378" s="20">
        <v>377</v>
      </c>
      <c r="B378" s="14" t="s">
        <v>607</v>
      </c>
      <c r="C378" s="14" t="s">
        <v>438</v>
      </c>
      <c r="D378" s="20" t="s">
        <v>65</v>
      </c>
      <c r="E378" s="20">
        <v>6</v>
      </c>
      <c r="F378" s="20" t="s">
        <v>228</v>
      </c>
      <c r="G378" s="20">
        <v>56</v>
      </c>
      <c r="H378" s="20">
        <v>35</v>
      </c>
      <c r="I378" s="14" t="s">
        <v>608</v>
      </c>
      <c r="J378" s="14" t="s">
        <v>609</v>
      </c>
      <c r="K378" s="73" t="s">
        <v>2771</v>
      </c>
      <c r="L378" s="40" t="s">
        <v>2610</v>
      </c>
      <c r="M378" s="51">
        <v>40561</v>
      </c>
      <c r="N378" s="24" t="s">
        <v>2590</v>
      </c>
      <c r="O378" s="20" t="s">
        <v>421</v>
      </c>
      <c r="P378" s="13" t="s">
        <v>2657</v>
      </c>
      <c r="S378" s="20">
        <f t="shared" si="36"/>
      </c>
      <c r="T378" s="20" t="str">
        <f t="shared" si="42"/>
        <v>AP</v>
      </c>
      <c r="U378" s="20" t="str">
        <f t="shared" si="37"/>
        <v>Generic PHY</v>
      </c>
      <c r="V378" s="20">
        <f t="shared" si="38"/>
      </c>
      <c r="W378" s="20">
        <f t="shared" si="39"/>
      </c>
      <c r="X378" s="20">
        <f t="shared" si="40"/>
      </c>
      <c r="Y378" s="52">
        <v>40492</v>
      </c>
      <c r="Z378" s="174">
        <f t="shared" si="41"/>
      </c>
      <c r="AA378" s="44" t="s">
        <v>2770</v>
      </c>
    </row>
    <row r="379" spans="1:27" ht="38.25">
      <c r="A379" s="20">
        <v>378</v>
      </c>
      <c r="B379" s="14" t="s">
        <v>607</v>
      </c>
      <c r="C379" s="14" t="s">
        <v>438</v>
      </c>
      <c r="D379" s="20" t="s">
        <v>65</v>
      </c>
      <c r="E379" s="20" t="s">
        <v>328</v>
      </c>
      <c r="F379" s="20" t="s">
        <v>332</v>
      </c>
      <c r="G379" s="20">
        <v>138</v>
      </c>
      <c r="H379" s="20">
        <v>34</v>
      </c>
      <c r="I379" s="14" t="s">
        <v>610</v>
      </c>
      <c r="J379" s="14" t="s">
        <v>611</v>
      </c>
      <c r="K379" s="73" t="s">
        <v>2771</v>
      </c>
      <c r="L379" s="40" t="s">
        <v>2610</v>
      </c>
      <c r="M379" s="51">
        <v>40561</v>
      </c>
      <c r="N379" s="22" t="s">
        <v>3066</v>
      </c>
      <c r="O379" s="20" t="s">
        <v>421</v>
      </c>
      <c r="P379" s="13" t="s">
        <v>2657</v>
      </c>
      <c r="S379" s="20">
        <f t="shared" si="36"/>
      </c>
      <c r="T379" s="20" t="str">
        <f t="shared" si="42"/>
        <v>AP</v>
      </c>
      <c r="U379" s="20" t="str">
        <f t="shared" si="37"/>
        <v>PICS</v>
      </c>
      <c r="V379" s="20">
        <f t="shared" si="38"/>
      </c>
      <c r="W379" s="20">
        <f t="shared" si="39"/>
      </c>
      <c r="X379" s="20">
        <f t="shared" si="40"/>
      </c>
      <c r="Y379" s="51">
        <v>40492</v>
      </c>
      <c r="Z379" s="174">
        <f t="shared" si="41"/>
      </c>
      <c r="AA379" s="44" t="s">
        <v>2770</v>
      </c>
    </row>
    <row r="380" spans="1:26" ht="51">
      <c r="A380" s="20">
        <v>379</v>
      </c>
      <c r="B380" s="14" t="s">
        <v>607</v>
      </c>
      <c r="C380" s="14" t="s">
        <v>438</v>
      </c>
      <c r="D380" s="20" t="s">
        <v>65</v>
      </c>
      <c r="E380" s="20" t="s">
        <v>328</v>
      </c>
      <c r="F380" s="20" t="s">
        <v>332</v>
      </c>
      <c r="G380" s="20">
        <v>138</v>
      </c>
      <c r="H380" s="20">
        <v>29</v>
      </c>
      <c r="I380" s="14" t="s">
        <v>612</v>
      </c>
      <c r="J380" s="14" t="s">
        <v>613</v>
      </c>
      <c r="L380" s="40" t="s">
        <v>2658</v>
      </c>
      <c r="N380" s="22" t="s">
        <v>3066</v>
      </c>
      <c r="O380" s="20" t="s">
        <v>421</v>
      </c>
      <c r="P380" s="14" t="s">
        <v>3067</v>
      </c>
      <c r="S380" s="20">
        <f t="shared" si="36"/>
      </c>
      <c r="T380" s="20" t="str">
        <f t="shared" si="42"/>
        <v>wp</v>
      </c>
      <c r="U380" s="20">
        <f t="shared" si="37"/>
      </c>
      <c r="V380" s="20">
        <f t="shared" si="38"/>
      </c>
      <c r="W380" s="20" t="str">
        <f t="shared" si="39"/>
        <v>PICS</v>
      </c>
      <c r="X380" s="20">
        <f t="shared" si="40"/>
      </c>
      <c r="Z380" s="174" t="str">
        <f t="shared" si="41"/>
        <v>Shah</v>
      </c>
    </row>
    <row r="381" spans="1:26" ht="89.25">
      <c r="A381" s="20">
        <v>380</v>
      </c>
      <c r="B381" s="14" t="s">
        <v>607</v>
      </c>
      <c r="C381" s="14" t="s">
        <v>438</v>
      </c>
      <c r="D381" s="20" t="s">
        <v>65</v>
      </c>
      <c r="E381" s="20">
        <v>6</v>
      </c>
      <c r="F381" s="20" t="s">
        <v>614</v>
      </c>
      <c r="G381" s="20">
        <v>51</v>
      </c>
      <c r="H381" s="20">
        <v>8</v>
      </c>
      <c r="I381" s="14" t="s">
        <v>615</v>
      </c>
      <c r="J381" s="14" t="s">
        <v>616</v>
      </c>
      <c r="L381" s="41" t="s">
        <v>2658</v>
      </c>
      <c r="N381" s="22" t="s">
        <v>3071</v>
      </c>
      <c r="O381" s="20" t="s">
        <v>421</v>
      </c>
      <c r="P381" s="13" t="s">
        <v>2671</v>
      </c>
      <c r="S381" s="20">
        <f t="shared" si="36"/>
      </c>
      <c r="T381" s="20" t="str">
        <f t="shared" si="42"/>
        <v>wp</v>
      </c>
      <c r="U381" s="20">
        <f t="shared" si="37"/>
      </c>
      <c r="V381" s="20">
        <f t="shared" si="38"/>
      </c>
      <c r="W381" s="20" t="str">
        <f t="shared" si="39"/>
        <v>Time</v>
      </c>
      <c r="X381" s="20">
        <f t="shared" si="40"/>
      </c>
      <c r="Z381" s="174" t="str">
        <f t="shared" si="41"/>
        <v>Rolfe</v>
      </c>
    </row>
    <row r="382" spans="1:26" ht="38.25">
      <c r="A382" s="148">
        <v>381</v>
      </c>
      <c r="B382" s="149" t="s">
        <v>607</v>
      </c>
      <c r="C382" s="149" t="s">
        <v>438</v>
      </c>
      <c r="D382" s="148" t="s">
        <v>66</v>
      </c>
      <c r="E382" s="148">
        <v>4</v>
      </c>
      <c r="F382" s="148"/>
      <c r="G382" s="148">
        <v>5</v>
      </c>
      <c r="H382" s="148">
        <v>33</v>
      </c>
      <c r="I382" s="149" t="s">
        <v>617</v>
      </c>
      <c r="J382" s="149" t="s">
        <v>618</v>
      </c>
      <c r="K382" s="149" t="s">
        <v>2766</v>
      </c>
      <c r="L382" s="146" t="s">
        <v>2610</v>
      </c>
      <c r="M382" s="147">
        <v>40491</v>
      </c>
      <c r="N382" s="150"/>
      <c r="O382" s="148" t="s">
        <v>421</v>
      </c>
      <c r="P382" s="151"/>
      <c r="Q382" s="152"/>
      <c r="R382" s="151"/>
      <c r="S382" s="148" t="str">
        <f t="shared" si="36"/>
        <v>AP</v>
      </c>
      <c r="T382" s="148">
        <f t="shared" si="42"/>
      </c>
      <c r="U382" s="148">
        <f t="shared" si="37"/>
      </c>
      <c r="V382" s="148">
        <f t="shared" si="38"/>
      </c>
      <c r="W382" s="148">
        <f t="shared" si="39"/>
      </c>
      <c r="X382" s="148">
        <f t="shared" si="40"/>
      </c>
      <c r="Y382" s="152"/>
      <c r="Z382" s="175">
        <f t="shared" si="41"/>
      </c>
    </row>
    <row r="383" spans="1:26" ht="63.75">
      <c r="A383" s="148">
        <v>382</v>
      </c>
      <c r="B383" s="149" t="s">
        <v>607</v>
      </c>
      <c r="C383" s="149" t="s">
        <v>438</v>
      </c>
      <c r="D383" s="148" t="s">
        <v>66</v>
      </c>
      <c r="E383" s="148">
        <v>5</v>
      </c>
      <c r="F383" s="148">
        <v>5.1</v>
      </c>
      <c r="G383" s="148">
        <v>7</v>
      </c>
      <c r="H383" s="148">
        <v>55</v>
      </c>
      <c r="I383" s="149" t="s">
        <v>619</v>
      </c>
      <c r="J383" s="149" t="s">
        <v>620</v>
      </c>
      <c r="K383" s="149" t="s">
        <v>2722</v>
      </c>
      <c r="L383" s="146" t="s">
        <v>2610</v>
      </c>
      <c r="M383" s="147">
        <v>40491</v>
      </c>
      <c r="N383" s="150"/>
      <c r="O383" s="148" t="s">
        <v>421</v>
      </c>
      <c r="P383" s="151"/>
      <c r="Q383" s="152"/>
      <c r="R383" s="151"/>
      <c r="S383" s="148" t="str">
        <f t="shared" si="36"/>
        <v>AP</v>
      </c>
      <c r="T383" s="148">
        <f t="shared" si="42"/>
      </c>
      <c r="U383" s="148">
        <f t="shared" si="37"/>
      </c>
      <c r="V383" s="148">
        <f t="shared" si="38"/>
      </c>
      <c r="W383" s="148">
        <f t="shared" si="39"/>
      </c>
      <c r="X383" s="148">
        <f t="shared" si="40"/>
      </c>
      <c r="Y383" s="152"/>
      <c r="Z383" s="175">
        <f t="shared" si="41"/>
      </c>
    </row>
    <row r="384" spans="1:26" ht="51">
      <c r="A384" s="20">
        <v>383</v>
      </c>
      <c r="B384" s="14" t="s">
        <v>607</v>
      </c>
      <c r="C384" s="14" t="s">
        <v>438</v>
      </c>
      <c r="D384" s="20" t="s">
        <v>66</v>
      </c>
      <c r="E384" s="20">
        <v>5</v>
      </c>
      <c r="F384" s="20">
        <v>5.1</v>
      </c>
      <c r="G384" s="20">
        <v>8</v>
      </c>
      <c r="H384" s="20">
        <v>0</v>
      </c>
      <c r="I384" s="14" t="s">
        <v>621</v>
      </c>
      <c r="J384" s="14" t="s">
        <v>622</v>
      </c>
      <c r="K384" s="21" t="s">
        <v>2684</v>
      </c>
      <c r="L384" s="40" t="s">
        <v>2649</v>
      </c>
      <c r="M384" s="51">
        <v>40491</v>
      </c>
      <c r="N384" s="24"/>
      <c r="O384" s="20" t="s">
        <v>421</v>
      </c>
      <c r="P384" s="44"/>
      <c r="S384" s="20" t="str">
        <f t="shared" si="36"/>
        <v>A</v>
      </c>
      <c r="T384" s="20">
        <f t="shared" si="42"/>
      </c>
      <c r="U384" s="20">
        <f t="shared" si="37"/>
      </c>
      <c r="V384" s="20">
        <f t="shared" si="38"/>
      </c>
      <c r="W384" s="20">
        <f t="shared" si="39"/>
      </c>
      <c r="X384" s="20">
        <f t="shared" si="40"/>
      </c>
      <c r="Y384" s="45"/>
      <c r="Z384" s="174">
        <f t="shared" si="41"/>
      </c>
    </row>
    <row r="385" spans="1:26" ht="153">
      <c r="A385" s="20">
        <v>384</v>
      </c>
      <c r="B385" s="14" t="s">
        <v>607</v>
      </c>
      <c r="C385" s="14" t="s">
        <v>438</v>
      </c>
      <c r="D385" s="20" t="s">
        <v>66</v>
      </c>
      <c r="E385" s="20">
        <v>6</v>
      </c>
      <c r="F385" s="67" t="s">
        <v>623</v>
      </c>
      <c r="G385" s="20">
        <v>20</v>
      </c>
      <c r="H385" s="20">
        <v>1</v>
      </c>
      <c r="I385" s="14" t="s">
        <v>624</v>
      </c>
      <c r="J385" s="14" t="s">
        <v>625</v>
      </c>
      <c r="K385" s="21" t="s">
        <v>2869</v>
      </c>
      <c r="N385" s="24"/>
      <c r="O385" s="20" t="s">
        <v>421</v>
      </c>
      <c r="P385" s="44"/>
      <c r="S385" s="20">
        <f t="shared" si="36"/>
        <v>0</v>
      </c>
      <c r="T385" s="20">
        <f t="shared" si="42"/>
      </c>
      <c r="U385" s="20">
        <f t="shared" si="37"/>
      </c>
      <c r="V385" s="20">
        <f t="shared" si="38"/>
      </c>
      <c r="W385" s="20">
        <f t="shared" si="39"/>
      </c>
      <c r="X385" s="20">
        <f t="shared" si="40"/>
      </c>
      <c r="Y385" s="45"/>
      <c r="Z385" s="174">
        <f t="shared" si="41"/>
      </c>
    </row>
    <row r="386" spans="1:26" ht="76.5">
      <c r="A386" s="148">
        <v>385</v>
      </c>
      <c r="B386" s="149" t="s">
        <v>607</v>
      </c>
      <c r="C386" s="149" t="s">
        <v>438</v>
      </c>
      <c r="D386" s="148" t="s">
        <v>66</v>
      </c>
      <c r="E386" s="148">
        <v>6</v>
      </c>
      <c r="F386" s="160" t="s">
        <v>143</v>
      </c>
      <c r="G386" s="148">
        <v>33</v>
      </c>
      <c r="H386" s="148">
        <v>33</v>
      </c>
      <c r="I386" s="149" t="s">
        <v>626</v>
      </c>
      <c r="J386" s="149" t="s">
        <v>627</v>
      </c>
      <c r="K386" s="164" t="s">
        <v>2980</v>
      </c>
      <c r="L386" s="146" t="s">
        <v>2610</v>
      </c>
      <c r="M386" s="147">
        <v>40548</v>
      </c>
      <c r="N386" s="150"/>
      <c r="O386" s="148" t="s">
        <v>421</v>
      </c>
      <c r="P386" s="151"/>
      <c r="Q386" s="152"/>
      <c r="R386" s="151"/>
      <c r="S386" s="148" t="str">
        <f aca="true" t="shared" si="43" ref="S386:S449">IF(D386="E",L386,"")</f>
        <v>AP</v>
      </c>
      <c r="T386" s="148">
        <f t="shared" si="42"/>
      </c>
      <c r="U386" s="148">
        <f aca="true" t="shared" si="44" ref="U386:U449">IF(OR(T386="A",T386="AP",T386="R",T386="Z"),N386,"")</f>
      </c>
      <c r="V386" s="148">
        <f aca="true" t="shared" si="45" ref="V386:V449">IF(T386=0,N386,"")</f>
      </c>
      <c r="W386" s="148">
        <f aca="true" t="shared" si="46" ref="W386:W449">IF(T386="wp",N386,"")</f>
      </c>
      <c r="X386" s="148">
        <f aca="true" t="shared" si="47" ref="X386:X449">IF(T386="rdy2vote",N386,IF(T386="rdy2vote2",N386,""))</f>
      </c>
      <c r="Y386" s="152"/>
      <c r="Z386" s="175">
        <f aca="true" t="shared" si="48" ref="Z386:Z449">IF(OR(T386="rdy2vote",T386="wp"),P386,"")</f>
      </c>
    </row>
    <row r="387" spans="1:26" ht="140.25">
      <c r="A387" s="148">
        <v>386</v>
      </c>
      <c r="B387" s="149" t="s">
        <v>607</v>
      </c>
      <c r="C387" s="149" t="s">
        <v>438</v>
      </c>
      <c r="D387" s="148" t="s">
        <v>66</v>
      </c>
      <c r="E387" s="148">
        <v>6</v>
      </c>
      <c r="F387" s="160" t="s">
        <v>628</v>
      </c>
      <c r="G387" s="148">
        <v>39</v>
      </c>
      <c r="H387" s="148">
        <v>3</v>
      </c>
      <c r="I387" s="149" t="s">
        <v>629</v>
      </c>
      <c r="J387" s="149" t="s">
        <v>630</v>
      </c>
      <c r="K387" s="164" t="s">
        <v>2984</v>
      </c>
      <c r="L387" s="146" t="s">
        <v>2647</v>
      </c>
      <c r="M387" s="147">
        <v>40549</v>
      </c>
      <c r="N387" s="150"/>
      <c r="O387" s="160" t="s">
        <v>421</v>
      </c>
      <c r="P387" s="151"/>
      <c r="Q387" s="152"/>
      <c r="R387" s="151"/>
      <c r="S387" s="148" t="str">
        <f t="shared" si="43"/>
        <v>R</v>
      </c>
      <c r="T387" s="148">
        <f t="shared" si="42"/>
      </c>
      <c r="U387" s="148">
        <f t="shared" si="44"/>
      </c>
      <c r="V387" s="148">
        <f t="shared" si="45"/>
      </c>
      <c r="W387" s="148">
        <f t="shared" si="46"/>
      </c>
      <c r="X387" s="148">
        <f t="shared" si="47"/>
      </c>
      <c r="Y387" s="152"/>
      <c r="Z387" s="175">
        <f t="shared" si="48"/>
      </c>
    </row>
    <row r="388" spans="1:26" ht="51">
      <c r="A388" s="148">
        <v>387</v>
      </c>
      <c r="B388" s="149" t="s">
        <v>607</v>
      </c>
      <c r="C388" s="149" t="s">
        <v>438</v>
      </c>
      <c r="D388" s="148" t="s">
        <v>66</v>
      </c>
      <c r="E388" s="148">
        <v>6</v>
      </c>
      <c r="F388" s="160" t="s">
        <v>104</v>
      </c>
      <c r="G388" s="148">
        <v>40</v>
      </c>
      <c r="H388" s="148">
        <v>2</v>
      </c>
      <c r="I388" s="149" t="s">
        <v>631</v>
      </c>
      <c r="J388" s="149" t="s">
        <v>632</v>
      </c>
      <c r="K388" s="164" t="s">
        <v>2866</v>
      </c>
      <c r="L388" s="146" t="s">
        <v>2610</v>
      </c>
      <c r="M388" s="147">
        <v>40493</v>
      </c>
      <c r="N388" s="150"/>
      <c r="O388" s="148" t="s">
        <v>421</v>
      </c>
      <c r="P388" s="151"/>
      <c r="Q388" s="152"/>
      <c r="R388" s="151"/>
      <c r="S388" s="148" t="str">
        <f t="shared" si="43"/>
        <v>AP</v>
      </c>
      <c r="T388" s="148">
        <f t="shared" si="42"/>
      </c>
      <c r="U388" s="148">
        <f t="shared" si="44"/>
      </c>
      <c r="V388" s="148">
        <f t="shared" si="45"/>
      </c>
      <c r="W388" s="148">
        <f t="shared" si="46"/>
      </c>
      <c r="X388" s="148">
        <f t="shared" si="47"/>
      </c>
      <c r="Y388" s="152"/>
      <c r="Z388" s="175">
        <f t="shared" si="48"/>
      </c>
    </row>
    <row r="389" spans="1:26" ht="51">
      <c r="A389" s="148">
        <v>388</v>
      </c>
      <c r="B389" s="149" t="s">
        <v>607</v>
      </c>
      <c r="C389" s="149" t="s">
        <v>438</v>
      </c>
      <c r="D389" s="148" t="s">
        <v>66</v>
      </c>
      <c r="E389" s="148">
        <v>6</v>
      </c>
      <c r="F389" s="160" t="s">
        <v>633</v>
      </c>
      <c r="G389" s="148">
        <v>41</v>
      </c>
      <c r="H389" s="148">
        <v>54</v>
      </c>
      <c r="I389" s="149" t="s">
        <v>634</v>
      </c>
      <c r="J389" s="149" t="s">
        <v>635</v>
      </c>
      <c r="K389" s="164" t="s">
        <v>2684</v>
      </c>
      <c r="L389" s="146" t="s">
        <v>2649</v>
      </c>
      <c r="M389" s="147">
        <v>40519</v>
      </c>
      <c r="N389" s="150"/>
      <c r="O389" s="148" t="s">
        <v>421</v>
      </c>
      <c r="P389" s="151"/>
      <c r="Q389" s="152"/>
      <c r="R389" s="151"/>
      <c r="S389" s="148" t="str">
        <f t="shared" si="43"/>
        <v>A</v>
      </c>
      <c r="T389" s="148">
        <f t="shared" si="42"/>
      </c>
      <c r="U389" s="148">
        <f t="shared" si="44"/>
      </c>
      <c r="V389" s="148">
        <f t="shared" si="45"/>
      </c>
      <c r="W389" s="148">
        <f t="shared" si="46"/>
      </c>
      <c r="X389" s="148">
        <f t="shared" si="47"/>
      </c>
      <c r="Y389" s="152"/>
      <c r="Z389" s="175">
        <f t="shared" si="48"/>
      </c>
    </row>
    <row r="390" spans="1:26" ht="102">
      <c r="A390" s="20">
        <v>389</v>
      </c>
      <c r="B390" s="14" t="s">
        <v>607</v>
      </c>
      <c r="C390" s="14" t="s">
        <v>438</v>
      </c>
      <c r="D390" s="20" t="s">
        <v>66</v>
      </c>
      <c r="E390" s="20">
        <v>6</v>
      </c>
      <c r="F390" s="67" t="s">
        <v>422</v>
      </c>
      <c r="G390" s="20">
        <v>42</v>
      </c>
      <c r="H390" s="20">
        <v>48</v>
      </c>
      <c r="I390" s="14" t="s">
        <v>636</v>
      </c>
      <c r="J390" s="14" t="s">
        <v>637</v>
      </c>
      <c r="K390" s="21" t="s">
        <v>2973</v>
      </c>
      <c r="N390" s="24"/>
      <c r="O390" s="20" t="s">
        <v>421</v>
      </c>
      <c r="P390" s="44"/>
      <c r="S390" s="20">
        <f t="shared" si="43"/>
        <v>0</v>
      </c>
      <c r="T390" s="20">
        <f t="shared" si="42"/>
      </c>
      <c r="U390" s="20">
        <f t="shared" si="44"/>
      </c>
      <c r="V390" s="20">
        <f t="shared" si="45"/>
      </c>
      <c r="W390" s="20">
        <f t="shared" si="46"/>
      </c>
      <c r="X390" s="20">
        <f t="shared" si="47"/>
      </c>
      <c r="Y390" s="45"/>
      <c r="Z390" s="174">
        <f t="shared" si="48"/>
      </c>
    </row>
    <row r="391" spans="1:26" ht="89.25">
      <c r="A391" s="20">
        <v>390</v>
      </c>
      <c r="B391" s="14" t="s">
        <v>607</v>
      </c>
      <c r="C391" s="14" t="s">
        <v>438</v>
      </c>
      <c r="D391" s="20" t="s">
        <v>66</v>
      </c>
      <c r="E391" s="20" t="s">
        <v>466</v>
      </c>
      <c r="F391" s="20" t="s">
        <v>638</v>
      </c>
      <c r="G391" s="20">
        <v>151</v>
      </c>
      <c r="H391" s="20">
        <v>45</v>
      </c>
      <c r="I391" s="14" t="s">
        <v>639</v>
      </c>
      <c r="J391" s="14" t="s">
        <v>640</v>
      </c>
      <c r="N391" s="24"/>
      <c r="O391" s="20" t="s">
        <v>421</v>
      </c>
      <c r="P391" s="44"/>
      <c r="S391" s="20">
        <f t="shared" si="43"/>
        <v>0</v>
      </c>
      <c r="T391" s="20">
        <f t="shared" si="42"/>
      </c>
      <c r="U391" s="20">
        <f t="shared" si="44"/>
      </c>
      <c r="V391" s="20">
        <f t="shared" si="45"/>
      </c>
      <c r="W391" s="20">
        <f t="shared" si="46"/>
      </c>
      <c r="X391" s="20">
        <f t="shared" si="47"/>
      </c>
      <c r="Y391" s="45"/>
      <c r="Z391" s="174">
        <f t="shared" si="48"/>
      </c>
    </row>
    <row r="392" spans="1:27" ht="63.75">
      <c r="A392" s="148">
        <v>391</v>
      </c>
      <c r="B392" s="149" t="s">
        <v>641</v>
      </c>
      <c r="C392" s="149" t="s">
        <v>642</v>
      </c>
      <c r="D392" s="148" t="s">
        <v>65</v>
      </c>
      <c r="E392" s="148">
        <v>6</v>
      </c>
      <c r="F392" s="148" t="s">
        <v>643</v>
      </c>
      <c r="G392" s="148">
        <v>59</v>
      </c>
      <c r="H392" s="148"/>
      <c r="I392" s="149" t="s">
        <v>644</v>
      </c>
      <c r="J392" s="149" t="s">
        <v>645</v>
      </c>
      <c r="K392" s="149" t="s">
        <v>2910</v>
      </c>
      <c r="L392" s="146" t="s">
        <v>2647</v>
      </c>
      <c r="M392" s="147">
        <v>40493</v>
      </c>
      <c r="N392" s="150" t="s">
        <v>2625</v>
      </c>
      <c r="O392" s="148" t="s">
        <v>646</v>
      </c>
      <c r="P392" s="151"/>
      <c r="Q392" s="152"/>
      <c r="R392" s="151"/>
      <c r="S392" s="148">
        <f t="shared" si="43"/>
      </c>
      <c r="T392" s="148" t="str">
        <f t="shared" si="42"/>
        <v>R</v>
      </c>
      <c r="U392" s="148" t="str">
        <f t="shared" si="44"/>
        <v>Channelization</v>
      </c>
      <c r="V392" s="148">
        <f t="shared" si="45"/>
      </c>
      <c r="W392" s="148">
        <f t="shared" si="46"/>
      </c>
      <c r="X392" s="148">
        <f t="shared" si="47"/>
      </c>
      <c r="Y392" s="147"/>
      <c r="Z392" s="175">
        <f t="shared" si="48"/>
      </c>
      <c r="AA392" s="44" t="s">
        <v>2817</v>
      </c>
    </row>
    <row r="393" spans="1:27" ht="89.25">
      <c r="A393" s="148">
        <v>392</v>
      </c>
      <c r="B393" s="149" t="s">
        <v>641</v>
      </c>
      <c r="C393" s="149" t="s">
        <v>642</v>
      </c>
      <c r="D393" s="148" t="s">
        <v>65</v>
      </c>
      <c r="E393" s="148">
        <v>6</v>
      </c>
      <c r="F393" s="148" t="s">
        <v>643</v>
      </c>
      <c r="G393" s="148">
        <v>59</v>
      </c>
      <c r="H393" s="148"/>
      <c r="I393" s="149" t="s">
        <v>647</v>
      </c>
      <c r="J393" s="149" t="s">
        <v>648</v>
      </c>
      <c r="K393" s="149" t="s">
        <v>2910</v>
      </c>
      <c r="L393" s="146" t="s">
        <v>2647</v>
      </c>
      <c r="M393" s="147">
        <v>40493</v>
      </c>
      <c r="N393" s="150" t="s">
        <v>2625</v>
      </c>
      <c r="O393" s="148" t="s">
        <v>646</v>
      </c>
      <c r="P393" s="151"/>
      <c r="Q393" s="152"/>
      <c r="R393" s="151"/>
      <c r="S393" s="148">
        <f t="shared" si="43"/>
      </c>
      <c r="T393" s="148" t="str">
        <f t="shared" si="42"/>
        <v>R</v>
      </c>
      <c r="U393" s="148" t="str">
        <f t="shared" si="44"/>
        <v>Channelization</v>
      </c>
      <c r="V393" s="148">
        <f t="shared" si="45"/>
      </c>
      <c r="W393" s="148">
        <f t="shared" si="46"/>
      </c>
      <c r="X393" s="148">
        <f t="shared" si="47"/>
      </c>
      <c r="Y393" s="147"/>
      <c r="Z393" s="175">
        <f t="shared" si="48"/>
      </c>
      <c r="AA393" s="44" t="s">
        <v>2817</v>
      </c>
    </row>
    <row r="394" spans="1:26" ht="102">
      <c r="A394" s="148">
        <v>393</v>
      </c>
      <c r="B394" s="149" t="s">
        <v>641</v>
      </c>
      <c r="C394" s="149" t="s">
        <v>642</v>
      </c>
      <c r="D394" s="148" t="s">
        <v>66</v>
      </c>
      <c r="E394" s="148" t="s">
        <v>649</v>
      </c>
      <c r="F394" s="148"/>
      <c r="G394" s="148" t="s">
        <v>2604</v>
      </c>
      <c r="H394" s="148"/>
      <c r="I394" s="149" t="s">
        <v>650</v>
      </c>
      <c r="J394" s="149" t="s">
        <v>651</v>
      </c>
      <c r="K394" s="149" t="s">
        <v>3001</v>
      </c>
      <c r="L394" s="146" t="s">
        <v>2610</v>
      </c>
      <c r="M394" s="147">
        <v>40553</v>
      </c>
      <c r="N394" s="150"/>
      <c r="O394" s="148" t="s">
        <v>646</v>
      </c>
      <c r="P394" s="151"/>
      <c r="Q394" s="152"/>
      <c r="R394" s="151"/>
      <c r="S394" s="148" t="str">
        <f t="shared" si="43"/>
        <v>AP</v>
      </c>
      <c r="T394" s="148">
        <f t="shared" si="42"/>
      </c>
      <c r="U394" s="148">
        <f t="shared" si="44"/>
      </c>
      <c r="V394" s="148">
        <f t="shared" si="45"/>
      </c>
      <c r="W394" s="148">
        <f t="shared" si="46"/>
      </c>
      <c r="X394" s="148">
        <f t="shared" si="47"/>
      </c>
      <c r="Y394" s="152"/>
      <c r="Z394" s="175">
        <f t="shared" si="48"/>
      </c>
    </row>
    <row r="395" spans="1:26" ht="63.75">
      <c r="A395" s="148">
        <v>394</v>
      </c>
      <c r="B395" s="149" t="s">
        <v>652</v>
      </c>
      <c r="C395" s="149" t="s">
        <v>653</v>
      </c>
      <c r="D395" s="148" t="s">
        <v>65</v>
      </c>
      <c r="E395" s="148">
        <v>6</v>
      </c>
      <c r="F395" s="148" t="s">
        <v>109</v>
      </c>
      <c r="G395" s="148">
        <v>13</v>
      </c>
      <c r="H395" s="148">
        <v>28</v>
      </c>
      <c r="I395" s="149" t="s">
        <v>654</v>
      </c>
      <c r="J395" s="149" t="s">
        <v>655</v>
      </c>
      <c r="K395" s="149" t="s">
        <v>2688</v>
      </c>
      <c r="L395" s="146" t="s">
        <v>2610</v>
      </c>
      <c r="M395" s="147">
        <v>40491</v>
      </c>
      <c r="N395" s="150" t="s">
        <v>2613</v>
      </c>
      <c r="O395" s="148" t="s">
        <v>90</v>
      </c>
      <c r="P395" s="151"/>
      <c r="Q395" s="152"/>
      <c r="R395" s="151"/>
      <c r="S395" s="148">
        <f t="shared" si="43"/>
      </c>
      <c r="T395" s="148" t="str">
        <f t="shared" si="42"/>
        <v>AP</v>
      </c>
      <c r="U395" s="148" t="str">
        <f t="shared" si="44"/>
        <v>Modulation</v>
      </c>
      <c r="V395" s="148">
        <f t="shared" si="45"/>
      </c>
      <c r="W395" s="148">
        <f t="shared" si="46"/>
      </c>
      <c r="X395" s="148">
        <f t="shared" si="47"/>
      </c>
      <c r="Y395" s="147"/>
      <c r="Z395" s="175">
        <f t="shared" si="48"/>
      </c>
    </row>
    <row r="396" spans="1:28" ht="369.75">
      <c r="A396" s="133">
        <v>395</v>
      </c>
      <c r="B396" s="134" t="s">
        <v>652</v>
      </c>
      <c r="C396" s="134" t="s">
        <v>653</v>
      </c>
      <c r="D396" s="133" t="s">
        <v>65</v>
      </c>
      <c r="E396" s="133">
        <v>6</v>
      </c>
      <c r="F396" s="133" t="s">
        <v>109</v>
      </c>
      <c r="G396" s="133">
        <v>15</v>
      </c>
      <c r="H396" s="133">
        <v>25</v>
      </c>
      <c r="I396" s="134" t="s">
        <v>656</v>
      </c>
      <c r="J396" s="134" t="s">
        <v>657</v>
      </c>
      <c r="K396" s="134" t="s">
        <v>3000</v>
      </c>
      <c r="L396" s="135" t="s">
        <v>2610</v>
      </c>
      <c r="M396" s="136">
        <v>40491</v>
      </c>
      <c r="N396" s="137" t="s">
        <v>2639</v>
      </c>
      <c r="O396" s="133" t="s">
        <v>90</v>
      </c>
      <c r="P396" s="138"/>
      <c r="Q396" s="139"/>
      <c r="R396" s="138"/>
      <c r="S396" s="133">
        <f t="shared" si="43"/>
      </c>
      <c r="T396" s="133" t="str">
        <f t="shared" si="42"/>
        <v>AP</v>
      </c>
      <c r="U396" s="133" t="str">
        <f t="shared" si="44"/>
        <v>Frequency Band</v>
      </c>
      <c r="V396" s="133">
        <f t="shared" si="45"/>
      </c>
      <c r="W396" s="133">
        <f t="shared" si="46"/>
      </c>
      <c r="X396" s="133">
        <f t="shared" si="47"/>
      </c>
      <c r="Y396" s="136"/>
      <c r="Z396" s="176">
        <f t="shared" si="48"/>
      </c>
      <c r="AA396" s="167"/>
      <c r="AB396" s="166"/>
    </row>
    <row r="397" spans="1:26" ht="102">
      <c r="A397" s="148">
        <v>396</v>
      </c>
      <c r="B397" s="149" t="s">
        <v>652</v>
      </c>
      <c r="C397" s="149" t="s">
        <v>653</v>
      </c>
      <c r="D397" s="148" t="s">
        <v>65</v>
      </c>
      <c r="E397" s="148">
        <v>6</v>
      </c>
      <c r="F397" s="148" t="s">
        <v>109</v>
      </c>
      <c r="G397" s="148">
        <v>15</v>
      </c>
      <c r="H397" s="106">
        <v>35</v>
      </c>
      <c r="I397" s="149" t="s">
        <v>658</v>
      </c>
      <c r="J397" s="149" t="s">
        <v>659</v>
      </c>
      <c r="K397" s="149" t="s">
        <v>2696</v>
      </c>
      <c r="L397" s="146" t="s">
        <v>2610</v>
      </c>
      <c r="M397" s="147">
        <v>40491</v>
      </c>
      <c r="N397" s="150" t="s">
        <v>2621</v>
      </c>
      <c r="O397" s="148" t="s">
        <v>90</v>
      </c>
      <c r="P397" s="151"/>
      <c r="Q397" s="152"/>
      <c r="R397" s="151"/>
      <c r="S397" s="148">
        <f t="shared" si="43"/>
      </c>
      <c r="T397" s="148" t="str">
        <f t="shared" si="42"/>
        <v>AP</v>
      </c>
      <c r="U397" s="148" t="str">
        <f t="shared" si="44"/>
        <v>Easy</v>
      </c>
      <c r="V397" s="148">
        <f t="shared" si="45"/>
      </c>
      <c r="W397" s="148">
        <f t="shared" si="46"/>
      </c>
      <c r="X397" s="148">
        <f t="shared" si="47"/>
      </c>
      <c r="Y397" s="147"/>
      <c r="Z397" s="175">
        <f t="shared" si="48"/>
      </c>
    </row>
    <row r="398" spans="1:26" ht="51">
      <c r="A398" s="20">
        <v>397</v>
      </c>
      <c r="B398" s="14" t="s">
        <v>652</v>
      </c>
      <c r="C398" s="14" t="s">
        <v>653</v>
      </c>
      <c r="D398" s="20" t="s">
        <v>65</v>
      </c>
      <c r="E398" s="20">
        <v>6</v>
      </c>
      <c r="F398" s="20" t="s">
        <v>133</v>
      </c>
      <c r="G398" s="20">
        <v>16</v>
      </c>
      <c r="H398" s="20">
        <v>8</v>
      </c>
      <c r="I398" s="14" t="s">
        <v>660</v>
      </c>
      <c r="J398" s="14" t="s">
        <v>661</v>
      </c>
      <c r="K398" s="14" t="s">
        <v>2697</v>
      </c>
      <c r="L398" s="40" t="s">
        <v>2610</v>
      </c>
      <c r="M398" s="51">
        <v>40491</v>
      </c>
      <c r="N398" s="24" t="s">
        <v>2625</v>
      </c>
      <c r="O398" s="20" t="s">
        <v>90</v>
      </c>
      <c r="P398" s="44"/>
      <c r="S398" s="20">
        <f t="shared" si="43"/>
      </c>
      <c r="T398" s="20" t="str">
        <f t="shared" si="42"/>
        <v>AP</v>
      </c>
      <c r="U398" s="20" t="str">
        <f t="shared" si="44"/>
        <v>Channelization</v>
      </c>
      <c r="V398" s="20">
        <f t="shared" si="45"/>
      </c>
      <c r="W398" s="20">
        <f t="shared" si="46"/>
      </c>
      <c r="X398" s="20">
        <f t="shared" si="47"/>
      </c>
      <c r="Z398" s="174">
        <f t="shared" si="48"/>
      </c>
    </row>
    <row r="399" spans="1:26" ht="25.5">
      <c r="A399" s="148">
        <v>398</v>
      </c>
      <c r="B399" s="149" t="s">
        <v>652</v>
      </c>
      <c r="C399" s="149" t="s">
        <v>653</v>
      </c>
      <c r="D399" s="148" t="s">
        <v>66</v>
      </c>
      <c r="E399" s="148">
        <v>6</v>
      </c>
      <c r="F399" s="148" t="s">
        <v>133</v>
      </c>
      <c r="G399" s="148">
        <v>16</v>
      </c>
      <c r="H399" s="148">
        <v>16</v>
      </c>
      <c r="I399" s="96" t="s">
        <v>662</v>
      </c>
      <c r="J399" s="149" t="s">
        <v>663</v>
      </c>
      <c r="K399" s="164" t="s">
        <v>2798</v>
      </c>
      <c r="L399" s="146" t="s">
        <v>2610</v>
      </c>
      <c r="M399" s="147">
        <v>40492</v>
      </c>
      <c r="N399" s="150"/>
      <c r="O399" s="148" t="s">
        <v>90</v>
      </c>
      <c r="P399" s="151"/>
      <c r="Q399" s="152"/>
      <c r="R399" s="151"/>
      <c r="S399" s="148" t="str">
        <f t="shared" si="43"/>
        <v>AP</v>
      </c>
      <c r="T399" s="148">
        <f aca="true" t="shared" si="49" ref="T399:T462">IF(OR(D399="T",D399="G"),L399,"")</f>
      </c>
      <c r="U399" s="148">
        <f t="shared" si="44"/>
      </c>
      <c r="V399" s="148">
        <f t="shared" si="45"/>
      </c>
      <c r="W399" s="148">
        <f t="shared" si="46"/>
      </c>
      <c r="X399" s="148">
        <f t="shared" si="47"/>
      </c>
      <c r="Y399" s="152"/>
      <c r="Z399" s="175">
        <f t="shared" si="48"/>
      </c>
    </row>
    <row r="400" spans="1:26" ht="216.75">
      <c r="A400" s="148">
        <v>399</v>
      </c>
      <c r="B400" s="149" t="s">
        <v>652</v>
      </c>
      <c r="C400" s="149" t="s">
        <v>653</v>
      </c>
      <c r="D400" s="148" t="s">
        <v>66</v>
      </c>
      <c r="E400" s="148">
        <v>6</v>
      </c>
      <c r="F400" s="148" t="s">
        <v>495</v>
      </c>
      <c r="G400" s="148">
        <v>16</v>
      </c>
      <c r="H400" s="148">
        <v>50</v>
      </c>
      <c r="I400" s="149" t="s">
        <v>664</v>
      </c>
      <c r="J400" s="149" t="s">
        <v>665</v>
      </c>
      <c r="K400" s="164" t="s">
        <v>2902</v>
      </c>
      <c r="L400" s="146" t="s">
        <v>2610</v>
      </c>
      <c r="M400" s="147">
        <v>40504</v>
      </c>
      <c r="N400" s="150"/>
      <c r="O400" s="148" t="s">
        <v>90</v>
      </c>
      <c r="P400" s="151"/>
      <c r="Q400" s="152"/>
      <c r="R400" s="151"/>
      <c r="S400" s="148" t="str">
        <f t="shared" si="43"/>
        <v>AP</v>
      </c>
      <c r="T400" s="148">
        <f t="shared" si="49"/>
      </c>
      <c r="U400" s="148">
        <f t="shared" si="44"/>
      </c>
      <c r="V400" s="148">
        <f t="shared" si="45"/>
      </c>
      <c r="W400" s="148">
        <f t="shared" si="46"/>
      </c>
      <c r="X400" s="148">
        <f t="shared" si="47"/>
      </c>
      <c r="Y400" s="152"/>
      <c r="Z400" s="175">
        <f t="shared" si="48"/>
      </c>
    </row>
    <row r="401" spans="1:26" ht="51">
      <c r="A401" s="20">
        <v>400</v>
      </c>
      <c r="B401" s="14" t="s">
        <v>652</v>
      </c>
      <c r="C401" s="14" t="s">
        <v>653</v>
      </c>
      <c r="D401" s="20" t="s">
        <v>65</v>
      </c>
      <c r="E401" s="20">
        <v>6</v>
      </c>
      <c r="F401" s="20" t="s">
        <v>495</v>
      </c>
      <c r="G401" s="20">
        <v>16</v>
      </c>
      <c r="H401" s="20">
        <v>54</v>
      </c>
      <c r="I401" s="14" t="s">
        <v>666</v>
      </c>
      <c r="J401" s="14" t="s">
        <v>667</v>
      </c>
      <c r="L401" s="40" t="s">
        <v>2658</v>
      </c>
      <c r="N401" s="24" t="s">
        <v>2585</v>
      </c>
      <c r="O401" s="20" t="s">
        <v>90</v>
      </c>
      <c r="P401" s="14" t="s">
        <v>2665</v>
      </c>
      <c r="S401" s="20">
        <f t="shared" si="43"/>
      </c>
      <c r="T401" s="20" t="str">
        <f t="shared" si="49"/>
        <v>wp</v>
      </c>
      <c r="U401" s="20">
        <f t="shared" si="44"/>
      </c>
      <c r="V401" s="20">
        <f t="shared" si="45"/>
      </c>
      <c r="W401" s="20" t="str">
        <f t="shared" si="46"/>
        <v>Channelization</v>
      </c>
      <c r="X401" s="20">
        <f t="shared" si="47"/>
      </c>
      <c r="Y401" s="51">
        <v>40492</v>
      </c>
      <c r="Z401" s="174" t="str">
        <f t="shared" si="48"/>
        <v>Kent</v>
      </c>
    </row>
    <row r="402" spans="1:26" ht="127.5">
      <c r="A402" s="148">
        <v>401</v>
      </c>
      <c r="B402" s="149" t="s">
        <v>652</v>
      </c>
      <c r="C402" s="149" t="s">
        <v>653</v>
      </c>
      <c r="D402" s="148" t="s">
        <v>66</v>
      </c>
      <c r="E402" s="148">
        <v>6</v>
      </c>
      <c r="F402" s="148" t="s">
        <v>133</v>
      </c>
      <c r="G402" s="148">
        <v>16</v>
      </c>
      <c r="H402" s="148" t="s">
        <v>668</v>
      </c>
      <c r="I402" s="96" t="s">
        <v>669</v>
      </c>
      <c r="J402" s="149" t="s">
        <v>670</v>
      </c>
      <c r="K402" s="164" t="s">
        <v>2804</v>
      </c>
      <c r="L402" s="146" t="s">
        <v>2610</v>
      </c>
      <c r="M402" s="147">
        <v>40492</v>
      </c>
      <c r="N402" s="150"/>
      <c r="O402" s="148" t="s">
        <v>90</v>
      </c>
      <c r="P402" s="151"/>
      <c r="Q402" s="152"/>
      <c r="R402" s="151"/>
      <c r="S402" s="148" t="str">
        <f t="shared" si="43"/>
        <v>AP</v>
      </c>
      <c r="T402" s="148">
        <f t="shared" si="49"/>
      </c>
      <c r="U402" s="148">
        <f t="shared" si="44"/>
      </c>
      <c r="V402" s="148">
        <f t="shared" si="45"/>
      </c>
      <c r="W402" s="148">
        <f t="shared" si="46"/>
      </c>
      <c r="X402" s="148">
        <f t="shared" si="47"/>
      </c>
      <c r="Y402" s="152"/>
      <c r="Z402" s="175">
        <f t="shared" si="48"/>
      </c>
    </row>
    <row r="403" spans="1:26" ht="51">
      <c r="A403" s="148">
        <v>402</v>
      </c>
      <c r="B403" s="149" t="s">
        <v>652</v>
      </c>
      <c r="C403" s="149" t="s">
        <v>653</v>
      </c>
      <c r="D403" s="148" t="s">
        <v>65</v>
      </c>
      <c r="E403" s="148">
        <v>6</v>
      </c>
      <c r="F403" s="148" t="s">
        <v>495</v>
      </c>
      <c r="G403" s="148">
        <v>17</v>
      </c>
      <c r="H403" s="106">
        <v>3</v>
      </c>
      <c r="I403" s="149" t="s">
        <v>671</v>
      </c>
      <c r="J403" s="149" t="s">
        <v>663</v>
      </c>
      <c r="K403" s="149" t="s">
        <v>2698</v>
      </c>
      <c r="L403" s="146" t="s">
        <v>2610</v>
      </c>
      <c r="M403" s="147">
        <v>40491</v>
      </c>
      <c r="N403" s="150" t="s">
        <v>2625</v>
      </c>
      <c r="O403" s="148" t="s">
        <v>90</v>
      </c>
      <c r="P403" s="151"/>
      <c r="Q403" s="152"/>
      <c r="R403" s="151"/>
      <c r="S403" s="148">
        <f t="shared" si="43"/>
      </c>
      <c r="T403" s="148" t="str">
        <f t="shared" si="49"/>
        <v>AP</v>
      </c>
      <c r="U403" s="148" t="str">
        <f t="shared" si="44"/>
        <v>Channelization</v>
      </c>
      <c r="V403" s="148">
        <f t="shared" si="45"/>
      </c>
      <c r="W403" s="148">
        <f t="shared" si="46"/>
      </c>
      <c r="X403" s="148">
        <f t="shared" si="47"/>
      </c>
      <c r="Y403" s="147"/>
      <c r="Z403" s="175">
        <f t="shared" si="48"/>
      </c>
    </row>
    <row r="404" spans="1:26" ht="76.5">
      <c r="A404" s="20">
        <v>403</v>
      </c>
      <c r="B404" s="14" t="s">
        <v>652</v>
      </c>
      <c r="C404" s="14" t="s">
        <v>653</v>
      </c>
      <c r="D404" s="20" t="s">
        <v>65</v>
      </c>
      <c r="E404" s="20">
        <v>6</v>
      </c>
      <c r="F404" s="20" t="s">
        <v>495</v>
      </c>
      <c r="G404" s="20">
        <v>17</v>
      </c>
      <c r="H404" s="20">
        <v>24</v>
      </c>
      <c r="I404" s="14" t="s">
        <v>672</v>
      </c>
      <c r="J404" s="14" t="s">
        <v>673</v>
      </c>
      <c r="K404" s="14" t="s">
        <v>3092</v>
      </c>
      <c r="L404" s="40" t="s">
        <v>2658</v>
      </c>
      <c r="N404" s="24" t="s">
        <v>2625</v>
      </c>
      <c r="O404" s="20" t="s">
        <v>90</v>
      </c>
      <c r="P404" s="14" t="s">
        <v>2667</v>
      </c>
      <c r="S404" s="20">
        <f t="shared" si="43"/>
      </c>
      <c r="T404" s="20" t="str">
        <f t="shared" si="49"/>
        <v>wp</v>
      </c>
      <c r="U404" s="20">
        <f t="shared" si="44"/>
      </c>
      <c r="V404" s="20">
        <f t="shared" si="45"/>
      </c>
      <c r="W404" s="20" t="str">
        <f t="shared" si="46"/>
        <v>Channelization</v>
      </c>
      <c r="X404" s="20">
        <f t="shared" si="47"/>
      </c>
      <c r="Y404" s="51">
        <v>40492</v>
      </c>
      <c r="Z404" s="174" t="str">
        <f t="shared" si="48"/>
        <v>Schmidt</v>
      </c>
    </row>
    <row r="405" spans="1:26" ht="102">
      <c r="A405" s="148">
        <v>404</v>
      </c>
      <c r="B405" s="149" t="s">
        <v>652</v>
      </c>
      <c r="C405" s="149" t="s">
        <v>653</v>
      </c>
      <c r="D405" s="148" t="s">
        <v>66</v>
      </c>
      <c r="E405" s="148">
        <v>6</v>
      </c>
      <c r="F405" s="148" t="s">
        <v>674</v>
      </c>
      <c r="G405" s="148">
        <v>17</v>
      </c>
      <c r="H405" s="148">
        <v>33</v>
      </c>
      <c r="I405" s="149" t="s">
        <v>675</v>
      </c>
      <c r="J405" s="149" t="s">
        <v>676</v>
      </c>
      <c r="K405" s="164" t="s">
        <v>2859</v>
      </c>
      <c r="L405" s="146" t="s">
        <v>2610</v>
      </c>
      <c r="M405" s="147">
        <v>40493</v>
      </c>
      <c r="N405" s="150"/>
      <c r="O405" s="148" t="s">
        <v>90</v>
      </c>
      <c r="P405" s="151"/>
      <c r="Q405" s="152"/>
      <c r="R405" s="151"/>
      <c r="S405" s="148" t="str">
        <f t="shared" si="43"/>
        <v>AP</v>
      </c>
      <c r="T405" s="148">
        <f t="shared" si="49"/>
      </c>
      <c r="U405" s="148">
        <f t="shared" si="44"/>
      </c>
      <c r="V405" s="148">
        <f t="shared" si="45"/>
      </c>
      <c r="W405" s="148">
        <f t="shared" si="46"/>
      </c>
      <c r="X405" s="148">
        <f t="shared" si="47"/>
      </c>
      <c r="Y405" s="152"/>
      <c r="Z405" s="175">
        <f t="shared" si="48"/>
      </c>
    </row>
    <row r="406" spans="1:26" ht="216.75">
      <c r="A406" s="148">
        <v>405</v>
      </c>
      <c r="B406" s="149" t="s">
        <v>652</v>
      </c>
      <c r="C406" s="149" t="s">
        <v>653</v>
      </c>
      <c r="D406" s="148" t="s">
        <v>66</v>
      </c>
      <c r="E406" s="148">
        <v>6</v>
      </c>
      <c r="F406" s="148" t="s">
        <v>623</v>
      </c>
      <c r="G406" s="148">
        <v>18</v>
      </c>
      <c r="H406" s="106">
        <v>3</v>
      </c>
      <c r="I406" s="149" t="s">
        <v>677</v>
      </c>
      <c r="J406" s="149" t="s">
        <v>678</v>
      </c>
      <c r="K406" s="164" t="s">
        <v>2904</v>
      </c>
      <c r="L406" s="146" t="s">
        <v>2610</v>
      </c>
      <c r="M406" s="147">
        <v>40504</v>
      </c>
      <c r="N406" s="150"/>
      <c r="O406" s="148" t="s">
        <v>90</v>
      </c>
      <c r="P406" s="151"/>
      <c r="Q406" s="152"/>
      <c r="R406" s="151"/>
      <c r="S406" s="148" t="str">
        <f t="shared" si="43"/>
        <v>AP</v>
      </c>
      <c r="T406" s="148">
        <f t="shared" si="49"/>
      </c>
      <c r="U406" s="148">
        <f t="shared" si="44"/>
      </c>
      <c r="V406" s="148">
        <f t="shared" si="45"/>
      </c>
      <c r="W406" s="148">
        <f t="shared" si="46"/>
      </c>
      <c r="X406" s="148">
        <f t="shared" si="47"/>
      </c>
      <c r="Y406" s="152"/>
      <c r="Z406" s="175">
        <f t="shared" si="48"/>
      </c>
    </row>
    <row r="407" spans="1:26" ht="12.75">
      <c r="A407" s="148">
        <v>406</v>
      </c>
      <c r="B407" s="149" t="s">
        <v>652</v>
      </c>
      <c r="C407" s="149" t="s">
        <v>653</v>
      </c>
      <c r="D407" s="148" t="s">
        <v>66</v>
      </c>
      <c r="E407" s="148">
        <v>6</v>
      </c>
      <c r="F407" s="148" t="s">
        <v>623</v>
      </c>
      <c r="G407" s="148">
        <v>18</v>
      </c>
      <c r="H407" s="106">
        <v>52</v>
      </c>
      <c r="I407" s="149" t="s">
        <v>679</v>
      </c>
      <c r="J407" s="149" t="s">
        <v>680</v>
      </c>
      <c r="K407" s="164" t="s">
        <v>2684</v>
      </c>
      <c r="L407" s="146" t="s">
        <v>2649</v>
      </c>
      <c r="M407" s="147">
        <v>40493</v>
      </c>
      <c r="N407" s="150"/>
      <c r="O407" s="148" t="s">
        <v>90</v>
      </c>
      <c r="P407" s="151"/>
      <c r="Q407" s="152"/>
      <c r="R407" s="151"/>
      <c r="S407" s="148" t="str">
        <f t="shared" si="43"/>
        <v>A</v>
      </c>
      <c r="T407" s="148">
        <f t="shared" si="49"/>
      </c>
      <c r="U407" s="148">
        <f t="shared" si="44"/>
      </c>
      <c r="V407" s="148">
        <f t="shared" si="45"/>
      </c>
      <c r="W407" s="148">
        <f t="shared" si="46"/>
      </c>
      <c r="X407" s="148">
        <f t="shared" si="47"/>
      </c>
      <c r="Y407" s="152"/>
      <c r="Z407" s="175">
        <f t="shared" si="48"/>
      </c>
    </row>
    <row r="408" spans="1:26" ht="76.5">
      <c r="A408" s="148">
        <v>407</v>
      </c>
      <c r="B408" s="149" t="s">
        <v>652</v>
      </c>
      <c r="C408" s="149" t="s">
        <v>653</v>
      </c>
      <c r="D408" s="148" t="s">
        <v>65</v>
      </c>
      <c r="E408" s="148">
        <v>6</v>
      </c>
      <c r="F408" s="148" t="s">
        <v>623</v>
      </c>
      <c r="G408" s="148">
        <v>19</v>
      </c>
      <c r="H408" s="106">
        <v>19</v>
      </c>
      <c r="I408" s="149" t="s">
        <v>681</v>
      </c>
      <c r="J408" s="149" t="s">
        <v>663</v>
      </c>
      <c r="K408" s="149" t="s">
        <v>2712</v>
      </c>
      <c r="L408" s="146" t="s">
        <v>2647</v>
      </c>
      <c r="M408" s="147">
        <v>40491</v>
      </c>
      <c r="N408" s="150" t="s">
        <v>2625</v>
      </c>
      <c r="O408" s="148" t="s">
        <v>90</v>
      </c>
      <c r="P408" s="151" t="s">
        <v>2654</v>
      </c>
      <c r="Q408" s="152"/>
      <c r="R408" s="151"/>
      <c r="S408" s="148">
        <f t="shared" si="43"/>
      </c>
      <c r="T408" s="148" t="str">
        <f t="shared" si="49"/>
        <v>R</v>
      </c>
      <c r="U408" s="148" t="str">
        <f t="shared" si="44"/>
        <v>Channelization</v>
      </c>
      <c r="V408" s="148">
        <f t="shared" si="45"/>
      </c>
      <c r="W408" s="148">
        <f t="shared" si="46"/>
      </c>
      <c r="X408" s="148">
        <f t="shared" si="47"/>
      </c>
      <c r="Y408" s="147">
        <v>40492</v>
      </c>
      <c r="Z408" s="175">
        <f t="shared" si="48"/>
      </c>
    </row>
    <row r="409" spans="1:26" ht="165.75">
      <c r="A409" s="148">
        <v>408</v>
      </c>
      <c r="B409" s="149" t="s">
        <v>652</v>
      </c>
      <c r="C409" s="149" t="s">
        <v>653</v>
      </c>
      <c r="D409" s="148" t="s">
        <v>65</v>
      </c>
      <c r="E409" s="148">
        <v>6</v>
      </c>
      <c r="F409" s="148" t="s">
        <v>623</v>
      </c>
      <c r="G409" s="148">
        <v>19</v>
      </c>
      <c r="H409" s="148">
        <v>20</v>
      </c>
      <c r="I409" s="149" t="s">
        <v>682</v>
      </c>
      <c r="J409" s="149" t="s">
        <v>676</v>
      </c>
      <c r="K409" s="149" t="s">
        <v>2911</v>
      </c>
      <c r="L409" s="146" t="s">
        <v>2647</v>
      </c>
      <c r="M409" s="147">
        <v>40491</v>
      </c>
      <c r="N409" s="150" t="s">
        <v>2625</v>
      </c>
      <c r="O409" s="148" t="s">
        <v>90</v>
      </c>
      <c r="P409" s="151" t="s">
        <v>2654</v>
      </c>
      <c r="Q409" s="152"/>
      <c r="R409" s="151"/>
      <c r="S409" s="148">
        <f t="shared" si="43"/>
      </c>
      <c r="T409" s="148" t="str">
        <f t="shared" si="49"/>
        <v>R</v>
      </c>
      <c r="U409" s="148" t="str">
        <f t="shared" si="44"/>
        <v>Channelization</v>
      </c>
      <c r="V409" s="148">
        <f t="shared" si="45"/>
      </c>
      <c r="W409" s="148">
        <f t="shared" si="46"/>
      </c>
      <c r="X409" s="148">
        <f t="shared" si="47"/>
      </c>
      <c r="Y409" s="147">
        <v>40492</v>
      </c>
      <c r="Z409" s="175">
        <f t="shared" si="48"/>
      </c>
    </row>
    <row r="410" spans="1:27" ht="63.75">
      <c r="A410" s="148">
        <v>409</v>
      </c>
      <c r="B410" s="149" t="s">
        <v>652</v>
      </c>
      <c r="C410" s="149" t="s">
        <v>653</v>
      </c>
      <c r="D410" s="148" t="s">
        <v>65</v>
      </c>
      <c r="E410" s="148">
        <v>6</v>
      </c>
      <c r="F410" s="148" t="s">
        <v>623</v>
      </c>
      <c r="G410" s="148">
        <v>19</v>
      </c>
      <c r="H410" s="106">
        <v>37</v>
      </c>
      <c r="I410" s="149" t="s">
        <v>683</v>
      </c>
      <c r="J410" s="149" t="s">
        <v>684</v>
      </c>
      <c r="K410" s="149" t="s">
        <v>2830</v>
      </c>
      <c r="L410" s="146" t="s">
        <v>2610</v>
      </c>
      <c r="M410" s="107">
        <v>40493</v>
      </c>
      <c r="N410" s="150" t="s">
        <v>2643</v>
      </c>
      <c r="O410" s="148" t="s">
        <v>90</v>
      </c>
      <c r="P410" s="151" t="s">
        <v>2663</v>
      </c>
      <c r="Q410" s="152"/>
      <c r="R410" s="151"/>
      <c r="S410" s="148">
        <f t="shared" si="43"/>
      </c>
      <c r="T410" s="148" t="str">
        <f t="shared" si="49"/>
        <v>AP</v>
      </c>
      <c r="U410" s="148" t="str">
        <f t="shared" si="44"/>
        <v>Mode Switch</v>
      </c>
      <c r="V410" s="148">
        <f t="shared" si="45"/>
      </c>
      <c r="W410" s="148">
        <f t="shared" si="46"/>
      </c>
      <c r="X410" s="148">
        <f t="shared" si="47"/>
      </c>
      <c r="Y410" s="147">
        <v>40492</v>
      </c>
      <c r="Z410" s="175">
        <f t="shared" si="48"/>
      </c>
      <c r="AA410" s="44" t="s">
        <v>2828</v>
      </c>
    </row>
    <row r="411" spans="1:26" ht="89.25">
      <c r="A411" s="148">
        <v>410</v>
      </c>
      <c r="B411" s="149" t="s">
        <v>652</v>
      </c>
      <c r="C411" s="149" t="s">
        <v>653</v>
      </c>
      <c r="D411" s="148" t="s">
        <v>65</v>
      </c>
      <c r="E411" s="148">
        <v>6</v>
      </c>
      <c r="F411" s="148" t="s">
        <v>623</v>
      </c>
      <c r="G411" s="148">
        <v>19</v>
      </c>
      <c r="H411" s="148">
        <v>40</v>
      </c>
      <c r="I411" s="149" t="s">
        <v>685</v>
      </c>
      <c r="J411" s="149" t="s">
        <v>686</v>
      </c>
      <c r="K411" s="149" t="s">
        <v>2685</v>
      </c>
      <c r="L411" s="146" t="s">
        <v>2653</v>
      </c>
      <c r="M411" s="147">
        <v>40491</v>
      </c>
      <c r="N411" s="150" t="s">
        <v>824</v>
      </c>
      <c r="O411" s="148" t="s">
        <v>90</v>
      </c>
      <c r="P411" s="151"/>
      <c r="Q411" s="152"/>
      <c r="R411" s="151"/>
      <c r="S411" s="148">
        <f t="shared" si="43"/>
      </c>
      <c r="T411" s="148" t="str">
        <f t="shared" si="49"/>
        <v>Z</v>
      </c>
      <c r="U411" s="148" t="str">
        <f t="shared" si="44"/>
        <v>Modulation</v>
      </c>
      <c r="V411" s="148">
        <f t="shared" si="45"/>
      </c>
      <c r="W411" s="148">
        <f t="shared" si="46"/>
      </c>
      <c r="X411" s="148">
        <f t="shared" si="47"/>
      </c>
      <c r="Y411" s="147"/>
      <c r="Z411" s="175">
        <f t="shared" si="48"/>
      </c>
    </row>
    <row r="412" spans="1:26" ht="51">
      <c r="A412" s="148">
        <v>411</v>
      </c>
      <c r="B412" s="149" t="s">
        <v>652</v>
      </c>
      <c r="C412" s="149" t="s">
        <v>653</v>
      </c>
      <c r="D412" s="148" t="s">
        <v>65</v>
      </c>
      <c r="E412" s="148">
        <v>6</v>
      </c>
      <c r="F412" s="148" t="s">
        <v>687</v>
      </c>
      <c r="G412" s="148">
        <v>19</v>
      </c>
      <c r="H412" s="106">
        <v>54</v>
      </c>
      <c r="I412" s="149" t="s">
        <v>688</v>
      </c>
      <c r="J412" s="149" t="s">
        <v>689</v>
      </c>
      <c r="K412" s="149" t="s">
        <v>2699</v>
      </c>
      <c r="L412" s="146" t="s">
        <v>2610</v>
      </c>
      <c r="M412" s="147">
        <v>40491</v>
      </c>
      <c r="N412" s="150" t="s">
        <v>2628</v>
      </c>
      <c r="O412" s="148" t="s">
        <v>90</v>
      </c>
      <c r="P412" s="151" t="s">
        <v>2660</v>
      </c>
      <c r="Q412" s="152"/>
      <c r="R412" s="151"/>
      <c r="S412" s="148">
        <f t="shared" si="43"/>
      </c>
      <c r="T412" s="148" t="str">
        <f t="shared" si="49"/>
        <v>AP</v>
      </c>
      <c r="U412" s="148" t="str">
        <f t="shared" si="44"/>
        <v>Editorial</v>
      </c>
      <c r="V412" s="148">
        <f t="shared" si="45"/>
      </c>
      <c r="W412" s="148">
        <f t="shared" si="46"/>
      </c>
      <c r="X412" s="148">
        <f t="shared" si="47"/>
      </c>
      <c r="Y412" s="147">
        <v>40492</v>
      </c>
      <c r="Z412" s="175">
        <f t="shared" si="48"/>
      </c>
    </row>
    <row r="413" spans="1:26" ht="216.75">
      <c r="A413" s="148">
        <v>412</v>
      </c>
      <c r="B413" s="149" t="s">
        <v>652</v>
      </c>
      <c r="C413" s="149" t="s">
        <v>653</v>
      </c>
      <c r="D413" s="148" t="s">
        <v>65</v>
      </c>
      <c r="E413" s="148">
        <v>6</v>
      </c>
      <c r="F413" s="148" t="s">
        <v>687</v>
      </c>
      <c r="G413" s="148">
        <v>20</v>
      </c>
      <c r="H413" s="106">
        <v>1</v>
      </c>
      <c r="I413" s="149" t="s">
        <v>690</v>
      </c>
      <c r="J413" s="149" t="s">
        <v>691</v>
      </c>
      <c r="K413" s="149" t="s">
        <v>2917</v>
      </c>
      <c r="L413" s="146" t="s">
        <v>2610</v>
      </c>
      <c r="M413" s="147">
        <v>40491</v>
      </c>
      <c r="N413" s="150" t="s">
        <v>2628</v>
      </c>
      <c r="O413" s="148" t="s">
        <v>90</v>
      </c>
      <c r="P413" s="151"/>
      <c r="Q413" s="152"/>
      <c r="R413" s="151"/>
      <c r="S413" s="148">
        <f t="shared" si="43"/>
      </c>
      <c r="T413" s="148" t="str">
        <f t="shared" si="49"/>
        <v>AP</v>
      </c>
      <c r="U413" s="148" t="str">
        <f t="shared" si="44"/>
        <v>Editorial</v>
      </c>
      <c r="V413" s="148">
        <f t="shared" si="45"/>
      </c>
      <c r="W413" s="148">
        <f t="shared" si="46"/>
      </c>
      <c r="X413" s="148">
        <f t="shared" si="47"/>
      </c>
      <c r="Y413" s="147"/>
      <c r="Z413" s="175">
        <f t="shared" si="48"/>
      </c>
    </row>
    <row r="414" spans="1:26" ht="63.75">
      <c r="A414" s="148">
        <v>413</v>
      </c>
      <c r="B414" s="149" t="s">
        <v>652</v>
      </c>
      <c r="C414" s="149" t="s">
        <v>653</v>
      </c>
      <c r="D414" s="148" t="s">
        <v>65</v>
      </c>
      <c r="E414" s="148">
        <v>6</v>
      </c>
      <c r="F414" s="148" t="s">
        <v>687</v>
      </c>
      <c r="G414" s="148">
        <v>20</v>
      </c>
      <c r="H414" s="106">
        <v>1</v>
      </c>
      <c r="I414" s="149" t="s">
        <v>692</v>
      </c>
      <c r="J414" s="149" t="s">
        <v>693</v>
      </c>
      <c r="K414" s="149" t="s">
        <v>2713</v>
      </c>
      <c r="L414" s="146" t="s">
        <v>2647</v>
      </c>
      <c r="M414" s="147">
        <v>40491</v>
      </c>
      <c r="N414" s="150" t="s">
        <v>2638</v>
      </c>
      <c r="O414" s="148" t="s">
        <v>90</v>
      </c>
      <c r="P414" s="151"/>
      <c r="Q414" s="152"/>
      <c r="R414" s="151"/>
      <c r="S414" s="148">
        <f t="shared" si="43"/>
      </c>
      <c r="T414" s="148" t="str">
        <f t="shared" si="49"/>
        <v>R</v>
      </c>
      <c r="U414" s="148" t="str">
        <f t="shared" si="44"/>
        <v>Frame Format</v>
      </c>
      <c r="V414" s="148">
        <f t="shared" si="45"/>
      </c>
      <c r="W414" s="148">
        <f t="shared" si="46"/>
      </c>
      <c r="X414" s="148">
        <f t="shared" si="47"/>
      </c>
      <c r="Y414" s="147"/>
      <c r="Z414" s="175">
        <f t="shared" si="48"/>
      </c>
    </row>
    <row r="415" spans="1:26" ht="89.25">
      <c r="A415" s="148">
        <v>414</v>
      </c>
      <c r="B415" s="149" t="s">
        <v>652</v>
      </c>
      <c r="C415" s="149" t="s">
        <v>653</v>
      </c>
      <c r="D415" s="148" t="s">
        <v>65</v>
      </c>
      <c r="E415" s="148">
        <v>6</v>
      </c>
      <c r="F415" s="148" t="s">
        <v>687</v>
      </c>
      <c r="G415" s="148">
        <v>20</v>
      </c>
      <c r="H415" s="106">
        <v>1</v>
      </c>
      <c r="I415" s="149" t="s">
        <v>694</v>
      </c>
      <c r="J415" s="149" t="s">
        <v>695</v>
      </c>
      <c r="K415" s="149" t="s">
        <v>2713</v>
      </c>
      <c r="L415" s="146" t="s">
        <v>2647</v>
      </c>
      <c r="M415" s="147">
        <v>40491</v>
      </c>
      <c r="N415" s="150" t="s">
        <v>2621</v>
      </c>
      <c r="O415" s="148" t="s">
        <v>90</v>
      </c>
      <c r="P415" s="151"/>
      <c r="Q415" s="152"/>
      <c r="R415" s="151"/>
      <c r="S415" s="148">
        <f t="shared" si="43"/>
      </c>
      <c r="T415" s="148" t="str">
        <f t="shared" si="49"/>
        <v>R</v>
      </c>
      <c r="U415" s="148" t="str">
        <f t="shared" si="44"/>
        <v>Easy</v>
      </c>
      <c r="V415" s="148">
        <f t="shared" si="45"/>
      </c>
      <c r="W415" s="148">
        <f t="shared" si="46"/>
      </c>
      <c r="X415" s="148">
        <f t="shared" si="47"/>
      </c>
      <c r="Y415" s="147"/>
      <c r="Z415" s="175">
        <f t="shared" si="48"/>
      </c>
    </row>
    <row r="416" spans="1:26" ht="127.5">
      <c r="A416" s="148">
        <v>415</v>
      </c>
      <c r="B416" s="149" t="s">
        <v>652</v>
      </c>
      <c r="C416" s="149" t="s">
        <v>653</v>
      </c>
      <c r="D416" s="148" t="s">
        <v>66</v>
      </c>
      <c r="E416" s="148">
        <v>6</v>
      </c>
      <c r="F416" s="148" t="s">
        <v>687</v>
      </c>
      <c r="G416" s="148">
        <v>22</v>
      </c>
      <c r="H416" s="148">
        <v>40</v>
      </c>
      <c r="I416" s="149" t="s">
        <v>696</v>
      </c>
      <c r="J416" s="149" t="s">
        <v>697</v>
      </c>
      <c r="K416" s="164" t="s">
        <v>2906</v>
      </c>
      <c r="L416" s="146" t="s">
        <v>2610</v>
      </c>
      <c r="M416" s="147">
        <v>40504</v>
      </c>
      <c r="N416" s="150"/>
      <c r="O416" s="148" t="s">
        <v>90</v>
      </c>
      <c r="P416" s="151"/>
      <c r="Q416" s="152"/>
      <c r="R416" s="151"/>
      <c r="S416" s="148" t="str">
        <f t="shared" si="43"/>
        <v>AP</v>
      </c>
      <c r="T416" s="148">
        <f t="shared" si="49"/>
      </c>
      <c r="U416" s="148">
        <f t="shared" si="44"/>
      </c>
      <c r="V416" s="148">
        <f t="shared" si="45"/>
      </c>
      <c r="W416" s="148">
        <f t="shared" si="46"/>
      </c>
      <c r="X416" s="148">
        <f t="shared" si="47"/>
      </c>
      <c r="Y416" s="152"/>
      <c r="Z416" s="175">
        <f t="shared" si="48"/>
      </c>
    </row>
    <row r="417" spans="1:26" ht="127.5">
      <c r="A417" s="148">
        <v>416</v>
      </c>
      <c r="B417" s="149" t="s">
        <v>652</v>
      </c>
      <c r="C417" s="149" t="s">
        <v>653</v>
      </c>
      <c r="D417" s="148" t="s">
        <v>66</v>
      </c>
      <c r="E417" s="148">
        <v>6</v>
      </c>
      <c r="F417" s="148" t="s">
        <v>687</v>
      </c>
      <c r="G417" s="148">
        <v>29</v>
      </c>
      <c r="H417" s="148">
        <v>25</v>
      </c>
      <c r="I417" s="149" t="s">
        <v>698</v>
      </c>
      <c r="J417" s="149" t="s">
        <v>697</v>
      </c>
      <c r="K417" s="164" t="s">
        <v>2906</v>
      </c>
      <c r="L417" s="146" t="s">
        <v>2610</v>
      </c>
      <c r="M417" s="147">
        <v>40504</v>
      </c>
      <c r="N417" s="150"/>
      <c r="O417" s="148" t="s">
        <v>90</v>
      </c>
      <c r="P417" s="151"/>
      <c r="Q417" s="152"/>
      <c r="R417" s="151"/>
      <c r="S417" s="148" t="str">
        <f t="shared" si="43"/>
        <v>AP</v>
      </c>
      <c r="T417" s="148">
        <f t="shared" si="49"/>
      </c>
      <c r="U417" s="148">
        <f t="shared" si="44"/>
      </c>
      <c r="V417" s="148">
        <f t="shared" si="45"/>
      </c>
      <c r="W417" s="148">
        <f t="shared" si="46"/>
      </c>
      <c r="X417" s="148">
        <f t="shared" si="47"/>
      </c>
      <c r="Y417" s="152"/>
      <c r="Z417" s="175">
        <f t="shared" si="48"/>
      </c>
    </row>
    <row r="418" spans="1:26" ht="76.5">
      <c r="A418" s="148">
        <v>417</v>
      </c>
      <c r="B418" s="149" t="s">
        <v>652</v>
      </c>
      <c r="C418" s="149" t="s">
        <v>653</v>
      </c>
      <c r="D418" s="148" t="s">
        <v>66</v>
      </c>
      <c r="E418" s="148">
        <v>6</v>
      </c>
      <c r="F418" s="148" t="s">
        <v>687</v>
      </c>
      <c r="G418" s="148">
        <v>29</v>
      </c>
      <c r="H418" s="148">
        <v>45</v>
      </c>
      <c r="I418" s="149" t="s">
        <v>699</v>
      </c>
      <c r="J418" s="149" t="s">
        <v>700</v>
      </c>
      <c r="K418" s="149" t="s">
        <v>2912</v>
      </c>
      <c r="L418" s="146" t="s">
        <v>2647</v>
      </c>
      <c r="M418" s="147">
        <v>40493</v>
      </c>
      <c r="N418" s="150"/>
      <c r="O418" s="148" t="s">
        <v>90</v>
      </c>
      <c r="P418" s="151"/>
      <c r="Q418" s="152"/>
      <c r="R418" s="151"/>
      <c r="S418" s="148" t="str">
        <f t="shared" si="43"/>
        <v>R</v>
      </c>
      <c r="T418" s="148">
        <f t="shared" si="49"/>
      </c>
      <c r="U418" s="148">
        <f t="shared" si="44"/>
      </c>
      <c r="V418" s="148">
        <f t="shared" si="45"/>
      </c>
      <c r="W418" s="148">
        <f t="shared" si="46"/>
      </c>
      <c r="X418" s="148">
        <f t="shared" si="47"/>
      </c>
      <c r="Y418" s="152"/>
      <c r="Z418" s="175">
        <f t="shared" si="48"/>
      </c>
    </row>
    <row r="419" spans="1:26" ht="38.25">
      <c r="A419" s="148">
        <v>418</v>
      </c>
      <c r="B419" s="149" t="s">
        <v>652</v>
      </c>
      <c r="C419" s="149" t="s">
        <v>653</v>
      </c>
      <c r="D419" s="148" t="s">
        <v>66</v>
      </c>
      <c r="E419" s="148">
        <v>6</v>
      </c>
      <c r="F419" s="148" t="s">
        <v>687</v>
      </c>
      <c r="G419" s="148">
        <v>29</v>
      </c>
      <c r="H419" s="148">
        <v>54</v>
      </c>
      <c r="I419" s="149" t="s">
        <v>701</v>
      </c>
      <c r="J419" s="149" t="s">
        <v>663</v>
      </c>
      <c r="K419" s="149" t="s">
        <v>2571</v>
      </c>
      <c r="L419" s="146" t="s">
        <v>2649</v>
      </c>
      <c r="M419" s="147">
        <v>40519</v>
      </c>
      <c r="N419" s="150"/>
      <c r="O419" s="148" t="s">
        <v>90</v>
      </c>
      <c r="P419" s="151"/>
      <c r="Q419" s="152"/>
      <c r="R419" s="151"/>
      <c r="S419" s="148" t="str">
        <f t="shared" si="43"/>
        <v>A</v>
      </c>
      <c r="T419" s="148">
        <f t="shared" si="49"/>
      </c>
      <c r="U419" s="148">
        <f t="shared" si="44"/>
      </c>
      <c r="V419" s="148">
        <f t="shared" si="45"/>
      </c>
      <c r="W419" s="148">
        <f t="shared" si="46"/>
      </c>
      <c r="X419" s="148">
        <f t="shared" si="47"/>
      </c>
      <c r="Y419" s="152"/>
      <c r="Z419" s="175">
        <f t="shared" si="48"/>
      </c>
    </row>
    <row r="420" spans="1:26" ht="38.25">
      <c r="A420" s="148">
        <v>419</v>
      </c>
      <c r="B420" s="149" t="s">
        <v>652</v>
      </c>
      <c r="C420" s="149" t="s">
        <v>653</v>
      </c>
      <c r="D420" s="148" t="s">
        <v>66</v>
      </c>
      <c r="E420" s="148">
        <v>6</v>
      </c>
      <c r="F420" s="148" t="s">
        <v>687</v>
      </c>
      <c r="G420" s="148">
        <v>29</v>
      </c>
      <c r="H420" s="148" t="s">
        <v>229</v>
      </c>
      <c r="I420" s="149" t="s">
        <v>702</v>
      </c>
      <c r="J420" s="149" t="s">
        <v>663</v>
      </c>
      <c r="K420" s="149" t="s">
        <v>2571</v>
      </c>
      <c r="L420" s="146" t="s">
        <v>2649</v>
      </c>
      <c r="M420" s="147">
        <v>40526</v>
      </c>
      <c r="N420" s="150"/>
      <c r="O420" s="148" t="s">
        <v>90</v>
      </c>
      <c r="P420" s="151"/>
      <c r="Q420" s="152"/>
      <c r="R420" s="151"/>
      <c r="S420" s="148" t="str">
        <f t="shared" si="43"/>
        <v>A</v>
      </c>
      <c r="T420" s="148">
        <f t="shared" si="49"/>
      </c>
      <c r="U420" s="148">
        <f t="shared" si="44"/>
      </c>
      <c r="V420" s="148">
        <f t="shared" si="45"/>
      </c>
      <c r="W420" s="148">
        <f t="shared" si="46"/>
      </c>
      <c r="X420" s="148">
        <f t="shared" si="47"/>
      </c>
      <c r="Y420" s="152"/>
      <c r="Z420" s="175">
        <f t="shared" si="48"/>
      </c>
    </row>
    <row r="421" spans="1:26" ht="140.25">
      <c r="A421" s="20">
        <v>420</v>
      </c>
      <c r="B421" s="14" t="s">
        <v>652</v>
      </c>
      <c r="C421" s="14" t="s">
        <v>653</v>
      </c>
      <c r="D421" s="20" t="s">
        <v>65</v>
      </c>
      <c r="E421" s="20">
        <v>6</v>
      </c>
      <c r="F421" s="20" t="s">
        <v>687</v>
      </c>
      <c r="G421" s="20">
        <v>30</v>
      </c>
      <c r="H421" s="20">
        <v>3</v>
      </c>
      <c r="I421" s="14" t="s">
        <v>703</v>
      </c>
      <c r="J421" s="14" t="s">
        <v>704</v>
      </c>
      <c r="K421" s="14" t="s">
        <v>3039</v>
      </c>
      <c r="L421" s="40" t="s">
        <v>2610</v>
      </c>
      <c r="M421" s="51">
        <v>40561</v>
      </c>
      <c r="N421" s="22" t="s">
        <v>2621</v>
      </c>
      <c r="O421" s="20" t="s">
        <v>90</v>
      </c>
      <c r="P421" s="44"/>
      <c r="S421" s="20">
        <f t="shared" si="43"/>
      </c>
      <c r="T421" s="20" t="str">
        <f t="shared" si="49"/>
        <v>AP</v>
      </c>
      <c r="U421" s="20" t="str">
        <f t="shared" si="44"/>
        <v>Easy</v>
      </c>
      <c r="V421" s="20">
        <f t="shared" si="45"/>
      </c>
      <c r="W421" s="20">
        <f t="shared" si="46"/>
      </c>
      <c r="X421" s="20">
        <f t="shared" si="47"/>
      </c>
      <c r="Z421" s="174">
        <f t="shared" si="48"/>
      </c>
    </row>
    <row r="422" spans="1:26" ht="51">
      <c r="A422" s="20">
        <v>421</v>
      </c>
      <c r="B422" s="14" t="s">
        <v>652</v>
      </c>
      <c r="C422" s="14" t="s">
        <v>653</v>
      </c>
      <c r="D422" s="20" t="s">
        <v>65</v>
      </c>
      <c r="E422" s="20">
        <v>6</v>
      </c>
      <c r="F422" s="20" t="s">
        <v>207</v>
      </c>
      <c r="G422" s="20">
        <v>30</v>
      </c>
      <c r="H422" s="20">
        <v>36</v>
      </c>
      <c r="I422" s="14" t="s">
        <v>705</v>
      </c>
      <c r="J422" s="14" t="s">
        <v>706</v>
      </c>
      <c r="K422" s="14" t="s">
        <v>2684</v>
      </c>
      <c r="L422" s="40" t="s">
        <v>2649</v>
      </c>
      <c r="M422" s="51">
        <v>40561</v>
      </c>
      <c r="N422" s="22" t="s">
        <v>2621</v>
      </c>
      <c r="O422" s="20" t="s">
        <v>90</v>
      </c>
      <c r="P422" s="44"/>
      <c r="S422" s="20">
        <f t="shared" si="43"/>
      </c>
      <c r="T422" s="20" t="str">
        <f t="shared" si="49"/>
        <v>A</v>
      </c>
      <c r="U422" s="20" t="str">
        <f t="shared" si="44"/>
        <v>Easy</v>
      </c>
      <c r="V422" s="20">
        <f t="shared" si="45"/>
      </c>
      <c r="W422" s="20">
        <f t="shared" si="46"/>
      </c>
      <c r="X422" s="20">
        <f t="shared" si="47"/>
      </c>
      <c r="Z422" s="174">
        <f t="shared" si="48"/>
      </c>
    </row>
    <row r="423" spans="1:28" ht="38.25">
      <c r="A423" s="20">
        <v>422</v>
      </c>
      <c r="B423" s="14" t="s">
        <v>652</v>
      </c>
      <c r="C423" s="14" t="s">
        <v>653</v>
      </c>
      <c r="D423" s="20" t="s">
        <v>65</v>
      </c>
      <c r="E423" s="20">
        <v>6</v>
      </c>
      <c r="F423" s="20" t="s">
        <v>207</v>
      </c>
      <c r="G423" s="20">
        <v>30</v>
      </c>
      <c r="H423" s="20">
        <v>36</v>
      </c>
      <c r="I423" s="14" t="s">
        <v>707</v>
      </c>
      <c r="J423" s="14" t="s">
        <v>708</v>
      </c>
      <c r="L423" s="40" t="s">
        <v>2658</v>
      </c>
      <c r="N423" s="22" t="s">
        <v>2646</v>
      </c>
      <c r="O423" s="20" t="s">
        <v>90</v>
      </c>
      <c r="P423" s="14" t="s">
        <v>2764</v>
      </c>
      <c r="S423" s="20">
        <f t="shared" si="43"/>
      </c>
      <c r="T423" s="20" t="str">
        <f t="shared" si="49"/>
        <v>wp</v>
      </c>
      <c r="U423" s="20">
        <f t="shared" si="44"/>
      </c>
      <c r="V423" s="20">
        <f t="shared" si="45"/>
      </c>
      <c r="W423" s="20" t="str">
        <f t="shared" si="46"/>
        <v>Radio Spec</v>
      </c>
      <c r="X423" s="20">
        <f t="shared" si="47"/>
      </c>
      <c r="Y423" s="51">
        <v>40493</v>
      </c>
      <c r="Z423" s="174" t="str">
        <f t="shared" si="48"/>
        <v>Seibert/Van Wyk</v>
      </c>
      <c r="AB423" s="20" t="s">
        <v>3150</v>
      </c>
    </row>
    <row r="424" spans="1:26" ht="63.75">
      <c r="A424" s="148">
        <v>423</v>
      </c>
      <c r="B424" s="149" t="s">
        <v>652</v>
      </c>
      <c r="C424" s="149" t="s">
        <v>653</v>
      </c>
      <c r="D424" s="148" t="s">
        <v>65</v>
      </c>
      <c r="E424" s="148">
        <v>6</v>
      </c>
      <c r="F424" s="148" t="s">
        <v>140</v>
      </c>
      <c r="G424" s="148">
        <v>31</v>
      </c>
      <c r="H424" s="148">
        <v>7</v>
      </c>
      <c r="I424" s="149" t="s">
        <v>709</v>
      </c>
      <c r="J424" s="149" t="s">
        <v>710</v>
      </c>
      <c r="K424" s="151" t="s">
        <v>2743</v>
      </c>
      <c r="L424" s="146" t="s">
        <v>2724</v>
      </c>
      <c r="M424" s="147">
        <v>40492</v>
      </c>
      <c r="N424" s="150" t="s">
        <v>2621</v>
      </c>
      <c r="O424" s="148" t="s">
        <v>90</v>
      </c>
      <c r="P424" s="151"/>
      <c r="Q424" s="152"/>
      <c r="R424" s="151"/>
      <c r="S424" s="148">
        <f t="shared" si="43"/>
      </c>
      <c r="T424" s="148" t="str">
        <f t="shared" si="49"/>
        <v>AP</v>
      </c>
      <c r="U424" s="148" t="str">
        <f t="shared" si="44"/>
        <v>Easy</v>
      </c>
      <c r="V424" s="148">
        <f t="shared" si="45"/>
      </c>
      <c r="W424" s="148">
        <f t="shared" si="46"/>
      </c>
      <c r="X424" s="148">
        <f t="shared" si="47"/>
      </c>
      <c r="Y424" s="147"/>
      <c r="Z424" s="175">
        <f t="shared" si="48"/>
      </c>
    </row>
    <row r="425" spans="1:26" ht="38.25">
      <c r="A425" s="148">
        <v>424</v>
      </c>
      <c r="B425" s="149" t="s">
        <v>652</v>
      </c>
      <c r="C425" s="149" t="s">
        <v>653</v>
      </c>
      <c r="D425" s="148" t="s">
        <v>66</v>
      </c>
      <c r="E425" s="148">
        <v>6</v>
      </c>
      <c r="F425" s="148" t="s">
        <v>140</v>
      </c>
      <c r="G425" s="148">
        <v>31</v>
      </c>
      <c r="H425" s="148">
        <v>12</v>
      </c>
      <c r="I425" s="149" t="s">
        <v>711</v>
      </c>
      <c r="J425" s="149" t="s">
        <v>710</v>
      </c>
      <c r="K425" s="151" t="s">
        <v>2729</v>
      </c>
      <c r="L425" s="146" t="s">
        <v>2724</v>
      </c>
      <c r="M425" s="147">
        <v>40492</v>
      </c>
      <c r="N425" s="150"/>
      <c r="O425" s="148" t="s">
        <v>90</v>
      </c>
      <c r="P425" s="151"/>
      <c r="Q425" s="152"/>
      <c r="R425" s="151"/>
      <c r="S425" s="148" t="str">
        <f t="shared" si="43"/>
        <v>AP</v>
      </c>
      <c r="T425" s="148">
        <f t="shared" si="49"/>
      </c>
      <c r="U425" s="148">
        <f t="shared" si="44"/>
      </c>
      <c r="V425" s="148">
        <f t="shared" si="45"/>
      </c>
      <c r="W425" s="148">
        <f t="shared" si="46"/>
      </c>
      <c r="X425" s="148">
        <f t="shared" si="47"/>
      </c>
      <c r="Y425" s="152"/>
      <c r="Z425" s="175">
        <f t="shared" si="48"/>
      </c>
    </row>
    <row r="426" spans="1:26" ht="89.25">
      <c r="A426" s="20">
        <v>425</v>
      </c>
      <c r="B426" s="14" t="s">
        <v>652</v>
      </c>
      <c r="C426" s="14" t="s">
        <v>653</v>
      </c>
      <c r="D426" s="20" t="s">
        <v>65</v>
      </c>
      <c r="E426" s="20">
        <v>6</v>
      </c>
      <c r="F426" s="20" t="s">
        <v>143</v>
      </c>
      <c r="G426" s="20">
        <v>31</v>
      </c>
      <c r="H426" s="20">
        <v>50</v>
      </c>
      <c r="I426" s="14" t="s">
        <v>712</v>
      </c>
      <c r="J426" s="14" t="s">
        <v>187</v>
      </c>
      <c r="K426" s="14" t="s">
        <v>3112</v>
      </c>
      <c r="L426" s="40" t="s">
        <v>2610</v>
      </c>
      <c r="M426" s="51">
        <v>40561</v>
      </c>
      <c r="N426" s="24" t="s">
        <v>2621</v>
      </c>
      <c r="O426" s="20" t="s">
        <v>90</v>
      </c>
      <c r="P426" s="44"/>
      <c r="S426" s="20">
        <f t="shared" si="43"/>
      </c>
      <c r="T426" s="20" t="str">
        <f t="shared" si="49"/>
        <v>AP</v>
      </c>
      <c r="U426" s="20" t="str">
        <f t="shared" si="44"/>
        <v>Easy</v>
      </c>
      <c r="V426" s="20">
        <f t="shared" si="45"/>
      </c>
      <c r="W426" s="20">
        <f t="shared" si="46"/>
      </c>
      <c r="X426" s="20">
        <f t="shared" si="47"/>
      </c>
      <c r="Z426" s="174">
        <f t="shared" si="48"/>
      </c>
    </row>
    <row r="427" spans="1:26" ht="76.5">
      <c r="A427" s="20">
        <v>426</v>
      </c>
      <c r="B427" s="14" t="s">
        <v>652</v>
      </c>
      <c r="C427" s="14" t="s">
        <v>653</v>
      </c>
      <c r="D427" s="20" t="s">
        <v>65</v>
      </c>
      <c r="E427" s="20">
        <v>6</v>
      </c>
      <c r="F427" s="20" t="s">
        <v>143</v>
      </c>
      <c r="G427" s="20">
        <v>31</v>
      </c>
      <c r="H427" s="20" t="s">
        <v>713</v>
      </c>
      <c r="I427" s="14" t="s">
        <v>714</v>
      </c>
      <c r="J427" s="14" t="s">
        <v>663</v>
      </c>
      <c r="K427" s="14" t="s">
        <v>3112</v>
      </c>
      <c r="L427" s="40" t="s">
        <v>2610</v>
      </c>
      <c r="M427" s="51">
        <v>40561</v>
      </c>
      <c r="N427" s="24" t="s">
        <v>2621</v>
      </c>
      <c r="O427" s="20" t="s">
        <v>90</v>
      </c>
      <c r="P427" s="44"/>
      <c r="S427" s="20">
        <f t="shared" si="43"/>
      </c>
      <c r="T427" s="20" t="str">
        <f t="shared" si="49"/>
        <v>AP</v>
      </c>
      <c r="U427" s="20" t="str">
        <f t="shared" si="44"/>
        <v>Easy</v>
      </c>
      <c r="V427" s="20">
        <f t="shared" si="45"/>
      </c>
      <c r="W427" s="20">
        <f t="shared" si="46"/>
      </c>
      <c r="X427" s="20">
        <f t="shared" si="47"/>
      </c>
      <c r="Z427" s="174">
        <f t="shared" si="48"/>
      </c>
    </row>
    <row r="428" spans="1:26" ht="229.5">
      <c r="A428" s="20">
        <v>427</v>
      </c>
      <c r="B428" s="14" t="s">
        <v>652</v>
      </c>
      <c r="C428" s="14" t="s">
        <v>653</v>
      </c>
      <c r="D428" s="20" t="s">
        <v>65</v>
      </c>
      <c r="E428" s="20">
        <v>6</v>
      </c>
      <c r="F428" s="20" t="s">
        <v>143</v>
      </c>
      <c r="G428" s="20">
        <v>32</v>
      </c>
      <c r="H428" s="20">
        <v>7</v>
      </c>
      <c r="I428" s="14" t="s">
        <v>715</v>
      </c>
      <c r="J428" s="14" t="s">
        <v>716</v>
      </c>
      <c r="K428" s="14" t="s">
        <v>3031</v>
      </c>
      <c r="L428" s="40" t="s">
        <v>2610</v>
      </c>
      <c r="M428" s="51">
        <v>40561</v>
      </c>
      <c r="N428" s="24" t="s">
        <v>3073</v>
      </c>
      <c r="O428" s="20" t="s">
        <v>90</v>
      </c>
      <c r="P428" s="44"/>
      <c r="S428" s="20">
        <f t="shared" si="43"/>
      </c>
      <c r="T428" s="20" t="str">
        <f t="shared" si="49"/>
        <v>AP</v>
      </c>
      <c r="U428" s="20" t="str">
        <f t="shared" si="44"/>
        <v>PD-DATA</v>
      </c>
      <c r="V428" s="20">
        <f t="shared" si="45"/>
      </c>
      <c r="W428" s="20">
        <f t="shared" si="46"/>
      </c>
      <c r="X428" s="20">
        <f t="shared" si="47"/>
      </c>
      <c r="Z428" s="174">
        <f t="shared" si="48"/>
      </c>
    </row>
    <row r="429" spans="1:28" ht="76.5">
      <c r="A429" s="20">
        <v>428</v>
      </c>
      <c r="B429" s="14" t="s">
        <v>652</v>
      </c>
      <c r="C429" s="14" t="s">
        <v>653</v>
      </c>
      <c r="D429" s="20" t="s">
        <v>65</v>
      </c>
      <c r="E429" s="20">
        <v>6</v>
      </c>
      <c r="F429" s="20" t="s">
        <v>143</v>
      </c>
      <c r="G429" s="20">
        <v>32</v>
      </c>
      <c r="H429" s="20">
        <v>41</v>
      </c>
      <c r="I429" s="14" t="s">
        <v>717</v>
      </c>
      <c r="J429" s="14" t="s">
        <v>718</v>
      </c>
      <c r="K429" s="14" t="s">
        <v>3112</v>
      </c>
      <c r="L429" s="40" t="s">
        <v>2610</v>
      </c>
      <c r="M429" s="51">
        <v>40561</v>
      </c>
      <c r="N429" s="24" t="s">
        <v>2615</v>
      </c>
      <c r="O429" s="20" t="s">
        <v>90</v>
      </c>
      <c r="P429" s="44"/>
      <c r="S429" s="20">
        <f t="shared" si="43"/>
      </c>
      <c r="T429" s="20" t="str">
        <f t="shared" si="49"/>
        <v>AP</v>
      </c>
      <c r="U429" s="20" t="str">
        <f t="shared" si="44"/>
        <v>OQPSK</v>
      </c>
      <c r="V429" s="20">
        <f t="shared" si="45"/>
      </c>
      <c r="W429" s="20">
        <f t="shared" si="46"/>
      </c>
      <c r="X429" s="20">
        <f t="shared" si="47"/>
      </c>
      <c r="Z429" s="174">
        <f t="shared" si="48"/>
      </c>
      <c r="AB429" s="20" t="s">
        <v>3146</v>
      </c>
    </row>
    <row r="430" spans="1:26" ht="76.5">
      <c r="A430" s="20">
        <v>429</v>
      </c>
      <c r="B430" s="14" t="s">
        <v>652</v>
      </c>
      <c r="C430" s="14" t="s">
        <v>653</v>
      </c>
      <c r="D430" s="20" t="s">
        <v>65</v>
      </c>
      <c r="E430" s="20">
        <v>6</v>
      </c>
      <c r="F430" s="20" t="s">
        <v>143</v>
      </c>
      <c r="G430" s="20">
        <v>33</v>
      </c>
      <c r="H430" s="20">
        <v>7</v>
      </c>
      <c r="I430" s="14" t="s">
        <v>719</v>
      </c>
      <c r="J430" s="14" t="s">
        <v>720</v>
      </c>
      <c r="K430" s="14" t="s">
        <v>3112</v>
      </c>
      <c r="L430" s="40" t="s">
        <v>2610</v>
      </c>
      <c r="M430" s="51">
        <v>40561</v>
      </c>
      <c r="N430" s="24" t="s">
        <v>2643</v>
      </c>
      <c r="O430" s="20" t="s">
        <v>90</v>
      </c>
      <c r="P430" s="44"/>
      <c r="S430" s="20">
        <f t="shared" si="43"/>
      </c>
      <c r="T430" s="20" t="str">
        <f t="shared" si="49"/>
        <v>AP</v>
      </c>
      <c r="U430" s="20" t="str">
        <f t="shared" si="44"/>
        <v>Mode Switch</v>
      </c>
      <c r="V430" s="20">
        <f t="shared" si="45"/>
      </c>
      <c r="W430" s="20">
        <f t="shared" si="46"/>
      </c>
      <c r="X430" s="20">
        <f t="shared" si="47"/>
      </c>
      <c r="Z430" s="174">
        <f t="shared" si="48"/>
      </c>
    </row>
    <row r="431" spans="1:26" ht="76.5">
      <c r="A431" s="20">
        <v>430</v>
      </c>
      <c r="B431" s="14" t="s">
        <v>652</v>
      </c>
      <c r="C431" s="14" t="s">
        <v>653</v>
      </c>
      <c r="D431" s="20" t="s">
        <v>65</v>
      </c>
      <c r="E431" s="20">
        <v>6</v>
      </c>
      <c r="F431" s="20" t="s">
        <v>721</v>
      </c>
      <c r="G431" s="20">
        <v>34</v>
      </c>
      <c r="H431" s="20" t="s">
        <v>722</v>
      </c>
      <c r="I431" s="14" t="s">
        <v>723</v>
      </c>
      <c r="J431" s="14" t="s">
        <v>724</v>
      </c>
      <c r="K431" s="14" t="s">
        <v>3112</v>
      </c>
      <c r="L431" s="40" t="s">
        <v>2610</v>
      </c>
      <c r="M431" s="51">
        <v>40561</v>
      </c>
      <c r="N431" s="24" t="s">
        <v>2621</v>
      </c>
      <c r="O431" s="20" t="s">
        <v>90</v>
      </c>
      <c r="P431" s="44"/>
      <c r="S431" s="20">
        <f t="shared" si="43"/>
      </c>
      <c r="T431" s="20" t="str">
        <f t="shared" si="49"/>
        <v>AP</v>
      </c>
      <c r="U431" s="20" t="str">
        <f t="shared" si="44"/>
        <v>Easy</v>
      </c>
      <c r="V431" s="20">
        <f t="shared" si="45"/>
      </c>
      <c r="W431" s="20">
        <f t="shared" si="46"/>
      </c>
      <c r="X431" s="20">
        <f t="shared" si="47"/>
      </c>
      <c r="Z431" s="174">
        <f t="shared" si="48"/>
      </c>
    </row>
    <row r="432" spans="1:26" ht="76.5">
      <c r="A432" s="20">
        <v>431</v>
      </c>
      <c r="B432" s="14" t="s">
        <v>652</v>
      </c>
      <c r="C432" s="14" t="s">
        <v>653</v>
      </c>
      <c r="D432" s="20" t="s">
        <v>65</v>
      </c>
      <c r="E432" s="20">
        <v>6</v>
      </c>
      <c r="F432" s="20">
        <v>6.3</v>
      </c>
      <c r="G432" s="20">
        <v>36</v>
      </c>
      <c r="H432" s="20">
        <v>37</v>
      </c>
      <c r="I432" s="14" t="s">
        <v>725</v>
      </c>
      <c r="J432" s="14" t="s">
        <v>726</v>
      </c>
      <c r="K432" s="14" t="s">
        <v>3041</v>
      </c>
      <c r="L432" s="40" t="s">
        <v>2610</v>
      </c>
      <c r="M432" s="51">
        <v>40561</v>
      </c>
      <c r="N432" s="22" t="s">
        <v>2621</v>
      </c>
      <c r="O432" s="20" t="s">
        <v>90</v>
      </c>
      <c r="P432" s="44"/>
      <c r="S432" s="20">
        <f t="shared" si="43"/>
      </c>
      <c r="T432" s="20" t="str">
        <f t="shared" si="49"/>
        <v>AP</v>
      </c>
      <c r="U432" s="20" t="str">
        <f t="shared" si="44"/>
        <v>Easy</v>
      </c>
      <c r="V432" s="20">
        <f t="shared" si="45"/>
      </c>
      <c r="W432" s="20">
        <f t="shared" si="46"/>
      </c>
      <c r="X432" s="20">
        <f t="shared" si="47"/>
      </c>
      <c r="Z432" s="174">
        <f t="shared" si="48"/>
      </c>
    </row>
    <row r="433" spans="1:26" ht="38.25">
      <c r="A433" s="20">
        <v>432</v>
      </c>
      <c r="B433" s="14" t="s">
        <v>652</v>
      </c>
      <c r="C433" s="14" t="s">
        <v>653</v>
      </c>
      <c r="D433" s="20" t="s">
        <v>65</v>
      </c>
      <c r="E433" s="20">
        <v>6</v>
      </c>
      <c r="F433" s="20" t="s">
        <v>727</v>
      </c>
      <c r="G433" s="20">
        <v>36</v>
      </c>
      <c r="H433" s="20">
        <v>47</v>
      </c>
      <c r="I433" s="14" t="s">
        <v>728</v>
      </c>
      <c r="J433" s="14" t="s">
        <v>729</v>
      </c>
      <c r="K433" s="14" t="s">
        <v>3042</v>
      </c>
      <c r="L433" s="40" t="s">
        <v>2610</v>
      </c>
      <c r="M433" s="51">
        <v>40561</v>
      </c>
      <c r="N433" s="22" t="s">
        <v>2621</v>
      </c>
      <c r="O433" s="20" t="s">
        <v>90</v>
      </c>
      <c r="P433" s="44"/>
      <c r="S433" s="20">
        <f t="shared" si="43"/>
      </c>
      <c r="T433" s="20" t="str">
        <f t="shared" si="49"/>
        <v>AP</v>
      </c>
      <c r="U433" s="20" t="str">
        <f t="shared" si="44"/>
        <v>Easy</v>
      </c>
      <c r="V433" s="20">
        <f t="shared" si="45"/>
      </c>
      <c r="W433" s="20">
        <f t="shared" si="46"/>
      </c>
      <c r="X433" s="20">
        <f t="shared" si="47"/>
      </c>
      <c r="Z433" s="174">
        <f t="shared" si="48"/>
      </c>
    </row>
    <row r="434" spans="1:26" ht="51">
      <c r="A434" s="20">
        <v>433</v>
      </c>
      <c r="B434" s="14" t="s">
        <v>652</v>
      </c>
      <c r="C434" s="14" t="s">
        <v>653</v>
      </c>
      <c r="D434" s="20" t="s">
        <v>65</v>
      </c>
      <c r="E434" s="20">
        <v>6</v>
      </c>
      <c r="F434" s="20" t="s">
        <v>730</v>
      </c>
      <c r="G434" s="20">
        <v>37</v>
      </c>
      <c r="H434" s="20">
        <v>1</v>
      </c>
      <c r="I434" s="14" t="s">
        <v>731</v>
      </c>
      <c r="J434" s="14" t="s">
        <v>663</v>
      </c>
      <c r="K434" s="13" t="s">
        <v>3043</v>
      </c>
      <c r="L434" s="40" t="s">
        <v>2610</v>
      </c>
      <c r="M434" s="51">
        <v>40561</v>
      </c>
      <c r="N434" s="22" t="s">
        <v>2621</v>
      </c>
      <c r="O434" s="20" t="s">
        <v>90</v>
      </c>
      <c r="P434" s="44"/>
      <c r="S434" s="20">
        <f t="shared" si="43"/>
      </c>
      <c r="T434" s="20" t="str">
        <f t="shared" si="49"/>
        <v>AP</v>
      </c>
      <c r="U434" s="20" t="str">
        <f t="shared" si="44"/>
        <v>Easy</v>
      </c>
      <c r="V434" s="20">
        <f t="shared" si="45"/>
      </c>
      <c r="W434" s="20">
        <f t="shared" si="46"/>
      </c>
      <c r="X434" s="20">
        <f t="shared" si="47"/>
      </c>
      <c r="Z434" s="174">
        <f t="shared" si="48"/>
      </c>
    </row>
    <row r="435" spans="1:26" ht="89.25">
      <c r="A435" s="148">
        <v>434</v>
      </c>
      <c r="B435" s="149" t="s">
        <v>652</v>
      </c>
      <c r="C435" s="149" t="s">
        <v>653</v>
      </c>
      <c r="D435" s="148" t="s">
        <v>66</v>
      </c>
      <c r="E435" s="148">
        <v>6</v>
      </c>
      <c r="F435" s="148" t="s">
        <v>732</v>
      </c>
      <c r="G435" s="148">
        <v>37</v>
      </c>
      <c r="H435" s="148">
        <v>54</v>
      </c>
      <c r="I435" s="149" t="s">
        <v>733</v>
      </c>
      <c r="J435" s="149" t="s">
        <v>734</v>
      </c>
      <c r="K435" s="164" t="s">
        <v>2864</v>
      </c>
      <c r="L435" s="146" t="s">
        <v>2647</v>
      </c>
      <c r="M435" s="147">
        <v>40493</v>
      </c>
      <c r="N435" s="150"/>
      <c r="O435" s="148" t="s">
        <v>90</v>
      </c>
      <c r="P435" s="151"/>
      <c r="Q435" s="152"/>
      <c r="R435" s="151"/>
      <c r="S435" s="148" t="str">
        <f t="shared" si="43"/>
        <v>R</v>
      </c>
      <c r="T435" s="148">
        <f t="shared" si="49"/>
      </c>
      <c r="U435" s="148">
        <f t="shared" si="44"/>
      </c>
      <c r="V435" s="148">
        <f t="shared" si="45"/>
      </c>
      <c r="W435" s="148">
        <f t="shared" si="46"/>
      </c>
      <c r="X435" s="148">
        <f t="shared" si="47"/>
      </c>
      <c r="Y435" s="152"/>
      <c r="Z435" s="175">
        <f t="shared" si="48"/>
      </c>
    </row>
    <row r="436" spans="1:26" ht="216.75">
      <c r="A436" s="20">
        <v>435</v>
      </c>
      <c r="B436" s="14" t="s">
        <v>652</v>
      </c>
      <c r="C436" s="14" t="s">
        <v>653</v>
      </c>
      <c r="D436" s="20" t="s">
        <v>65</v>
      </c>
      <c r="E436" s="20">
        <v>6</v>
      </c>
      <c r="F436" s="20" t="s">
        <v>735</v>
      </c>
      <c r="G436" s="20">
        <v>38</v>
      </c>
      <c r="H436" s="20">
        <v>28</v>
      </c>
      <c r="I436" s="14" t="s">
        <v>736</v>
      </c>
      <c r="J436" s="14" t="s">
        <v>737</v>
      </c>
      <c r="K436" s="13" t="s">
        <v>3043</v>
      </c>
      <c r="L436" s="40" t="s">
        <v>2610</v>
      </c>
      <c r="M436" s="51">
        <v>40561</v>
      </c>
      <c r="N436" s="22" t="s">
        <v>2621</v>
      </c>
      <c r="O436" s="20" t="s">
        <v>90</v>
      </c>
      <c r="P436" s="44"/>
      <c r="S436" s="20">
        <f t="shared" si="43"/>
      </c>
      <c r="T436" s="20" t="str">
        <f t="shared" si="49"/>
        <v>AP</v>
      </c>
      <c r="U436" s="20" t="str">
        <f t="shared" si="44"/>
        <v>Easy</v>
      </c>
      <c r="V436" s="20">
        <f t="shared" si="45"/>
      </c>
      <c r="W436" s="20">
        <f t="shared" si="46"/>
      </c>
      <c r="X436" s="20">
        <f t="shared" si="47"/>
      </c>
      <c r="Z436" s="174">
        <f t="shared" si="48"/>
      </c>
    </row>
    <row r="437" spans="1:26" ht="38.25">
      <c r="A437" s="20">
        <v>436</v>
      </c>
      <c r="B437" s="14" t="s">
        <v>652</v>
      </c>
      <c r="C437" s="14" t="s">
        <v>653</v>
      </c>
      <c r="D437" s="20" t="s">
        <v>65</v>
      </c>
      <c r="E437" s="20">
        <v>6</v>
      </c>
      <c r="F437" s="20" t="s">
        <v>628</v>
      </c>
      <c r="G437" s="20">
        <v>39</v>
      </c>
      <c r="H437" s="20">
        <v>21</v>
      </c>
      <c r="I437" s="14" t="s">
        <v>738</v>
      </c>
      <c r="J437" s="14" t="s">
        <v>739</v>
      </c>
      <c r="L437" s="40" t="s">
        <v>2658</v>
      </c>
      <c r="N437" s="22" t="s">
        <v>2623</v>
      </c>
      <c r="O437" s="20" t="s">
        <v>90</v>
      </c>
      <c r="P437" s="13" t="s">
        <v>2671</v>
      </c>
      <c r="S437" s="20">
        <f t="shared" si="43"/>
      </c>
      <c r="T437" s="20" t="str">
        <f t="shared" si="49"/>
        <v>wp</v>
      </c>
      <c r="U437" s="20">
        <f t="shared" si="44"/>
      </c>
      <c r="V437" s="20">
        <f t="shared" si="45"/>
      </c>
      <c r="W437" s="20" t="str">
        <f t="shared" si="46"/>
        <v>FCS</v>
      </c>
      <c r="X437" s="20">
        <f t="shared" si="47"/>
      </c>
      <c r="Z437" s="174" t="str">
        <f t="shared" si="48"/>
        <v>Rolfe</v>
      </c>
    </row>
    <row r="438" spans="1:26" ht="63.75">
      <c r="A438" s="20">
        <v>437</v>
      </c>
      <c r="B438" s="14" t="s">
        <v>652</v>
      </c>
      <c r="C438" s="14" t="s">
        <v>653</v>
      </c>
      <c r="D438" s="20" t="s">
        <v>66</v>
      </c>
      <c r="E438" s="20">
        <v>6</v>
      </c>
      <c r="F438" s="20" t="s">
        <v>628</v>
      </c>
      <c r="G438" s="20">
        <v>39</v>
      </c>
      <c r="H438" s="20">
        <v>32</v>
      </c>
      <c r="I438" s="14" t="s">
        <v>740</v>
      </c>
      <c r="J438" s="14" t="s">
        <v>741</v>
      </c>
      <c r="K438" s="21" t="s">
        <v>2983</v>
      </c>
      <c r="L438" s="40" t="s">
        <v>2658</v>
      </c>
      <c r="N438" s="24"/>
      <c r="O438" s="20" t="s">
        <v>90</v>
      </c>
      <c r="P438" s="44"/>
      <c r="S438" s="20" t="str">
        <f t="shared" si="43"/>
        <v>wp</v>
      </c>
      <c r="T438" s="20">
        <f t="shared" si="49"/>
      </c>
      <c r="U438" s="20">
        <f t="shared" si="44"/>
      </c>
      <c r="V438" s="20">
        <f t="shared" si="45"/>
      </c>
      <c r="W438" s="20">
        <f t="shared" si="46"/>
      </c>
      <c r="X438" s="20">
        <f t="shared" si="47"/>
      </c>
      <c r="Y438" s="45"/>
      <c r="Z438" s="174">
        <f t="shared" si="48"/>
      </c>
    </row>
    <row r="439" spans="1:26" ht="63.75">
      <c r="A439" s="148">
        <v>438</v>
      </c>
      <c r="B439" s="149" t="s">
        <v>652</v>
      </c>
      <c r="C439" s="149" t="s">
        <v>653</v>
      </c>
      <c r="D439" s="148" t="s">
        <v>65</v>
      </c>
      <c r="E439" s="148">
        <v>6</v>
      </c>
      <c r="F439" s="148" t="s">
        <v>628</v>
      </c>
      <c r="G439" s="148">
        <v>39</v>
      </c>
      <c r="H439" s="148" t="s">
        <v>742</v>
      </c>
      <c r="I439" s="149" t="s">
        <v>743</v>
      </c>
      <c r="J439" s="149" t="s">
        <v>676</v>
      </c>
      <c r="K439" s="149" t="s">
        <v>2700</v>
      </c>
      <c r="L439" s="146" t="s">
        <v>2610</v>
      </c>
      <c r="M439" s="147">
        <v>40491</v>
      </c>
      <c r="N439" s="150" t="s">
        <v>2629</v>
      </c>
      <c r="O439" s="148" t="s">
        <v>90</v>
      </c>
      <c r="P439" s="151"/>
      <c r="Q439" s="152"/>
      <c r="R439" s="151"/>
      <c r="S439" s="148">
        <f t="shared" si="43"/>
      </c>
      <c r="T439" s="148" t="str">
        <f t="shared" si="49"/>
        <v>AP</v>
      </c>
      <c r="U439" s="148" t="str">
        <f t="shared" si="44"/>
        <v>DW</v>
      </c>
      <c r="V439" s="148">
        <f t="shared" si="45"/>
      </c>
      <c r="W439" s="148">
        <f t="shared" si="46"/>
      </c>
      <c r="X439" s="148">
        <f t="shared" si="47"/>
      </c>
      <c r="Y439" s="147"/>
      <c r="Z439" s="175">
        <f t="shared" si="48"/>
      </c>
    </row>
    <row r="440" spans="1:26" ht="89.25">
      <c r="A440" s="148">
        <v>439</v>
      </c>
      <c r="B440" s="149" t="s">
        <v>652</v>
      </c>
      <c r="C440" s="149" t="s">
        <v>653</v>
      </c>
      <c r="D440" s="148" t="s">
        <v>66</v>
      </c>
      <c r="E440" s="148">
        <v>6</v>
      </c>
      <c r="F440" s="148" t="s">
        <v>226</v>
      </c>
      <c r="G440" s="148">
        <v>41</v>
      </c>
      <c r="H440" s="148">
        <v>27</v>
      </c>
      <c r="I440" s="149" t="s">
        <v>744</v>
      </c>
      <c r="J440" s="149" t="s">
        <v>745</v>
      </c>
      <c r="K440" s="149" t="s">
        <v>3004</v>
      </c>
      <c r="L440" s="146" t="s">
        <v>2610</v>
      </c>
      <c r="M440" s="147">
        <v>40548</v>
      </c>
      <c r="N440" s="150"/>
      <c r="O440" s="148" t="s">
        <v>90</v>
      </c>
      <c r="P440" s="151"/>
      <c r="Q440" s="152"/>
      <c r="R440" s="151"/>
      <c r="S440" s="148" t="str">
        <f t="shared" si="43"/>
        <v>AP</v>
      </c>
      <c r="T440" s="148">
        <f t="shared" si="49"/>
      </c>
      <c r="U440" s="148">
        <f t="shared" si="44"/>
      </c>
      <c r="V440" s="148">
        <f t="shared" si="45"/>
      </c>
      <c r="W440" s="148">
        <f t="shared" si="46"/>
      </c>
      <c r="X440" s="148">
        <f t="shared" si="47"/>
      </c>
      <c r="Y440" s="152"/>
      <c r="Z440" s="175">
        <f t="shared" si="48"/>
      </c>
    </row>
    <row r="441" spans="1:26" ht="127.5">
      <c r="A441" s="148">
        <v>440</v>
      </c>
      <c r="B441" s="149" t="s">
        <v>652</v>
      </c>
      <c r="C441" s="149" t="s">
        <v>653</v>
      </c>
      <c r="D441" s="148" t="s">
        <v>66</v>
      </c>
      <c r="E441" s="148">
        <v>6</v>
      </c>
      <c r="F441" s="148" t="s">
        <v>746</v>
      </c>
      <c r="G441" s="148">
        <v>41</v>
      </c>
      <c r="H441" s="148">
        <v>31</v>
      </c>
      <c r="I441" s="149" t="s">
        <v>747</v>
      </c>
      <c r="J441" s="149" t="s">
        <v>748</v>
      </c>
      <c r="K441" s="164" t="s">
        <v>2972</v>
      </c>
      <c r="L441" s="146" t="s">
        <v>2610</v>
      </c>
      <c r="M441" s="147">
        <v>40548</v>
      </c>
      <c r="N441" s="150"/>
      <c r="O441" s="148" t="s">
        <v>90</v>
      </c>
      <c r="P441" s="151"/>
      <c r="Q441" s="152"/>
      <c r="R441" s="151"/>
      <c r="S441" s="148" t="str">
        <f t="shared" si="43"/>
        <v>AP</v>
      </c>
      <c r="T441" s="148">
        <f t="shared" si="49"/>
      </c>
      <c r="U441" s="148">
        <f t="shared" si="44"/>
      </c>
      <c r="V441" s="148">
        <f t="shared" si="45"/>
      </c>
      <c r="W441" s="148">
        <f t="shared" si="46"/>
      </c>
      <c r="X441" s="148">
        <f t="shared" si="47"/>
      </c>
      <c r="Y441" s="152"/>
      <c r="Z441" s="175">
        <f t="shared" si="48"/>
      </c>
    </row>
    <row r="442" spans="1:26" ht="38.25">
      <c r="A442" s="148">
        <v>441</v>
      </c>
      <c r="B442" s="149" t="s">
        <v>652</v>
      </c>
      <c r="C442" s="149" t="s">
        <v>653</v>
      </c>
      <c r="D442" s="148" t="s">
        <v>66</v>
      </c>
      <c r="E442" s="148">
        <v>6</v>
      </c>
      <c r="F442" s="148" t="s">
        <v>749</v>
      </c>
      <c r="G442" s="148">
        <v>41</v>
      </c>
      <c r="H442" s="148">
        <v>48</v>
      </c>
      <c r="I442" s="149" t="s">
        <v>750</v>
      </c>
      <c r="J442" s="149" t="s">
        <v>663</v>
      </c>
      <c r="K442" s="164" t="s">
        <v>2684</v>
      </c>
      <c r="L442" s="146" t="s">
        <v>2649</v>
      </c>
      <c r="M442" s="147">
        <v>40519</v>
      </c>
      <c r="N442" s="150"/>
      <c r="O442" s="148" t="s">
        <v>90</v>
      </c>
      <c r="P442" s="151"/>
      <c r="Q442" s="152"/>
      <c r="R442" s="151"/>
      <c r="S442" s="148" t="str">
        <f t="shared" si="43"/>
        <v>A</v>
      </c>
      <c r="T442" s="148">
        <f t="shared" si="49"/>
      </c>
      <c r="U442" s="148">
        <f t="shared" si="44"/>
      </c>
      <c r="V442" s="148">
        <f t="shared" si="45"/>
      </c>
      <c r="W442" s="148">
        <f t="shared" si="46"/>
      </c>
      <c r="X442" s="148">
        <f t="shared" si="47"/>
      </c>
      <c r="Y442" s="152"/>
      <c r="Z442" s="175">
        <f t="shared" si="48"/>
      </c>
    </row>
    <row r="443" spans="1:26" ht="63.75">
      <c r="A443" s="148">
        <v>442</v>
      </c>
      <c r="B443" s="149" t="s">
        <v>652</v>
      </c>
      <c r="C443" s="149" t="s">
        <v>653</v>
      </c>
      <c r="D443" s="148" t="s">
        <v>66</v>
      </c>
      <c r="E443" s="148">
        <v>6</v>
      </c>
      <c r="F443" s="148" t="s">
        <v>422</v>
      </c>
      <c r="G443" s="148">
        <v>42</v>
      </c>
      <c r="H443" s="148">
        <v>25</v>
      </c>
      <c r="I443" s="149" t="s">
        <v>751</v>
      </c>
      <c r="J443" s="149" t="s">
        <v>752</v>
      </c>
      <c r="K443" s="164" t="s">
        <v>2923</v>
      </c>
      <c r="L443" s="146" t="s">
        <v>2610</v>
      </c>
      <c r="M443" s="147">
        <v>40519</v>
      </c>
      <c r="N443" s="150"/>
      <c r="O443" s="148" t="s">
        <v>90</v>
      </c>
      <c r="P443" s="151"/>
      <c r="Q443" s="152"/>
      <c r="R443" s="151"/>
      <c r="S443" s="148" t="str">
        <f t="shared" si="43"/>
        <v>AP</v>
      </c>
      <c r="T443" s="148">
        <f t="shared" si="49"/>
      </c>
      <c r="U443" s="148">
        <f t="shared" si="44"/>
      </c>
      <c r="V443" s="148">
        <f t="shared" si="45"/>
      </c>
      <c r="W443" s="148">
        <f t="shared" si="46"/>
      </c>
      <c r="X443" s="148">
        <f t="shared" si="47"/>
      </c>
      <c r="Y443" s="152"/>
      <c r="Z443" s="175">
        <f t="shared" si="48"/>
      </c>
    </row>
    <row r="444" spans="1:26" ht="51">
      <c r="A444" s="148">
        <v>443</v>
      </c>
      <c r="B444" s="149" t="s">
        <v>652</v>
      </c>
      <c r="C444" s="149" t="s">
        <v>653</v>
      </c>
      <c r="D444" s="148" t="s">
        <v>66</v>
      </c>
      <c r="E444" s="148">
        <v>6</v>
      </c>
      <c r="F444" s="148" t="s">
        <v>614</v>
      </c>
      <c r="G444" s="148">
        <v>51</v>
      </c>
      <c r="H444" s="148">
        <v>23</v>
      </c>
      <c r="I444" s="149" t="s">
        <v>753</v>
      </c>
      <c r="J444" s="149" t="s">
        <v>663</v>
      </c>
      <c r="K444" s="149" t="s">
        <v>2930</v>
      </c>
      <c r="L444" s="146" t="s">
        <v>2610</v>
      </c>
      <c r="M444" s="147">
        <v>40525</v>
      </c>
      <c r="N444" s="150"/>
      <c r="O444" s="148" t="s">
        <v>90</v>
      </c>
      <c r="P444" s="151"/>
      <c r="Q444" s="152"/>
      <c r="R444" s="151"/>
      <c r="S444" s="148" t="str">
        <f t="shared" si="43"/>
        <v>AP</v>
      </c>
      <c r="T444" s="148">
        <f t="shared" si="49"/>
      </c>
      <c r="U444" s="148">
        <f t="shared" si="44"/>
      </c>
      <c r="V444" s="148">
        <f t="shared" si="45"/>
      </c>
      <c r="W444" s="148">
        <f t="shared" si="46"/>
      </c>
      <c r="X444" s="148">
        <f t="shared" si="47"/>
      </c>
      <c r="Y444" s="152"/>
      <c r="Z444" s="175">
        <f t="shared" si="48"/>
      </c>
    </row>
    <row r="445" spans="1:26" ht="25.5">
      <c r="A445" s="148">
        <v>444</v>
      </c>
      <c r="B445" s="149" t="s">
        <v>652</v>
      </c>
      <c r="C445" s="149" t="s">
        <v>653</v>
      </c>
      <c r="D445" s="148" t="s">
        <v>65</v>
      </c>
      <c r="E445" s="148">
        <v>6</v>
      </c>
      <c r="F445" s="148" t="s">
        <v>754</v>
      </c>
      <c r="G445" s="148">
        <v>51</v>
      </c>
      <c r="H445" s="148">
        <v>29</v>
      </c>
      <c r="I445" s="149" t="s">
        <v>755</v>
      </c>
      <c r="J445" s="149" t="s">
        <v>756</v>
      </c>
      <c r="K445" s="149" t="s">
        <v>2685</v>
      </c>
      <c r="L445" s="146" t="s">
        <v>2653</v>
      </c>
      <c r="M445" s="147">
        <v>40556</v>
      </c>
      <c r="N445" s="150" t="s">
        <v>2621</v>
      </c>
      <c r="O445" s="148" t="s">
        <v>90</v>
      </c>
      <c r="P445" s="151"/>
      <c r="Q445" s="152"/>
      <c r="R445" s="151"/>
      <c r="S445" s="148">
        <f t="shared" si="43"/>
      </c>
      <c r="T445" s="148" t="str">
        <f t="shared" si="49"/>
        <v>Z</v>
      </c>
      <c r="U445" s="148" t="str">
        <f t="shared" si="44"/>
        <v>Easy</v>
      </c>
      <c r="V445" s="148">
        <f t="shared" si="45"/>
      </c>
      <c r="W445" s="148">
        <f t="shared" si="46"/>
      </c>
      <c r="X445" s="148">
        <f t="shared" si="47"/>
      </c>
      <c r="Y445" s="147"/>
      <c r="Z445" s="175">
        <f t="shared" si="48"/>
      </c>
    </row>
    <row r="446" spans="1:26" ht="165.75">
      <c r="A446" s="148">
        <v>445</v>
      </c>
      <c r="B446" s="149" t="s">
        <v>652</v>
      </c>
      <c r="C446" s="149" t="s">
        <v>653</v>
      </c>
      <c r="D446" s="148" t="s">
        <v>66</v>
      </c>
      <c r="E446" s="148">
        <v>6</v>
      </c>
      <c r="F446" s="148" t="s">
        <v>228</v>
      </c>
      <c r="G446" s="148">
        <v>51</v>
      </c>
      <c r="H446" s="148">
        <v>50</v>
      </c>
      <c r="I446" s="149" t="s">
        <v>757</v>
      </c>
      <c r="J446" s="149" t="s">
        <v>758</v>
      </c>
      <c r="K446" s="164" t="s">
        <v>2932</v>
      </c>
      <c r="L446" s="146" t="s">
        <v>2610</v>
      </c>
      <c r="M446" s="147">
        <v>40525</v>
      </c>
      <c r="N446" s="150"/>
      <c r="O446" s="148" t="s">
        <v>90</v>
      </c>
      <c r="P446" s="151"/>
      <c r="Q446" s="152"/>
      <c r="R446" s="151"/>
      <c r="S446" s="148" t="str">
        <f t="shared" si="43"/>
        <v>AP</v>
      </c>
      <c r="T446" s="148">
        <f t="shared" si="49"/>
      </c>
      <c r="U446" s="148">
        <f t="shared" si="44"/>
      </c>
      <c r="V446" s="148">
        <f t="shared" si="45"/>
      </c>
      <c r="W446" s="148">
        <f t="shared" si="46"/>
      </c>
      <c r="X446" s="148">
        <f t="shared" si="47"/>
      </c>
      <c r="Y446" s="152"/>
      <c r="Z446" s="175">
        <f t="shared" si="48"/>
      </c>
    </row>
    <row r="447" spans="1:26" ht="127.5">
      <c r="A447" s="148">
        <v>446</v>
      </c>
      <c r="B447" s="149" t="s">
        <v>652</v>
      </c>
      <c r="C447" s="149" t="s">
        <v>653</v>
      </c>
      <c r="D447" s="148" t="s">
        <v>66</v>
      </c>
      <c r="E447" s="148">
        <v>6</v>
      </c>
      <c r="F447" s="148" t="s">
        <v>228</v>
      </c>
      <c r="G447" s="148">
        <v>52</v>
      </c>
      <c r="H447" s="148">
        <v>5</v>
      </c>
      <c r="I447" s="149" t="s">
        <v>759</v>
      </c>
      <c r="J447" s="149" t="s">
        <v>760</v>
      </c>
      <c r="K447" s="164" t="s">
        <v>2933</v>
      </c>
      <c r="L447" s="146" t="s">
        <v>2610</v>
      </c>
      <c r="M447" s="147">
        <v>40525</v>
      </c>
      <c r="N447" s="150"/>
      <c r="O447" s="148" t="s">
        <v>90</v>
      </c>
      <c r="P447" s="151"/>
      <c r="Q447" s="152"/>
      <c r="R447" s="151"/>
      <c r="S447" s="148" t="str">
        <f t="shared" si="43"/>
        <v>AP</v>
      </c>
      <c r="T447" s="148">
        <f t="shared" si="49"/>
      </c>
      <c r="U447" s="148">
        <f t="shared" si="44"/>
      </c>
      <c r="V447" s="148">
        <f t="shared" si="45"/>
      </c>
      <c r="W447" s="148">
        <f t="shared" si="46"/>
      </c>
      <c r="X447" s="148">
        <f t="shared" si="47"/>
      </c>
      <c r="Y447" s="152"/>
      <c r="Z447" s="175">
        <f t="shared" si="48"/>
      </c>
    </row>
    <row r="448" spans="1:26" ht="127.5">
      <c r="A448" s="148">
        <v>447</v>
      </c>
      <c r="B448" s="149" t="s">
        <v>652</v>
      </c>
      <c r="C448" s="149" t="s">
        <v>653</v>
      </c>
      <c r="D448" s="148" t="s">
        <v>66</v>
      </c>
      <c r="E448" s="148">
        <v>6</v>
      </c>
      <c r="F448" s="148" t="s">
        <v>228</v>
      </c>
      <c r="G448" s="148">
        <v>52</v>
      </c>
      <c r="H448" s="148">
        <v>36</v>
      </c>
      <c r="I448" s="149" t="s">
        <v>761</v>
      </c>
      <c r="J448" s="149" t="s">
        <v>762</v>
      </c>
      <c r="K448" s="164" t="s">
        <v>2933</v>
      </c>
      <c r="L448" s="146" t="s">
        <v>2610</v>
      </c>
      <c r="M448" s="147">
        <v>40525</v>
      </c>
      <c r="N448" s="150"/>
      <c r="O448" s="148" t="s">
        <v>90</v>
      </c>
      <c r="P448" s="151"/>
      <c r="Q448" s="152"/>
      <c r="R448" s="151"/>
      <c r="S448" s="148" t="str">
        <f t="shared" si="43"/>
        <v>AP</v>
      </c>
      <c r="T448" s="148">
        <f t="shared" si="49"/>
      </c>
      <c r="U448" s="148">
        <f t="shared" si="44"/>
      </c>
      <c r="V448" s="148">
        <f t="shared" si="45"/>
      </c>
      <c r="W448" s="148">
        <f t="shared" si="46"/>
      </c>
      <c r="X448" s="148">
        <f t="shared" si="47"/>
      </c>
      <c r="Y448" s="152"/>
      <c r="Z448" s="175">
        <f t="shared" si="48"/>
      </c>
    </row>
    <row r="449" spans="1:26" ht="63.75">
      <c r="A449" s="20">
        <v>448</v>
      </c>
      <c r="B449" s="14" t="s">
        <v>652</v>
      </c>
      <c r="C449" s="14" t="s">
        <v>653</v>
      </c>
      <c r="D449" s="20" t="s">
        <v>65</v>
      </c>
      <c r="E449" s="20">
        <v>6</v>
      </c>
      <c r="F449" s="20" t="s">
        <v>763</v>
      </c>
      <c r="G449" s="20">
        <v>56</v>
      </c>
      <c r="H449" s="20">
        <v>25</v>
      </c>
      <c r="I449" s="14" t="s">
        <v>764</v>
      </c>
      <c r="J449" s="14" t="s">
        <v>765</v>
      </c>
      <c r="K449" s="14" t="s">
        <v>3089</v>
      </c>
      <c r="L449" s="40" t="s">
        <v>2610</v>
      </c>
      <c r="M449" s="51">
        <v>40561</v>
      </c>
      <c r="N449" s="24" t="s">
        <v>2621</v>
      </c>
      <c r="O449" s="20" t="s">
        <v>90</v>
      </c>
      <c r="P449" s="44"/>
      <c r="S449" s="20">
        <f t="shared" si="43"/>
      </c>
      <c r="T449" s="20" t="str">
        <f t="shared" si="49"/>
        <v>AP</v>
      </c>
      <c r="U449" s="20" t="str">
        <f t="shared" si="44"/>
        <v>Easy</v>
      </c>
      <c r="V449" s="20">
        <f t="shared" si="45"/>
      </c>
      <c r="W449" s="20">
        <f t="shared" si="46"/>
      </c>
      <c r="X449" s="20">
        <f t="shared" si="47"/>
      </c>
      <c r="Z449" s="174">
        <f t="shared" si="48"/>
      </c>
    </row>
    <row r="450" spans="1:26" ht="51">
      <c r="A450" s="148">
        <v>449</v>
      </c>
      <c r="B450" s="149" t="s">
        <v>652</v>
      </c>
      <c r="C450" s="149" t="s">
        <v>653</v>
      </c>
      <c r="D450" s="148" t="s">
        <v>66</v>
      </c>
      <c r="E450" s="148">
        <v>6</v>
      </c>
      <c r="F450" s="148" t="s">
        <v>228</v>
      </c>
      <c r="G450" s="148">
        <v>56</v>
      </c>
      <c r="H450" s="148">
        <v>25</v>
      </c>
      <c r="I450" s="149" t="s">
        <v>766</v>
      </c>
      <c r="J450" s="149" t="s">
        <v>767</v>
      </c>
      <c r="K450" s="164" t="s">
        <v>2938</v>
      </c>
      <c r="L450" s="146" t="s">
        <v>2610</v>
      </c>
      <c r="M450" s="147">
        <v>40528</v>
      </c>
      <c r="N450" s="150"/>
      <c r="O450" s="148" t="s">
        <v>90</v>
      </c>
      <c r="P450" s="151"/>
      <c r="Q450" s="152"/>
      <c r="R450" s="151"/>
      <c r="S450" s="148" t="str">
        <f aca="true" t="shared" si="50" ref="S450:S501">IF(D450="E",L450,"")</f>
        <v>AP</v>
      </c>
      <c r="T450" s="148">
        <f t="shared" si="49"/>
      </c>
      <c r="U450" s="148">
        <f aca="true" t="shared" si="51" ref="U450:U513">IF(OR(T450="A",T450="AP",T450="R",T450="Z"),N450,"")</f>
      </c>
      <c r="V450" s="148">
        <f aca="true" t="shared" si="52" ref="V450:V513">IF(T450=0,N450,"")</f>
      </c>
      <c r="W450" s="148">
        <f aca="true" t="shared" si="53" ref="W450:W513">IF(T450="wp",N450,"")</f>
      </c>
      <c r="X450" s="148">
        <f aca="true" t="shared" si="54" ref="X450:X513">IF(T450="rdy2vote",N450,IF(T450="rdy2vote2",N450,""))</f>
      </c>
      <c r="Y450" s="152"/>
      <c r="Z450" s="175">
        <f aca="true" t="shared" si="55" ref="Z450:Z513">IF(OR(T450="rdy2vote",T450="wp"),P450,"")</f>
      </c>
    </row>
    <row r="451" spans="1:26" ht="38.25">
      <c r="A451" s="20">
        <v>450</v>
      </c>
      <c r="B451" s="14" t="s">
        <v>652</v>
      </c>
      <c r="C451" s="14" t="s">
        <v>653</v>
      </c>
      <c r="D451" s="20" t="s">
        <v>65</v>
      </c>
      <c r="E451" s="20">
        <v>6</v>
      </c>
      <c r="F451" s="20" t="s">
        <v>569</v>
      </c>
      <c r="G451" s="20">
        <v>56</v>
      </c>
      <c r="H451" s="20">
        <v>50</v>
      </c>
      <c r="I451" s="14" t="s">
        <v>768</v>
      </c>
      <c r="J451" s="14" t="s">
        <v>663</v>
      </c>
      <c r="K451" s="14" t="s">
        <v>3090</v>
      </c>
      <c r="L451" s="40" t="s">
        <v>2610</v>
      </c>
      <c r="M451" s="51">
        <v>40561</v>
      </c>
      <c r="N451" s="24" t="s">
        <v>87</v>
      </c>
      <c r="O451" s="20" t="s">
        <v>90</v>
      </c>
      <c r="P451" s="44"/>
      <c r="S451" s="20">
        <f t="shared" si="50"/>
      </c>
      <c r="T451" s="20" t="str">
        <f t="shared" si="49"/>
        <v>AP</v>
      </c>
      <c r="U451" s="20" t="str">
        <f t="shared" si="51"/>
        <v>Editorial</v>
      </c>
      <c r="V451" s="20">
        <f t="shared" si="52"/>
      </c>
      <c r="W451" s="20">
        <f t="shared" si="53"/>
      </c>
      <c r="X451" s="20">
        <f t="shared" si="54"/>
      </c>
      <c r="Z451" s="174">
        <f t="shared" si="55"/>
      </c>
    </row>
    <row r="452" spans="1:26" ht="38.25">
      <c r="A452" s="148">
        <v>451</v>
      </c>
      <c r="B452" s="149" t="s">
        <v>652</v>
      </c>
      <c r="C452" s="149" t="s">
        <v>653</v>
      </c>
      <c r="D452" s="148" t="s">
        <v>65</v>
      </c>
      <c r="E452" s="148">
        <v>6</v>
      </c>
      <c r="F452" s="148" t="s">
        <v>769</v>
      </c>
      <c r="G452" s="148">
        <v>57</v>
      </c>
      <c r="H452" s="148">
        <v>50</v>
      </c>
      <c r="I452" s="149" t="s">
        <v>770</v>
      </c>
      <c r="J452" s="149" t="s">
        <v>771</v>
      </c>
      <c r="K452" s="149" t="s">
        <v>2684</v>
      </c>
      <c r="L452" s="146" t="s">
        <v>2649</v>
      </c>
      <c r="M452" s="147">
        <v>40491</v>
      </c>
      <c r="N452" s="150" t="s">
        <v>2629</v>
      </c>
      <c r="O452" s="148" t="s">
        <v>90</v>
      </c>
      <c r="P452" s="151"/>
      <c r="Q452" s="152"/>
      <c r="R452" s="151"/>
      <c r="S452" s="148">
        <f t="shared" si="50"/>
      </c>
      <c r="T452" s="148" t="str">
        <f t="shared" si="49"/>
        <v>A</v>
      </c>
      <c r="U452" s="148" t="str">
        <f t="shared" si="51"/>
        <v>DW</v>
      </c>
      <c r="V452" s="148">
        <f t="shared" si="52"/>
      </c>
      <c r="W452" s="148">
        <f t="shared" si="53"/>
      </c>
      <c r="X452" s="148">
        <f t="shared" si="54"/>
      </c>
      <c r="Y452" s="147"/>
      <c r="Z452" s="175">
        <f t="shared" si="55"/>
      </c>
    </row>
    <row r="453" spans="1:26" ht="38.25">
      <c r="A453" s="148">
        <v>452</v>
      </c>
      <c r="B453" s="149" t="s">
        <v>652</v>
      </c>
      <c r="C453" s="149" t="s">
        <v>653</v>
      </c>
      <c r="D453" s="148" t="s">
        <v>66</v>
      </c>
      <c r="E453" s="148">
        <v>6</v>
      </c>
      <c r="F453" s="148" t="s">
        <v>769</v>
      </c>
      <c r="G453" s="148">
        <v>58</v>
      </c>
      <c r="H453" s="148">
        <v>16</v>
      </c>
      <c r="I453" s="149" t="s">
        <v>772</v>
      </c>
      <c r="J453" s="149" t="s">
        <v>710</v>
      </c>
      <c r="K453" s="164" t="s">
        <v>2684</v>
      </c>
      <c r="L453" s="146" t="s">
        <v>2649</v>
      </c>
      <c r="M453" s="147">
        <v>40528</v>
      </c>
      <c r="N453" s="150"/>
      <c r="O453" s="148" t="s">
        <v>90</v>
      </c>
      <c r="P453" s="151"/>
      <c r="Q453" s="152"/>
      <c r="R453" s="151"/>
      <c r="S453" s="148" t="str">
        <f t="shared" si="50"/>
        <v>A</v>
      </c>
      <c r="T453" s="148">
        <f t="shared" si="49"/>
      </c>
      <c r="U453" s="148">
        <f t="shared" si="51"/>
      </c>
      <c r="V453" s="148">
        <f t="shared" si="52"/>
      </c>
      <c r="W453" s="148">
        <f t="shared" si="53"/>
      </c>
      <c r="X453" s="148">
        <f t="shared" si="54"/>
      </c>
      <c r="Y453" s="152"/>
      <c r="Z453" s="175">
        <f t="shared" si="55"/>
      </c>
    </row>
    <row r="454" spans="1:26" ht="89.25">
      <c r="A454" s="20">
        <v>453</v>
      </c>
      <c r="B454" s="14" t="s">
        <v>652</v>
      </c>
      <c r="C454" s="14" t="s">
        <v>653</v>
      </c>
      <c r="D454" s="20" t="s">
        <v>65</v>
      </c>
      <c r="E454" s="20">
        <v>6</v>
      </c>
      <c r="F454" s="20" t="s">
        <v>769</v>
      </c>
      <c r="G454" s="20">
        <v>58</v>
      </c>
      <c r="H454" s="20">
        <v>18</v>
      </c>
      <c r="I454" s="14" t="s">
        <v>773</v>
      </c>
      <c r="J454" s="14" t="s">
        <v>774</v>
      </c>
      <c r="L454" s="40" t="s">
        <v>2658</v>
      </c>
      <c r="N454" s="24" t="s">
        <v>2586</v>
      </c>
      <c r="O454" s="20" t="s">
        <v>90</v>
      </c>
      <c r="P454" s="14" t="s">
        <v>2665</v>
      </c>
      <c r="S454" s="20">
        <f t="shared" si="50"/>
      </c>
      <c r="T454" s="20" t="str">
        <f t="shared" si="49"/>
        <v>wp</v>
      </c>
      <c r="U454" s="20">
        <f t="shared" si="51"/>
      </c>
      <c r="V454" s="20">
        <f t="shared" si="52"/>
      </c>
      <c r="W454" s="20" t="str">
        <f t="shared" si="53"/>
        <v>Data Rate</v>
      </c>
      <c r="X454" s="20">
        <f t="shared" si="54"/>
      </c>
      <c r="Z454" s="174" t="str">
        <f t="shared" si="55"/>
        <v>Kent</v>
      </c>
    </row>
    <row r="455" spans="1:26" ht="178.5">
      <c r="A455" s="20">
        <v>454</v>
      </c>
      <c r="B455" s="14" t="s">
        <v>652</v>
      </c>
      <c r="C455" s="14" t="s">
        <v>653</v>
      </c>
      <c r="D455" s="20" t="s">
        <v>65</v>
      </c>
      <c r="E455" s="20">
        <v>6</v>
      </c>
      <c r="F455" s="20" t="s">
        <v>769</v>
      </c>
      <c r="G455" s="20">
        <v>58</v>
      </c>
      <c r="H455" s="20">
        <v>35</v>
      </c>
      <c r="I455" s="14" t="s">
        <v>775</v>
      </c>
      <c r="J455" s="14" t="s">
        <v>776</v>
      </c>
      <c r="K455" s="14" t="s">
        <v>3096</v>
      </c>
      <c r="L455" s="40" t="s">
        <v>2658</v>
      </c>
      <c r="N455" s="24" t="s">
        <v>2617</v>
      </c>
      <c r="O455" s="20" t="s">
        <v>90</v>
      </c>
      <c r="P455" s="14" t="s">
        <v>3098</v>
      </c>
      <c r="S455" s="20">
        <f t="shared" si="50"/>
      </c>
      <c r="T455" s="20" t="str">
        <f t="shared" si="49"/>
        <v>wp</v>
      </c>
      <c r="U455" s="20">
        <f t="shared" si="51"/>
      </c>
      <c r="V455" s="20">
        <f t="shared" si="52"/>
      </c>
      <c r="W455" s="20" t="str">
        <f t="shared" si="53"/>
        <v>FSK</v>
      </c>
      <c r="X455" s="20">
        <f t="shared" si="54"/>
      </c>
      <c r="Z455" s="174" t="str">
        <f t="shared" si="55"/>
        <v>Chang/Kent</v>
      </c>
    </row>
    <row r="456" spans="1:26" ht="12.75">
      <c r="A456" s="20">
        <v>455</v>
      </c>
      <c r="B456" s="14" t="s">
        <v>652</v>
      </c>
      <c r="C456" s="14" t="s">
        <v>653</v>
      </c>
      <c r="D456" s="20" t="s">
        <v>66</v>
      </c>
      <c r="E456" s="20">
        <v>6</v>
      </c>
      <c r="F456" s="20" t="s">
        <v>769</v>
      </c>
      <c r="G456" s="20">
        <v>58</v>
      </c>
      <c r="H456" s="20">
        <v>45</v>
      </c>
      <c r="I456" s="14" t="s">
        <v>777</v>
      </c>
      <c r="J456" s="14" t="s">
        <v>710</v>
      </c>
      <c r="N456" s="24"/>
      <c r="O456" s="20" t="s">
        <v>90</v>
      </c>
      <c r="P456" s="44" t="s">
        <v>2663</v>
      </c>
      <c r="S456" s="20">
        <f t="shared" si="50"/>
        <v>0</v>
      </c>
      <c r="T456" s="20">
        <f t="shared" si="49"/>
      </c>
      <c r="U456" s="20">
        <f t="shared" si="51"/>
      </c>
      <c r="V456" s="20">
        <f t="shared" si="52"/>
      </c>
      <c r="W456" s="20">
        <f t="shared" si="53"/>
      </c>
      <c r="X456" s="20">
        <f t="shared" si="54"/>
      </c>
      <c r="Y456" s="45"/>
      <c r="Z456" s="174">
        <f t="shared" si="55"/>
      </c>
    </row>
    <row r="457" spans="1:26" ht="63.75">
      <c r="A457" s="20">
        <v>456</v>
      </c>
      <c r="B457" s="14" t="s">
        <v>652</v>
      </c>
      <c r="C457" s="14" t="s">
        <v>653</v>
      </c>
      <c r="D457" s="20" t="s">
        <v>65</v>
      </c>
      <c r="E457" s="20">
        <v>6</v>
      </c>
      <c r="F457" s="20" t="s">
        <v>429</v>
      </c>
      <c r="G457" s="20">
        <v>59</v>
      </c>
      <c r="H457" s="20" t="s">
        <v>778</v>
      </c>
      <c r="I457" s="14" t="s">
        <v>779</v>
      </c>
      <c r="J457" s="14" t="s">
        <v>780</v>
      </c>
      <c r="L457" s="40" t="s">
        <v>2658</v>
      </c>
      <c r="N457" s="24" t="s">
        <v>2639</v>
      </c>
      <c r="O457" s="20" t="s">
        <v>90</v>
      </c>
      <c r="P457" s="14" t="s">
        <v>2665</v>
      </c>
      <c r="S457" s="20">
        <f t="shared" si="50"/>
      </c>
      <c r="T457" s="20" t="str">
        <f t="shared" si="49"/>
        <v>wp</v>
      </c>
      <c r="U457" s="20">
        <f t="shared" si="51"/>
      </c>
      <c r="V457" s="20">
        <f t="shared" si="52"/>
      </c>
      <c r="W457" s="20" t="str">
        <f t="shared" si="53"/>
        <v>Frequency Band</v>
      </c>
      <c r="X457" s="20">
        <f t="shared" si="54"/>
      </c>
      <c r="Z457" s="174" t="str">
        <f t="shared" si="55"/>
        <v>Kent</v>
      </c>
    </row>
    <row r="458" spans="1:26" ht="63.75">
      <c r="A458" s="20">
        <v>457</v>
      </c>
      <c r="B458" s="14" t="s">
        <v>652</v>
      </c>
      <c r="C458" s="14" t="s">
        <v>653</v>
      </c>
      <c r="D458" s="20" t="s">
        <v>65</v>
      </c>
      <c r="E458" s="20">
        <v>6</v>
      </c>
      <c r="F458" s="20" t="s">
        <v>429</v>
      </c>
      <c r="G458" s="20">
        <v>60</v>
      </c>
      <c r="H458" s="20" t="s">
        <v>781</v>
      </c>
      <c r="I458" s="14" t="s">
        <v>779</v>
      </c>
      <c r="J458" s="14" t="s">
        <v>780</v>
      </c>
      <c r="L458" s="40" t="s">
        <v>2658</v>
      </c>
      <c r="N458" s="24" t="s">
        <v>2639</v>
      </c>
      <c r="O458" s="20" t="s">
        <v>90</v>
      </c>
      <c r="P458" s="14" t="s">
        <v>2665</v>
      </c>
      <c r="S458" s="20">
        <f t="shared" si="50"/>
      </c>
      <c r="T458" s="20" t="str">
        <f t="shared" si="49"/>
        <v>wp</v>
      </c>
      <c r="U458" s="20">
        <f t="shared" si="51"/>
      </c>
      <c r="V458" s="20">
        <f t="shared" si="52"/>
      </c>
      <c r="W458" s="20" t="str">
        <f t="shared" si="53"/>
        <v>Frequency Band</v>
      </c>
      <c r="X458" s="20">
        <f t="shared" si="54"/>
      </c>
      <c r="Z458" s="174" t="str">
        <f t="shared" si="55"/>
        <v>Kent</v>
      </c>
    </row>
    <row r="459" spans="1:26" ht="38.25">
      <c r="A459" s="20">
        <v>458</v>
      </c>
      <c r="B459" s="14" t="s">
        <v>652</v>
      </c>
      <c r="C459" s="14" t="s">
        <v>653</v>
      </c>
      <c r="D459" s="20" t="s">
        <v>66</v>
      </c>
      <c r="E459" s="20">
        <v>6</v>
      </c>
      <c r="F459" s="20" t="s">
        <v>429</v>
      </c>
      <c r="G459" s="20">
        <v>60</v>
      </c>
      <c r="H459" s="20">
        <v>44</v>
      </c>
      <c r="I459" s="14" t="s">
        <v>782</v>
      </c>
      <c r="J459" s="14" t="s">
        <v>676</v>
      </c>
      <c r="N459" s="24"/>
      <c r="O459" s="20" t="s">
        <v>90</v>
      </c>
      <c r="P459" s="44"/>
      <c r="S459" s="20">
        <f t="shared" si="50"/>
        <v>0</v>
      </c>
      <c r="T459" s="20">
        <f t="shared" si="49"/>
      </c>
      <c r="U459" s="20">
        <f t="shared" si="51"/>
      </c>
      <c r="V459" s="20">
        <f t="shared" si="52"/>
      </c>
      <c r="W459" s="20">
        <f t="shared" si="53"/>
      </c>
      <c r="X459" s="20">
        <f t="shared" si="54"/>
      </c>
      <c r="Y459" s="45"/>
      <c r="Z459" s="174">
        <f t="shared" si="55"/>
      </c>
    </row>
    <row r="460" spans="1:27" ht="76.5">
      <c r="A460" s="20">
        <v>459</v>
      </c>
      <c r="B460" s="14" t="s">
        <v>652</v>
      </c>
      <c r="C460" s="14" t="s">
        <v>653</v>
      </c>
      <c r="D460" s="20" t="s">
        <v>65</v>
      </c>
      <c r="E460" s="20">
        <v>6</v>
      </c>
      <c r="F460" s="20" t="s">
        <v>429</v>
      </c>
      <c r="G460" s="20">
        <v>60</v>
      </c>
      <c r="H460" s="20" t="s">
        <v>783</v>
      </c>
      <c r="I460" s="14" t="s">
        <v>784</v>
      </c>
      <c r="J460" s="14" t="s">
        <v>785</v>
      </c>
      <c r="K460" s="13" t="s">
        <v>3058</v>
      </c>
      <c r="L460" s="40" t="s">
        <v>2658</v>
      </c>
      <c r="M460" s="52"/>
      <c r="N460" s="24" t="s">
        <v>2589</v>
      </c>
      <c r="O460" s="20" t="s">
        <v>90</v>
      </c>
      <c r="P460" s="14" t="s">
        <v>2663</v>
      </c>
      <c r="S460" s="20">
        <f t="shared" si="50"/>
      </c>
      <c r="T460" s="20" t="str">
        <f t="shared" si="49"/>
        <v>wp</v>
      </c>
      <c r="U460" s="20">
        <f t="shared" si="51"/>
      </c>
      <c r="V460" s="20">
        <f t="shared" si="52"/>
      </c>
      <c r="W460" s="20" t="str">
        <f t="shared" si="53"/>
        <v>FSK</v>
      </c>
      <c r="X460" s="20">
        <f t="shared" si="54"/>
      </c>
      <c r="Z460" s="174" t="str">
        <f t="shared" si="55"/>
        <v>Chang</v>
      </c>
      <c r="AA460" s="44" t="s">
        <v>2817</v>
      </c>
    </row>
    <row r="461" spans="1:26" ht="38.25">
      <c r="A461" s="20">
        <v>460</v>
      </c>
      <c r="B461" s="14" t="s">
        <v>652</v>
      </c>
      <c r="C461" s="14" t="s">
        <v>653</v>
      </c>
      <c r="D461" s="20" t="s">
        <v>65</v>
      </c>
      <c r="E461" s="20">
        <v>6</v>
      </c>
      <c r="F461" s="20" t="s">
        <v>429</v>
      </c>
      <c r="G461" s="20">
        <v>60</v>
      </c>
      <c r="H461" s="20">
        <v>52</v>
      </c>
      <c r="I461" s="14" t="s">
        <v>786</v>
      </c>
      <c r="J461" s="14" t="s">
        <v>787</v>
      </c>
      <c r="L461" s="40" t="s">
        <v>2658</v>
      </c>
      <c r="N461" s="24" t="s">
        <v>2646</v>
      </c>
      <c r="O461" s="20" t="s">
        <v>90</v>
      </c>
      <c r="P461" s="14" t="s">
        <v>2764</v>
      </c>
      <c r="S461" s="20">
        <f t="shared" si="50"/>
      </c>
      <c r="T461" s="20" t="str">
        <f t="shared" si="49"/>
        <v>wp</v>
      </c>
      <c r="U461" s="20">
        <f t="shared" si="51"/>
      </c>
      <c r="V461" s="20">
        <f t="shared" si="52"/>
      </c>
      <c r="W461" s="20" t="str">
        <f t="shared" si="53"/>
        <v>Radio Spec</v>
      </c>
      <c r="X461" s="20">
        <f t="shared" si="54"/>
      </c>
      <c r="Y461" s="51">
        <v>40493</v>
      </c>
      <c r="Z461" s="174" t="str">
        <f t="shared" si="55"/>
        <v>Seibert/Van Wyk</v>
      </c>
    </row>
    <row r="462" spans="1:28" ht="25.5">
      <c r="A462" s="148">
        <v>461</v>
      </c>
      <c r="B462" s="149" t="s">
        <v>652</v>
      </c>
      <c r="C462" s="149" t="s">
        <v>653</v>
      </c>
      <c r="D462" s="148" t="s">
        <v>65</v>
      </c>
      <c r="E462" s="148">
        <v>6</v>
      </c>
      <c r="F462" s="148" t="s">
        <v>510</v>
      </c>
      <c r="G462" s="148">
        <v>62</v>
      </c>
      <c r="H462" s="148">
        <v>11</v>
      </c>
      <c r="I462" s="149" t="s">
        <v>788</v>
      </c>
      <c r="J462" s="149" t="s">
        <v>663</v>
      </c>
      <c r="K462" s="149" t="s">
        <v>2685</v>
      </c>
      <c r="L462" s="146" t="s">
        <v>2653</v>
      </c>
      <c r="M462" s="147">
        <v>40522</v>
      </c>
      <c r="N462" s="150" t="s">
        <v>2646</v>
      </c>
      <c r="O462" s="148" t="s">
        <v>90</v>
      </c>
      <c r="P462" s="151" t="s">
        <v>2764</v>
      </c>
      <c r="Q462" s="152"/>
      <c r="R462" s="151"/>
      <c r="S462" s="148">
        <f t="shared" si="50"/>
      </c>
      <c r="T462" s="148" t="str">
        <f t="shared" si="49"/>
        <v>Z</v>
      </c>
      <c r="U462" s="148" t="str">
        <f t="shared" si="51"/>
        <v>Radio Spec</v>
      </c>
      <c r="V462" s="148">
        <f t="shared" si="52"/>
      </c>
      <c r="W462" s="148">
        <f t="shared" si="53"/>
      </c>
      <c r="X462" s="148">
        <f t="shared" si="54"/>
      </c>
      <c r="Y462" s="147">
        <v>40493</v>
      </c>
      <c r="Z462" s="175">
        <f t="shared" si="55"/>
      </c>
      <c r="AB462" s="20" t="s">
        <v>3044</v>
      </c>
    </row>
    <row r="463" spans="1:26" ht="114.75">
      <c r="A463" s="20">
        <v>462</v>
      </c>
      <c r="B463" s="14" t="s">
        <v>652</v>
      </c>
      <c r="C463" s="14" t="s">
        <v>653</v>
      </c>
      <c r="D463" s="20" t="s">
        <v>65</v>
      </c>
      <c r="E463" s="20">
        <v>6</v>
      </c>
      <c r="F463" s="20" t="s">
        <v>789</v>
      </c>
      <c r="G463" s="20">
        <v>63</v>
      </c>
      <c r="H463" s="20">
        <v>4</v>
      </c>
      <c r="I463" s="14" t="s">
        <v>790</v>
      </c>
      <c r="J463" s="14" t="s">
        <v>663</v>
      </c>
      <c r="K463" s="14" t="s">
        <v>3081</v>
      </c>
      <c r="L463" s="40" t="s">
        <v>2610</v>
      </c>
      <c r="M463" s="51">
        <v>40561</v>
      </c>
      <c r="N463" s="24" t="s">
        <v>2630</v>
      </c>
      <c r="O463" s="20" t="s">
        <v>90</v>
      </c>
      <c r="P463" s="44" t="s">
        <v>2721</v>
      </c>
      <c r="S463" s="20">
        <f t="shared" si="50"/>
      </c>
      <c r="T463" s="20" t="str">
        <f aca="true" t="shared" si="56" ref="T463:T526">IF(OR(D463="T",D463="G"),L463,"")</f>
        <v>AP</v>
      </c>
      <c r="U463" s="20" t="str">
        <f t="shared" si="51"/>
        <v>FEC</v>
      </c>
      <c r="V463" s="20">
        <f t="shared" si="52"/>
      </c>
      <c r="W463" s="20">
        <f t="shared" si="53"/>
      </c>
      <c r="X463" s="20">
        <f t="shared" si="54"/>
      </c>
      <c r="Y463" s="51">
        <v>40492</v>
      </c>
      <c r="Z463" s="177">
        <f t="shared" si="55"/>
      </c>
    </row>
    <row r="464" spans="1:27" ht="102">
      <c r="A464" s="20">
        <v>463</v>
      </c>
      <c r="B464" s="14" t="s">
        <v>652</v>
      </c>
      <c r="C464" s="14" t="s">
        <v>653</v>
      </c>
      <c r="D464" s="20" t="s">
        <v>65</v>
      </c>
      <c r="E464" s="20">
        <v>6</v>
      </c>
      <c r="F464" s="20" t="s">
        <v>513</v>
      </c>
      <c r="G464" s="20">
        <v>68</v>
      </c>
      <c r="H464" s="20">
        <v>12</v>
      </c>
      <c r="I464" s="14" t="s">
        <v>791</v>
      </c>
      <c r="J464" s="14" t="s">
        <v>663</v>
      </c>
      <c r="K464" s="14" t="s">
        <v>2849</v>
      </c>
      <c r="L464" s="40" t="s">
        <v>2658</v>
      </c>
      <c r="N464" s="22" t="s">
        <v>2643</v>
      </c>
      <c r="O464" s="20" t="s">
        <v>90</v>
      </c>
      <c r="P464" s="14" t="s">
        <v>2663</v>
      </c>
      <c r="S464" s="20">
        <f t="shared" si="50"/>
      </c>
      <c r="T464" s="20" t="str">
        <f t="shared" si="56"/>
        <v>wp</v>
      </c>
      <c r="U464" s="20">
        <f t="shared" si="51"/>
      </c>
      <c r="V464" s="20">
        <f t="shared" si="52"/>
      </c>
      <c r="W464" s="20" t="str">
        <f t="shared" si="53"/>
        <v>Mode Switch</v>
      </c>
      <c r="X464" s="20">
        <f t="shared" si="54"/>
      </c>
      <c r="Y464" s="51">
        <v>40492</v>
      </c>
      <c r="Z464" s="174" t="str">
        <f t="shared" si="55"/>
        <v>Chang</v>
      </c>
      <c r="AA464" s="44" t="s">
        <v>2828</v>
      </c>
    </row>
    <row r="465" spans="1:26" ht="25.5">
      <c r="A465" s="20">
        <v>464</v>
      </c>
      <c r="B465" s="14" t="s">
        <v>652</v>
      </c>
      <c r="C465" s="14" t="s">
        <v>653</v>
      </c>
      <c r="D465" s="20" t="s">
        <v>66</v>
      </c>
      <c r="E465" s="20">
        <v>6</v>
      </c>
      <c r="F465" s="20" t="s">
        <v>513</v>
      </c>
      <c r="G465" s="20">
        <v>68</v>
      </c>
      <c r="H465" s="20">
        <v>23</v>
      </c>
      <c r="I465" s="14" t="s">
        <v>792</v>
      </c>
      <c r="J465" s="14" t="s">
        <v>710</v>
      </c>
      <c r="N465" s="24"/>
      <c r="O465" s="20" t="s">
        <v>90</v>
      </c>
      <c r="P465" s="44"/>
      <c r="S465" s="20">
        <f t="shared" si="50"/>
        <v>0</v>
      </c>
      <c r="T465" s="20">
        <f t="shared" si="56"/>
      </c>
      <c r="U465" s="20">
        <f t="shared" si="51"/>
      </c>
      <c r="V465" s="20">
        <f t="shared" si="52"/>
      </c>
      <c r="W465" s="20">
        <f t="shared" si="53"/>
      </c>
      <c r="X465" s="20">
        <f t="shared" si="54"/>
      </c>
      <c r="Y465" s="45"/>
      <c r="Z465" s="174">
        <f t="shared" si="55"/>
      </c>
    </row>
    <row r="466" spans="1:27" ht="38.25">
      <c r="A466" s="20">
        <v>465</v>
      </c>
      <c r="B466" s="14" t="s">
        <v>652</v>
      </c>
      <c r="C466" s="14" t="s">
        <v>653</v>
      </c>
      <c r="D466" s="20" t="s">
        <v>65</v>
      </c>
      <c r="E466" s="20">
        <v>6</v>
      </c>
      <c r="F466" s="20" t="s">
        <v>793</v>
      </c>
      <c r="G466" s="20">
        <v>70</v>
      </c>
      <c r="H466" s="20">
        <v>15</v>
      </c>
      <c r="I466" s="14" t="s">
        <v>794</v>
      </c>
      <c r="J466" s="14" t="s">
        <v>795</v>
      </c>
      <c r="K466" s="13" t="s">
        <v>2818</v>
      </c>
      <c r="L466" s="40" t="s">
        <v>2658</v>
      </c>
      <c r="M466" s="52"/>
      <c r="N466" s="24" t="s">
        <v>2646</v>
      </c>
      <c r="O466" s="20" t="s">
        <v>90</v>
      </c>
      <c r="P466" s="14" t="s">
        <v>2764</v>
      </c>
      <c r="S466" s="20">
        <f t="shared" si="50"/>
      </c>
      <c r="T466" s="20" t="str">
        <f t="shared" si="56"/>
        <v>wp</v>
      </c>
      <c r="U466" s="20">
        <f t="shared" si="51"/>
      </c>
      <c r="V466" s="20">
        <f t="shared" si="52"/>
      </c>
      <c r="W466" s="20" t="str">
        <f t="shared" si="53"/>
        <v>Radio Spec</v>
      </c>
      <c r="X466" s="20">
        <f t="shared" si="54"/>
      </c>
      <c r="Y466" s="51">
        <v>40493</v>
      </c>
      <c r="Z466" s="174" t="str">
        <f t="shared" si="55"/>
        <v>Seibert/Van Wyk</v>
      </c>
      <c r="AA466" s="44" t="s">
        <v>2817</v>
      </c>
    </row>
    <row r="467" spans="1:28" ht="38.25">
      <c r="A467" s="20">
        <v>466</v>
      </c>
      <c r="B467" s="14" t="s">
        <v>652</v>
      </c>
      <c r="C467" s="14" t="s">
        <v>653</v>
      </c>
      <c r="D467" s="20" t="s">
        <v>65</v>
      </c>
      <c r="E467" s="20">
        <v>6</v>
      </c>
      <c r="F467" s="20" t="s">
        <v>796</v>
      </c>
      <c r="G467" s="20">
        <v>70</v>
      </c>
      <c r="H467" s="20">
        <v>28</v>
      </c>
      <c r="I467" s="14" t="s">
        <v>797</v>
      </c>
      <c r="J467" s="14" t="s">
        <v>798</v>
      </c>
      <c r="K467" s="14" t="s">
        <v>3104</v>
      </c>
      <c r="L467" s="40" t="s">
        <v>2649</v>
      </c>
      <c r="M467" s="51">
        <v>40561</v>
      </c>
      <c r="N467" s="24" t="s">
        <v>2646</v>
      </c>
      <c r="O467" s="20" t="s">
        <v>90</v>
      </c>
      <c r="P467" s="44" t="s">
        <v>2764</v>
      </c>
      <c r="S467" s="20">
        <f t="shared" si="50"/>
      </c>
      <c r="T467" s="20" t="str">
        <f t="shared" si="56"/>
        <v>A</v>
      </c>
      <c r="U467" s="20" t="str">
        <f t="shared" si="51"/>
        <v>Radio Spec</v>
      </c>
      <c r="V467" s="20">
        <f t="shared" si="52"/>
      </c>
      <c r="W467" s="20">
        <f t="shared" si="53"/>
      </c>
      <c r="X467" s="20">
        <f t="shared" si="54"/>
      </c>
      <c r="Y467" s="51">
        <v>40493</v>
      </c>
      <c r="Z467" s="174">
        <f t="shared" si="55"/>
      </c>
      <c r="AB467" s="20" t="s">
        <v>3044</v>
      </c>
    </row>
    <row r="468" spans="1:28" ht="38.25">
      <c r="A468" s="20">
        <v>467</v>
      </c>
      <c r="B468" s="14" t="s">
        <v>652</v>
      </c>
      <c r="C468" s="14" t="s">
        <v>653</v>
      </c>
      <c r="D468" s="20" t="s">
        <v>65</v>
      </c>
      <c r="E468" s="20">
        <v>6</v>
      </c>
      <c r="F468" s="20" t="s">
        <v>796</v>
      </c>
      <c r="G468" s="20">
        <v>70</v>
      </c>
      <c r="H468" s="20">
        <v>38</v>
      </c>
      <c r="I468" s="14" t="s">
        <v>770</v>
      </c>
      <c r="J468" s="14" t="s">
        <v>771</v>
      </c>
      <c r="K468" s="14" t="s">
        <v>3103</v>
      </c>
      <c r="L468" s="40" t="s">
        <v>2610</v>
      </c>
      <c r="M468" s="51">
        <v>40561</v>
      </c>
      <c r="N468" s="24" t="s">
        <v>2646</v>
      </c>
      <c r="O468" s="20" t="s">
        <v>90</v>
      </c>
      <c r="P468" s="44" t="s">
        <v>2764</v>
      </c>
      <c r="S468" s="20">
        <f t="shared" si="50"/>
      </c>
      <c r="T468" s="20" t="str">
        <f t="shared" si="56"/>
        <v>AP</v>
      </c>
      <c r="U468" s="20" t="str">
        <f t="shared" si="51"/>
        <v>Radio Spec</v>
      </c>
      <c r="V468" s="20">
        <f t="shared" si="52"/>
      </c>
      <c r="W468" s="20">
        <f t="shared" si="53"/>
      </c>
      <c r="X468" s="20">
        <f t="shared" si="54"/>
      </c>
      <c r="Y468" s="51">
        <v>40493</v>
      </c>
      <c r="Z468" s="174">
        <f t="shared" si="55"/>
      </c>
      <c r="AB468" s="20" t="s">
        <v>3044</v>
      </c>
    </row>
    <row r="469" spans="1:28" ht="38.25">
      <c r="A469" s="20">
        <v>468</v>
      </c>
      <c r="B469" s="14" t="s">
        <v>652</v>
      </c>
      <c r="C469" s="14" t="s">
        <v>653</v>
      </c>
      <c r="D469" s="20" t="s">
        <v>65</v>
      </c>
      <c r="E469" s="20">
        <v>6</v>
      </c>
      <c r="F469" s="20" t="s">
        <v>799</v>
      </c>
      <c r="G469" s="20">
        <v>70</v>
      </c>
      <c r="H469" s="20">
        <v>54</v>
      </c>
      <c r="I469" s="14" t="s">
        <v>800</v>
      </c>
      <c r="J469" s="14" t="s">
        <v>801</v>
      </c>
      <c r="K469" s="14" t="s">
        <v>3104</v>
      </c>
      <c r="L469" s="40" t="s">
        <v>2649</v>
      </c>
      <c r="M469" s="51">
        <v>40561</v>
      </c>
      <c r="N469" s="24" t="s">
        <v>2646</v>
      </c>
      <c r="O469" s="20" t="s">
        <v>90</v>
      </c>
      <c r="P469" s="44" t="s">
        <v>2764</v>
      </c>
      <c r="S469" s="20">
        <f t="shared" si="50"/>
      </c>
      <c r="T469" s="20" t="str">
        <f t="shared" si="56"/>
        <v>A</v>
      </c>
      <c r="U469" s="20" t="str">
        <f t="shared" si="51"/>
        <v>Radio Spec</v>
      </c>
      <c r="V469" s="20">
        <f t="shared" si="52"/>
      </c>
      <c r="W469" s="20">
        <f t="shared" si="53"/>
      </c>
      <c r="X469" s="20">
        <f t="shared" si="54"/>
      </c>
      <c r="Y469" s="51">
        <v>40493</v>
      </c>
      <c r="Z469" s="174">
        <f t="shared" si="55"/>
      </c>
      <c r="AB469" s="20" t="s">
        <v>3044</v>
      </c>
    </row>
    <row r="470" spans="1:26" ht="229.5">
      <c r="A470" s="20">
        <v>469</v>
      </c>
      <c r="B470" s="14" t="s">
        <v>652</v>
      </c>
      <c r="C470" s="14" t="s">
        <v>653</v>
      </c>
      <c r="D470" s="20" t="s">
        <v>65</v>
      </c>
      <c r="E470" s="20">
        <v>7</v>
      </c>
      <c r="F470" s="20" t="s">
        <v>321</v>
      </c>
      <c r="G470" s="20">
        <v>131</v>
      </c>
      <c r="H470" s="84">
        <v>21</v>
      </c>
      <c r="I470" s="14" t="s">
        <v>802</v>
      </c>
      <c r="J470" s="14" t="s">
        <v>803</v>
      </c>
      <c r="K470" s="14" t="s">
        <v>2684</v>
      </c>
      <c r="L470" s="40" t="s">
        <v>2649</v>
      </c>
      <c r="M470" s="51">
        <v>40561</v>
      </c>
      <c r="N470" s="22" t="s">
        <v>2614</v>
      </c>
      <c r="O470" s="20" t="s">
        <v>90</v>
      </c>
      <c r="P470" s="44"/>
      <c r="S470" s="20">
        <f t="shared" si="50"/>
      </c>
      <c r="T470" s="20" t="str">
        <f t="shared" si="56"/>
        <v>A</v>
      </c>
      <c r="U470" s="20" t="str">
        <f t="shared" si="51"/>
        <v>MAC</v>
      </c>
      <c r="V470" s="20">
        <f t="shared" si="52"/>
      </c>
      <c r="W470" s="20">
        <f t="shared" si="53"/>
      </c>
      <c r="X470" s="20">
        <f t="shared" si="54"/>
      </c>
      <c r="Z470" s="174">
        <f t="shared" si="55"/>
      </c>
    </row>
    <row r="471" spans="1:26" ht="153">
      <c r="A471" s="20">
        <v>470</v>
      </c>
      <c r="B471" s="14" t="s">
        <v>652</v>
      </c>
      <c r="C471" s="14" t="s">
        <v>653</v>
      </c>
      <c r="D471" s="20" t="s">
        <v>65</v>
      </c>
      <c r="E471" s="20">
        <v>7</v>
      </c>
      <c r="F471" s="20" t="s">
        <v>194</v>
      </c>
      <c r="G471" s="20">
        <v>134</v>
      </c>
      <c r="H471" s="84">
        <v>10</v>
      </c>
      <c r="I471" s="14" t="s">
        <v>804</v>
      </c>
      <c r="J471" s="14" t="s">
        <v>805</v>
      </c>
      <c r="L471" s="40" t="s">
        <v>2658</v>
      </c>
      <c r="N471" s="22" t="s">
        <v>3072</v>
      </c>
      <c r="O471" s="20" t="s">
        <v>90</v>
      </c>
      <c r="P471" s="14" t="s">
        <v>2671</v>
      </c>
      <c r="S471" s="20">
        <f t="shared" si="50"/>
      </c>
      <c r="T471" s="20" t="str">
        <f t="shared" si="56"/>
        <v>wp</v>
      </c>
      <c r="U471" s="20">
        <f t="shared" si="51"/>
      </c>
      <c r="V471" s="20">
        <f t="shared" si="52"/>
      </c>
      <c r="W471" s="20" t="str">
        <f t="shared" si="53"/>
        <v>Delayed ACK</v>
      </c>
      <c r="X471" s="20">
        <f t="shared" si="54"/>
      </c>
      <c r="Z471" s="174" t="str">
        <f t="shared" si="55"/>
        <v>Rolfe</v>
      </c>
    </row>
    <row r="472" spans="1:26" ht="51">
      <c r="A472" s="148">
        <v>471</v>
      </c>
      <c r="B472" s="149" t="s">
        <v>652</v>
      </c>
      <c r="C472" s="149" t="s">
        <v>653</v>
      </c>
      <c r="D472" s="148" t="s">
        <v>65</v>
      </c>
      <c r="E472" s="148" t="s">
        <v>328</v>
      </c>
      <c r="F472" s="148" t="s">
        <v>329</v>
      </c>
      <c r="G472" s="148">
        <v>138</v>
      </c>
      <c r="H472" s="106">
        <v>14</v>
      </c>
      <c r="I472" s="149" t="s">
        <v>806</v>
      </c>
      <c r="J472" s="149" t="s">
        <v>807</v>
      </c>
      <c r="K472" s="149" t="s">
        <v>2714</v>
      </c>
      <c r="L472" s="146" t="s">
        <v>2647</v>
      </c>
      <c r="M472" s="147">
        <v>40491</v>
      </c>
      <c r="N472" s="150" t="s">
        <v>2631</v>
      </c>
      <c r="O472" s="148" t="s">
        <v>90</v>
      </c>
      <c r="P472" s="151"/>
      <c r="Q472" s="152"/>
      <c r="R472" s="151"/>
      <c r="S472" s="148">
        <f t="shared" si="50"/>
      </c>
      <c r="T472" s="148" t="str">
        <f t="shared" si="56"/>
        <v>R</v>
      </c>
      <c r="U472" s="148" t="str">
        <f t="shared" si="51"/>
        <v>Preamble</v>
      </c>
      <c r="V472" s="148">
        <f t="shared" si="52"/>
      </c>
      <c r="W472" s="148">
        <f t="shared" si="53"/>
      </c>
      <c r="X472" s="148">
        <f t="shared" si="54"/>
      </c>
      <c r="Y472" s="147"/>
      <c r="Z472" s="175">
        <f t="shared" si="55"/>
      </c>
    </row>
    <row r="473" spans="1:27" ht="127.5">
      <c r="A473" s="20">
        <v>472</v>
      </c>
      <c r="B473" s="14" t="s">
        <v>652</v>
      </c>
      <c r="C473" s="14" t="s">
        <v>653</v>
      </c>
      <c r="D473" s="20" t="s">
        <v>65</v>
      </c>
      <c r="E473" s="20" t="s">
        <v>328</v>
      </c>
      <c r="F473" s="20" t="s">
        <v>329</v>
      </c>
      <c r="G473" s="20">
        <v>138</v>
      </c>
      <c r="H473" s="84">
        <v>14</v>
      </c>
      <c r="I473" s="14" t="s">
        <v>808</v>
      </c>
      <c r="J473" s="14" t="s">
        <v>809</v>
      </c>
      <c r="K473" s="14" t="s">
        <v>2858</v>
      </c>
      <c r="L473" s="40" t="s">
        <v>2658</v>
      </c>
      <c r="N473" s="22" t="s">
        <v>2643</v>
      </c>
      <c r="O473" s="20" t="s">
        <v>90</v>
      </c>
      <c r="P473" s="14" t="s">
        <v>2663</v>
      </c>
      <c r="S473" s="20">
        <f t="shared" si="50"/>
      </c>
      <c r="T473" s="20" t="str">
        <f t="shared" si="56"/>
        <v>wp</v>
      </c>
      <c r="U473" s="20">
        <f t="shared" si="51"/>
      </c>
      <c r="V473" s="20">
        <f t="shared" si="52"/>
      </c>
      <c r="W473" s="20" t="str">
        <f t="shared" si="53"/>
        <v>Mode Switch</v>
      </c>
      <c r="X473" s="20">
        <f t="shared" si="54"/>
      </c>
      <c r="Y473" s="51">
        <v>40492</v>
      </c>
      <c r="Z473" s="174" t="str">
        <f t="shared" si="55"/>
        <v>Chang</v>
      </c>
      <c r="AA473" s="44" t="s">
        <v>2828</v>
      </c>
    </row>
    <row r="474" spans="1:26" ht="229.5">
      <c r="A474" s="20">
        <v>473</v>
      </c>
      <c r="B474" s="14" t="s">
        <v>652</v>
      </c>
      <c r="C474" s="14" t="s">
        <v>653</v>
      </c>
      <c r="D474" s="20" t="s">
        <v>65</v>
      </c>
      <c r="E474" s="20" t="s">
        <v>328</v>
      </c>
      <c r="F474" s="20" t="s">
        <v>332</v>
      </c>
      <c r="G474" s="20">
        <v>138</v>
      </c>
      <c r="H474" s="84">
        <v>30</v>
      </c>
      <c r="I474" s="14" t="s">
        <v>810</v>
      </c>
      <c r="J474" s="14" t="s">
        <v>811</v>
      </c>
      <c r="L474" s="40" t="s">
        <v>2658</v>
      </c>
      <c r="N474" s="22" t="s">
        <v>3066</v>
      </c>
      <c r="O474" s="20" t="s">
        <v>90</v>
      </c>
      <c r="P474" s="14" t="s">
        <v>3067</v>
      </c>
      <c r="S474" s="20">
        <f t="shared" si="50"/>
      </c>
      <c r="T474" s="20" t="str">
        <f t="shared" si="56"/>
        <v>wp</v>
      </c>
      <c r="U474" s="20">
        <f t="shared" si="51"/>
      </c>
      <c r="V474" s="20">
        <f t="shared" si="52"/>
      </c>
      <c r="W474" s="20" t="str">
        <f t="shared" si="53"/>
        <v>PICS</v>
      </c>
      <c r="X474" s="20">
        <f t="shared" si="54"/>
      </c>
      <c r="Z474" s="174" t="str">
        <f t="shared" si="55"/>
        <v>Shah</v>
      </c>
    </row>
    <row r="475" spans="1:26" ht="51">
      <c r="A475" s="20">
        <v>474</v>
      </c>
      <c r="B475" s="14" t="s">
        <v>652</v>
      </c>
      <c r="C475" s="14" t="s">
        <v>653</v>
      </c>
      <c r="D475" s="20" t="s">
        <v>65</v>
      </c>
      <c r="E475" s="20" t="s">
        <v>328</v>
      </c>
      <c r="F475" s="20" t="s">
        <v>332</v>
      </c>
      <c r="G475" s="20">
        <v>138</v>
      </c>
      <c r="H475" s="84">
        <v>34</v>
      </c>
      <c r="I475" s="14" t="s">
        <v>812</v>
      </c>
      <c r="J475" s="14" t="s">
        <v>813</v>
      </c>
      <c r="K475" s="14" t="s">
        <v>3133</v>
      </c>
      <c r="L475" s="40" t="s">
        <v>2610</v>
      </c>
      <c r="M475" s="51">
        <v>40561</v>
      </c>
      <c r="N475" s="22" t="s">
        <v>3066</v>
      </c>
      <c r="O475" s="20" t="s">
        <v>90</v>
      </c>
      <c r="P475" s="14" t="s">
        <v>3067</v>
      </c>
      <c r="S475" s="20">
        <f t="shared" si="50"/>
      </c>
      <c r="T475" s="20" t="str">
        <f t="shared" si="56"/>
        <v>AP</v>
      </c>
      <c r="U475" s="20" t="str">
        <f t="shared" si="51"/>
        <v>PICS</v>
      </c>
      <c r="V475" s="20">
        <f t="shared" si="52"/>
      </c>
      <c r="W475" s="20">
        <f t="shared" si="53"/>
      </c>
      <c r="X475" s="20">
        <f t="shared" si="54"/>
      </c>
      <c r="Z475" s="174">
        <f t="shared" si="55"/>
      </c>
    </row>
    <row r="476" spans="1:26" ht="102">
      <c r="A476" s="20">
        <v>475</v>
      </c>
      <c r="B476" s="14" t="s">
        <v>652</v>
      </c>
      <c r="C476" s="14" t="s">
        <v>653</v>
      </c>
      <c r="D476" s="20" t="s">
        <v>65</v>
      </c>
      <c r="E476" s="20" t="s">
        <v>328</v>
      </c>
      <c r="F476" s="20" t="s">
        <v>332</v>
      </c>
      <c r="G476" s="20">
        <v>138</v>
      </c>
      <c r="H476" s="84">
        <v>40</v>
      </c>
      <c r="I476" s="14" t="s">
        <v>814</v>
      </c>
      <c r="J476" s="14" t="s">
        <v>815</v>
      </c>
      <c r="K476" s="14" t="s">
        <v>3131</v>
      </c>
      <c r="L476" s="40" t="s">
        <v>2610</v>
      </c>
      <c r="M476" s="51">
        <v>40561</v>
      </c>
      <c r="N476" s="22" t="s">
        <v>3066</v>
      </c>
      <c r="O476" s="20" t="s">
        <v>90</v>
      </c>
      <c r="P476" s="14" t="s">
        <v>3067</v>
      </c>
      <c r="S476" s="20">
        <f t="shared" si="50"/>
      </c>
      <c r="T476" s="20" t="str">
        <f t="shared" si="56"/>
        <v>AP</v>
      </c>
      <c r="U476" s="20" t="str">
        <f t="shared" si="51"/>
        <v>PICS</v>
      </c>
      <c r="V476" s="20">
        <f t="shared" si="52"/>
      </c>
      <c r="W476" s="20">
        <f t="shared" si="53"/>
      </c>
      <c r="X476" s="20">
        <f t="shared" si="54"/>
      </c>
      <c r="Z476" s="174">
        <f t="shared" si="55"/>
      </c>
    </row>
    <row r="477" spans="1:26" ht="51">
      <c r="A477" s="20">
        <v>476</v>
      </c>
      <c r="B477" s="14" t="s">
        <v>652</v>
      </c>
      <c r="C477" s="14" t="s">
        <v>653</v>
      </c>
      <c r="D477" s="20" t="s">
        <v>65</v>
      </c>
      <c r="E477" s="20" t="s">
        <v>328</v>
      </c>
      <c r="F477" s="20" t="s">
        <v>332</v>
      </c>
      <c r="G477" s="20">
        <v>138</v>
      </c>
      <c r="H477" s="84">
        <v>47</v>
      </c>
      <c r="I477" s="14" t="s">
        <v>816</v>
      </c>
      <c r="J477" s="14" t="s">
        <v>817</v>
      </c>
      <c r="K477" s="14" t="s">
        <v>3134</v>
      </c>
      <c r="L477" s="40" t="s">
        <v>2610</v>
      </c>
      <c r="M477" s="51">
        <v>40561</v>
      </c>
      <c r="N477" s="22" t="s">
        <v>3066</v>
      </c>
      <c r="O477" s="20" t="s">
        <v>90</v>
      </c>
      <c r="P477" s="14" t="s">
        <v>3067</v>
      </c>
      <c r="S477" s="20">
        <f t="shared" si="50"/>
      </c>
      <c r="T477" s="20" t="str">
        <f t="shared" si="56"/>
        <v>AP</v>
      </c>
      <c r="U477" s="20" t="str">
        <f t="shared" si="51"/>
        <v>PICS</v>
      </c>
      <c r="V477" s="20">
        <f t="shared" si="52"/>
      </c>
      <c r="W477" s="20">
        <f t="shared" si="53"/>
      </c>
      <c r="X477" s="20">
        <f t="shared" si="54"/>
      </c>
      <c r="Z477" s="174">
        <f t="shared" si="55"/>
      </c>
    </row>
    <row r="478" spans="1:26" ht="76.5">
      <c r="A478" s="20">
        <v>477</v>
      </c>
      <c r="B478" s="14" t="s">
        <v>652</v>
      </c>
      <c r="C478" s="14" t="s">
        <v>653</v>
      </c>
      <c r="D478" s="20" t="s">
        <v>65</v>
      </c>
      <c r="E478" s="20" t="s">
        <v>328</v>
      </c>
      <c r="F478" s="20" t="s">
        <v>332</v>
      </c>
      <c r="G478" s="20">
        <v>139</v>
      </c>
      <c r="H478" s="84">
        <v>32</v>
      </c>
      <c r="I478" s="14" t="s">
        <v>818</v>
      </c>
      <c r="J478" s="14" t="s">
        <v>819</v>
      </c>
      <c r="K478" s="14" t="s">
        <v>3135</v>
      </c>
      <c r="L478" s="40" t="s">
        <v>2610</v>
      </c>
      <c r="M478" s="51">
        <v>40561</v>
      </c>
      <c r="N478" s="22" t="s">
        <v>3066</v>
      </c>
      <c r="O478" s="20" t="s">
        <v>90</v>
      </c>
      <c r="P478" s="14" t="s">
        <v>3067</v>
      </c>
      <c r="S478" s="20">
        <f t="shared" si="50"/>
      </c>
      <c r="T478" s="20" t="str">
        <f t="shared" si="56"/>
        <v>AP</v>
      </c>
      <c r="U478" s="20" t="str">
        <f t="shared" si="51"/>
        <v>PICS</v>
      </c>
      <c r="V478" s="20">
        <f t="shared" si="52"/>
      </c>
      <c r="W478" s="20">
        <f t="shared" si="53"/>
      </c>
      <c r="X478" s="20">
        <f t="shared" si="54"/>
      </c>
      <c r="Z478" s="174">
        <f t="shared" si="55"/>
      </c>
    </row>
    <row r="479" spans="1:27" ht="369.75">
      <c r="A479" s="148">
        <v>478</v>
      </c>
      <c r="B479" s="149" t="s">
        <v>820</v>
      </c>
      <c r="C479" s="149" t="s">
        <v>821</v>
      </c>
      <c r="D479" s="148" t="s">
        <v>419</v>
      </c>
      <c r="E479" s="148">
        <v>6</v>
      </c>
      <c r="F479" s="148" t="s">
        <v>133</v>
      </c>
      <c r="G479" s="148">
        <v>16</v>
      </c>
      <c r="H479" s="148">
        <v>15</v>
      </c>
      <c r="I479" s="149" t="s">
        <v>822</v>
      </c>
      <c r="J479" s="149" t="s">
        <v>823</v>
      </c>
      <c r="K479" s="149" t="s">
        <v>2827</v>
      </c>
      <c r="L479" s="146" t="s">
        <v>2610</v>
      </c>
      <c r="M479" s="147">
        <v>40493</v>
      </c>
      <c r="N479" s="150" t="s">
        <v>2643</v>
      </c>
      <c r="O479" s="148" t="s">
        <v>646</v>
      </c>
      <c r="P479" s="151" t="s">
        <v>2663</v>
      </c>
      <c r="Q479" s="152"/>
      <c r="R479" s="151"/>
      <c r="S479" s="148">
        <f t="shared" si="50"/>
      </c>
      <c r="T479" s="148" t="str">
        <f t="shared" si="56"/>
        <v>AP</v>
      </c>
      <c r="U479" s="148" t="str">
        <f t="shared" si="51"/>
        <v>Mode Switch</v>
      </c>
      <c r="V479" s="148">
        <f t="shared" si="52"/>
      </c>
      <c r="W479" s="148">
        <f t="shared" si="53"/>
      </c>
      <c r="X479" s="148">
        <f t="shared" si="54"/>
      </c>
      <c r="Y479" s="147">
        <v>40492</v>
      </c>
      <c r="Z479" s="175">
        <f t="shared" si="55"/>
      </c>
      <c r="AA479" s="44" t="s">
        <v>2828</v>
      </c>
    </row>
    <row r="480" spans="1:26" ht="409.5">
      <c r="A480" s="148">
        <v>479</v>
      </c>
      <c r="B480" s="149" t="s">
        <v>820</v>
      </c>
      <c r="C480" s="149" t="s">
        <v>821</v>
      </c>
      <c r="D480" s="148" t="s">
        <v>419</v>
      </c>
      <c r="E480" s="148">
        <v>6</v>
      </c>
      <c r="F480" s="148" t="s">
        <v>687</v>
      </c>
      <c r="G480" s="148">
        <v>20</v>
      </c>
      <c r="H480" s="148">
        <v>1</v>
      </c>
      <c r="I480" s="149" t="s">
        <v>825</v>
      </c>
      <c r="J480" s="149" t="s">
        <v>826</v>
      </c>
      <c r="K480" s="149" t="s">
        <v>2701</v>
      </c>
      <c r="L480" s="146" t="s">
        <v>2610</v>
      </c>
      <c r="M480" s="147">
        <v>40491</v>
      </c>
      <c r="N480" s="150" t="s">
        <v>2613</v>
      </c>
      <c r="O480" s="148"/>
      <c r="P480" s="151"/>
      <c r="Q480" s="152"/>
      <c r="R480" s="151"/>
      <c r="S480" s="148">
        <f t="shared" si="50"/>
      </c>
      <c r="T480" s="148" t="str">
        <f t="shared" si="56"/>
        <v>AP</v>
      </c>
      <c r="U480" s="148" t="str">
        <f t="shared" si="51"/>
        <v>Modulation</v>
      </c>
      <c r="V480" s="148">
        <f t="shared" si="52"/>
      </c>
      <c r="W480" s="148">
        <f t="shared" si="53"/>
      </c>
      <c r="X480" s="148">
        <f t="shared" si="54"/>
      </c>
      <c r="Y480" s="147"/>
      <c r="Z480" s="175">
        <f t="shared" si="55"/>
      </c>
    </row>
    <row r="481" spans="1:26" ht="51">
      <c r="A481" s="148">
        <v>480</v>
      </c>
      <c r="B481" s="149" t="s">
        <v>820</v>
      </c>
      <c r="C481" s="149" t="s">
        <v>821</v>
      </c>
      <c r="D481" s="148" t="s">
        <v>419</v>
      </c>
      <c r="E481" s="148">
        <v>6</v>
      </c>
      <c r="F481" s="148" t="s">
        <v>827</v>
      </c>
      <c r="G481" s="148">
        <v>20</v>
      </c>
      <c r="H481" s="148">
        <v>1</v>
      </c>
      <c r="I481" s="149" t="s">
        <v>828</v>
      </c>
      <c r="J481" s="149" t="s">
        <v>829</v>
      </c>
      <c r="K481" s="149" t="s">
        <v>2701</v>
      </c>
      <c r="L481" s="146" t="s">
        <v>2610</v>
      </c>
      <c r="M481" s="147">
        <v>40491</v>
      </c>
      <c r="N481" s="150" t="s">
        <v>2621</v>
      </c>
      <c r="O481" s="148"/>
      <c r="P481" s="151"/>
      <c r="Q481" s="152"/>
      <c r="R481" s="151"/>
      <c r="S481" s="148">
        <f t="shared" si="50"/>
      </c>
      <c r="T481" s="148" t="str">
        <f t="shared" si="56"/>
        <v>AP</v>
      </c>
      <c r="U481" s="148" t="str">
        <f t="shared" si="51"/>
        <v>Easy</v>
      </c>
      <c r="V481" s="148">
        <f t="shared" si="52"/>
      </c>
      <c r="W481" s="148">
        <f t="shared" si="53"/>
      </c>
      <c r="X481" s="148">
        <f t="shared" si="54"/>
      </c>
      <c r="Y481" s="147"/>
      <c r="Z481" s="175">
        <f t="shared" si="55"/>
      </c>
    </row>
    <row r="482" spans="1:26" ht="25.5">
      <c r="A482" s="20">
        <v>481</v>
      </c>
      <c r="B482" s="14" t="s">
        <v>820</v>
      </c>
      <c r="C482" s="14" t="s">
        <v>821</v>
      </c>
      <c r="D482" s="20" t="s">
        <v>66</v>
      </c>
      <c r="E482" s="20">
        <v>6</v>
      </c>
      <c r="F482" s="20" t="s">
        <v>513</v>
      </c>
      <c r="G482" s="20">
        <v>68</v>
      </c>
      <c r="H482" s="20">
        <v>8</v>
      </c>
      <c r="I482" s="14" t="s">
        <v>830</v>
      </c>
      <c r="J482" s="14" t="s">
        <v>831</v>
      </c>
      <c r="N482" s="24"/>
      <c r="P482" s="44"/>
      <c r="S482" s="20">
        <f t="shared" si="50"/>
        <v>0</v>
      </c>
      <c r="T482" s="20">
        <f t="shared" si="56"/>
      </c>
      <c r="U482" s="20">
        <f t="shared" si="51"/>
      </c>
      <c r="V482" s="20">
        <f t="shared" si="52"/>
      </c>
      <c r="W482" s="20">
        <f t="shared" si="53"/>
      </c>
      <c r="X482" s="20">
        <f t="shared" si="54"/>
      </c>
      <c r="Y482" s="45"/>
      <c r="Z482" s="174">
        <f t="shared" si="55"/>
      </c>
    </row>
    <row r="483" spans="1:27" ht="306">
      <c r="A483" s="20">
        <v>482</v>
      </c>
      <c r="B483" s="14" t="s">
        <v>820</v>
      </c>
      <c r="C483" s="14" t="s">
        <v>821</v>
      </c>
      <c r="D483" s="20" t="s">
        <v>419</v>
      </c>
      <c r="E483" s="20">
        <v>6</v>
      </c>
      <c r="F483" s="20" t="s">
        <v>104</v>
      </c>
      <c r="G483" s="20">
        <v>39</v>
      </c>
      <c r="H483" s="20">
        <v>35</v>
      </c>
      <c r="I483" s="14" t="s">
        <v>832</v>
      </c>
      <c r="J483" s="14" t="s">
        <v>833</v>
      </c>
      <c r="K483" s="14" t="s">
        <v>2836</v>
      </c>
      <c r="L483" s="40" t="s">
        <v>2658</v>
      </c>
      <c r="N483" s="22" t="s">
        <v>2643</v>
      </c>
      <c r="P483" s="14" t="s">
        <v>2663</v>
      </c>
      <c r="S483" s="20">
        <f t="shared" si="50"/>
      </c>
      <c r="T483" s="20" t="str">
        <f t="shared" si="56"/>
        <v>wp</v>
      </c>
      <c r="U483" s="20">
        <f t="shared" si="51"/>
      </c>
      <c r="V483" s="20">
        <f t="shared" si="52"/>
      </c>
      <c r="W483" s="20" t="str">
        <f t="shared" si="53"/>
        <v>Mode Switch</v>
      </c>
      <c r="X483" s="20">
        <f t="shared" si="54"/>
      </c>
      <c r="Y483" s="51">
        <v>40492</v>
      </c>
      <c r="Z483" s="174" t="str">
        <f t="shared" si="55"/>
        <v>Chang</v>
      </c>
      <c r="AA483" s="44" t="s">
        <v>2828</v>
      </c>
    </row>
    <row r="484" spans="1:27" ht="267.75">
      <c r="A484" s="20">
        <v>483</v>
      </c>
      <c r="B484" s="14" t="s">
        <v>820</v>
      </c>
      <c r="C484" s="14" t="s">
        <v>821</v>
      </c>
      <c r="D484" s="20" t="s">
        <v>419</v>
      </c>
      <c r="E484" s="20">
        <v>6</v>
      </c>
      <c r="F484" s="20" t="s">
        <v>513</v>
      </c>
      <c r="G484" s="20">
        <v>68</v>
      </c>
      <c r="H484" s="20">
        <v>21</v>
      </c>
      <c r="I484" s="14" t="s">
        <v>834</v>
      </c>
      <c r="J484" s="14" t="s">
        <v>835</v>
      </c>
      <c r="K484" s="14" t="s">
        <v>2854</v>
      </c>
      <c r="L484" s="40" t="s">
        <v>2658</v>
      </c>
      <c r="N484" s="22" t="s">
        <v>2643</v>
      </c>
      <c r="P484" s="14" t="s">
        <v>2663</v>
      </c>
      <c r="S484" s="20">
        <f t="shared" si="50"/>
      </c>
      <c r="T484" s="20" t="str">
        <f t="shared" si="56"/>
        <v>wp</v>
      </c>
      <c r="U484" s="20">
        <f t="shared" si="51"/>
      </c>
      <c r="V484" s="20">
        <f t="shared" si="52"/>
      </c>
      <c r="W484" s="20" t="str">
        <f t="shared" si="53"/>
        <v>Mode Switch</v>
      </c>
      <c r="X484" s="20">
        <f t="shared" si="54"/>
      </c>
      <c r="Y484" s="51">
        <v>40492</v>
      </c>
      <c r="Z484" s="174" t="str">
        <f t="shared" si="55"/>
        <v>Chang</v>
      </c>
      <c r="AA484" s="44" t="s">
        <v>2828</v>
      </c>
    </row>
    <row r="485" spans="1:28" ht="51">
      <c r="A485" s="20">
        <v>484</v>
      </c>
      <c r="B485" s="14" t="s">
        <v>820</v>
      </c>
      <c r="C485" s="14" t="s">
        <v>821</v>
      </c>
      <c r="D485" s="20" t="s">
        <v>419</v>
      </c>
      <c r="E485" s="20">
        <v>6</v>
      </c>
      <c r="F485" s="20" t="s">
        <v>151</v>
      </c>
      <c r="G485" s="20">
        <v>69</v>
      </c>
      <c r="I485" s="14" t="s">
        <v>836</v>
      </c>
      <c r="J485" s="14" t="s">
        <v>837</v>
      </c>
      <c r="K485" s="14" t="s">
        <v>3103</v>
      </c>
      <c r="L485" s="40" t="s">
        <v>2610</v>
      </c>
      <c r="M485" s="51">
        <v>40561</v>
      </c>
      <c r="N485" s="24" t="s">
        <v>2646</v>
      </c>
      <c r="P485" s="44" t="s">
        <v>2764</v>
      </c>
      <c r="S485" s="20">
        <f t="shared" si="50"/>
      </c>
      <c r="T485" s="20" t="str">
        <f t="shared" si="56"/>
        <v>AP</v>
      </c>
      <c r="U485" s="20" t="str">
        <f t="shared" si="51"/>
        <v>Radio Spec</v>
      </c>
      <c r="V485" s="20">
        <f t="shared" si="52"/>
      </c>
      <c r="W485" s="20">
        <f t="shared" si="53"/>
      </c>
      <c r="X485" s="20">
        <f t="shared" si="54"/>
      </c>
      <c r="Y485" s="51">
        <v>40493</v>
      </c>
      <c r="Z485" s="174">
        <f t="shared" si="55"/>
      </c>
      <c r="AB485" s="20" t="s">
        <v>3044</v>
      </c>
    </row>
    <row r="486" spans="1:26" ht="102">
      <c r="A486" s="20">
        <v>485</v>
      </c>
      <c r="B486" s="14" t="s">
        <v>820</v>
      </c>
      <c r="C486" s="14" t="s">
        <v>821</v>
      </c>
      <c r="D486" s="20" t="s">
        <v>419</v>
      </c>
      <c r="E486" s="20">
        <v>7</v>
      </c>
      <c r="F486" s="20" t="s">
        <v>838</v>
      </c>
      <c r="G486" s="20">
        <v>70</v>
      </c>
      <c r="I486" s="14" t="s">
        <v>839</v>
      </c>
      <c r="J486" s="14" t="s">
        <v>840</v>
      </c>
      <c r="L486" s="40" t="s">
        <v>2658</v>
      </c>
      <c r="N486" s="24" t="s">
        <v>2646</v>
      </c>
      <c r="P486" s="14" t="s">
        <v>2764</v>
      </c>
      <c r="S486" s="20">
        <f t="shared" si="50"/>
      </c>
      <c r="T486" s="20" t="str">
        <f t="shared" si="56"/>
        <v>wp</v>
      </c>
      <c r="U486" s="20">
        <f t="shared" si="51"/>
      </c>
      <c r="V486" s="20">
        <f t="shared" si="52"/>
      </c>
      <c r="W486" s="20" t="str">
        <f t="shared" si="53"/>
        <v>Radio Spec</v>
      </c>
      <c r="X486" s="20">
        <f t="shared" si="54"/>
      </c>
      <c r="Y486" s="51">
        <v>40493</v>
      </c>
      <c r="Z486" s="174" t="str">
        <f t="shared" si="55"/>
        <v>Seibert/Van Wyk</v>
      </c>
    </row>
    <row r="487" spans="1:26" ht="76.5">
      <c r="A487" s="20">
        <v>486</v>
      </c>
      <c r="B487" s="14" t="s">
        <v>820</v>
      </c>
      <c r="C487" s="14" t="s">
        <v>821</v>
      </c>
      <c r="D487" s="20" t="s">
        <v>419</v>
      </c>
      <c r="E487" s="20">
        <v>6</v>
      </c>
      <c r="F487" s="20" t="s">
        <v>429</v>
      </c>
      <c r="G487" s="20">
        <v>61</v>
      </c>
      <c r="H487" s="20">
        <v>23</v>
      </c>
      <c r="I487" s="14" t="s">
        <v>841</v>
      </c>
      <c r="J487" s="14" t="s">
        <v>842</v>
      </c>
      <c r="K487" s="14" t="s">
        <v>3097</v>
      </c>
      <c r="L487" s="41" t="s">
        <v>2610</v>
      </c>
      <c r="M487" s="52">
        <v>40561</v>
      </c>
      <c r="N487" s="24" t="s">
        <v>2617</v>
      </c>
      <c r="P487" s="14" t="s">
        <v>2663</v>
      </c>
      <c r="S487" s="20">
        <f t="shared" si="50"/>
      </c>
      <c r="T487" s="20" t="str">
        <f t="shared" si="56"/>
        <v>AP</v>
      </c>
      <c r="U487" s="20" t="str">
        <f t="shared" si="51"/>
        <v>FSK</v>
      </c>
      <c r="V487" s="20">
        <f t="shared" si="52"/>
      </c>
      <c r="W487" s="20">
        <f t="shared" si="53"/>
      </c>
      <c r="X487" s="20">
        <f t="shared" si="54"/>
      </c>
      <c r="Z487" s="174">
        <f t="shared" si="55"/>
      </c>
    </row>
    <row r="488" spans="1:26" ht="89.25">
      <c r="A488" s="20">
        <v>487</v>
      </c>
      <c r="B488" s="14" t="s">
        <v>820</v>
      </c>
      <c r="C488" s="14" t="s">
        <v>821</v>
      </c>
      <c r="D488" s="20" t="s">
        <v>419</v>
      </c>
      <c r="E488" s="20">
        <v>7</v>
      </c>
      <c r="F488" s="20" t="s">
        <v>510</v>
      </c>
      <c r="G488" s="20">
        <v>61</v>
      </c>
      <c r="H488" s="20">
        <v>23</v>
      </c>
      <c r="I488" s="14" t="s">
        <v>843</v>
      </c>
      <c r="J488" s="14" t="s">
        <v>842</v>
      </c>
      <c r="K488" s="14" t="s">
        <v>3097</v>
      </c>
      <c r="L488" s="41" t="s">
        <v>2610</v>
      </c>
      <c r="M488" s="52">
        <v>40561</v>
      </c>
      <c r="N488" s="24" t="s">
        <v>2617</v>
      </c>
      <c r="P488" s="14" t="s">
        <v>2663</v>
      </c>
      <c r="S488" s="20">
        <f t="shared" si="50"/>
      </c>
      <c r="T488" s="20" t="str">
        <f t="shared" si="56"/>
        <v>AP</v>
      </c>
      <c r="U488" s="20" t="str">
        <f t="shared" si="51"/>
        <v>FSK</v>
      </c>
      <c r="V488" s="20">
        <f t="shared" si="52"/>
      </c>
      <c r="W488" s="20">
        <f t="shared" si="53"/>
      </c>
      <c r="X488" s="20">
        <f t="shared" si="54"/>
      </c>
      <c r="Z488" s="174">
        <f t="shared" si="55"/>
      </c>
    </row>
    <row r="489" spans="1:26" ht="76.5">
      <c r="A489" s="20">
        <v>488</v>
      </c>
      <c r="B489" s="14" t="s">
        <v>820</v>
      </c>
      <c r="C489" s="14" t="s">
        <v>821</v>
      </c>
      <c r="D489" s="20" t="s">
        <v>419</v>
      </c>
      <c r="E489" s="20">
        <v>7</v>
      </c>
      <c r="F489" s="20" t="s">
        <v>510</v>
      </c>
      <c r="G489" s="20">
        <v>62</v>
      </c>
      <c r="H489" s="20">
        <v>6</v>
      </c>
      <c r="I489" s="14" t="s">
        <v>844</v>
      </c>
      <c r="J489" s="14" t="s">
        <v>842</v>
      </c>
      <c r="K489" s="14" t="s">
        <v>3097</v>
      </c>
      <c r="L489" s="41" t="s">
        <v>2610</v>
      </c>
      <c r="M489" s="52">
        <v>40561</v>
      </c>
      <c r="N489" s="24" t="s">
        <v>2617</v>
      </c>
      <c r="P489" s="14" t="s">
        <v>2663</v>
      </c>
      <c r="S489" s="20">
        <f t="shared" si="50"/>
      </c>
      <c r="T489" s="20" t="str">
        <f t="shared" si="56"/>
        <v>AP</v>
      </c>
      <c r="U489" s="20" t="str">
        <f t="shared" si="51"/>
        <v>FSK</v>
      </c>
      <c r="V489" s="20">
        <f t="shared" si="52"/>
      </c>
      <c r="W489" s="20">
        <f t="shared" si="53"/>
      </c>
      <c r="X489" s="20">
        <f t="shared" si="54"/>
      </c>
      <c r="Z489" s="174">
        <f t="shared" si="55"/>
      </c>
    </row>
    <row r="490" spans="1:26" ht="102">
      <c r="A490" s="148">
        <v>489</v>
      </c>
      <c r="B490" s="149" t="s">
        <v>845</v>
      </c>
      <c r="C490" s="149" t="s">
        <v>846</v>
      </c>
      <c r="D490" s="148" t="s">
        <v>847</v>
      </c>
      <c r="E490" s="148">
        <v>5</v>
      </c>
      <c r="F490" s="148">
        <v>5.1</v>
      </c>
      <c r="G490" s="148">
        <v>7</v>
      </c>
      <c r="H490" s="148">
        <v>31</v>
      </c>
      <c r="I490" s="149" t="s">
        <v>848</v>
      </c>
      <c r="J490" s="149" t="s">
        <v>849</v>
      </c>
      <c r="K490" s="149" t="s">
        <v>2692</v>
      </c>
      <c r="L490" s="146" t="s">
        <v>2610</v>
      </c>
      <c r="M490" s="147">
        <v>40491</v>
      </c>
      <c r="N490" s="150"/>
      <c r="O490" s="148"/>
      <c r="P490" s="151"/>
      <c r="Q490" s="152"/>
      <c r="R490" s="151"/>
      <c r="S490" s="148" t="str">
        <f t="shared" si="50"/>
        <v>AP</v>
      </c>
      <c r="T490" s="148">
        <f t="shared" si="56"/>
      </c>
      <c r="U490" s="148">
        <f t="shared" si="51"/>
      </c>
      <c r="V490" s="148">
        <f t="shared" si="52"/>
      </c>
      <c r="W490" s="148">
        <f t="shared" si="53"/>
      </c>
      <c r="X490" s="148">
        <f t="shared" si="54"/>
      </c>
      <c r="Y490" s="152"/>
      <c r="Z490" s="175">
        <f t="shared" si="55"/>
      </c>
    </row>
    <row r="491" spans="1:26" ht="38.25">
      <c r="A491" s="148">
        <v>490</v>
      </c>
      <c r="B491" s="149" t="s">
        <v>845</v>
      </c>
      <c r="C491" s="149" t="s">
        <v>846</v>
      </c>
      <c r="D491" s="148" t="s">
        <v>850</v>
      </c>
      <c r="E491" s="148">
        <v>5</v>
      </c>
      <c r="F491" s="148" t="s">
        <v>851</v>
      </c>
      <c r="G491" s="148">
        <v>9</v>
      </c>
      <c r="H491" s="148">
        <v>35</v>
      </c>
      <c r="I491" s="149" t="s">
        <v>2656</v>
      </c>
      <c r="J491" s="149" t="s">
        <v>853</v>
      </c>
      <c r="K491" s="149" t="s">
        <v>2679</v>
      </c>
      <c r="L491" s="146" t="s">
        <v>2610</v>
      </c>
      <c r="M491" s="147">
        <v>40490</v>
      </c>
      <c r="N491" s="150" t="s">
        <v>2638</v>
      </c>
      <c r="O491" s="148"/>
      <c r="P491" s="151"/>
      <c r="Q491" s="152"/>
      <c r="R491" s="151"/>
      <c r="S491" s="148">
        <f t="shared" si="50"/>
      </c>
      <c r="T491" s="148" t="str">
        <f t="shared" si="56"/>
        <v>AP</v>
      </c>
      <c r="U491" s="148" t="str">
        <f t="shared" si="51"/>
        <v>Frame Format</v>
      </c>
      <c r="V491" s="148">
        <f t="shared" si="52"/>
      </c>
      <c r="W491" s="148">
        <f t="shared" si="53"/>
      </c>
      <c r="X491" s="148">
        <f t="shared" si="54"/>
      </c>
      <c r="Y491" s="147"/>
      <c r="Z491" s="175">
        <f t="shared" si="55"/>
      </c>
    </row>
    <row r="492" spans="1:26" ht="38.25">
      <c r="A492" s="148">
        <v>491</v>
      </c>
      <c r="B492" s="149" t="s">
        <v>845</v>
      </c>
      <c r="C492" s="149" t="s">
        <v>846</v>
      </c>
      <c r="D492" s="148" t="s">
        <v>847</v>
      </c>
      <c r="E492" s="148">
        <v>5</v>
      </c>
      <c r="F492" s="148" t="s">
        <v>851</v>
      </c>
      <c r="G492" s="148">
        <v>9</v>
      </c>
      <c r="H492" s="148">
        <v>35</v>
      </c>
      <c r="I492" s="149" t="s">
        <v>854</v>
      </c>
      <c r="J492" s="149" t="s">
        <v>855</v>
      </c>
      <c r="K492" s="164" t="s">
        <v>2679</v>
      </c>
      <c r="L492" s="146" t="s">
        <v>2610</v>
      </c>
      <c r="M492" s="147">
        <v>40491</v>
      </c>
      <c r="N492" s="150"/>
      <c r="O492" s="148"/>
      <c r="P492" s="151"/>
      <c r="Q492" s="152"/>
      <c r="R492" s="151"/>
      <c r="S492" s="148" t="str">
        <f t="shared" si="50"/>
        <v>AP</v>
      </c>
      <c r="T492" s="148">
        <f t="shared" si="56"/>
      </c>
      <c r="U492" s="148">
        <f t="shared" si="51"/>
      </c>
      <c r="V492" s="148">
        <f t="shared" si="52"/>
      </c>
      <c r="W492" s="148">
        <f t="shared" si="53"/>
      </c>
      <c r="X492" s="148">
        <f t="shared" si="54"/>
      </c>
      <c r="Y492" s="152"/>
      <c r="Z492" s="175">
        <f t="shared" si="55"/>
      </c>
    </row>
    <row r="493" spans="1:26" ht="51">
      <c r="A493" s="148">
        <v>492</v>
      </c>
      <c r="B493" s="149" t="s">
        <v>845</v>
      </c>
      <c r="C493" s="149" t="s">
        <v>846</v>
      </c>
      <c r="D493" s="148" t="s">
        <v>850</v>
      </c>
      <c r="E493" s="148">
        <v>5</v>
      </c>
      <c r="F493" s="148" t="s">
        <v>851</v>
      </c>
      <c r="G493" s="148">
        <v>9</v>
      </c>
      <c r="H493" s="148">
        <v>46</v>
      </c>
      <c r="I493" s="149" t="s">
        <v>856</v>
      </c>
      <c r="J493" s="149" t="s">
        <v>857</v>
      </c>
      <c r="K493" s="149" t="s">
        <v>2679</v>
      </c>
      <c r="L493" s="146" t="s">
        <v>2610</v>
      </c>
      <c r="M493" s="147">
        <v>40490</v>
      </c>
      <c r="N493" s="150" t="s">
        <v>2638</v>
      </c>
      <c r="O493" s="148"/>
      <c r="P493" s="151"/>
      <c r="Q493" s="152"/>
      <c r="R493" s="151"/>
      <c r="S493" s="148">
        <f t="shared" si="50"/>
      </c>
      <c r="T493" s="148" t="str">
        <f t="shared" si="56"/>
        <v>AP</v>
      </c>
      <c r="U493" s="148" t="str">
        <f t="shared" si="51"/>
        <v>Frame Format</v>
      </c>
      <c r="V493" s="148">
        <f t="shared" si="52"/>
      </c>
      <c r="W493" s="148">
        <f t="shared" si="53"/>
      </c>
      <c r="X493" s="148">
        <f t="shared" si="54"/>
      </c>
      <c r="Y493" s="147"/>
      <c r="Z493" s="175">
        <f t="shared" si="55"/>
      </c>
    </row>
    <row r="494" spans="1:26" ht="38.25">
      <c r="A494" s="148">
        <v>493</v>
      </c>
      <c r="B494" s="149" t="s">
        <v>845</v>
      </c>
      <c r="C494" s="149" t="s">
        <v>846</v>
      </c>
      <c r="D494" s="148" t="s">
        <v>850</v>
      </c>
      <c r="E494" s="148">
        <v>5</v>
      </c>
      <c r="F494" s="148" t="s">
        <v>858</v>
      </c>
      <c r="G494" s="148">
        <v>11</v>
      </c>
      <c r="H494" s="148">
        <v>10</v>
      </c>
      <c r="I494" s="149" t="s">
        <v>852</v>
      </c>
      <c r="J494" s="149" t="s">
        <v>859</v>
      </c>
      <c r="K494" s="149" t="s">
        <v>2679</v>
      </c>
      <c r="L494" s="146" t="s">
        <v>2610</v>
      </c>
      <c r="M494" s="147">
        <v>40490</v>
      </c>
      <c r="N494" s="150" t="s">
        <v>2638</v>
      </c>
      <c r="O494" s="148"/>
      <c r="P494" s="151"/>
      <c r="Q494" s="152"/>
      <c r="R494" s="151"/>
      <c r="S494" s="148">
        <f t="shared" si="50"/>
      </c>
      <c r="T494" s="148" t="str">
        <f t="shared" si="56"/>
        <v>AP</v>
      </c>
      <c r="U494" s="148" t="str">
        <f t="shared" si="51"/>
        <v>Frame Format</v>
      </c>
      <c r="V494" s="148">
        <f t="shared" si="52"/>
      </c>
      <c r="W494" s="148">
        <f t="shared" si="53"/>
      </c>
      <c r="X494" s="148">
        <f t="shared" si="54"/>
      </c>
      <c r="Y494" s="147"/>
      <c r="Z494" s="175">
        <f t="shared" si="55"/>
      </c>
    </row>
    <row r="495" spans="1:26" ht="102">
      <c r="A495" s="20">
        <v>494</v>
      </c>
      <c r="B495" s="14" t="s">
        <v>845</v>
      </c>
      <c r="C495" s="14" t="s">
        <v>846</v>
      </c>
      <c r="D495" s="20" t="s">
        <v>850</v>
      </c>
      <c r="E495" s="20">
        <v>7</v>
      </c>
      <c r="F495" s="20" t="s">
        <v>860</v>
      </c>
      <c r="G495" s="20">
        <v>109</v>
      </c>
      <c r="H495" s="20">
        <v>7</v>
      </c>
      <c r="I495" s="14" t="s">
        <v>861</v>
      </c>
      <c r="J495" s="14" t="s">
        <v>862</v>
      </c>
      <c r="K495" s="14" t="s">
        <v>3078</v>
      </c>
      <c r="L495" s="40" t="s">
        <v>2610</v>
      </c>
      <c r="M495" s="51">
        <v>40561</v>
      </c>
      <c r="N495" s="24" t="s">
        <v>3076</v>
      </c>
      <c r="P495" s="44" t="s">
        <v>3028</v>
      </c>
      <c r="S495" s="20">
        <f t="shared" si="50"/>
      </c>
      <c r="T495" s="20" t="str">
        <f t="shared" si="56"/>
        <v>AP</v>
      </c>
      <c r="U495" s="20" t="str">
        <f t="shared" si="51"/>
        <v>MCPS-Data</v>
      </c>
      <c r="V495" s="20">
        <f t="shared" si="52"/>
      </c>
      <c r="W495" s="20">
        <f t="shared" si="53"/>
      </c>
      <c r="X495" s="20">
        <f t="shared" si="54"/>
      </c>
      <c r="Z495" s="174">
        <f t="shared" si="55"/>
      </c>
    </row>
    <row r="496" spans="1:28" ht="51">
      <c r="A496" s="20">
        <v>495</v>
      </c>
      <c r="B496" s="14" t="s">
        <v>845</v>
      </c>
      <c r="C496" s="14" t="s">
        <v>846</v>
      </c>
      <c r="D496" s="20" t="s">
        <v>850</v>
      </c>
      <c r="E496" s="20">
        <v>7</v>
      </c>
      <c r="F496" s="20" t="s">
        <v>863</v>
      </c>
      <c r="G496" s="20">
        <v>109</v>
      </c>
      <c r="H496" s="20">
        <v>22</v>
      </c>
      <c r="I496" s="14" t="s">
        <v>864</v>
      </c>
      <c r="J496" s="14" t="s">
        <v>865</v>
      </c>
      <c r="K496" s="14" t="s">
        <v>3109</v>
      </c>
      <c r="L496" s="40" t="s">
        <v>2610</v>
      </c>
      <c r="M496" s="51">
        <v>40561</v>
      </c>
      <c r="N496" s="24" t="s">
        <v>2619</v>
      </c>
      <c r="P496" s="44"/>
      <c r="S496" s="20">
        <f t="shared" si="50"/>
      </c>
      <c r="T496" s="20" t="str">
        <f t="shared" si="56"/>
        <v>AP</v>
      </c>
      <c r="U496" s="20" t="str">
        <f t="shared" si="51"/>
        <v>MPM</v>
      </c>
      <c r="V496" s="20">
        <f t="shared" si="52"/>
      </c>
      <c r="W496" s="20">
        <f t="shared" si="53"/>
      </c>
      <c r="X496" s="20">
        <f t="shared" si="54"/>
      </c>
      <c r="Z496" s="174">
        <f t="shared" si="55"/>
      </c>
      <c r="AA496" s="44" t="s">
        <v>2813</v>
      </c>
      <c r="AB496" s="20" t="s">
        <v>3025</v>
      </c>
    </row>
    <row r="497" spans="1:28" ht="63.75">
      <c r="A497" s="20">
        <v>496</v>
      </c>
      <c r="B497" s="14" t="s">
        <v>845</v>
      </c>
      <c r="C497" s="14" t="s">
        <v>846</v>
      </c>
      <c r="D497" s="20" t="s">
        <v>847</v>
      </c>
      <c r="E497" s="20">
        <v>7</v>
      </c>
      <c r="F497" s="20" t="s">
        <v>866</v>
      </c>
      <c r="G497" s="20">
        <v>112</v>
      </c>
      <c r="H497" s="20">
        <v>3</v>
      </c>
      <c r="I497" s="14" t="s">
        <v>867</v>
      </c>
      <c r="J497" s="14" t="s">
        <v>868</v>
      </c>
      <c r="K497" s="14" t="s">
        <v>3109</v>
      </c>
      <c r="L497" s="40" t="s">
        <v>2610</v>
      </c>
      <c r="M497" s="51">
        <v>40561</v>
      </c>
      <c r="N497" s="24"/>
      <c r="P497" s="44"/>
      <c r="S497" s="20" t="str">
        <f t="shared" si="50"/>
        <v>AP</v>
      </c>
      <c r="T497" s="20">
        <f t="shared" si="56"/>
      </c>
      <c r="U497" s="20">
        <f t="shared" si="51"/>
      </c>
      <c r="V497" s="20">
        <f t="shared" si="52"/>
      </c>
      <c r="W497" s="20">
        <f t="shared" si="53"/>
      </c>
      <c r="X497" s="20">
        <f t="shared" si="54"/>
      </c>
      <c r="Y497" s="45"/>
      <c r="Z497" s="174">
        <f t="shared" si="55"/>
      </c>
      <c r="AA497" s="44" t="s">
        <v>3027</v>
      </c>
      <c r="AB497" s="20" t="s">
        <v>3025</v>
      </c>
    </row>
    <row r="498" spans="1:28" ht="76.5">
      <c r="A498" s="20">
        <v>497</v>
      </c>
      <c r="B498" s="14" t="s">
        <v>845</v>
      </c>
      <c r="C498" s="14" t="s">
        <v>846</v>
      </c>
      <c r="D498" s="20" t="s">
        <v>847</v>
      </c>
      <c r="E498" s="20">
        <v>7</v>
      </c>
      <c r="F498" s="20" t="s">
        <v>866</v>
      </c>
      <c r="G498" s="20">
        <v>112</v>
      </c>
      <c r="H498" s="20">
        <v>14</v>
      </c>
      <c r="I498" s="14" t="s">
        <v>869</v>
      </c>
      <c r="J498" s="14" t="s">
        <v>870</v>
      </c>
      <c r="K498" s="14" t="s">
        <v>3109</v>
      </c>
      <c r="L498" s="40" t="s">
        <v>2610</v>
      </c>
      <c r="M498" s="51">
        <v>40561</v>
      </c>
      <c r="N498" s="24"/>
      <c r="P498" s="44"/>
      <c r="S498" s="20" t="str">
        <f t="shared" si="50"/>
        <v>AP</v>
      </c>
      <c r="T498" s="20">
        <f t="shared" si="56"/>
      </c>
      <c r="U498" s="20">
        <f t="shared" si="51"/>
      </c>
      <c r="V498" s="20">
        <f t="shared" si="52"/>
      </c>
      <c r="W498" s="20">
        <f t="shared" si="53"/>
      </c>
      <c r="X498" s="20">
        <f t="shared" si="54"/>
      </c>
      <c r="Y498" s="45"/>
      <c r="Z498" s="174">
        <f t="shared" si="55"/>
      </c>
      <c r="AA498" s="44" t="s">
        <v>2813</v>
      </c>
      <c r="AB498" s="20" t="s">
        <v>3025</v>
      </c>
    </row>
    <row r="499" spans="1:28" ht="38.25">
      <c r="A499" s="20">
        <v>498</v>
      </c>
      <c r="B499" s="14" t="s">
        <v>845</v>
      </c>
      <c r="C499" s="14" t="s">
        <v>846</v>
      </c>
      <c r="D499" s="20" t="s">
        <v>850</v>
      </c>
      <c r="E499" s="20">
        <v>7</v>
      </c>
      <c r="F499" s="20" t="s">
        <v>871</v>
      </c>
      <c r="G499" s="20">
        <v>114</v>
      </c>
      <c r="H499" s="20">
        <v>40</v>
      </c>
      <c r="I499" s="14" t="s">
        <v>872</v>
      </c>
      <c r="J499" s="14" t="s">
        <v>873</v>
      </c>
      <c r="K499" s="14" t="s">
        <v>3109</v>
      </c>
      <c r="L499" s="40" t="s">
        <v>2610</v>
      </c>
      <c r="M499" s="51">
        <v>40561</v>
      </c>
      <c r="N499" s="24" t="s">
        <v>2619</v>
      </c>
      <c r="P499" s="44"/>
      <c r="S499" s="20">
        <f t="shared" si="50"/>
      </c>
      <c r="T499" s="20" t="str">
        <f t="shared" si="56"/>
        <v>AP</v>
      </c>
      <c r="U499" s="20" t="str">
        <f t="shared" si="51"/>
        <v>MPM</v>
      </c>
      <c r="V499" s="20">
        <f t="shared" si="52"/>
      </c>
      <c r="W499" s="20">
        <f t="shared" si="53"/>
      </c>
      <c r="X499" s="20">
        <f t="shared" si="54"/>
      </c>
      <c r="Z499" s="174">
        <f t="shared" si="55"/>
      </c>
      <c r="AA499" s="44" t="s">
        <v>3027</v>
      </c>
      <c r="AB499" s="20" t="s">
        <v>3025</v>
      </c>
    </row>
    <row r="500" spans="1:27" ht="63.75">
      <c r="A500" s="148">
        <v>499</v>
      </c>
      <c r="B500" s="149" t="s">
        <v>845</v>
      </c>
      <c r="C500" s="149" t="s">
        <v>846</v>
      </c>
      <c r="D500" s="148" t="s">
        <v>850</v>
      </c>
      <c r="E500" s="148">
        <v>7</v>
      </c>
      <c r="F500" s="148" t="s">
        <v>874</v>
      </c>
      <c r="G500" s="148">
        <v>116</v>
      </c>
      <c r="H500" s="148">
        <v>6</v>
      </c>
      <c r="I500" s="149" t="s">
        <v>875</v>
      </c>
      <c r="J500" s="149" t="s">
        <v>865</v>
      </c>
      <c r="K500" s="151" t="s">
        <v>2814</v>
      </c>
      <c r="L500" s="146" t="s">
        <v>2610</v>
      </c>
      <c r="M500" s="116">
        <v>40493</v>
      </c>
      <c r="N500" s="150" t="s">
        <v>2619</v>
      </c>
      <c r="O500" s="148"/>
      <c r="P500" s="151"/>
      <c r="Q500" s="152"/>
      <c r="R500" s="151"/>
      <c r="S500" s="148">
        <f t="shared" si="50"/>
      </c>
      <c r="T500" s="148" t="str">
        <f t="shared" si="56"/>
        <v>AP</v>
      </c>
      <c r="U500" s="148" t="str">
        <f t="shared" si="51"/>
        <v>MPM</v>
      </c>
      <c r="V500" s="148">
        <f t="shared" si="52"/>
      </c>
      <c r="W500" s="148">
        <f t="shared" si="53"/>
      </c>
      <c r="X500" s="148">
        <f t="shared" si="54"/>
      </c>
      <c r="Y500" s="147"/>
      <c r="Z500" s="175">
        <f t="shared" si="55"/>
      </c>
      <c r="AA500" s="44" t="s">
        <v>2813</v>
      </c>
    </row>
    <row r="501" spans="1:27" ht="51">
      <c r="A501" s="148">
        <v>500</v>
      </c>
      <c r="B501" s="149" t="s">
        <v>845</v>
      </c>
      <c r="C501" s="149" t="s">
        <v>846</v>
      </c>
      <c r="D501" s="148" t="s">
        <v>850</v>
      </c>
      <c r="E501" s="148">
        <v>7</v>
      </c>
      <c r="F501" s="148" t="s">
        <v>876</v>
      </c>
      <c r="G501" s="148">
        <v>117</v>
      </c>
      <c r="H501" s="148">
        <v>25</v>
      </c>
      <c r="I501" s="149" t="s">
        <v>877</v>
      </c>
      <c r="J501" s="149" t="s">
        <v>878</v>
      </c>
      <c r="K501" s="151" t="s">
        <v>2814</v>
      </c>
      <c r="L501" s="146" t="s">
        <v>2610</v>
      </c>
      <c r="M501" s="116">
        <v>40493</v>
      </c>
      <c r="N501" s="150" t="s">
        <v>2619</v>
      </c>
      <c r="O501" s="148"/>
      <c r="P501" s="151"/>
      <c r="Q501" s="152"/>
      <c r="R501" s="151"/>
      <c r="S501" s="148">
        <f t="shared" si="50"/>
      </c>
      <c r="T501" s="148" t="str">
        <f t="shared" si="56"/>
        <v>AP</v>
      </c>
      <c r="U501" s="148" t="str">
        <f t="shared" si="51"/>
        <v>MPM</v>
      </c>
      <c r="V501" s="148">
        <f t="shared" si="52"/>
      </c>
      <c r="W501" s="148">
        <f t="shared" si="53"/>
      </c>
      <c r="X501" s="148">
        <f t="shared" si="54"/>
      </c>
      <c r="Y501" s="147"/>
      <c r="Z501" s="175">
        <f t="shared" si="55"/>
      </c>
      <c r="AA501" s="44" t="s">
        <v>2813</v>
      </c>
    </row>
    <row r="502" spans="1:26" ht="25.5">
      <c r="A502" s="20">
        <v>501</v>
      </c>
      <c r="B502" s="14" t="s">
        <v>845</v>
      </c>
      <c r="C502" s="14" t="s">
        <v>846</v>
      </c>
      <c r="D502" s="20" t="s">
        <v>850</v>
      </c>
      <c r="E502" s="20">
        <v>7</v>
      </c>
      <c r="F502" s="20" t="s">
        <v>879</v>
      </c>
      <c r="G502" s="20">
        <v>118</v>
      </c>
      <c r="H502" s="20">
        <v>1</v>
      </c>
      <c r="I502" s="14" t="s">
        <v>880</v>
      </c>
      <c r="J502" s="14" t="s">
        <v>881</v>
      </c>
      <c r="K502" s="14" t="s">
        <v>2684</v>
      </c>
      <c r="L502" s="40" t="s">
        <v>2649</v>
      </c>
      <c r="M502" s="51">
        <v>40561</v>
      </c>
      <c r="N502" s="24" t="s">
        <v>2614</v>
      </c>
      <c r="P502" s="44"/>
      <c r="S502" s="20">
        <f>IF(D502="E",K281,"")</f>
      </c>
      <c r="T502" s="20" t="str">
        <f t="shared" si="56"/>
        <v>A</v>
      </c>
      <c r="U502" s="20" t="str">
        <f t="shared" si="51"/>
        <v>MAC</v>
      </c>
      <c r="V502" s="20">
        <f t="shared" si="52"/>
      </c>
      <c r="W502" s="20">
        <f t="shared" si="53"/>
      </c>
      <c r="X502" s="20">
        <f t="shared" si="54"/>
      </c>
      <c r="Z502" s="174">
        <f t="shared" si="55"/>
      </c>
    </row>
    <row r="503" spans="1:26" ht="38.25">
      <c r="A503" s="20">
        <v>502</v>
      </c>
      <c r="B503" s="14" t="s">
        <v>845</v>
      </c>
      <c r="C503" s="14" t="s">
        <v>846</v>
      </c>
      <c r="D503" s="20" t="s">
        <v>850</v>
      </c>
      <c r="E503" s="20">
        <v>7</v>
      </c>
      <c r="F503" s="20" t="s">
        <v>879</v>
      </c>
      <c r="G503" s="20">
        <v>118</v>
      </c>
      <c r="H503" s="20">
        <v>11</v>
      </c>
      <c r="I503" s="14" t="s">
        <v>852</v>
      </c>
      <c r="J503" s="14" t="s">
        <v>853</v>
      </c>
      <c r="K503" s="14"/>
      <c r="L503" s="40" t="s">
        <v>2658</v>
      </c>
      <c r="N503" s="24" t="s">
        <v>3072</v>
      </c>
      <c r="P503" s="14" t="s">
        <v>2671</v>
      </c>
      <c r="S503" s="20">
        <f aca="true" t="shared" si="57" ref="S503:S566">IF(D503="E",L503,"")</f>
      </c>
      <c r="T503" s="20" t="str">
        <f t="shared" si="56"/>
        <v>wp</v>
      </c>
      <c r="U503" s="20">
        <f t="shared" si="51"/>
      </c>
      <c r="V503" s="20">
        <f t="shared" si="52"/>
      </c>
      <c r="W503" s="20" t="str">
        <f t="shared" si="53"/>
        <v>Delayed ACK</v>
      </c>
      <c r="X503" s="20">
        <f t="shared" si="54"/>
      </c>
      <c r="Z503" s="174" t="str">
        <f t="shared" si="55"/>
        <v>Rolfe</v>
      </c>
    </row>
    <row r="504" spans="1:26" ht="51">
      <c r="A504" s="20">
        <v>503</v>
      </c>
      <c r="B504" s="14" t="s">
        <v>845</v>
      </c>
      <c r="C504" s="14" t="s">
        <v>846</v>
      </c>
      <c r="D504" s="20" t="s">
        <v>847</v>
      </c>
      <c r="E504" s="20">
        <v>7</v>
      </c>
      <c r="F504" s="20" t="s">
        <v>882</v>
      </c>
      <c r="G504" s="20">
        <v>118</v>
      </c>
      <c r="H504" s="20">
        <v>51</v>
      </c>
      <c r="I504" s="14" t="s">
        <v>883</v>
      </c>
      <c r="N504" s="24"/>
      <c r="P504" s="44"/>
      <c r="S504" s="20">
        <f t="shared" si="57"/>
        <v>0</v>
      </c>
      <c r="T504" s="20">
        <f t="shared" si="56"/>
      </c>
      <c r="U504" s="20">
        <f t="shared" si="51"/>
      </c>
      <c r="V504" s="20">
        <f t="shared" si="52"/>
      </c>
      <c r="W504" s="20">
        <f t="shared" si="53"/>
      </c>
      <c r="X504" s="20">
        <f t="shared" si="54"/>
      </c>
      <c r="Y504" s="45"/>
      <c r="Z504" s="174">
        <f t="shared" si="55"/>
      </c>
    </row>
    <row r="505" spans="1:27" ht="63.75">
      <c r="A505" s="148">
        <v>504</v>
      </c>
      <c r="B505" s="149" t="s">
        <v>845</v>
      </c>
      <c r="C505" s="149" t="s">
        <v>846</v>
      </c>
      <c r="D505" s="148" t="s">
        <v>850</v>
      </c>
      <c r="E505" s="148">
        <v>7</v>
      </c>
      <c r="F505" s="148" t="s">
        <v>884</v>
      </c>
      <c r="G505" s="148">
        <v>119</v>
      </c>
      <c r="H505" s="148">
        <v>19</v>
      </c>
      <c r="I505" s="149" t="s">
        <v>875</v>
      </c>
      <c r="J505" s="149" t="s">
        <v>865</v>
      </c>
      <c r="K505" s="151" t="s">
        <v>2814</v>
      </c>
      <c r="L505" s="146" t="s">
        <v>2610</v>
      </c>
      <c r="M505" s="116">
        <v>40493</v>
      </c>
      <c r="N505" s="150" t="s">
        <v>2619</v>
      </c>
      <c r="O505" s="148"/>
      <c r="P505" s="151"/>
      <c r="Q505" s="152"/>
      <c r="R505" s="151"/>
      <c r="S505" s="148">
        <f t="shared" si="57"/>
      </c>
      <c r="T505" s="148" t="str">
        <f t="shared" si="56"/>
        <v>AP</v>
      </c>
      <c r="U505" s="148" t="str">
        <f t="shared" si="51"/>
        <v>MPM</v>
      </c>
      <c r="V505" s="148">
        <f t="shared" si="52"/>
      </c>
      <c r="W505" s="148">
        <f t="shared" si="53"/>
      </c>
      <c r="X505" s="148">
        <f t="shared" si="54"/>
      </c>
      <c r="Y505" s="147"/>
      <c r="Z505" s="175">
        <f t="shared" si="55"/>
      </c>
      <c r="AA505" s="44" t="s">
        <v>2813</v>
      </c>
    </row>
    <row r="506" spans="1:27" ht="89.25">
      <c r="A506" s="148">
        <v>505</v>
      </c>
      <c r="B506" s="149" t="s">
        <v>845</v>
      </c>
      <c r="C506" s="149" t="s">
        <v>846</v>
      </c>
      <c r="D506" s="148" t="s">
        <v>847</v>
      </c>
      <c r="E506" s="148">
        <v>7</v>
      </c>
      <c r="F506" s="148" t="s">
        <v>885</v>
      </c>
      <c r="G506" s="148" t="s">
        <v>80</v>
      </c>
      <c r="H506" s="148"/>
      <c r="I506" s="149" t="s">
        <v>886</v>
      </c>
      <c r="J506" s="149"/>
      <c r="K506" s="151" t="s">
        <v>2814</v>
      </c>
      <c r="L506" s="146" t="s">
        <v>2610</v>
      </c>
      <c r="M506" s="116">
        <v>40493</v>
      </c>
      <c r="N506" s="150"/>
      <c r="O506" s="148"/>
      <c r="P506" s="151"/>
      <c r="Q506" s="152"/>
      <c r="R506" s="151"/>
      <c r="S506" s="148" t="str">
        <f t="shared" si="57"/>
        <v>AP</v>
      </c>
      <c r="T506" s="148">
        <f t="shared" si="56"/>
      </c>
      <c r="U506" s="148">
        <f t="shared" si="51"/>
      </c>
      <c r="V506" s="148">
        <f t="shared" si="52"/>
      </c>
      <c r="W506" s="148">
        <f t="shared" si="53"/>
      </c>
      <c r="X506" s="148">
        <f t="shared" si="54"/>
      </c>
      <c r="Y506" s="152"/>
      <c r="Z506" s="175">
        <f t="shared" si="55"/>
      </c>
      <c r="AA506" s="44" t="s">
        <v>2813</v>
      </c>
    </row>
    <row r="507" spans="1:26" ht="76.5">
      <c r="A507" s="148">
        <v>506</v>
      </c>
      <c r="B507" s="149" t="s">
        <v>2375</v>
      </c>
      <c r="C507" s="149" t="s">
        <v>2376</v>
      </c>
      <c r="D507" s="148" t="s">
        <v>65</v>
      </c>
      <c r="E507" s="148">
        <v>6</v>
      </c>
      <c r="F507" s="148" t="s">
        <v>2377</v>
      </c>
      <c r="G507" s="148">
        <v>15</v>
      </c>
      <c r="H507" s="148">
        <v>35</v>
      </c>
      <c r="I507" s="149" t="s">
        <v>2378</v>
      </c>
      <c r="J507" s="149" t="s">
        <v>2379</v>
      </c>
      <c r="K507" s="149" t="s">
        <v>2720</v>
      </c>
      <c r="L507" s="146" t="s">
        <v>2649</v>
      </c>
      <c r="M507" s="147">
        <v>40491</v>
      </c>
      <c r="N507" s="150" t="s">
        <v>2639</v>
      </c>
      <c r="O507" s="148" t="s">
        <v>388</v>
      </c>
      <c r="P507" s="151"/>
      <c r="Q507" s="152"/>
      <c r="R507" s="151"/>
      <c r="S507" s="148">
        <f t="shared" si="57"/>
      </c>
      <c r="T507" s="148" t="str">
        <f t="shared" si="56"/>
        <v>A</v>
      </c>
      <c r="U507" s="148" t="str">
        <f t="shared" si="51"/>
        <v>Frequency Band</v>
      </c>
      <c r="V507" s="148">
        <f t="shared" si="52"/>
      </c>
      <c r="W507" s="148">
        <f t="shared" si="53"/>
      </c>
      <c r="X507" s="148">
        <f t="shared" si="54"/>
      </c>
      <c r="Y507" s="147"/>
      <c r="Z507" s="175">
        <f t="shared" si="55"/>
      </c>
    </row>
    <row r="508" spans="1:26" ht="89.25">
      <c r="A508" s="148">
        <v>507</v>
      </c>
      <c r="B508" s="149" t="s">
        <v>2375</v>
      </c>
      <c r="C508" s="149" t="s">
        <v>2376</v>
      </c>
      <c r="D508" s="148" t="s">
        <v>66</v>
      </c>
      <c r="E508" s="148">
        <v>6</v>
      </c>
      <c r="F508" s="148" t="s">
        <v>2377</v>
      </c>
      <c r="G508" s="148">
        <v>15</v>
      </c>
      <c r="H508" s="148">
        <v>8</v>
      </c>
      <c r="I508" s="149" t="s">
        <v>2380</v>
      </c>
      <c r="J508" s="149" t="s">
        <v>2381</v>
      </c>
      <c r="K508" s="149" t="s">
        <v>2720</v>
      </c>
      <c r="L508" s="146" t="s">
        <v>2649</v>
      </c>
      <c r="M508" s="147">
        <v>40491</v>
      </c>
      <c r="N508" s="150"/>
      <c r="O508" s="148" t="s">
        <v>388</v>
      </c>
      <c r="P508" s="151"/>
      <c r="Q508" s="152"/>
      <c r="R508" s="151"/>
      <c r="S508" s="148" t="str">
        <f t="shared" si="57"/>
        <v>A</v>
      </c>
      <c r="T508" s="148">
        <f t="shared" si="56"/>
      </c>
      <c r="U508" s="148">
        <f t="shared" si="51"/>
      </c>
      <c r="V508" s="148">
        <f t="shared" si="52"/>
      </c>
      <c r="W508" s="148">
        <f t="shared" si="53"/>
      </c>
      <c r="X508" s="148">
        <f t="shared" si="54"/>
      </c>
      <c r="Y508" s="152"/>
      <c r="Z508" s="175">
        <f t="shared" si="55"/>
      </c>
    </row>
    <row r="509" spans="1:26" ht="63.75">
      <c r="A509" s="148">
        <v>508</v>
      </c>
      <c r="B509" s="149" t="s">
        <v>2375</v>
      </c>
      <c r="C509" s="149" t="s">
        <v>2376</v>
      </c>
      <c r="D509" s="148" t="s">
        <v>66</v>
      </c>
      <c r="E509" s="148">
        <v>6</v>
      </c>
      <c r="F509" s="148" t="s">
        <v>2382</v>
      </c>
      <c r="G509" s="148">
        <v>16</v>
      </c>
      <c r="H509" s="148">
        <v>19</v>
      </c>
      <c r="I509" s="149" t="s">
        <v>2383</v>
      </c>
      <c r="J509" s="149" t="s">
        <v>2384</v>
      </c>
      <c r="K509" s="164" t="s">
        <v>2684</v>
      </c>
      <c r="L509" s="146" t="s">
        <v>2649</v>
      </c>
      <c r="M509" s="147">
        <v>40492</v>
      </c>
      <c r="N509" s="150"/>
      <c r="O509" s="148" t="s">
        <v>388</v>
      </c>
      <c r="P509" s="151"/>
      <c r="Q509" s="152"/>
      <c r="R509" s="151"/>
      <c r="S509" s="148" t="str">
        <f t="shared" si="57"/>
        <v>A</v>
      </c>
      <c r="T509" s="148">
        <f t="shared" si="56"/>
      </c>
      <c r="U509" s="148">
        <f t="shared" si="51"/>
      </c>
      <c r="V509" s="148">
        <f t="shared" si="52"/>
      </c>
      <c r="W509" s="148">
        <f t="shared" si="53"/>
      </c>
      <c r="X509" s="148">
        <f t="shared" si="54"/>
      </c>
      <c r="Y509" s="152"/>
      <c r="Z509" s="175">
        <f t="shared" si="55"/>
      </c>
    </row>
    <row r="510" spans="1:26" ht="38.25">
      <c r="A510" s="148">
        <v>509</v>
      </c>
      <c r="B510" s="149" t="s">
        <v>2375</v>
      </c>
      <c r="C510" s="149" t="s">
        <v>2376</v>
      </c>
      <c r="D510" s="148" t="s">
        <v>65</v>
      </c>
      <c r="E510" s="148">
        <v>6</v>
      </c>
      <c r="F510" s="148" t="s">
        <v>2385</v>
      </c>
      <c r="G510" s="148">
        <v>27</v>
      </c>
      <c r="H510" s="148" t="s">
        <v>2386</v>
      </c>
      <c r="I510" s="149" t="s">
        <v>2387</v>
      </c>
      <c r="J510" s="149" t="s">
        <v>2388</v>
      </c>
      <c r="K510" s="149" t="s">
        <v>2702</v>
      </c>
      <c r="L510" s="146" t="s">
        <v>2610</v>
      </c>
      <c r="M510" s="147">
        <v>40491</v>
      </c>
      <c r="N510" s="150" t="s">
        <v>2625</v>
      </c>
      <c r="O510" s="148" t="s">
        <v>388</v>
      </c>
      <c r="P510" s="151"/>
      <c r="Q510" s="152"/>
      <c r="R510" s="151"/>
      <c r="S510" s="148">
        <f t="shared" si="57"/>
      </c>
      <c r="T510" s="148" t="str">
        <f t="shared" si="56"/>
        <v>AP</v>
      </c>
      <c r="U510" s="148" t="str">
        <f t="shared" si="51"/>
        <v>Channelization</v>
      </c>
      <c r="V510" s="148">
        <f t="shared" si="52"/>
      </c>
      <c r="W510" s="148">
        <f t="shared" si="53"/>
      </c>
      <c r="X510" s="148">
        <f t="shared" si="54"/>
      </c>
      <c r="Y510" s="147"/>
      <c r="Z510" s="175">
        <f t="shared" si="55"/>
      </c>
    </row>
    <row r="511" spans="1:26" ht="38.25">
      <c r="A511" s="20">
        <v>510</v>
      </c>
      <c r="B511" s="13" t="s">
        <v>2375</v>
      </c>
      <c r="C511" s="13" t="s">
        <v>2376</v>
      </c>
      <c r="D511" s="17" t="s">
        <v>65</v>
      </c>
      <c r="E511" s="17">
        <v>6</v>
      </c>
      <c r="F511" s="17" t="s">
        <v>2385</v>
      </c>
      <c r="G511" s="17">
        <v>27</v>
      </c>
      <c r="H511" s="17" t="s">
        <v>2386</v>
      </c>
      <c r="I511" s="13" t="s">
        <v>2389</v>
      </c>
      <c r="J511" s="13" t="s">
        <v>2390</v>
      </c>
      <c r="K511" s="15"/>
      <c r="L511" s="41" t="s">
        <v>2658</v>
      </c>
      <c r="M511" s="52"/>
      <c r="N511" s="24" t="s">
        <v>2625</v>
      </c>
      <c r="O511" s="17" t="s">
        <v>388</v>
      </c>
      <c r="P511" s="13" t="s">
        <v>2669</v>
      </c>
      <c r="Q511" s="48"/>
      <c r="R511" s="47"/>
      <c r="S511" s="20">
        <f t="shared" si="57"/>
      </c>
      <c r="T511" s="20" t="str">
        <f t="shared" si="56"/>
        <v>wp</v>
      </c>
      <c r="U511" s="20">
        <f t="shared" si="51"/>
      </c>
      <c r="V511" s="20">
        <f t="shared" si="52"/>
      </c>
      <c r="W511" s="20" t="str">
        <f t="shared" si="53"/>
        <v>Channelization</v>
      </c>
      <c r="X511" s="20">
        <f t="shared" si="54"/>
      </c>
      <c r="Y511" s="52">
        <v>40492</v>
      </c>
      <c r="Z511" s="174" t="str">
        <f t="shared" si="55"/>
        <v>Schmidl</v>
      </c>
    </row>
    <row r="512" spans="1:26" ht="178.5">
      <c r="A512" s="148">
        <v>511</v>
      </c>
      <c r="B512" s="149" t="s">
        <v>2375</v>
      </c>
      <c r="C512" s="149" t="s">
        <v>2376</v>
      </c>
      <c r="D512" s="148" t="s">
        <v>66</v>
      </c>
      <c r="E512" s="148">
        <v>6</v>
      </c>
      <c r="F512" s="148" t="s">
        <v>2391</v>
      </c>
      <c r="G512" s="148">
        <v>35</v>
      </c>
      <c r="H512" s="148">
        <v>33</v>
      </c>
      <c r="I512" s="149" t="s">
        <v>2392</v>
      </c>
      <c r="J512" s="149" t="s">
        <v>2393</v>
      </c>
      <c r="K512" s="164" t="s">
        <v>2980</v>
      </c>
      <c r="L512" s="146" t="s">
        <v>2610</v>
      </c>
      <c r="M512" s="147">
        <v>40548</v>
      </c>
      <c r="N512" s="150"/>
      <c r="O512" s="148" t="s">
        <v>388</v>
      </c>
      <c r="P512" s="151"/>
      <c r="Q512" s="152"/>
      <c r="R512" s="151"/>
      <c r="S512" s="148" t="str">
        <f t="shared" si="57"/>
        <v>AP</v>
      </c>
      <c r="T512" s="148">
        <f t="shared" si="56"/>
      </c>
      <c r="U512" s="148">
        <f t="shared" si="51"/>
      </c>
      <c r="V512" s="148">
        <f t="shared" si="52"/>
      </c>
      <c r="W512" s="148">
        <f t="shared" si="53"/>
      </c>
      <c r="X512" s="148">
        <f t="shared" si="54"/>
      </c>
      <c r="Y512" s="152"/>
      <c r="Z512" s="175">
        <f t="shared" si="55"/>
      </c>
    </row>
    <row r="513" spans="1:26" ht="76.5">
      <c r="A513" s="148">
        <v>512</v>
      </c>
      <c r="B513" s="149" t="s">
        <v>2375</v>
      </c>
      <c r="C513" s="149" t="s">
        <v>2376</v>
      </c>
      <c r="D513" s="148" t="s">
        <v>66</v>
      </c>
      <c r="E513" s="148">
        <v>6</v>
      </c>
      <c r="F513" s="148" t="s">
        <v>2394</v>
      </c>
      <c r="G513" s="148">
        <v>36</v>
      </c>
      <c r="H513" s="148">
        <v>1</v>
      </c>
      <c r="I513" s="149" t="s">
        <v>2395</v>
      </c>
      <c r="J513" s="149" t="s">
        <v>2396</v>
      </c>
      <c r="K513" s="164" t="s">
        <v>2980</v>
      </c>
      <c r="L513" s="146" t="s">
        <v>2610</v>
      </c>
      <c r="M513" s="147">
        <v>40548</v>
      </c>
      <c r="N513" s="150"/>
      <c r="O513" s="148" t="s">
        <v>388</v>
      </c>
      <c r="P513" s="151"/>
      <c r="Q513" s="152"/>
      <c r="R513" s="151"/>
      <c r="S513" s="148" t="str">
        <f t="shared" si="57"/>
        <v>AP</v>
      </c>
      <c r="T513" s="148">
        <f t="shared" si="56"/>
      </c>
      <c r="U513" s="148">
        <f t="shared" si="51"/>
      </c>
      <c r="V513" s="148">
        <f t="shared" si="52"/>
      </c>
      <c r="W513" s="148">
        <f t="shared" si="53"/>
      </c>
      <c r="X513" s="148">
        <f t="shared" si="54"/>
      </c>
      <c r="Y513" s="152"/>
      <c r="Z513" s="175">
        <f t="shared" si="55"/>
      </c>
    </row>
    <row r="514" spans="1:27" ht="76.5">
      <c r="A514" s="20">
        <v>513</v>
      </c>
      <c r="B514" s="13" t="s">
        <v>2375</v>
      </c>
      <c r="C514" s="13" t="s">
        <v>2376</v>
      </c>
      <c r="D514" s="17" t="s">
        <v>65</v>
      </c>
      <c r="E514" s="17">
        <v>7</v>
      </c>
      <c r="F514" s="17" t="s">
        <v>2397</v>
      </c>
      <c r="G514" s="17">
        <v>129</v>
      </c>
      <c r="H514" s="17">
        <v>49</v>
      </c>
      <c r="I514" s="13" t="s">
        <v>2398</v>
      </c>
      <c r="J514" s="13" t="s">
        <v>2399</v>
      </c>
      <c r="K514" s="13" t="s">
        <v>2781</v>
      </c>
      <c r="L514" s="41" t="s">
        <v>2610</v>
      </c>
      <c r="M514" s="52">
        <v>40493</v>
      </c>
      <c r="N514" s="24" t="s">
        <v>2616</v>
      </c>
      <c r="O514" s="17" t="s">
        <v>388</v>
      </c>
      <c r="P514" s="47"/>
      <c r="Q514" s="48"/>
      <c r="R514" s="47"/>
      <c r="S514" s="20">
        <f t="shared" si="57"/>
      </c>
      <c r="T514" s="20" t="str">
        <f t="shared" si="56"/>
        <v>AP</v>
      </c>
      <c r="U514" s="20" t="str">
        <f aca="true" t="shared" si="58" ref="U514:U577">IF(OR(T514="A",T514="AP",T514="R",T514="Z"),N514,"")</f>
        <v>IE</v>
      </c>
      <c r="V514" s="20">
        <f aca="true" t="shared" si="59" ref="V514:V577">IF(T514=0,N514,"")</f>
      </c>
      <c r="W514" s="20">
        <f aca="true" t="shared" si="60" ref="W514:W577">IF(T514="wp",N514,"")</f>
      </c>
      <c r="X514" s="20">
        <f aca="true" t="shared" si="61" ref="X514:X577">IF(T514="rdy2vote",N514,IF(T514="rdy2vote2",N514,""))</f>
      </c>
      <c r="Y514" s="52"/>
      <c r="Z514" s="174">
        <f aca="true" t="shared" si="62" ref="Z514:Z577">IF(OR(T514="rdy2vote",T514="wp"),P514,"")</f>
      </c>
      <c r="AA514" s="44" t="s">
        <v>2776</v>
      </c>
    </row>
    <row r="515" spans="1:26" ht="25.5">
      <c r="A515" s="148">
        <v>514</v>
      </c>
      <c r="B515" s="149" t="s">
        <v>887</v>
      </c>
      <c r="C515" s="149" t="s">
        <v>345</v>
      </c>
      <c r="D515" s="148" t="s">
        <v>65</v>
      </c>
      <c r="E515" s="148">
        <v>6</v>
      </c>
      <c r="F515" s="146" t="s">
        <v>109</v>
      </c>
      <c r="G515" s="148">
        <v>13</v>
      </c>
      <c r="H515" s="148">
        <v>30</v>
      </c>
      <c r="I515" s="149" t="s">
        <v>888</v>
      </c>
      <c r="J515" s="149" t="s">
        <v>889</v>
      </c>
      <c r="K515" s="149" t="s">
        <v>2703</v>
      </c>
      <c r="L515" s="146" t="s">
        <v>2610</v>
      </c>
      <c r="M515" s="147">
        <v>40491</v>
      </c>
      <c r="N515" s="94" t="s">
        <v>2627</v>
      </c>
      <c r="O515" s="148" t="s">
        <v>90</v>
      </c>
      <c r="P515" s="151"/>
      <c r="Q515" s="152"/>
      <c r="R515" s="151"/>
      <c r="S515" s="148">
        <f t="shared" si="57"/>
      </c>
      <c r="T515" s="148" t="str">
        <f t="shared" si="56"/>
        <v>AP</v>
      </c>
      <c r="U515" s="148" t="str">
        <f t="shared" si="58"/>
        <v>Easy</v>
      </c>
      <c r="V515" s="148">
        <f t="shared" si="59"/>
      </c>
      <c r="W515" s="148">
        <f t="shared" si="60"/>
      </c>
      <c r="X515" s="148">
        <f t="shared" si="61"/>
      </c>
      <c r="Y515" s="147"/>
      <c r="Z515" s="175">
        <f t="shared" si="62"/>
      </c>
    </row>
    <row r="516" spans="1:26" ht="25.5">
      <c r="A516" s="148">
        <v>515</v>
      </c>
      <c r="B516" s="149" t="s">
        <v>887</v>
      </c>
      <c r="C516" s="149" t="s">
        <v>345</v>
      </c>
      <c r="D516" s="148" t="s">
        <v>65</v>
      </c>
      <c r="E516" s="148">
        <v>6</v>
      </c>
      <c r="F516" s="146" t="s">
        <v>109</v>
      </c>
      <c r="G516" s="148">
        <v>13</v>
      </c>
      <c r="H516" s="148">
        <v>30</v>
      </c>
      <c r="I516" s="149" t="s">
        <v>890</v>
      </c>
      <c r="J516" s="149" t="s">
        <v>891</v>
      </c>
      <c r="K516" s="149" t="s">
        <v>2684</v>
      </c>
      <c r="L516" s="146" t="s">
        <v>2649</v>
      </c>
      <c r="M516" s="147">
        <v>40491</v>
      </c>
      <c r="N516" s="94" t="s">
        <v>2627</v>
      </c>
      <c r="O516" s="148" t="s">
        <v>90</v>
      </c>
      <c r="P516" s="151"/>
      <c r="Q516" s="152"/>
      <c r="R516" s="151"/>
      <c r="S516" s="148">
        <f t="shared" si="57"/>
      </c>
      <c r="T516" s="148" t="str">
        <f t="shared" si="56"/>
        <v>A</v>
      </c>
      <c r="U516" s="148" t="str">
        <f t="shared" si="58"/>
        <v>Easy</v>
      </c>
      <c r="V516" s="148">
        <f t="shared" si="59"/>
      </c>
      <c r="W516" s="148">
        <f t="shared" si="60"/>
      </c>
      <c r="X516" s="148">
        <f t="shared" si="61"/>
      </c>
      <c r="Y516" s="147"/>
      <c r="Z516" s="175">
        <f t="shared" si="62"/>
      </c>
    </row>
    <row r="517" spans="1:26" ht="25.5">
      <c r="A517" s="148">
        <v>516</v>
      </c>
      <c r="B517" s="149" t="s">
        <v>887</v>
      </c>
      <c r="C517" s="149" t="s">
        <v>345</v>
      </c>
      <c r="D517" s="148" t="s">
        <v>65</v>
      </c>
      <c r="E517" s="148">
        <v>6</v>
      </c>
      <c r="F517" s="146" t="s">
        <v>109</v>
      </c>
      <c r="G517" s="148">
        <v>13</v>
      </c>
      <c r="H517" s="148" t="s">
        <v>892</v>
      </c>
      <c r="I517" s="149" t="s">
        <v>888</v>
      </c>
      <c r="J517" s="149" t="s">
        <v>889</v>
      </c>
      <c r="K517" s="149" t="s">
        <v>2703</v>
      </c>
      <c r="L517" s="146" t="s">
        <v>2610</v>
      </c>
      <c r="M517" s="147">
        <v>40491</v>
      </c>
      <c r="N517" s="150" t="s">
        <v>2621</v>
      </c>
      <c r="O517" s="148" t="s">
        <v>90</v>
      </c>
      <c r="P517" s="151"/>
      <c r="Q517" s="152"/>
      <c r="R517" s="151"/>
      <c r="S517" s="148">
        <f t="shared" si="57"/>
      </c>
      <c r="T517" s="148" t="str">
        <f t="shared" si="56"/>
        <v>AP</v>
      </c>
      <c r="U517" s="148" t="str">
        <f t="shared" si="58"/>
        <v>Easy</v>
      </c>
      <c r="V517" s="148">
        <f t="shared" si="59"/>
      </c>
      <c r="W517" s="148">
        <f t="shared" si="60"/>
      </c>
      <c r="X517" s="148">
        <f t="shared" si="61"/>
      </c>
      <c r="Y517" s="147"/>
      <c r="Z517" s="175">
        <f t="shared" si="62"/>
      </c>
    </row>
    <row r="518" spans="1:26" ht="38.25">
      <c r="A518" s="20">
        <v>517</v>
      </c>
      <c r="B518" s="14" t="s">
        <v>887</v>
      </c>
      <c r="C518" s="14" t="s">
        <v>345</v>
      </c>
      <c r="D518" s="20" t="s">
        <v>65</v>
      </c>
      <c r="E518" s="20">
        <v>6</v>
      </c>
      <c r="F518" s="40" t="s">
        <v>109</v>
      </c>
      <c r="G518" s="20">
        <v>13</v>
      </c>
      <c r="H518" s="20">
        <v>40</v>
      </c>
      <c r="I518" s="14" t="s">
        <v>893</v>
      </c>
      <c r="J518" s="14" t="s">
        <v>894</v>
      </c>
      <c r="K518" s="13"/>
      <c r="L518" s="41" t="s">
        <v>2658</v>
      </c>
      <c r="M518" s="52"/>
      <c r="N518" s="24" t="s">
        <v>2639</v>
      </c>
      <c r="O518" s="20" t="s">
        <v>90</v>
      </c>
      <c r="P518" s="14" t="s">
        <v>2662</v>
      </c>
      <c r="S518" s="20">
        <f t="shared" si="57"/>
      </c>
      <c r="T518" s="20" t="str">
        <f t="shared" si="56"/>
        <v>wp</v>
      </c>
      <c r="U518" s="20">
        <f t="shared" si="58"/>
      </c>
      <c r="V518" s="20">
        <f t="shared" si="59"/>
      </c>
      <c r="W518" s="20" t="str">
        <f t="shared" si="60"/>
        <v>Frequency Band</v>
      </c>
      <c r="X518" s="20">
        <f t="shared" si="61"/>
      </c>
      <c r="Y518" s="51">
        <v>40492</v>
      </c>
      <c r="Z518" s="174" t="str">
        <f t="shared" si="62"/>
        <v>Lynch</v>
      </c>
    </row>
    <row r="519" spans="1:26" ht="25.5">
      <c r="A519" s="148">
        <v>518</v>
      </c>
      <c r="B519" s="149" t="s">
        <v>887</v>
      </c>
      <c r="C519" s="149" t="s">
        <v>345</v>
      </c>
      <c r="D519" s="148" t="s">
        <v>65</v>
      </c>
      <c r="E519" s="148">
        <v>6</v>
      </c>
      <c r="F519" s="146" t="s">
        <v>109</v>
      </c>
      <c r="G519" s="148">
        <v>13</v>
      </c>
      <c r="H519" s="148">
        <v>47</v>
      </c>
      <c r="I519" s="149" t="s">
        <v>888</v>
      </c>
      <c r="J519" s="149" t="s">
        <v>889</v>
      </c>
      <c r="K519" s="149" t="s">
        <v>2703</v>
      </c>
      <c r="L519" s="146" t="s">
        <v>2610</v>
      </c>
      <c r="M519" s="147">
        <v>40491</v>
      </c>
      <c r="N519" s="150" t="s">
        <v>2621</v>
      </c>
      <c r="O519" s="148" t="s">
        <v>90</v>
      </c>
      <c r="P519" s="151"/>
      <c r="Q519" s="152"/>
      <c r="R519" s="151"/>
      <c r="S519" s="148">
        <f t="shared" si="57"/>
      </c>
      <c r="T519" s="148" t="str">
        <f t="shared" si="56"/>
        <v>AP</v>
      </c>
      <c r="U519" s="148" t="str">
        <f t="shared" si="58"/>
        <v>Easy</v>
      </c>
      <c r="V519" s="148">
        <f t="shared" si="59"/>
      </c>
      <c r="W519" s="148">
        <f t="shared" si="60"/>
      </c>
      <c r="X519" s="148">
        <f t="shared" si="61"/>
      </c>
      <c r="Y519" s="147"/>
      <c r="Z519" s="175">
        <f t="shared" si="62"/>
      </c>
    </row>
    <row r="520" spans="1:26" ht="38.25">
      <c r="A520" s="148">
        <v>519</v>
      </c>
      <c r="B520" s="149" t="s">
        <v>887</v>
      </c>
      <c r="C520" s="149" t="s">
        <v>345</v>
      </c>
      <c r="D520" s="148" t="s">
        <v>66</v>
      </c>
      <c r="E520" s="148">
        <v>6</v>
      </c>
      <c r="F520" s="146" t="s">
        <v>109</v>
      </c>
      <c r="G520" s="148">
        <v>15</v>
      </c>
      <c r="H520" s="148">
        <v>15</v>
      </c>
      <c r="I520" s="149" t="s">
        <v>895</v>
      </c>
      <c r="J520" s="149" t="s">
        <v>896</v>
      </c>
      <c r="K520" s="149" t="s">
        <v>2913</v>
      </c>
      <c r="L520" s="146" t="s">
        <v>2647</v>
      </c>
      <c r="M520" s="147">
        <v>40491</v>
      </c>
      <c r="N520" s="150"/>
      <c r="O520" s="148" t="s">
        <v>421</v>
      </c>
      <c r="P520" s="151"/>
      <c r="Q520" s="152"/>
      <c r="R520" s="151"/>
      <c r="S520" s="148" t="str">
        <f t="shared" si="57"/>
        <v>R</v>
      </c>
      <c r="T520" s="148">
        <f t="shared" si="56"/>
      </c>
      <c r="U520" s="148">
        <f t="shared" si="58"/>
      </c>
      <c r="V520" s="148">
        <f t="shared" si="59"/>
      </c>
      <c r="W520" s="148">
        <f t="shared" si="60"/>
      </c>
      <c r="X520" s="148">
        <f t="shared" si="61"/>
      </c>
      <c r="Y520" s="152"/>
      <c r="Z520" s="175">
        <f t="shared" si="62"/>
      </c>
    </row>
    <row r="521" spans="1:26" ht="38.25">
      <c r="A521" s="148">
        <v>520</v>
      </c>
      <c r="B521" s="149" t="s">
        <v>887</v>
      </c>
      <c r="C521" s="149" t="s">
        <v>345</v>
      </c>
      <c r="D521" s="148" t="s">
        <v>66</v>
      </c>
      <c r="E521" s="148">
        <v>6</v>
      </c>
      <c r="F521" s="146" t="s">
        <v>133</v>
      </c>
      <c r="G521" s="148">
        <v>16</v>
      </c>
      <c r="H521" s="146" t="s">
        <v>897</v>
      </c>
      <c r="I521" s="149" t="s">
        <v>898</v>
      </c>
      <c r="J521" s="149" t="s">
        <v>899</v>
      </c>
      <c r="K521" s="164" t="s">
        <v>2802</v>
      </c>
      <c r="L521" s="146" t="s">
        <v>2610</v>
      </c>
      <c r="M521" s="147">
        <v>40492</v>
      </c>
      <c r="N521" s="150"/>
      <c r="O521" s="148" t="s">
        <v>421</v>
      </c>
      <c r="P521" s="151"/>
      <c r="Q521" s="152"/>
      <c r="R521" s="151"/>
      <c r="S521" s="148" t="str">
        <f t="shared" si="57"/>
        <v>AP</v>
      </c>
      <c r="T521" s="148">
        <f t="shared" si="56"/>
      </c>
      <c r="U521" s="148">
        <f t="shared" si="58"/>
      </c>
      <c r="V521" s="148">
        <f t="shared" si="59"/>
      </c>
      <c r="W521" s="148">
        <f t="shared" si="60"/>
      </c>
      <c r="X521" s="148">
        <f t="shared" si="61"/>
      </c>
      <c r="Y521" s="152"/>
      <c r="Z521" s="175">
        <f t="shared" si="62"/>
      </c>
    </row>
    <row r="522" spans="1:26" ht="114.75">
      <c r="A522" s="148">
        <v>521</v>
      </c>
      <c r="B522" s="149" t="s">
        <v>887</v>
      </c>
      <c r="C522" s="149" t="s">
        <v>345</v>
      </c>
      <c r="D522" s="148" t="s">
        <v>65</v>
      </c>
      <c r="E522" s="148">
        <v>6</v>
      </c>
      <c r="F522" s="146" t="s">
        <v>133</v>
      </c>
      <c r="G522" s="148">
        <v>16</v>
      </c>
      <c r="H522" s="148">
        <v>14</v>
      </c>
      <c r="I522" s="149" t="s">
        <v>900</v>
      </c>
      <c r="J522" s="149" t="s">
        <v>901</v>
      </c>
      <c r="K522" s="149" t="s">
        <v>2684</v>
      </c>
      <c r="L522" s="146" t="s">
        <v>2649</v>
      </c>
      <c r="M522" s="147">
        <v>40491</v>
      </c>
      <c r="N522" s="150" t="s">
        <v>2622</v>
      </c>
      <c r="O522" s="148" t="s">
        <v>90</v>
      </c>
      <c r="P522" s="151"/>
      <c r="Q522" s="152"/>
      <c r="R522" s="151"/>
      <c r="S522" s="148">
        <f t="shared" si="57"/>
      </c>
      <c r="T522" s="148" t="str">
        <f t="shared" si="56"/>
        <v>A</v>
      </c>
      <c r="U522" s="148" t="str">
        <f t="shared" si="58"/>
        <v>OFDM</v>
      </c>
      <c r="V522" s="148">
        <f t="shared" si="59"/>
      </c>
      <c r="W522" s="148">
        <f t="shared" si="60"/>
      </c>
      <c r="X522" s="148">
        <f t="shared" si="61"/>
      </c>
      <c r="Y522" s="147"/>
      <c r="Z522" s="175">
        <f t="shared" si="62"/>
      </c>
    </row>
    <row r="523" spans="1:26" ht="12.75">
      <c r="A523" s="148">
        <v>522</v>
      </c>
      <c r="B523" s="149" t="s">
        <v>887</v>
      </c>
      <c r="C523" s="149" t="s">
        <v>345</v>
      </c>
      <c r="D523" s="148" t="s">
        <v>66</v>
      </c>
      <c r="E523" s="148">
        <v>6</v>
      </c>
      <c r="F523" s="146" t="s">
        <v>623</v>
      </c>
      <c r="G523" s="148">
        <v>18</v>
      </c>
      <c r="H523" s="148">
        <v>52</v>
      </c>
      <c r="I523" s="149" t="s">
        <v>902</v>
      </c>
      <c r="J523" s="149" t="s">
        <v>903</v>
      </c>
      <c r="K523" s="164" t="s">
        <v>2684</v>
      </c>
      <c r="L523" s="146" t="s">
        <v>2649</v>
      </c>
      <c r="M523" s="147">
        <v>40493</v>
      </c>
      <c r="N523" s="150"/>
      <c r="O523" s="148" t="s">
        <v>421</v>
      </c>
      <c r="P523" s="151"/>
      <c r="Q523" s="152"/>
      <c r="R523" s="151"/>
      <c r="S523" s="148" t="str">
        <f t="shared" si="57"/>
        <v>A</v>
      </c>
      <c r="T523" s="148">
        <f t="shared" si="56"/>
      </c>
      <c r="U523" s="148">
        <f t="shared" si="58"/>
      </c>
      <c r="V523" s="148">
        <f t="shared" si="59"/>
      </c>
      <c r="W523" s="148">
        <f t="shared" si="60"/>
      </c>
      <c r="X523" s="148">
        <f t="shared" si="61"/>
      </c>
      <c r="Y523" s="152"/>
      <c r="Z523" s="175">
        <f t="shared" si="62"/>
      </c>
    </row>
    <row r="524" spans="1:26" ht="38.25">
      <c r="A524" s="20">
        <v>523</v>
      </c>
      <c r="B524" s="14" t="s">
        <v>887</v>
      </c>
      <c r="C524" s="14" t="s">
        <v>345</v>
      </c>
      <c r="D524" s="20" t="s">
        <v>65</v>
      </c>
      <c r="E524" s="20">
        <v>6</v>
      </c>
      <c r="F524" s="40" t="s">
        <v>623</v>
      </c>
      <c r="G524" s="20">
        <v>20</v>
      </c>
      <c r="H524" s="20">
        <v>5</v>
      </c>
      <c r="I524" s="14" t="s">
        <v>904</v>
      </c>
      <c r="J524" s="14" t="s">
        <v>905</v>
      </c>
      <c r="K524" s="14" t="s">
        <v>2684</v>
      </c>
      <c r="L524" s="40" t="s">
        <v>2649</v>
      </c>
      <c r="M524" s="51">
        <v>40561</v>
      </c>
      <c r="N524" s="24" t="s">
        <v>2621</v>
      </c>
      <c r="O524" s="20" t="s">
        <v>90</v>
      </c>
      <c r="P524" s="44"/>
      <c r="S524" s="20">
        <f t="shared" si="57"/>
      </c>
      <c r="T524" s="20" t="str">
        <f t="shared" si="56"/>
        <v>A</v>
      </c>
      <c r="U524" s="20" t="str">
        <f t="shared" si="58"/>
        <v>Easy</v>
      </c>
      <c r="V524" s="20">
        <f t="shared" si="59"/>
      </c>
      <c r="W524" s="20">
        <f t="shared" si="60"/>
      </c>
      <c r="X524" s="20">
        <f t="shared" si="61"/>
      </c>
      <c r="Z524" s="174">
        <f t="shared" si="62"/>
      </c>
    </row>
    <row r="525" spans="1:26" ht="25.5">
      <c r="A525" s="148">
        <v>524</v>
      </c>
      <c r="B525" s="149" t="s">
        <v>887</v>
      </c>
      <c r="C525" s="149" t="s">
        <v>345</v>
      </c>
      <c r="D525" s="148" t="s">
        <v>65</v>
      </c>
      <c r="E525" s="148">
        <v>6</v>
      </c>
      <c r="F525" s="146" t="s">
        <v>623</v>
      </c>
      <c r="G525" s="148">
        <v>20</v>
      </c>
      <c r="H525" s="148">
        <v>10</v>
      </c>
      <c r="I525" s="149" t="s">
        <v>906</v>
      </c>
      <c r="J525" s="149" t="s">
        <v>907</v>
      </c>
      <c r="K525" s="149" t="s">
        <v>2684</v>
      </c>
      <c r="L525" s="146" t="s">
        <v>2649</v>
      </c>
      <c r="M525" s="147">
        <v>40491</v>
      </c>
      <c r="N525" s="150" t="s">
        <v>2586</v>
      </c>
      <c r="O525" s="148" t="s">
        <v>90</v>
      </c>
      <c r="P525" s="151"/>
      <c r="Q525" s="152"/>
      <c r="R525" s="151"/>
      <c r="S525" s="148">
        <f t="shared" si="57"/>
      </c>
      <c r="T525" s="148" t="str">
        <f t="shared" si="56"/>
        <v>A</v>
      </c>
      <c r="U525" s="148" t="str">
        <f t="shared" si="58"/>
        <v>Data Rate</v>
      </c>
      <c r="V525" s="148">
        <f t="shared" si="59"/>
      </c>
      <c r="W525" s="148">
        <f t="shared" si="60"/>
      </c>
      <c r="X525" s="148">
        <f t="shared" si="61"/>
      </c>
      <c r="Y525" s="147"/>
      <c r="Z525" s="175">
        <f t="shared" si="62"/>
      </c>
    </row>
    <row r="526" spans="1:26" ht="63.75">
      <c r="A526" s="148">
        <v>525</v>
      </c>
      <c r="B526" s="149" t="s">
        <v>887</v>
      </c>
      <c r="C526" s="149" t="s">
        <v>345</v>
      </c>
      <c r="D526" s="148" t="s">
        <v>65</v>
      </c>
      <c r="E526" s="148">
        <v>6</v>
      </c>
      <c r="F526" s="146" t="s">
        <v>623</v>
      </c>
      <c r="G526" s="148">
        <v>20</v>
      </c>
      <c r="H526" s="148">
        <v>11</v>
      </c>
      <c r="I526" s="149" t="s">
        <v>908</v>
      </c>
      <c r="J526" s="149" t="s">
        <v>909</v>
      </c>
      <c r="K526" s="149" t="s">
        <v>2684</v>
      </c>
      <c r="L526" s="146" t="s">
        <v>2649</v>
      </c>
      <c r="M526" s="147">
        <v>40491</v>
      </c>
      <c r="N526" s="150" t="s">
        <v>2586</v>
      </c>
      <c r="O526" s="148" t="s">
        <v>90</v>
      </c>
      <c r="P526" s="151"/>
      <c r="Q526" s="152"/>
      <c r="R526" s="151"/>
      <c r="S526" s="148">
        <f t="shared" si="57"/>
      </c>
      <c r="T526" s="148" t="str">
        <f t="shared" si="56"/>
        <v>A</v>
      </c>
      <c r="U526" s="148" t="str">
        <f t="shared" si="58"/>
        <v>Data Rate</v>
      </c>
      <c r="V526" s="148">
        <f t="shared" si="59"/>
      </c>
      <c r="W526" s="148">
        <f t="shared" si="60"/>
      </c>
      <c r="X526" s="148">
        <f t="shared" si="61"/>
      </c>
      <c r="Y526" s="147"/>
      <c r="Z526" s="175">
        <f t="shared" si="62"/>
      </c>
    </row>
    <row r="527" spans="1:26" ht="63.75">
      <c r="A527" s="148">
        <v>526</v>
      </c>
      <c r="B527" s="149" t="s">
        <v>887</v>
      </c>
      <c r="C527" s="149" t="s">
        <v>345</v>
      </c>
      <c r="D527" s="148" t="s">
        <v>65</v>
      </c>
      <c r="E527" s="148">
        <v>6</v>
      </c>
      <c r="F527" s="146" t="s">
        <v>623</v>
      </c>
      <c r="G527" s="148">
        <v>20</v>
      </c>
      <c r="H527" s="148">
        <v>13</v>
      </c>
      <c r="I527" s="149" t="s">
        <v>910</v>
      </c>
      <c r="J527" s="149" t="s">
        <v>911</v>
      </c>
      <c r="K527" s="149" t="s">
        <v>2684</v>
      </c>
      <c r="L527" s="146" t="s">
        <v>2649</v>
      </c>
      <c r="M527" s="147">
        <v>40491</v>
      </c>
      <c r="N527" s="150" t="s">
        <v>2586</v>
      </c>
      <c r="O527" s="148" t="s">
        <v>90</v>
      </c>
      <c r="P527" s="151"/>
      <c r="Q527" s="152"/>
      <c r="R527" s="151"/>
      <c r="S527" s="148">
        <f t="shared" si="57"/>
      </c>
      <c r="T527" s="148" t="str">
        <f aca="true" t="shared" si="63" ref="T527:T590">IF(OR(D527="T",D527="G"),L527,"")</f>
        <v>A</v>
      </c>
      <c r="U527" s="148" t="str">
        <f t="shared" si="58"/>
        <v>Data Rate</v>
      </c>
      <c r="V527" s="148">
        <f t="shared" si="59"/>
      </c>
      <c r="W527" s="148">
        <f t="shared" si="60"/>
      </c>
      <c r="X527" s="148">
        <f t="shared" si="61"/>
      </c>
      <c r="Y527" s="147"/>
      <c r="Z527" s="175">
        <f t="shared" si="62"/>
      </c>
    </row>
    <row r="528" spans="1:26" ht="25.5">
      <c r="A528" s="148">
        <v>527</v>
      </c>
      <c r="B528" s="149" t="s">
        <v>887</v>
      </c>
      <c r="C528" s="149" t="s">
        <v>345</v>
      </c>
      <c r="D528" s="148" t="s">
        <v>65</v>
      </c>
      <c r="E528" s="148">
        <v>6</v>
      </c>
      <c r="F528" s="146" t="s">
        <v>623</v>
      </c>
      <c r="G528" s="148">
        <v>20</v>
      </c>
      <c r="H528" s="148">
        <v>14</v>
      </c>
      <c r="I528" s="149" t="s">
        <v>912</v>
      </c>
      <c r="J528" s="149" t="s">
        <v>913</v>
      </c>
      <c r="K528" s="149" t="s">
        <v>2684</v>
      </c>
      <c r="L528" s="146" t="s">
        <v>2649</v>
      </c>
      <c r="M528" s="147">
        <v>40491</v>
      </c>
      <c r="N528" s="150" t="s">
        <v>2621</v>
      </c>
      <c r="O528" s="148" t="s">
        <v>90</v>
      </c>
      <c r="P528" s="151"/>
      <c r="Q528" s="152"/>
      <c r="R528" s="151"/>
      <c r="S528" s="148">
        <f t="shared" si="57"/>
      </c>
      <c r="T528" s="148" t="str">
        <f t="shared" si="63"/>
        <v>A</v>
      </c>
      <c r="U528" s="148" t="str">
        <f t="shared" si="58"/>
        <v>Easy</v>
      </c>
      <c r="V528" s="148">
        <f t="shared" si="59"/>
      </c>
      <c r="W528" s="148">
        <f t="shared" si="60"/>
      </c>
      <c r="X528" s="148">
        <f t="shared" si="61"/>
      </c>
      <c r="Y528" s="147"/>
      <c r="Z528" s="175">
        <f t="shared" si="62"/>
      </c>
    </row>
    <row r="529" spans="1:26" ht="51">
      <c r="A529" s="148">
        <v>528</v>
      </c>
      <c r="B529" s="149" t="s">
        <v>887</v>
      </c>
      <c r="C529" s="149" t="s">
        <v>345</v>
      </c>
      <c r="D529" s="148" t="s">
        <v>65</v>
      </c>
      <c r="E529" s="148">
        <v>6</v>
      </c>
      <c r="F529" s="146" t="s">
        <v>623</v>
      </c>
      <c r="G529" s="148">
        <v>21</v>
      </c>
      <c r="H529" s="148">
        <v>11</v>
      </c>
      <c r="I529" s="149" t="s">
        <v>914</v>
      </c>
      <c r="J529" s="149" t="s">
        <v>915</v>
      </c>
      <c r="K529" s="149" t="s">
        <v>2704</v>
      </c>
      <c r="L529" s="146" t="s">
        <v>2610</v>
      </c>
      <c r="M529" s="147">
        <v>40491</v>
      </c>
      <c r="N529" s="150" t="s">
        <v>2625</v>
      </c>
      <c r="O529" s="148" t="s">
        <v>90</v>
      </c>
      <c r="P529" s="151"/>
      <c r="Q529" s="152"/>
      <c r="R529" s="151"/>
      <c r="S529" s="148">
        <f t="shared" si="57"/>
      </c>
      <c r="T529" s="148" t="str">
        <f t="shared" si="63"/>
        <v>AP</v>
      </c>
      <c r="U529" s="148" t="str">
        <f t="shared" si="58"/>
        <v>Channelization</v>
      </c>
      <c r="V529" s="148">
        <f t="shared" si="59"/>
      </c>
      <c r="W529" s="148">
        <f t="shared" si="60"/>
      </c>
      <c r="X529" s="148">
        <f t="shared" si="61"/>
      </c>
      <c r="Y529" s="147"/>
      <c r="Z529" s="175">
        <f t="shared" si="62"/>
      </c>
    </row>
    <row r="530" spans="1:26" ht="51">
      <c r="A530" s="148">
        <v>529</v>
      </c>
      <c r="B530" s="149" t="s">
        <v>887</v>
      </c>
      <c r="C530" s="149" t="s">
        <v>345</v>
      </c>
      <c r="D530" s="148" t="s">
        <v>65</v>
      </c>
      <c r="E530" s="148">
        <v>6</v>
      </c>
      <c r="F530" s="146" t="s">
        <v>623</v>
      </c>
      <c r="G530" s="148">
        <v>21</v>
      </c>
      <c r="H530" s="148">
        <v>13</v>
      </c>
      <c r="I530" s="149" t="s">
        <v>914</v>
      </c>
      <c r="J530" s="149" t="s">
        <v>915</v>
      </c>
      <c r="K530" s="149" t="s">
        <v>2704</v>
      </c>
      <c r="L530" s="146" t="s">
        <v>2610</v>
      </c>
      <c r="M530" s="147">
        <v>40491</v>
      </c>
      <c r="N530" s="150" t="s">
        <v>2625</v>
      </c>
      <c r="O530" s="148" t="s">
        <v>90</v>
      </c>
      <c r="P530" s="151"/>
      <c r="Q530" s="152"/>
      <c r="R530" s="151"/>
      <c r="S530" s="148">
        <f t="shared" si="57"/>
      </c>
      <c r="T530" s="148" t="str">
        <f t="shared" si="63"/>
        <v>AP</v>
      </c>
      <c r="U530" s="148" t="str">
        <f t="shared" si="58"/>
        <v>Channelization</v>
      </c>
      <c r="V530" s="148">
        <f t="shared" si="59"/>
      </c>
      <c r="W530" s="148">
        <f t="shared" si="60"/>
      </c>
      <c r="X530" s="148">
        <f t="shared" si="61"/>
      </c>
      <c r="Y530" s="147"/>
      <c r="Z530" s="175">
        <f t="shared" si="62"/>
      </c>
    </row>
    <row r="531" spans="1:26" ht="51">
      <c r="A531" s="148">
        <v>530</v>
      </c>
      <c r="B531" s="149" t="s">
        <v>887</v>
      </c>
      <c r="C531" s="149" t="s">
        <v>345</v>
      </c>
      <c r="D531" s="148" t="s">
        <v>65</v>
      </c>
      <c r="E531" s="148">
        <v>6</v>
      </c>
      <c r="F531" s="146" t="s">
        <v>623</v>
      </c>
      <c r="G531" s="148">
        <v>21</v>
      </c>
      <c r="H531" s="148">
        <v>29</v>
      </c>
      <c r="I531" s="149" t="s">
        <v>914</v>
      </c>
      <c r="J531" s="149" t="s">
        <v>915</v>
      </c>
      <c r="K531" s="149" t="s">
        <v>2704</v>
      </c>
      <c r="L531" s="146" t="s">
        <v>2610</v>
      </c>
      <c r="M531" s="147">
        <v>40491</v>
      </c>
      <c r="N531" s="150" t="s">
        <v>2625</v>
      </c>
      <c r="O531" s="148" t="s">
        <v>90</v>
      </c>
      <c r="P531" s="151"/>
      <c r="Q531" s="152"/>
      <c r="R531" s="151"/>
      <c r="S531" s="148">
        <f t="shared" si="57"/>
      </c>
      <c r="T531" s="148" t="str">
        <f t="shared" si="63"/>
        <v>AP</v>
      </c>
      <c r="U531" s="148" t="str">
        <f t="shared" si="58"/>
        <v>Channelization</v>
      </c>
      <c r="V531" s="148">
        <f t="shared" si="59"/>
      </c>
      <c r="W531" s="148">
        <f t="shared" si="60"/>
      </c>
      <c r="X531" s="148">
        <f t="shared" si="61"/>
      </c>
      <c r="Y531" s="147"/>
      <c r="Z531" s="175">
        <f t="shared" si="62"/>
      </c>
    </row>
    <row r="532" spans="1:26" ht="51">
      <c r="A532" s="148">
        <v>531</v>
      </c>
      <c r="B532" s="149" t="s">
        <v>887</v>
      </c>
      <c r="C532" s="149" t="s">
        <v>345</v>
      </c>
      <c r="D532" s="148" t="s">
        <v>65</v>
      </c>
      <c r="E532" s="148">
        <v>6</v>
      </c>
      <c r="F532" s="146" t="s">
        <v>623</v>
      </c>
      <c r="G532" s="148">
        <v>21</v>
      </c>
      <c r="H532" s="148">
        <v>31</v>
      </c>
      <c r="I532" s="149" t="s">
        <v>914</v>
      </c>
      <c r="J532" s="149" t="s">
        <v>915</v>
      </c>
      <c r="K532" s="149" t="s">
        <v>2704</v>
      </c>
      <c r="L532" s="146" t="s">
        <v>2610</v>
      </c>
      <c r="M532" s="147">
        <v>40491</v>
      </c>
      <c r="N532" s="150" t="s">
        <v>2625</v>
      </c>
      <c r="O532" s="148" t="s">
        <v>90</v>
      </c>
      <c r="P532" s="151"/>
      <c r="Q532" s="152"/>
      <c r="R532" s="151"/>
      <c r="S532" s="148">
        <f t="shared" si="57"/>
      </c>
      <c r="T532" s="148" t="str">
        <f t="shared" si="63"/>
        <v>AP</v>
      </c>
      <c r="U532" s="148" t="str">
        <f t="shared" si="58"/>
        <v>Channelization</v>
      </c>
      <c r="V532" s="148">
        <f t="shared" si="59"/>
      </c>
      <c r="W532" s="148">
        <f t="shared" si="60"/>
      </c>
      <c r="X532" s="148">
        <f t="shared" si="61"/>
      </c>
      <c r="Y532" s="147"/>
      <c r="Z532" s="175">
        <f t="shared" si="62"/>
      </c>
    </row>
    <row r="533" spans="1:26" ht="51">
      <c r="A533" s="148">
        <v>532</v>
      </c>
      <c r="B533" s="149" t="s">
        <v>887</v>
      </c>
      <c r="C533" s="149" t="s">
        <v>345</v>
      </c>
      <c r="D533" s="148" t="s">
        <v>65</v>
      </c>
      <c r="E533" s="148">
        <v>6</v>
      </c>
      <c r="F533" s="146" t="s">
        <v>623</v>
      </c>
      <c r="G533" s="148">
        <v>22</v>
      </c>
      <c r="H533" s="148">
        <v>11</v>
      </c>
      <c r="I533" s="149" t="s">
        <v>914</v>
      </c>
      <c r="J533" s="149" t="s">
        <v>915</v>
      </c>
      <c r="K533" s="149" t="s">
        <v>2704</v>
      </c>
      <c r="L533" s="146" t="s">
        <v>2610</v>
      </c>
      <c r="M533" s="147">
        <v>40491</v>
      </c>
      <c r="N533" s="150" t="s">
        <v>2625</v>
      </c>
      <c r="O533" s="148" t="s">
        <v>90</v>
      </c>
      <c r="P533" s="151"/>
      <c r="Q533" s="152"/>
      <c r="R533" s="151"/>
      <c r="S533" s="148">
        <f t="shared" si="57"/>
      </c>
      <c r="T533" s="148" t="str">
        <f t="shared" si="63"/>
        <v>AP</v>
      </c>
      <c r="U533" s="148" t="str">
        <f t="shared" si="58"/>
        <v>Channelization</v>
      </c>
      <c r="V533" s="148">
        <f t="shared" si="59"/>
      </c>
      <c r="W533" s="148">
        <f t="shared" si="60"/>
      </c>
      <c r="X533" s="148">
        <f t="shared" si="61"/>
      </c>
      <c r="Y533" s="147"/>
      <c r="Z533" s="175">
        <f t="shared" si="62"/>
      </c>
    </row>
    <row r="534" spans="1:26" ht="51">
      <c r="A534" s="148">
        <v>533</v>
      </c>
      <c r="B534" s="149" t="s">
        <v>887</v>
      </c>
      <c r="C534" s="149" t="s">
        <v>345</v>
      </c>
      <c r="D534" s="148" t="s">
        <v>65</v>
      </c>
      <c r="E534" s="148">
        <v>6</v>
      </c>
      <c r="F534" s="146" t="s">
        <v>623</v>
      </c>
      <c r="G534" s="148">
        <v>22</v>
      </c>
      <c r="H534" s="148">
        <v>13</v>
      </c>
      <c r="I534" s="149" t="s">
        <v>914</v>
      </c>
      <c r="J534" s="149" t="s">
        <v>915</v>
      </c>
      <c r="K534" s="149" t="s">
        <v>2704</v>
      </c>
      <c r="L534" s="146" t="s">
        <v>2610</v>
      </c>
      <c r="M534" s="147">
        <v>40491</v>
      </c>
      <c r="N534" s="150" t="s">
        <v>2625</v>
      </c>
      <c r="O534" s="148" t="s">
        <v>90</v>
      </c>
      <c r="P534" s="151"/>
      <c r="Q534" s="152"/>
      <c r="R534" s="151"/>
      <c r="S534" s="148">
        <f t="shared" si="57"/>
      </c>
      <c r="T534" s="148" t="str">
        <f t="shared" si="63"/>
        <v>AP</v>
      </c>
      <c r="U534" s="148" t="str">
        <f t="shared" si="58"/>
        <v>Channelization</v>
      </c>
      <c r="V534" s="148">
        <f t="shared" si="59"/>
      </c>
      <c r="W534" s="148">
        <f t="shared" si="60"/>
      </c>
      <c r="X534" s="148">
        <f t="shared" si="61"/>
      </c>
      <c r="Y534" s="147"/>
      <c r="Z534" s="175">
        <f t="shared" si="62"/>
      </c>
    </row>
    <row r="535" spans="1:26" ht="63.75">
      <c r="A535" s="148">
        <v>534</v>
      </c>
      <c r="B535" s="149" t="s">
        <v>887</v>
      </c>
      <c r="C535" s="149" t="s">
        <v>345</v>
      </c>
      <c r="D535" s="148" t="s">
        <v>66</v>
      </c>
      <c r="E535" s="148">
        <v>6</v>
      </c>
      <c r="F535" s="146" t="s">
        <v>916</v>
      </c>
      <c r="G535" s="148">
        <v>22</v>
      </c>
      <c r="H535" s="148" t="s">
        <v>917</v>
      </c>
      <c r="I535" s="149" t="s">
        <v>918</v>
      </c>
      <c r="J535" s="149" t="s">
        <v>919</v>
      </c>
      <c r="K535" s="164" t="s">
        <v>2862</v>
      </c>
      <c r="L535" s="146" t="s">
        <v>2647</v>
      </c>
      <c r="M535" s="147">
        <v>40493</v>
      </c>
      <c r="N535" s="150"/>
      <c r="O535" s="148" t="s">
        <v>421</v>
      </c>
      <c r="P535" s="151"/>
      <c r="Q535" s="152"/>
      <c r="R535" s="151"/>
      <c r="S535" s="148" t="str">
        <f t="shared" si="57"/>
        <v>R</v>
      </c>
      <c r="T535" s="148">
        <f t="shared" si="63"/>
      </c>
      <c r="U535" s="148">
        <f t="shared" si="58"/>
      </c>
      <c r="V535" s="148">
        <f t="shared" si="59"/>
      </c>
      <c r="W535" s="148">
        <f t="shared" si="60"/>
      </c>
      <c r="X535" s="148">
        <f t="shared" si="61"/>
      </c>
      <c r="Y535" s="152"/>
      <c r="Z535" s="175">
        <f t="shared" si="62"/>
      </c>
    </row>
    <row r="536" spans="1:26" ht="51">
      <c r="A536" s="148">
        <v>535</v>
      </c>
      <c r="B536" s="149" t="s">
        <v>887</v>
      </c>
      <c r="C536" s="149" t="s">
        <v>345</v>
      </c>
      <c r="D536" s="148" t="s">
        <v>65</v>
      </c>
      <c r="E536" s="148">
        <v>6</v>
      </c>
      <c r="F536" s="146" t="s">
        <v>623</v>
      </c>
      <c r="G536" s="148">
        <v>23</v>
      </c>
      <c r="H536" s="148">
        <v>11</v>
      </c>
      <c r="I536" s="149" t="s">
        <v>914</v>
      </c>
      <c r="J536" s="149" t="s">
        <v>915</v>
      </c>
      <c r="K536" s="149" t="s">
        <v>2704</v>
      </c>
      <c r="L536" s="146" t="s">
        <v>2610</v>
      </c>
      <c r="M536" s="147">
        <v>40491</v>
      </c>
      <c r="N536" s="150" t="s">
        <v>2625</v>
      </c>
      <c r="O536" s="148" t="s">
        <v>90</v>
      </c>
      <c r="P536" s="151"/>
      <c r="Q536" s="152"/>
      <c r="R536" s="151"/>
      <c r="S536" s="148">
        <f t="shared" si="57"/>
      </c>
      <c r="T536" s="148" t="str">
        <f t="shared" si="63"/>
        <v>AP</v>
      </c>
      <c r="U536" s="148" t="str">
        <f t="shared" si="58"/>
        <v>Channelization</v>
      </c>
      <c r="V536" s="148">
        <f t="shared" si="59"/>
      </c>
      <c r="W536" s="148">
        <f t="shared" si="60"/>
      </c>
      <c r="X536" s="148">
        <f t="shared" si="61"/>
      </c>
      <c r="Y536" s="147"/>
      <c r="Z536" s="175">
        <f t="shared" si="62"/>
      </c>
    </row>
    <row r="537" spans="1:26" ht="51">
      <c r="A537" s="148">
        <v>536</v>
      </c>
      <c r="B537" s="149" t="s">
        <v>887</v>
      </c>
      <c r="C537" s="149" t="s">
        <v>345</v>
      </c>
      <c r="D537" s="148" t="s">
        <v>65</v>
      </c>
      <c r="E537" s="148">
        <v>6</v>
      </c>
      <c r="F537" s="146" t="s">
        <v>623</v>
      </c>
      <c r="G537" s="148">
        <v>23</v>
      </c>
      <c r="H537" s="148">
        <v>13</v>
      </c>
      <c r="I537" s="149" t="s">
        <v>914</v>
      </c>
      <c r="J537" s="149" t="s">
        <v>915</v>
      </c>
      <c r="K537" s="149" t="s">
        <v>2704</v>
      </c>
      <c r="L537" s="146" t="s">
        <v>2610</v>
      </c>
      <c r="M537" s="147">
        <v>40491</v>
      </c>
      <c r="N537" s="150" t="s">
        <v>2625</v>
      </c>
      <c r="O537" s="148" t="s">
        <v>90</v>
      </c>
      <c r="P537" s="151"/>
      <c r="Q537" s="152"/>
      <c r="R537" s="151"/>
      <c r="S537" s="148">
        <f t="shared" si="57"/>
      </c>
      <c r="T537" s="148" t="str">
        <f t="shared" si="63"/>
        <v>AP</v>
      </c>
      <c r="U537" s="148" t="str">
        <f t="shared" si="58"/>
        <v>Channelization</v>
      </c>
      <c r="V537" s="148">
        <f t="shared" si="59"/>
      </c>
      <c r="W537" s="148">
        <f t="shared" si="60"/>
      </c>
      <c r="X537" s="148">
        <f t="shared" si="61"/>
      </c>
      <c r="Y537" s="147"/>
      <c r="Z537" s="175">
        <f t="shared" si="62"/>
      </c>
    </row>
    <row r="538" spans="1:26" ht="102">
      <c r="A538" s="148">
        <v>537</v>
      </c>
      <c r="B538" s="149" t="s">
        <v>887</v>
      </c>
      <c r="C538" s="149" t="s">
        <v>345</v>
      </c>
      <c r="D538" s="148" t="s">
        <v>66</v>
      </c>
      <c r="E538" s="148">
        <v>6</v>
      </c>
      <c r="F538" s="146" t="s">
        <v>687</v>
      </c>
      <c r="G538" s="148">
        <v>29</v>
      </c>
      <c r="H538" s="148">
        <v>53</v>
      </c>
      <c r="I538" s="149" t="s">
        <v>920</v>
      </c>
      <c r="J538" s="149" t="s">
        <v>921</v>
      </c>
      <c r="K538" s="149" t="s">
        <v>2918</v>
      </c>
      <c r="L538" s="146" t="s">
        <v>2610</v>
      </c>
      <c r="M538" s="147">
        <v>40524</v>
      </c>
      <c r="N538" s="150"/>
      <c r="O538" s="148" t="s">
        <v>421</v>
      </c>
      <c r="P538" s="151"/>
      <c r="Q538" s="152"/>
      <c r="R538" s="151"/>
      <c r="S538" s="148" t="str">
        <f t="shared" si="57"/>
        <v>AP</v>
      </c>
      <c r="T538" s="148">
        <f t="shared" si="63"/>
      </c>
      <c r="U538" s="148">
        <f t="shared" si="58"/>
      </c>
      <c r="V538" s="148">
        <f t="shared" si="59"/>
      </c>
      <c r="W538" s="148">
        <f t="shared" si="60"/>
      </c>
      <c r="X538" s="148">
        <f t="shared" si="61"/>
      </c>
      <c r="Y538" s="152"/>
      <c r="Z538" s="175">
        <f t="shared" si="62"/>
      </c>
    </row>
    <row r="539" spans="1:26" ht="38.25">
      <c r="A539" s="148">
        <v>538</v>
      </c>
      <c r="B539" s="149" t="s">
        <v>887</v>
      </c>
      <c r="C539" s="149" t="s">
        <v>345</v>
      </c>
      <c r="D539" s="148" t="s">
        <v>66</v>
      </c>
      <c r="E539" s="148">
        <v>6</v>
      </c>
      <c r="F539" s="146" t="s">
        <v>140</v>
      </c>
      <c r="G539" s="148">
        <v>30</v>
      </c>
      <c r="H539" s="148">
        <v>54</v>
      </c>
      <c r="I539" s="149" t="s">
        <v>922</v>
      </c>
      <c r="J539" s="149" t="s">
        <v>923</v>
      </c>
      <c r="K539" s="164" t="s">
        <v>2684</v>
      </c>
      <c r="L539" s="146" t="s">
        <v>2649</v>
      </c>
      <c r="M539" s="147">
        <v>40493</v>
      </c>
      <c r="N539" s="150"/>
      <c r="O539" s="148" t="s">
        <v>421</v>
      </c>
      <c r="P539" s="151"/>
      <c r="Q539" s="152"/>
      <c r="R539" s="151"/>
      <c r="S539" s="148" t="str">
        <f t="shared" si="57"/>
        <v>A</v>
      </c>
      <c r="T539" s="148">
        <f t="shared" si="63"/>
      </c>
      <c r="U539" s="148">
        <f t="shared" si="58"/>
      </c>
      <c r="V539" s="148">
        <f t="shared" si="59"/>
      </c>
      <c r="W539" s="148">
        <f t="shared" si="60"/>
      </c>
      <c r="X539" s="148">
        <f t="shared" si="61"/>
      </c>
      <c r="Y539" s="152"/>
      <c r="Z539" s="175">
        <f t="shared" si="62"/>
      </c>
    </row>
    <row r="540" spans="1:26" ht="38.25">
      <c r="A540" s="20">
        <v>539</v>
      </c>
      <c r="B540" s="14" t="s">
        <v>887</v>
      </c>
      <c r="C540" s="14" t="s">
        <v>345</v>
      </c>
      <c r="D540" s="20" t="s">
        <v>65</v>
      </c>
      <c r="E540" s="20">
        <v>6</v>
      </c>
      <c r="F540" s="40" t="s">
        <v>924</v>
      </c>
      <c r="G540" s="20">
        <v>31</v>
      </c>
      <c r="H540" s="40" t="s">
        <v>925</v>
      </c>
      <c r="I540" s="14" t="s">
        <v>926</v>
      </c>
      <c r="J540" s="14" t="s">
        <v>927</v>
      </c>
      <c r="L540" s="40" t="s">
        <v>2658</v>
      </c>
      <c r="N540" s="22" t="s">
        <v>2639</v>
      </c>
      <c r="O540" s="20" t="s">
        <v>90</v>
      </c>
      <c r="P540" s="14" t="s">
        <v>2670</v>
      </c>
      <c r="S540" s="20">
        <f t="shared" si="57"/>
      </c>
      <c r="T540" s="20" t="str">
        <f t="shared" si="63"/>
        <v>wp</v>
      </c>
      <c r="U540" s="20">
        <f t="shared" si="58"/>
      </c>
      <c r="V540" s="20">
        <f t="shared" si="59"/>
      </c>
      <c r="W540" s="20" t="str">
        <f t="shared" si="60"/>
        <v>Frequency Band</v>
      </c>
      <c r="X540" s="20">
        <f t="shared" si="61"/>
      </c>
      <c r="Z540" s="174" t="str">
        <f t="shared" si="62"/>
        <v>Le</v>
      </c>
    </row>
    <row r="541" spans="1:26" ht="76.5">
      <c r="A541" s="20">
        <v>540</v>
      </c>
      <c r="B541" s="14" t="s">
        <v>887</v>
      </c>
      <c r="C541" s="14" t="s">
        <v>345</v>
      </c>
      <c r="D541" s="20" t="s">
        <v>65</v>
      </c>
      <c r="E541" s="20">
        <v>6</v>
      </c>
      <c r="F541" s="40" t="s">
        <v>136</v>
      </c>
      <c r="G541" s="20">
        <v>31</v>
      </c>
      <c r="H541" s="40" t="s">
        <v>928</v>
      </c>
      <c r="I541" s="14" t="s">
        <v>929</v>
      </c>
      <c r="J541" s="14" t="s">
        <v>930</v>
      </c>
      <c r="K541" s="14" t="s">
        <v>3112</v>
      </c>
      <c r="L541" s="40" t="s">
        <v>2610</v>
      </c>
      <c r="M541" s="51">
        <v>40561</v>
      </c>
      <c r="N541" s="24" t="s">
        <v>3073</v>
      </c>
      <c r="O541" s="20" t="s">
        <v>90</v>
      </c>
      <c r="P541" s="44" t="s">
        <v>3030</v>
      </c>
      <c r="S541" s="20">
        <f t="shared" si="57"/>
      </c>
      <c r="T541" s="20" t="str">
        <f t="shared" si="63"/>
        <v>AP</v>
      </c>
      <c r="U541" s="20" t="str">
        <f t="shared" si="58"/>
        <v>PD-DATA</v>
      </c>
      <c r="V541" s="20">
        <f t="shared" si="59"/>
      </c>
      <c r="W541" s="20">
        <f t="shared" si="60"/>
      </c>
      <c r="X541" s="20">
        <f t="shared" si="61"/>
      </c>
      <c r="Z541" s="174">
        <f t="shared" si="62"/>
      </c>
    </row>
    <row r="542" spans="1:26" ht="76.5">
      <c r="A542" s="20">
        <v>541</v>
      </c>
      <c r="B542" s="14" t="s">
        <v>887</v>
      </c>
      <c r="C542" s="14" t="s">
        <v>345</v>
      </c>
      <c r="D542" s="20" t="s">
        <v>65</v>
      </c>
      <c r="E542" s="20">
        <v>6</v>
      </c>
      <c r="F542" s="40" t="s">
        <v>931</v>
      </c>
      <c r="G542" s="20">
        <v>33</v>
      </c>
      <c r="H542" s="40" t="s">
        <v>521</v>
      </c>
      <c r="I542" s="14" t="s">
        <v>932</v>
      </c>
      <c r="J542" s="14" t="s">
        <v>933</v>
      </c>
      <c r="K542" s="14" t="s">
        <v>3112</v>
      </c>
      <c r="L542" s="40" t="s">
        <v>2610</v>
      </c>
      <c r="M542" s="51">
        <v>40561</v>
      </c>
      <c r="N542" s="24" t="s">
        <v>2622</v>
      </c>
      <c r="O542" s="20" t="s">
        <v>90</v>
      </c>
      <c r="P542" s="44"/>
      <c r="S542" s="20">
        <f t="shared" si="57"/>
      </c>
      <c r="T542" s="20" t="str">
        <f t="shared" si="63"/>
        <v>AP</v>
      </c>
      <c r="U542" s="20" t="str">
        <f t="shared" si="58"/>
        <v>OFDM</v>
      </c>
      <c r="V542" s="20">
        <f t="shared" si="59"/>
      </c>
      <c r="W542" s="20">
        <f t="shared" si="60"/>
      </c>
      <c r="X542" s="20">
        <f t="shared" si="61"/>
      </c>
      <c r="Z542" s="174">
        <f t="shared" si="62"/>
      </c>
    </row>
    <row r="543" spans="1:26" ht="76.5">
      <c r="A543" s="20">
        <v>542</v>
      </c>
      <c r="B543" s="14" t="s">
        <v>887</v>
      </c>
      <c r="C543" s="14" t="s">
        <v>345</v>
      </c>
      <c r="D543" s="20" t="s">
        <v>65</v>
      </c>
      <c r="E543" s="20">
        <v>6</v>
      </c>
      <c r="F543" s="40" t="s">
        <v>554</v>
      </c>
      <c r="G543" s="20">
        <v>35</v>
      </c>
      <c r="H543" s="40" t="s">
        <v>934</v>
      </c>
      <c r="I543" s="14" t="s">
        <v>935</v>
      </c>
      <c r="J543" s="14" t="s">
        <v>936</v>
      </c>
      <c r="K543" s="14" t="s">
        <v>3112</v>
      </c>
      <c r="L543" s="40" t="s">
        <v>2610</v>
      </c>
      <c r="M543" s="51">
        <v>40561</v>
      </c>
      <c r="N543" s="24" t="s">
        <v>2622</v>
      </c>
      <c r="O543" s="20" t="s">
        <v>90</v>
      </c>
      <c r="P543" s="44"/>
      <c r="S543" s="20">
        <f t="shared" si="57"/>
      </c>
      <c r="T543" s="20" t="str">
        <f t="shared" si="63"/>
        <v>AP</v>
      </c>
      <c r="U543" s="20" t="str">
        <f t="shared" si="58"/>
        <v>OFDM</v>
      </c>
      <c r="V543" s="20">
        <f t="shared" si="59"/>
      </c>
      <c r="W543" s="20">
        <f t="shared" si="60"/>
      </c>
      <c r="X543" s="20">
        <f t="shared" si="61"/>
      </c>
      <c r="Z543" s="174">
        <f t="shared" si="62"/>
      </c>
    </row>
    <row r="544" spans="1:26" ht="51">
      <c r="A544" s="20">
        <v>543</v>
      </c>
      <c r="B544" s="14" t="s">
        <v>887</v>
      </c>
      <c r="C544" s="14" t="s">
        <v>345</v>
      </c>
      <c r="D544" s="20" t="s">
        <v>65</v>
      </c>
      <c r="E544" s="20">
        <v>6</v>
      </c>
      <c r="F544" s="40" t="s">
        <v>735</v>
      </c>
      <c r="G544" s="20">
        <v>38</v>
      </c>
      <c r="H544" s="20">
        <v>31</v>
      </c>
      <c r="I544" s="14" t="s">
        <v>937</v>
      </c>
      <c r="J544" s="14" t="s">
        <v>938</v>
      </c>
      <c r="L544" s="40" t="s">
        <v>2658</v>
      </c>
      <c r="N544" s="22" t="s">
        <v>2631</v>
      </c>
      <c r="O544" s="20" t="s">
        <v>90</v>
      </c>
      <c r="P544" s="14" t="s">
        <v>2670</v>
      </c>
      <c r="S544" s="20">
        <f t="shared" si="57"/>
      </c>
      <c r="T544" s="20" t="str">
        <f t="shared" si="63"/>
        <v>wp</v>
      </c>
      <c r="U544" s="20">
        <f t="shared" si="58"/>
      </c>
      <c r="V544" s="20">
        <f t="shared" si="59"/>
      </c>
      <c r="W544" s="20" t="str">
        <f t="shared" si="60"/>
        <v>Preamble</v>
      </c>
      <c r="X544" s="20">
        <f t="shared" si="61"/>
      </c>
      <c r="Y544" s="51">
        <v>40492</v>
      </c>
      <c r="Z544" s="174" t="str">
        <f t="shared" si="62"/>
        <v>Le</v>
      </c>
    </row>
    <row r="545" spans="1:26" ht="51">
      <c r="A545" s="20">
        <v>544</v>
      </c>
      <c r="B545" s="14" t="s">
        <v>887</v>
      </c>
      <c r="C545" s="14" t="s">
        <v>345</v>
      </c>
      <c r="D545" s="20" t="s">
        <v>65</v>
      </c>
      <c r="E545" s="20">
        <v>6</v>
      </c>
      <c r="F545" s="40" t="s">
        <v>939</v>
      </c>
      <c r="G545" s="20">
        <v>38</v>
      </c>
      <c r="H545" s="20">
        <v>36</v>
      </c>
      <c r="I545" s="14" t="s">
        <v>940</v>
      </c>
      <c r="J545" s="14" t="s">
        <v>941</v>
      </c>
      <c r="L545" s="40" t="s">
        <v>2658</v>
      </c>
      <c r="N545" s="22" t="s">
        <v>2632</v>
      </c>
      <c r="O545" s="20" t="s">
        <v>90</v>
      </c>
      <c r="P545" s="14" t="s">
        <v>2670</v>
      </c>
      <c r="S545" s="20">
        <f t="shared" si="57"/>
      </c>
      <c r="T545" s="20" t="str">
        <f t="shared" si="63"/>
        <v>wp</v>
      </c>
      <c r="U545" s="20">
        <f t="shared" si="58"/>
      </c>
      <c r="V545" s="20">
        <f t="shared" si="59"/>
      </c>
      <c r="W545" s="20" t="str">
        <f t="shared" si="60"/>
        <v>SFD</v>
      </c>
      <c r="X545" s="20">
        <f t="shared" si="61"/>
      </c>
      <c r="Z545" s="174" t="str">
        <f t="shared" si="62"/>
        <v>Le</v>
      </c>
    </row>
    <row r="546" spans="1:26" ht="114.75">
      <c r="A546" s="20">
        <v>545</v>
      </c>
      <c r="B546" s="14" t="s">
        <v>887</v>
      </c>
      <c r="C546" s="14" t="s">
        <v>345</v>
      </c>
      <c r="D546" s="20" t="s">
        <v>65</v>
      </c>
      <c r="E546" s="20">
        <v>6</v>
      </c>
      <c r="F546" s="40" t="s">
        <v>228</v>
      </c>
      <c r="G546" s="20">
        <v>56</v>
      </c>
      <c r="H546" s="20" t="s">
        <v>942</v>
      </c>
      <c r="I546" s="14" t="s">
        <v>943</v>
      </c>
      <c r="J546" s="14" t="s">
        <v>944</v>
      </c>
      <c r="K546" s="14" t="s">
        <v>3091</v>
      </c>
      <c r="L546" s="40" t="s">
        <v>2610</v>
      </c>
      <c r="M546" s="51">
        <v>40561</v>
      </c>
      <c r="N546" s="24" t="s">
        <v>2621</v>
      </c>
      <c r="O546" s="20" t="s">
        <v>90</v>
      </c>
      <c r="P546" s="44" t="s">
        <v>3030</v>
      </c>
      <c r="S546" s="20">
        <f t="shared" si="57"/>
      </c>
      <c r="T546" s="20" t="str">
        <f t="shared" si="63"/>
        <v>AP</v>
      </c>
      <c r="U546" s="20" t="str">
        <f t="shared" si="58"/>
        <v>Easy</v>
      </c>
      <c r="V546" s="20">
        <f t="shared" si="59"/>
      </c>
      <c r="W546" s="20">
        <f t="shared" si="60"/>
      </c>
      <c r="X546" s="20">
        <f t="shared" si="61"/>
      </c>
      <c r="Z546" s="174">
        <f t="shared" si="62"/>
      </c>
    </row>
    <row r="547" spans="1:26" ht="102">
      <c r="A547" s="20">
        <v>546</v>
      </c>
      <c r="B547" s="14" t="s">
        <v>887</v>
      </c>
      <c r="C547" s="14" t="s">
        <v>345</v>
      </c>
      <c r="D547" s="20" t="s">
        <v>65</v>
      </c>
      <c r="E547" s="20">
        <v>6</v>
      </c>
      <c r="F547" s="40" t="s">
        <v>506</v>
      </c>
      <c r="G547" s="20">
        <v>57</v>
      </c>
      <c r="H547" s="20" t="s">
        <v>945</v>
      </c>
      <c r="I547" s="14" t="s">
        <v>946</v>
      </c>
      <c r="J547" s="14" t="s">
        <v>947</v>
      </c>
      <c r="L547" s="40" t="s">
        <v>2658</v>
      </c>
      <c r="N547" s="24" t="s">
        <v>2631</v>
      </c>
      <c r="O547" s="20" t="s">
        <v>90</v>
      </c>
      <c r="P547" s="14" t="s">
        <v>2670</v>
      </c>
      <c r="S547" s="20">
        <f t="shared" si="57"/>
      </c>
      <c r="T547" s="20" t="str">
        <f t="shared" si="63"/>
        <v>wp</v>
      </c>
      <c r="U547" s="20">
        <f t="shared" si="58"/>
      </c>
      <c r="V547" s="20">
        <f t="shared" si="59"/>
      </c>
      <c r="W547" s="20" t="str">
        <f t="shared" si="60"/>
        <v>Preamble</v>
      </c>
      <c r="X547" s="20">
        <f t="shared" si="61"/>
      </c>
      <c r="Y547" s="51">
        <v>40492</v>
      </c>
      <c r="Z547" s="174" t="str">
        <f t="shared" si="62"/>
        <v>Le</v>
      </c>
    </row>
    <row r="548" spans="1:26" ht="51">
      <c r="A548" s="20">
        <v>547</v>
      </c>
      <c r="B548" s="14" t="s">
        <v>887</v>
      </c>
      <c r="C548" s="14" t="s">
        <v>345</v>
      </c>
      <c r="D548" s="20" t="s">
        <v>65</v>
      </c>
      <c r="E548" s="20">
        <v>6</v>
      </c>
      <c r="F548" s="40" t="s">
        <v>643</v>
      </c>
      <c r="G548" s="20">
        <v>59</v>
      </c>
      <c r="H548" s="20">
        <v>39</v>
      </c>
      <c r="I548" s="14" t="s">
        <v>948</v>
      </c>
      <c r="J548" s="14" t="s">
        <v>949</v>
      </c>
      <c r="L548" s="40" t="s">
        <v>2658</v>
      </c>
      <c r="N548" s="24" t="s">
        <v>2639</v>
      </c>
      <c r="O548" s="20" t="s">
        <v>90</v>
      </c>
      <c r="P548" s="14" t="s">
        <v>2670</v>
      </c>
      <c r="S548" s="20">
        <f t="shared" si="57"/>
      </c>
      <c r="T548" s="20" t="str">
        <f t="shared" si="63"/>
        <v>wp</v>
      </c>
      <c r="U548" s="20">
        <f t="shared" si="58"/>
      </c>
      <c r="V548" s="20">
        <f t="shared" si="59"/>
      </c>
      <c r="W548" s="20" t="str">
        <f t="shared" si="60"/>
        <v>Frequency Band</v>
      </c>
      <c r="X548" s="20">
        <f t="shared" si="61"/>
      </c>
      <c r="Z548" s="174" t="str">
        <f t="shared" si="62"/>
        <v>Le</v>
      </c>
    </row>
    <row r="549" spans="1:26" ht="38.25">
      <c r="A549" s="20">
        <v>548</v>
      </c>
      <c r="B549" s="14" t="s">
        <v>887</v>
      </c>
      <c r="C549" s="14" t="s">
        <v>345</v>
      </c>
      <c r="D549" s="20" t="s">
        <v>66</v>
      </c>
      <c r="E549" s="20">
        <v>6</v>
      </c>
      <c r="F549" s="20" t="s">
        <v>950</v>
      </c>
      <c r="G549" s="20">
        <v>60</v>
      </c>
      <c r="H549" s="20" t="s">
        <v>951</v>
      </c>
      <c r="I549" s="14" t="s">
        <v>918</v>
      </c>
      <c r="J549" s="14" t="s">
        <v>919</v>
      </c>
      <c r="K549" s="14" t="s">
        <v>2684</v>
      </c>
      <c r="L549" s="40" t="s">
        <v>2649</v>
      </c>
      <c r="M549" s="51">
        <v>40491</v>
      </c>
      <c r="N549" s="24"/>
      <c r="O549" s="20" t="s">
        <v>421</v>
      </c>
      <c r="P549" s="44"/>
      <c r="S549" s="20" t="str">
        <f t="shared" si="57"/>
        <v>A</v>
      </c>
      <c r="T549" s="20">
        <f t="shared" si="63"/>
      </c>
      <c r="U549" s="20">
        <f t="shared" si="58"/>
      </c>
      <c r="V549" s="20">
        <f t="shared" si="59"/>
      </c>
      <c r="W549" s="20">
        <f t="shared" si="60"/>
      </c>
      <c r="X549" s="20">
        <f t="shared" si="61"/>
      </c>
      <c r="Y549" s="45"/>
      <c r="Z549" s="174">
        <f t="shared" si="62"/>
      </c>
    </row>
    <row r="550" spans="1:26" ht="38.25">
      <c r="A550" s="148">
        <v>549</v>
      </c>
      <c r="B550" s="149" t="s">
        <v>887</v>
      </c>
      <c r="C550" s="149" t="s">
        <v>345</v>
      </c>
      <c r="D550" s="148" t="s">
        <v>66</v>
      </c>
      <c r="E550" s="148">
        <v>6</v>
      </c>
      <c r="F550" s="146" t="s">
        <v>432</v>
      </c>
      <c r="G550" s="148">
        <v>67</v>
      </c>
      <c r="H550" s="148">
        <v>13</v>
      </c>
      <c r="I550" s="149" t="s">
        <v>952</v>
      </c>
      <c r="J550" s="149" t="s">
        <v>953</v>
      </c>
      <c r="K550" s="149" t="s">
        <v>2720</v>
      </c>
      <c r="L550" s="146" t="s">
        <v>2649</v>
      </c>
      <c r="M550" s="147">
        <v>40491</v>
      </c>
      <c r="N550" s="150"/>
      <c r="O550" s="148" t="s">
        <v>421</v>
      </c>
      <c r="P550" s="151"/>
      <c r="Q550" s="152"/>
      <c r="R550" s="151"/>
      <c r="S550" s="148" t="str">
        <f t="shared" si="57"/>
        <v>A</v>
      </c>
      <c r="T550" s="148">
        <f t="shared" si="63"/>
      </c>
      <c r="U550" s="148">
        <f t="shared" si="58"/>
      </c>
      <c r="V550" s="148">
        <f t="shared" si="59"/>
      </c>
      <c r="W550" s="148">
        <f t="shared" si="60"/>
      </c>
      <c r="X550" s="148">
        <f t="shared" si="61"/>
      </c>
      <c r="Y550" s="152"/>
      <c r="Z550" s="175">
        <f t="shared" si="62"/>
      </c>
    </row>
    <row r="551" spans="1:26" ht="89.25">
      <c r="A551" s="20">
        <v>550</v>
      </c>
      <c r="B551" s="14" t="s">
        <v>887</v>
      </c>
      <c r="C551" s="14" t="s">
        <v>345</v>
      </c>
      <c r="D551" s="20" t="s">
        <v>66</v>
      </c>
      <c r="E551" s="20">
        <v>6</v>
      </c>
      <c r="F551" s="40" t="s">
        <v>513</v>
      </c>
      <c r="G551" s="20">
        <v>68</v>
      </c>
      <c r="H551" s="20" t="s">
        <v>954</v>
      </c>
      <c r="I551" s="14" t="s">
        <v>955</v>
      </c>
      <c r="J551" s="14" t="s">
        <v>956</v>
      </c>
      <c r="N551" s="24"/>
      <c r="O551" s="20" t="s">
        <v>421</v>
      </c>
      <c r="P551" s="44"/>
      <c r="S551" s="20">
        <f t="shared" si="57"/>
        <v>0</v>
      </c>
      <c r="T551" s="20">
        <f t="shared" si="63"/>
      </c>
      <c r="U551" s="20">
        <f t="shared" si="58"/>
      </c>
      <c r="V551" s="20">
        <f t="shared" si="59"/>
      </c>
      <c r="W551" s="20">
        <f t="shared" si="60"/>
      </c>
      <c r="X551" s="20">
        <f t="shared" si="61"/>
      </c>
      <c r="Y551" s="45"/>
      <c r="Z551" s="174">
        <f t="shared" si="62"/>
      </c>
    </row>
    <row r="552" spans="1:26" ht="89.25">
      <c r="A552" s="20">
        <v>551</v>
      </c>
      <c r="B552" s="14" t="s">
        <v>887</v>
      </c>
      <c r="C552" s="14" t="s">
        <v>345</v>
      </c>
      <c r="D552" s="20" t="s">
        <v>66</v>
      </c>
      <c r="E552" s="20">
        <v>6</v>
      </c>
      <c r="F552" s="40" t="s">
        <v>957</v>
      </c>
      <c r="G552" s="20">
        <v>68</v>
      </c>
      <c r="H552" s="20" t="s">
        <v>958</v>
      </c>
      <c r="I552" s="14" t="s">
        <v>959</v>
      </c>
      <c r="J552" s="14" t="s">
        <v>960</v>
      </c>
      <c r="N552" s="24"/>
      <c r="O552" s="20" t="s">
        <v>90</v>
      </c>
      <c r="P552" s="44"/>
      <c r="S552" s="20">
        <f t="shared" si="57"/>
        <v>0</v>
      </c>
      <c r="T552" s="20">
        <f t="shared" si="63"/>
      </c>
      <c r="U552" s="20">
        <f t="shared" si="58"/>
      </c>
      <c r="V552" s="20">
        <f t="shared" si="59"/>
      </c>
      <c r="W552" s="20">
        <f t="shared" si="60"/>
      </c>
      <c r="X552" s="20">
        <f t="shared" si="61"/>
      </c>
      <c r="Y552" s="45"/>
      <c r="Z552" s="174">
        <f t="shared" si="62"/>
      </c>
    </row>
    <row r="553" spans="1:26" ht="25.5">
      <c r="A553" s="148">
        <v>552</v>
      </c>
      <c r="B553" s="149" t="s">
        <v>887</v>
      </c>
      <c r="C553" s="149" t="s">
        <v>345</v>
      </c>
      <c r="D553" s="148" t="s">
        <v>66</v>
      </c>
      <c r="E553" s="148">
        <v>6</v>
      </c>
      <c r="F553" s="146" t="s">
        <v>151</v>
      </c>
      <c r="G553" s="148">
        <v>70</v>
      </c>
      <c r="H553" s="148">
        <v>15</v>
      </c>
      <c r="I553" s="149" t="s">
        <v>961</v>
      </c>
      <c r="J553" s="149" t="s">
        <v>962</v>
      </c>
      <c r="K553" s="164" t="s">
        <v>2684</v>
      </c>
      <c r="L553" s="146" t="s">
        <v>2649</v>
      </c>
      <c r="M553" s="147">
        <v>40549</v>
      </c>
      <c r="N553" s="150"/>
      <c r="O553" s="148" t="s">
        <v>421</v>
      </c>
      <c r="P553" s="151"/>
      <c r="Q553" s="152"/>
      <c r="R553" s="151"/>
      <c r="S553" s="148" t="str">
        <f t="shared" si="57"/>
        <v>A</v>
      </c>
      <c r="T553" s="148">
        <f t="shared" si="63"/>
      </c>
      <c r="U553" s="148">
        <f t="shared" si="58"/>
      </c>
      <c r="V553" s="148">
        <f t="shared" si="59"/>
      </c>
      <c r="W553" s="148">
        <f t="shared" si="60"/>
      </c>
      <c r="X553" s="148">
        <f t="shared" si="61"/>
      </c>
      <c r="Y553" s="152"/>
      <c r="Z553" s="175">
        <f t="shared" si="62"/>
      </c>
    </row>
    <row r="554" spans="1:26" ht="41.25" customHeight="1">
      <c r="A554" s="20">
        <v>553</v>
      </c>
      <c r="B554" s="14" t="s">
        <v>887</v>
      </c>
      <c r="C554" s="14" t="s">
        <v>345</v>
      </c>
      <c r="D554" s="20" t="s">
        <v>65</v>
      </c>
      <c r="E554" s="20">
        <v>6</v>
      </c>
      <c r="F554" s="40" t="s">
        <v>963</v>
      </c>
      <c r="G554" s="20">
        <v>72</v>
      </c>
      <c r="H554" s="20" t="s">
        <v>942</v>
      </c>
      <c r="I554" s="14" t="s">
        <v>964</v>
      </c>
      <c r="J554" s="14" t="s">
        <v>965</v>
      </c>
      <c r="L554" s="40" t="s">
        <v>2658</v>
      </c>
      <c r="N554" s="24" t="s">
        <v>2622</v>
      </c>
      <c r="O554" s="20" t="s">
        <v>90</v>
      </c>
      <c r="P554" s="14" t="s">
        <v>3095</v>
      </c>
      <c r="S554" s="20">
        <f t="shared" si="57"/>
      </c>
      <c r="T554" s="20" t="str">
        <f t="shared" si="63"/>
        <v>wp</v>
      </c>
      <c r="U554" s="20">
        <f t="shared" si="58"/>
      </c>
      <c r="V554" s="20">
        <f t="shared" si="59"/>
      </c>
      <c r="W554" s="20" t="str">
        <f t="shared" si="60"/>
        <v>OFDM</v>
      </c>
      <c r="X554" s="20">
        <f t="shared" si="61"/>
      </c>
      <c r="Z554" s="174" t="str">
        <f t="shared" si="62"/>
        <v>Monnerie</v>
      </c>
    </row>
    <row r="555" spans="1:26" ht="63.75">
      <c r="A555" s="20">
        <v>554</v>
      </c>
      <c r="B555" s="14" t="s">
        <v>887</v>
      </c>
      <c r="C555" s="14" t="s">
        <v>345</v>
      </c>
      <c r="D555" s="20" t="s">
        <v>65</v>
      </c>
      <c r="E555" s="20">
        <v>7</v>
      </c>
      <c r="F555" s="40" t="s">
        <v>252</v>
      </c>
      <c r="G555" s="20">
        <v>110</v>
      </c>
      <c r="H555" s="20">
        <v>28</v>
      </c>
      <c r="I555" s="14" t="s">
        <v>966</v>
      </c>
      <c r="J555" s="14" t="s">
        <v>967</v>
      </c>
      <c r="K555" s="14" t="s">
        <v>3108</v>
      </c>
      <c r="L555" s="40" t="s">
        <v>2610</v>
      </c>
      <c r="M555" s="51">
        <v>40561</v>
      </c>
      <c r="N555" s="24" t="s">
        <v>2614</v>
      </c>
      <c r="O555" s="20" t="s">
        <v>90</v>
      </c>
      <c r="P555" s="44"/>
      <c r="S555" s="20">
        <f t="shared" si="57"/>
      </c>
      <c r="T555" s="20" t="str">
        <f t="shared" si="63"/>
        <v>AP</v>
      </c>
      <c r="U555" s="20" t="str">
        <f t="shared" si="58"/>
        <v>MAC</v>
      </c>
      <c r="V555" s="20">
        <f t="shared" si="59"/>
      </c>
      <c r="W555" s="20">
        <f t="shared" si="60"/>
      </c>
      <c r="X555" s="20">
        <f t="shared" si="61"/>
      </c>
      <c r="Z555" s="174">
        <f t="shared" si="62"/>
      </c>
    </row>
    <row r="556" spans="1:26" ht="63.75">
      <c r="A556" s="148">
        <v>555</v>
      </c>
      <c r="B556" s="149" t="s">
        <v>887</v>
      </c>
      <c r="C556" s="149" t="s">
        <v>345</v>
      </c>
      <c r="D556" s="148" t="s">
        <v>65</v>
      </c>
      <c r="E556" s="148">
        <v>7</v>
      </c>
      <c r="F556" s="146" t="s">
        <v>968</v>
      </c>
      <c r="G556" s="148">
        <v>133</v>
      </c>
      <c r="H556" s="148">
        <v>37</v>
      </c>
      <c r="I556" s="149" t="s">
        <v>969</v>
      </c>
      <c r="J556" s="149" t="s">
        <v>970</v>
      </c>
      <c r="K556" s="164" t="s">
        <v>2896</v>
      </c>
      <c r="L556" s="146" t="s">
        <v>2610</v>
      </c>
      <c r="M556" s="147">
        <v>40500</v>
      </c>
      <c r="N556" s="150" t="s">
        <v>2619</v>
      </c>
      <c r="O556" s="148" t="s">
        <v>90</v>
      </c>
      <c r="P556" s="151"/>
      <c r="Q556" s="152"/>
      <c r="R556" s="151"/>
      <c r="S556" s="148">
        <f t="shared" si="57"/>
      </c>
      <c r="T556" s="148" t="str">
        <f t="shared" si="63"/>
        <v>AP</v>
      </c>
      <c r="U556" s="148" t="str">
        <f t="shared" si="58"/>
        <v>MPM</v>
      </c>
      <c r="V556" s="148">
        <f t="shared" si="59"/>
      </c>
      <c r="W556" s="148">
        <f t="shared" si="60"/>
      </c>
      <c r="X556" s="148">
        <f t="shared" si="61"/>
      </c>
      <c r="Y556" s="147"/>
      <c r="Z556" s="175">
        <f t="shared" si="62"/>
      </c>
    </row>
    <row r="557" spans="1:26" ht="51">
      <c r="A557" s="20">
        <v>556</v>
      </c>
      <c r="B557" s="14" t="s">
        <v>887</v>
      </c>
      <c r="C557" s="14" t="s">
        <v>345</v>
      </c>
      <c r="D557" s="20" t="s">
        <v>65</v>
      </c>
      <c r="E557" s="20" t="s">
        <v>328</v>
      </c>
      <c r="F557" s="40" t="s">
        <v>971</v>
      </c>
      <c r="G557" s="20">
        <v>138</v>
      </c>
      <c r="H557" s="20">
        <v>30</v>
      </c>
      <c r="I557" s="14" t="s">
        <v>972</v>
      </c>
      <c r="J557" s="14" t="s">
        <v>973</v>
      </c>
      <c r="K557" s="14" t="s">
        <v>3136</v>
      </c>
      <c r="L557" s="40" t="s">
        <v>2658</v>
      </c>
      <c r="N557" s="22" t="s">
        <v>3066</v>
      </c>
      <c r="O557" s="20" t="s">
        <v>90</v>
      </c>
      <c r="P557" s="14" t="s">
        <v>3067</v>
      </c>
      <c r="S557" s="20">
        <f t="shared" si="57"/>
      </c>
      <c r="T557" s="20" t="str">
        <f t="shared" si="63"/>
        <v>wp</v>
      </c>
      <c r="U557" s="20">
        <f t="shared" si="58"/>
      </c>
      <c r="V557" s="20">
        <f t="shared" si="59"/>
      </c>
      <c r="W557" s="20" t="str">
        <f t="shared" si="60"/>
        <v>PICS</v>
      </c>
      <c r="X557" s="20">
        <f t="shared" si="61"/>
      </c>
      <c r="Z557" s="174" t="str">
        <f t="shared" si="62"/>
        <v>Shah</v>
      </c>
    </row>
    <row r="558" spans="1:26" ht="12.75">
      <c r="A558" s="20">
        <v>557</v>
      </c>
      <c r="B558" s="14" t="s">
        <v>887</v>
      </c>
      <c r="C558" s="14" t="s">
        <v>345</v>
      </c>
      <c r="D558" s="20" t="s">
        <v>65</v>
      </c>
      <c r="E558" s="20" t="s">
        <v>328</v>
      </c>
      <c r="F558" s="40" t="s">
        <v>971</v>
      </c>
      <c r="G558" s="20">
        <v>138</v>
      </c>
      <c r="H558" s="20">
        <v>54</v>
      </c>
      <c r="I558" s="14" t="s">
        <v>974</v>
      </c>
      <c r="J558" s="14" t="s">
        <v>975</v>
      </c>
      <c r="L558" s="40" t="s">
        <v>2658</v>
      </c>
      <c r="N558" s="22" t="s">
        <v>3066</v>
      </c>
      <c r="O558" s="20" t="s">
        <v>90</v>
      </c>
      <c r="P558" s="14" t="s">
        <v>3067</v>
      </c>
      <c r="S558" s="20">
        <f t="shared" si="57"/>
      </c>
      <c r="T558" s="20" t="str">
        <f t="shared" si="63"/>
        <v>wp</v>
      </c>
      <c r="U558" s="20">
        <f t="shared" si="58"/>
      </c>
      <c r="V558" s="20">
        <f t="shared" si="59"/>
      </c>
      <c r="W558" s="20" t="str">
        <f t="shared" si="60"/>
        <v>PICS</v>
      </c>
      <c r="X558" s="20">
        <f t="shared" si="61"/>
      </c>
      <c r="Z558" s="174" t="str">
        <f t="shared" si="62"/>
        <v>Shah</v>
      </c>
    </row>
    <row r="559" spans="1:26" ht="12.75">
      <c r="A559" s="20">
        <v>558</v>
      </c>
      <c r="B559" s="14" t="s">
        <v>887</v>
      </c>
      <c r="C559" s="14" t="s">
        <v>345</v>
      </c>
      <c r="D559" s="20" t="s">
        <v>65</v>
      </c>
      <c r="E559" s="20" t="s">
        <v>328</v>
      </c>
      <c r="F559" s="40" t="s">
        <v>971</v>
      </c>
      <c r="G559" s="20">
        <v>139</v>
      </c>
      <c r="H559" s="20">
        <v>8</v>
      </c>
      <c r="I559" s="14" t="s">
        <v>974</v>
      </c>
      <c r="J559" s="14" t="s">
        <v>975</v>
      </c>
      <c r="L559" s="40" t="s">
        <v>2658</v>
      </c>
      <c r="N559" s="22" t="s">
        <v>3066</v>
      </c>
      <c r="O559" s="20" t="s">
        <v>90</v>
      </c>
      <c r="P559" s="14" t="s">
        <v>3067</v>
      </c>
      <c r="S559" s="20">
        <f t="shared" si="57"/>
      </c>
      <c r="T559" s="20" t="str">
        <f t="shared" si="63"/>
        <v>wp</v>
      </c>
      <c r="U559" s="20">
        <f t="shared" si="58"/>
      </c>
      <c r="V559" s="20">
        <f t="shared" si="59"/>
      </c>
      <c r="W559" s="20" t="str">
        <f t="shared" si="60"/>
        <v>PICS</v>
      </c>
      <c r="X559" s="20">
        <f t="shared" si="61"/>
      </c>
      <c r="Z559" s="174" t="str">
        <f t="shared" si="62"/>
        <v>Shah</v>
      </c>
    </row>
    <row r="560" spans="1:26" ht="40.5" customHeight="1">
      <c r="A560" s="20">
        <v>559</v>
      </c>
      <c r="B560" s="14" t="s">
        <v>887</v>
      </c>
      <c r="C560" s="14" t="s">
        <v>345</v>
      </c>
      <c r="D560" s="20" t="s">
        <v>65</v>
      </c>
      <c r="E560" s="20" t="s">
        <v>328</v>
      </c>
      <c r="F560" s="40" t="s">
        <v>971</v>
      </c>
      <c r="G560" s="20">
        <v>139</v>
      </c>
      <c r="H560" s="20" t="s">
        <v>976</v>
      </c>
      <c r="I560" s="14" t="s">
        <v>977</v>
      </c>
      <c r="J560" s="14" t="s">
        <v>978</v>
      </c>
      <c r="K560" s="14" t="s">
        <v>3137</v>
      </c>
      <c r="L560" s="40" t="s">
        <v>2610</v>
      </c>
      <c r="M560" s="51">
        <v>40561</v>
      </c>
      <c r="N560" s="22" t="s">
        <v>3066</v>
      </c>
      <c r="O560" s="20" t="s">
        <v>90</v>
      </c>
      <c r="P560" s="14" t="s">
        <v>3067</v>
      </c>
      <c r="S560" s="20">
        <f t="shared" si="57"/>
      </c>
      <c r="T560" s="20" t="str">
        <f t="shared" si="63"/>
        <v>AP</v>
      </c>
      <c r="U560" s="20" t="str">
        <f t="shared" si="58"/>
        <v>PICS</v>
      </c>
      <c r="V560" s="20">
        <f t="shared" si="59"/>
      </c>
      <c r="W560" s="20">
        <f t="shared" si="60"/>
      </c>
      <c r="X560" s="20">
        <f t="shared" si="61"/>
      </c>
      <c r="Z560" s="174">
        <f t="shared" si="62"/>
      </c>
    </row>
    <row r="561" spans="1:26" ht="63.75">
      <c r="A561" s="20">
        <v>560</v>
      </c>
      <c r="B561" s="14" t="s">
        <v>887</v>
      </c>
      <c r="C561" s="14" t="s">
        <v>345</v>
      </c>
      <c r="D561" s="20" t="s">
        <v>66</v>
      </c>
      <c r="E561" s="20">
        <v>6</v>
      </c>
      <c r="G561" s="20" t="s">
        <v>80</v>
      </c>
      <c r="I561" s="71" t="s">
        <v>979</v>
      </c>
      <c r="J561" s="14" t="s">
        <v>980</v>
      </c>
      <c r="N561" s="24"/>
      <c r="O561" s="20" t="s">
        <v>90</v>
      </c>
      <c r="P561" s="44"/>
      <c r="S561" s="20">
        <f t="shared" si="57"/>
        <v>0</v>
      </c>
      <c r="T561" s="20">
        <f t="shared" si="63"/>
      </c>
      <c r="U561" s="20">
        <f t="shared" si="58"/>
      </c>
      <c r="V561" s="20">
        <f t="shared" si="59"/>
      </c>
      <c r="W561" s="20">
        <f t="shared" si="60"/>
      </c>
      <c r="X561" s="20">
        <f t="shared" si="61"/>
      </c>
      <c r="Y561" s="45"/>
      <c r="Z561" s="174">
        <f t="shared" si="62"/>
      </c>
    </row>
    <row r="562" spans="1:26" ht="38.25">
      <c r="A562" s="148">
        <v>561</v>
      </c>
      <c r="B562" s="149" t="s">
        <v>887</v>
      </c>
      <c r="C562" s="149" t="s">
        <v>345</v>
      </c>
      <c r="D562" s="148" t="s">
        <v>66</v>
      </c>
      <c r="E562" s="148">
        <v>6</v>
      </c>
      <c r="F562" s="148"/>
      <c r="G562" s="148" t="s">
        <v>80</v>
      </c>
      <c r="H562" s="148"/>
      <c r="I562" s="149" t="s">
        <v>981</v>
      </c>
      <c r="J562" s="149" t="s">
        <v>982</v>
      </c>
      <c r="K562" s="164" t="s">
        <v>2883</v>
      </c>
      <c r="L562" s="146" t="s">
        <v>2610</v>
      </c>
      <c r="M562" s="147">
        <v>40499</v>
      </c>
      <c r="N562" s="150"/>
      <c r="O562" s="148" t="s">
        <v>90</v>
      </c>
      <c r="P562" s="151"/>
      <c r="Q562" s="152"/>
      <c r="R562" s="151"/>
      <c r="S562" s="148" t="str">
        <f t="shared" si="57"/>
        <v>AP</v>
      </c>
      <c r="T562" s="148">
        <f t="shared" si="63"/>
      </c>
      <c r="U562" s="148">
        <f t="shared" si="58"/>
      </c>
      <c r="V562" s="148">
        <f t="shared" si="59"/>
      </c>
      <c r="W562" s="148">
        <f t="shared" si="60"/>
      </c>
      <c r="X562" s="148">
        <f t="shared" si="61"/>
      </c>
      <c r="Y562" s="152"/>
      <c r="Z562" s="175">
        <f t="shared" si="62"/>
      </c>
    </row>
    <row r="563" spans="1:26" ht="76.5">
      <c r="A563" s="20">
        <v>562</v>
      </c>
      <c r="B563" s="13" t="s">
        <v>1184</v>
      </c>
      <c r="C563" s="13" t="s">
        <v>1185</v>
      </c>
      <c r="D563" s="20" t="s">
        <v>65</v>
      </c>
      <c r="E563" s="20">
        <v>5</v>
      </c>
      <c r="F563" s="20">
        <v>5.1</v>
      </c>
      <c r="G563" s="20">
        <v>7</v>
      </c>
      <c r="H563" s="20">
        <v>9</v>
      </c>
      <c r="I563" s="14" t="s">
        <v>1186</v>
      </c>
      <c r="J563" s="14" t="s">
        <v>1187</v>
      </c>
      <c r="K563" s="64"/>
      <c r="L563" s="40" t="s">
        <v>2658</v>
      </c>
      <c r="N563" s="24" t="s">
        <v>2586</v>
      </c>
      <c r="O563" s="20" t="s">
        <v>90</v>
      </c>
      <c r="P563" s="13" t="s">
        <v>2651</v>
      </c>
      <c r="Q563" s="48"/>
      <c r="R563" s="47"/>
      <c r="S563" s="20">
        <f t="shared" si="57"/>
      </c>
      <c r="T563" s="20" t="str">
        <f t="shared" si="63"/>
        <v>wp</v>
      </c>
      <c r="U563" s="20">
        <f t="shared" si="58"/>
      </c>
      <c r="V563" s="20">
        <f t="shared" si="59"/>
      </c>
      <c r="W563" s="20" t="str">
        <f t="shared" si="60"/>
        <v>Data Rate</v>
      </c>
      <c r="X563" s="20">
        <f t="shared" si="61"/>
      </c>
      <c r="Y563" s="52">
        <v>40491</v>
      </c>
      <c r="Z563" s="174" t="str">
        <f t="shared" si="62"/>
        <v>Gilb</v>
      </c>
    </row>
    <row r="564" spans="1:26" ht="76.5">
      <c r="A564" s="20">
        <v>563</v>
      </c>
      <c r="B564" s="13" t="s">
        <v>1184</v>
      </c>
      <c r="C564" s="13" t="s">
        <v>1185</v>
      </c>
      <c r="D564" s="20" t="s">
        <v>66</v>
      </c>
      <c r="E564" s="20">
        <v>5</v>
      </c>
      <c r="F564" s="20">
        <v>5.1</v>
      </c>
      <c r="G564" s="20">
        <v>7</v>
      </c>
      <c r="H564" s="20" t="s">
        <v>1188</v>
      </c>
      <c r="I564" s="14" t="s">
        <v>1189</v>
      </c>
      <c r="J564" s="14" t="s">
        <v>1190</v>
      </c>
      <c r="K564" s="14" t="s">
        <v>2682</v>
      </c>
      <c r="L564" s="40" t="s">
        <v>2610</v>
      </c>
      <c r="M564" s="51">
        <v>40491</v>
      </c>
      <c r="N564" s="22"/>
      <c r="P564" s="47"/>
      <c r="Q564" s="48"/>
      <c r="R564" s="47"/>
      <c r="S564" s="20" t="str">
        <f t="shared" si="57"/>
        <v>AP</v>
      </c>
      <c r="T564" s="20">
        <f t="shared" si="63"/>
      </c>
      <c r="U564" s="20">
        <f t="shared" si="58"/>
      </c>
      <c r="V564" s="20">
        <f t="shared" si="59"/>
      </c>
      <c r="W564" s="20">
        <f t="shared" si="60"/>
      </c>
      <c r="X564" s="20">
        <f t="shared" si="61"/>
      </c>
      <c r="Y564" s="48"/>
      <c r="Z564" s="174">
        <f t="shared" si="62"/>
      </c>
    </row>
    <row r="565" spans="1:26" ht="140.25">
      <c r="A565" s="20">
        <v>564</v>
      </c>
      <c r="B565" s="13" t="s">
        <v>1184</v>
      </c>
      <c r="C565" s="13" t="s">
        <v>1185</v>
      </c>
      <c r="D565" s="20" t="s">
        <v>66</v>
      </c>
      <c r="E565" s="20">
        <v>4</v>
      </c>
      <c r="G565" s="85" t="s">
        <v>257</v>
      </c>
      <c r="I565" s="14" t="s">
        <v>1191</v>
      </c>
      <c r="J565" s="14" t="s">
        <v>1192</v>
      </c>
      <c r="K565" s="21" t="s">
        <v>2867</v>
      </c>
      <c r="L565" s="40" t="s">
        <v>2610</v>
      </c>
      <c r="M565" s="51">
        <v>40491</v>
      </c>
      <c r="N565" s="22"/>
      <c r="O565" s="20" t="s">
        <v>90</v>
      </c>
      <c r="P565" s="47"/>
      <c r="Q565" s="48"/>
      <c r="R565" s="47"/>
      <c r="S565" s="20" t="str">
        <f t="shared" si="57"/>
        <v>AP</v>
      </c>
      <c r="T565" s="20">
        <f t="shared" si="63"/>
      </c>
      <c r="U565" s="20">
        <f t="shared" si="58"/>
      </c>
      <c r="V565" s="20">
        <f t="shared" si="59"/>
      </c>
      <c r="W565" s="20">
        <f t="shared" si="60"/>
      </c>
      <c r="X565" s="20">
        <f t="shared" si="61"/>
      </c>
      <c r="Y565" s="48"/>
      <c r="Z565" s="174">
        <f t="shared" si="62"/>
      </c>
    </row>
    <row r="566" spans="1:26" ht="63.75">
      <c r="A566" s="148">
        <v>565</v>
      </c>
      <c r="B566" s="149" t="s">
        <v>1184</v>
      </c>
      <c r="C566" s="149" t="s">
        <v>1185</v>
      </c>
      <c r="D566" s="148" t="s">
        <v>66</v>
      </c>
      <c r="E566" s="148">
        <v>5</v>
      </c>
      <c r="F566" s="148" t="s">
        <v>130</v>
      </c>
      <c r="G566" s="148">
        <v>11</v>
      </c>
      <c r="H566" s="148">
        <v>42</v>
      </c>
      <c r="I566" s="149" t="s">
        <v>1193</v>
      </c>
      <c r="J566" s="149" t="s">
        <v>1194</v>
      </c>
      <c r="K566" s="158" t="s">
        <v>2888</v>
      </c>
      <c r="L566" s="146" t="s">
        <v>2610</v>
      </c>
      <c r="M566" s="147">
        <v>40491</v>
      </c>
      <c r="N566" s="150"/>
      <c r="O566" s="148"/>
      <c r="P566" s="151"/>
      <c r="Q566" s="152"/>
      <c r="R566" s="151"/>
      <c r="S566" s="148" t="str">
        <f t="shared" si="57"/>
        <v>AP</v>
      </c>
      <c r="T566" s="148">
        <f t="shared" si="63"/>
      </c>
      <c r="U566" s="148">
        <f t="shared" si="58"/>
      </c>
      <c r="V566" s="148">
        <f t="shared" si="59"/>
      </c>
      <c r="W566" s="148">
        <f t="shared" si="60"/>
      </c>
      <c r="X566" s="148">
        <f t="shared" si="61"/>
      </c>
      <c r="Y566" s="152"/>
      <c r="Z566" s="175">
        <f t="shared" si="62"/>
      </c>
    </row>
    <row r="567" spans="1:26" ht="38.25">
      <c r="A567" s="148">
        <v>566</v>
      </c>
      <c r="B567" s="149" t="s">
        <v>1184</v>
      </c>
      <c r="C567" s="149" t="s">
        <v>1185</v>
      </c>
      <c r="D567" s="148" t="s">
        <v>66</v>
      </c>
      <c r="E567" s="148">
        <v>6</v>
      </c>
      <c r="F567" s="148" t="s">
        <v>94</v>
      </c>
      <c r="G567" s="148">
        <v>15</v>
      </c>
      <c r="H567" s="148">
        <v>47</v>
      </c>
      <c r="I567" s="149" t="s">
        <v>1195</v>
      </c>
      <c r="J567" s="149" t="s">
        <v>1196</v>
      </c>
      <c r="K567" s="164" t="s">
        <v>2774</v>
      </c>
      <c r="L567" s="146" t="s">
        <v>2610</v>
      </c>
      <c r="M567" s="147">
        <v>40492</v>
      </c>
      <c r="N567" s="150"/>
      <c r="O567" s="148" t="s">
        <v>90</v>
      </c>
      <c r="P567" s="151"/>
      <c r="Q567" s="152"/>
      <c r="R567" s="151"/>
      <c r="S567" s="148" t="str">
        <f aca="true" t="shared" si="64" ref="S567:S630">IF(D567="E",L567,"")</f>
        <v>AP</v>
      </c>
      <c r="T567" s="148">
        <f t="shared" si="63"/>
      </c>
      <c r="U567" s="148">
        <f t="shared" si="58"/>
      </c>
      <c r="V567" s="148">
        <f t="shared" si="59"/>
      </c>
      <c r="W567" s="148">
        <f t="shared" si="60"/>
      </c>
      <c r="X567" s="148">
        <f t="shared" si="61"/>
      </c>
      <c r="Y567" s="152"/>
      <c r="Z567" s="175">
        <f t="shared" si="62"/>
      </c>
    </row>
    <row r="568" spans="1:26" ht="76.5">
      <c r="A568" s="148">
        <v>567</v>
      </c>
      <c r="B568" s="149" t="s">
        <v>1184</v>
      </c>
      <c r="C568" s="149" t="s">
        <v>1185</v>
      </c>
      <c r="D568" s="148" t="s">
        <v>66</v>
      </c>
      <c r="E568" s="148">
        <v>6</v>
      </c>
      <c r="F568" s="148" t="s">
        <v>133</v>
      </c>
      <c r="G568" s="148">
        <v>16</v>
      </c>
      <c r="H568" s="156" t="s">
        <v>261</v>
      </c>
      <c r="I568" s="149" t="s">
        <v>1197</v>
      </c>
      <c r="J568" s="149" t="s">
        <v>1194</v>
      </c>
      <c r="K568" s="164" t="s">
        <v>2803</v>
      </c>
      <c r="L568" s="146" t="s">
        <v>2647</v>
      </c>
      <c r="M568" s="147">
        <v>40492</v>
      </c>
      <c r="N568" s="150"/>
      <c r="O568" s="148" t="s">
        <v>90</v>
      </c>
      <c r="P568" s="151"/>
      <c r="Q568" s="152"/>
      <c r="R568" s="151"/>
      <c r="S568" s="148" t="str">
        <f t="shared" si="64"/>
        <v>R</v>
      </c>
      <c r="T568" s="148">
        <f t="shared" si="63"/>
      </c>
      <c r="U568" s="148">
        <f t="shared" si="58"/>
      </c>
      <c r="V568" s="148">
        <f t="shared" si="59"/>
      </c>
      <c r="W568" s="148">
        <f t="shared" si="60"/>
      </c>
      <c r="X568" s="148">
        <f t="shared" si="61"/>
      </c>
      <c r="Y568" s="152"/>
      <c r="Z568" s="175">
        <f t="shared" si="62"/>
      </c>
    </row>
    <row r="569" spans="1:26" ht="76.5">
      <c r="A569" s="20">
        <v>568</v>
      </c>
      <c r="B569" s="13" t="s">
        <v>1184</v>
      </c>
      <c r="C569" s="13" t="s">
        <v>1185</v>
      </c>
      <c r="D569" s="20" t="s">
        <v>66</v>
      </c>
      <c r="E569" s="20">
        <v>6</v>
      </c>
      <c r="F569" s="20" t="s">
        <v>133</v>
      </c>
      <c r="G569" s="20">
        <v>16</v>
      </c>
      <c r="H569" s="86" t="s">
        <v>261</v>
      </c>
      <c r="I569" s="14" t="s">
        <v>1198</v>
      </c>
      <c r="J569" s="14" t="s">
        <v>1199</v>
      </c>
      <c r="K569" s="15" t="s">
        <v>2868</v>
      </c>
      <c r="N569" s="22"/>
      <c r="P569" s="47"/>
      <c r="Q569" s="48"/>
      <c r="R569" s="47"/>
      <c r="S569" s="20">
        <f t="shared" si="64"/>
        <v>0</v>
      </c>
      <c r="T569" s="20">
        <f t="shared" si="63"/>
      </c>
      <c r="U569" s="20">
        <f t="shared" si="58"/>
      </c>
      <c r="V569" s="20">
        <f t="shared" si="59"/>
      </c>
      <c r="W569" s="20">
        <f t="shared" si="60"/>
      </c>
      <c r="X569" s="20">
        <f t="shared" si="61"/>
      </c>
      <c r="Y569" s="48"/>
      <c r="Z569" s="174">
        <f t="shared" si="62"/>
      </c>
    </row>
    <row r="570" spans="1:28" ht="63.75">
      <c r="A570" s="20">
        <v>569</v>
      </c>
      <c r="B570" s="13" t="s">
        <v>1184</v>
      </c>
      <c r="C570" s="13" t="s">
        <v>1185</v>
      </c>
      <c r="D570" s="20" t="s">
        <v>65</v>
      </c>
      <c r="E570" s="20">
        <v>6</v>
      </c>
      <c r="F570" s="20" t="s">
        <v>495</v>
      </c>
      <c r="G570" s="20">
        <v>16</v>
      </c>
      <c r="H570" s="86"/>
      <c r="I570" s="14" t="s">
        <v>1200</v>
      </c>
      <c r="J570" s="14" t="s">
        <v>1201</v>
      </c>
      <c r="L570" s="40" t="s">
        <v>2658</v>
      </c>
      <c r="N570" s="24" t="s">
        <v>2625</v>
      </c>
      <c r="O570" s="20" t="s">
        <v>90</v>
      </c>
      <c r="P570" s="13" t="s">
        <v>2664</v>
      </c>
      <c r="Q570" s="48"/>
      <c r="R570" s="47"/>
      <c r="S570" s="20">
        <f t="shared" si="64"/>
      </c>
      <c r="T570" s="20" t="str">
        <f t="shared" si="63"/>
        <v>wp</v>
      </c>
      <c r="U570" s="20">
        <f t="shared" si="58"/>
      </c>
      <c r="V570" s="20">
        <f t="shared" si="59"/>
      </c>
      <c r="W570" s="20" t="str">
        <f t="shared" si="60"/>
        <v>Channelization</v>
      </c>
      <c r="X570" s="20">
        <f t="shared" si="61"/>
      </c>
      <c r="Y570" s="52">
        <v>40492</v>
      </c>
      <c r="Z570" s="174" t="str">
        <f t="shared" si="62"/>
        <v>Boytim</v>
      </c>
      <c r="AB570" s="20" t="s">
        <v>3023</v>
      </c>
    </row>
    <row r="571" spans="1:28" ht="76.5">
      <c r="A571" s="20">
        <v>570</v>
      </c>
      <c r="B571" s="13" t="s">
        <v>1184</v>
      </c>
      <c r="C571" s="13" t="s">
        <v>1185</v>
      </c>
      <c r="D571" s="20" t="s">
        <v>65</v>
      </c>
      <c r="E571" s="20">
        <v>6</v>
      </c>
      <c r="F571" s="20" t="s">
        <v>133</v>
      </c>
      <c r="G571" s="20">
        <v>16</v>
      </c>
      <c r="H571" s="86" t="s">
        <v>1202</v>
      </c>
      <c r="I571" s="14" t="s">
        <v>1203</v>
      </c>
      <c r="J571" s="14" t="s">
        <v>1204</v>
      </c>
      <c r="L571" s="40" t="s">
        <v>2658</v>
      </c>
      <c r="N571" s="24" t="s">
        <v>2625</v>
      </c>
      <c r="O571" s="20" t="s">
        <v>90</v>
      </c>
      <c r="P571" s="13" t="s">
        <v>2666</v>
      </c>
      <c r="Q571" s="48"/>
      <c r="R571" s="47"/>
      <c r="S571" s="20">
        <f t="shared" si="64"/>
      </c>
      <c r="T571" s="20" t="str">
        <f t="shared" si="63"/>
        <v>wp</v>
      </c>
      <c r="U571" s="20">
        <f t="shared" si="58"/>
      </c>
      <c r="V571" s="20">
        <f t="shared" si="59"/>
      </c>
      <c r="W571" s="20" t="str">
        <f t="shared" si="60"/>
        <v>Channelization</v>
      </c>
      <c r="X571" s="20">
        <f t="shared" si="61"/>
      </c>
      <c r="Y571" s="52">
        <v>40492</v>
      </c>
      <c r="Z571" s="174" t="str">
        <f t="shared" si="62"/>
        <v>Schmidt/Waheed</v>
      </c>
      <c r="AB571" s="20" t="s">
        <v>3023</v>
      </c>
    </row>
    <row r="572" spans="1:26" ht="89.25">
      <c r="A572" s="148">
        <v>571</v>
      </c>
      <c r="B572" s="149" t="s">
        <v>1184</v>
      </c>
      <c r="C572" s="149" t="s">
        <v>1185</v>
      </c>
      <c r="D572" s="148" t="s">
        <v>66</v>
      </c>
      <c r="E572" s="148">
        <v>6</v>
      </c>
      <c r="F572" s="148" t="s">
        <v>1205</v>
      </c>
      <c r="G572" s="148">
        <v>34</v>
      </c>
      <c r="H572" s="156" t="s">
        <v>1206</v>
      </c>
      <c r="I572" s="149" t="s">
        <v>1207</v>
      </c>
      <c r="J572" s="149" t="s">
        <v>1194</v>
      </c>
      <c r="K572" s="164" t="s">
        <v>2980</v>
      </c>
      <c r="L572" s="146" t="s">
        <v>2610</v>
      </c>
      <c r="M572" s="147">
        <v>40548</v>
      </c>
      <c r="N572" s="150"/>
      <c r="O572" s="148" t="s">
        <v>90</v>
      </c>
      <c r="P572" s="151"/>
      <c r="Q572" s="152"/>
      <c r="R572" s="151"/>
      <c r="S572" s="148" t="str">
        <f t="shared" si="64"/>
        <v>AP</v>
      </c>
      <c r="T572" s="148">
        <f t="shared" si="63"/>
      </c>
      <c r="U572" s="148">
        <f t="shared" si="58"/>
      </c>
      <c r="V572" s="148">
        <f t="shared" si="59"/>
      </c>
      <c r="W572" s="148">
        <f t="shared" si="60"/>
      </c>
      <c r="X572" s="148">
        <f t="shared" si="61"/>
      </c>
      <c r="Y572" s="152"/>
      <c r="Z572" s="175">
        <f t="shared" si="62"/>
      </c>
    </row>
    <row r="573" spans="1:28" ht="63.75">
      <c r="A573" s="20">
        <v>572</v>
      </c>
      <c r="B573" s="13" t="s">
        <v>1184</v>
      </c>
      <c r="C573" s="13" t="s">
        <v>1185</v>
      </c>
      <c r="D573" s="20" t="s">
        <v>65</v>
      </c>
      <c r="E573" s="17">
        <v>6</v>
      </c>
      <c r="F573" s="20" t="s">
        <v>796</v>
      </c>
      <c r="G573" s="20">
        <v>70</v>
      </c>
      <c r="H573" s="20">
        <v>35</v>
      </c>
      <c r="I573" s="14" t="s">
        <v>1208</v>
      </c>
      <c r="J573" s="14" t="s">
        <v>1209</v>
      </c>
      <c r="K573" s="14" t="s">
        <v>3103</v>
      </c>
      <c r="L573" s="40" t="s">
        <v>2610</v>
      </c>
      <c r="M573" s="51">
        <v>40561</v>
      </c>
      <c r="N573" s="24" t="s">
        <v>2646</v>
      </c>
      <c r="O573" s="20" t="s">
        <v>90</v>
      </c>
      <c r="P573" s="44" t="s">
        <v>2764</v>
      </c>
      <c r="Q573" s="48"/>
      <c r="R573" s="47"/>
      <c r="S573" s="20">
        <f t="shared" si="64"/>
      </c>
      <c r="T573" s="20" t="str">
        <f t="shared" si="63"/>
        <v>AP</v>
      </c>
      <c r="U573" s="20" t="str">
        <f t="shared" si="58"/>
        <v>Radio Spec</v>
      </c>
      <c r="V573" s="20">
        <f t="shared" si="59"/>
      </c>
      <c r="W573" s="20">
        <f t="shared" si="60"/>
      </c>
      <c r="X573" s="20">
        <f t="shared" si="61"/>
      </c>
      <c r="Y573" s="51">
        <v>40493</v>
      </c>
      <c r="Z573" s="174">
        <f t="shared" si="62"/>
      </c>
      <c r="AB573" s="20" t="s">
        <v>3044</v>
      </c>
    </row>
    <row r="574" spans="1:28" ht="38.25">
      <c r="A574" s="20">
        <v>573</v>
      </c>
      <c r="B574" s="13" t="s">
        <v>1184</v>
      </c>
      <c r="C574" s="13" t="s">
        <v>1185</v>
      </c>
      <c r="D574" s="20" t="s">
        <v>65</v>
      </c>
      <c r="E574" s="17">
        <v>6</v>
      </c>
      <c r="F574" s="20" t="s">
        <v>799</v>
      </c>
      <c r="G574" s="20">
        <v>70</v>
      </c>
      <c r="H574" s="20">
        <v>54</v>
      </c>
      <c r="I574" s="14" t="s">
        <v>1210</v>
      </c>
      <c r="J574" s="14" t="s">
        <v>1211</v>
      </c>
      <c r="K574" s="14" t="s">
        <v>3104</v>
      </c>
      <c r="L574" s="40" t="s">
        <v>2649</v>
      </c>
      <c r="M574" s="51">
        <v>40561</v>
      </c>
      <c r="N574" s="24" t="s">
        <v>2646</v>
      </c>
      <c r="O574" s="20" t="s">
        <v>90</v>
      </c>
      <c r="P574" s="44" t="s">
        <v>2764</v>
      </c>
      <c r="Q574" s="48"/>
      <c r="R574" s="47"/>
      <c r="S574" s="20">
        <f t="shared" si="64"/>
      </c>
      <c r="T574" s="20" t="str">
        <f t="shared" si="63"/>
        <v>A</v>
      </c>
      <c r="U574" s="20" t="str">
        <f t="shared" si="58"/>
        <v>Radio Spec</v>
      </c>
      <c r="V574" s="20">
        <f t="shared" si="59"/>
      </c>
      <c r="W574" s="20">
        <f t="shared" si="60"/>
      </c>
      <c r="X574" s="20">
        <f t="shared" si="61"/>
      </c>
      <c r="Y574" s="51">
        <v>40493</v>
      </c>
      <c r="Z574" s="174">
        <f t="shared" si="62"/>
      </c>
      <c r="AB574" s="20" t="s">
        <v>3044</v>
      </c>
    </row>
    <row r="575" spans="1:26" ht="38.25">
      <c r="A575" s="20">
        <v>574</v>
      </c>
      <c r="B575" s="13" t="s">
        <v>1184</v>
      </c>
      <c r="C575" s="13" t="s">
        <v>1185</v>
      </c>
      <c r="D575" s="20" t="s">
        <v>65</v>
      </c>
      <c r="E575" s="17">
        <v>6</v>
      </c>
      <c r="F575" s="20" t="s">
        <v>1212</v>
      </c>
      <c r="G575" s="20">
        <v>73</v>
      </c>
      <c r="I575" s="14" t="s">
        <v>1213</v>
      </c>
      <c r="J575" s="14" t="s">
        <v>1214</v>
      </c>
      <c r="K575" s="14" t="s">
        <v>3116</v>
      </c>
      <c r="L575" s="40" t="s">
        <v>2610</v>
      </c>
      <c r="M575" s="51">
        <v>40561</v>
      </c>
      <c r="N575" s="24" t="s">
        <v>2622</v>
      </c>
      <c r="O575" s="20" t="s">
        <v>90</v>
      </c>
      <c r="P575" s="14" t="s">
        <v>3095</v>
      </c>
      <c r="Q575" s="48"/>
      <c r="R575" s="47"/>
      <c r="S575" s="20">
        <f t="shared" si="64"/>
      </c>
      <c r="T575" s="20" t="str">
        <f t="shared" si="63"/>
        <v>AP</v>
      </c>
      <c r="U575" s="20" t="str">
        <f t="shared" si="58"/>
        <v>OFDM</v>
      </c>
      <c r="V575" s="20">
        <f t="shared" si="59"/>
      </c>
      <c r="W575" s="20">
        <f t="shared" si="60"/>
      </c>
      <c r="X575" s="20">
        <f t="shared" si="61"/>
      </c>
      <c r="Y575" s="52"/>
      <c r="Z575" s="174">
        <f t="shared" si="62"/>
      </c>
    </row>
    <row r="576" spans="1:26" ht="51">
      <c r="A576" s="20">
        <v>575</v>
      </c>
      <c r="B576" s="13" t="s">
        <v>1184</v>
      </c>
      <c r="C576" s="13" t="s">
        <v>1185</v>
      </c>
      <c r="D576" s="20" t="s">
        <v>65</v>
      </c>
      <c r="E576" s="17">
        <v>6</v>
      </c>
      <c r="F576" s="20" t="s">
        <v>1212</v>
      </c>
      <c r="G576" s="20">
        <v>73</v>
      </c>
      <c r="I576" s="14" t="s">
        <v>1215</v>
      </c>
      <c r="J576" s="14" t="s">
        <v>1216</v>
      </c>
      <c r="K576" s="14" t="s">
        <v>3116</v>
      </c>
      <c r="L576" s="40" t="s">
        <v>2610</v>
      </c>
      <c r="M576" s="51">
        <v>40561</v>
      </c>
      <c r="N576" s="24" t="s">
        <v>2622</v>
      </c>
      <c r="O576" s="20" t="s">
        <v>90</v>
      </c>
      <c r="P576" s="14" t="s">
        <v>3095</v>
      </c>
      <c r="Q576" s="48"/>
      <c r="R576" s="47"/>
      <c r="S576" s="20">
        <f t="shared" si="64"/>
      </c>
      <c r="T576" s="20" t="str">
        <f t="shared" si="63"/>
        <v>AP</v>
      </c>
      <c r="U576" s="20" t="str">
        <f t="shared" si="58"/>
        <v>OFDM</v>
      </c>
      <c r="V576" s="20">
        <f t="shared" si="59"/>
      </c>
      <c r="W576" s="20">
        <f t="shared" si="60"/>
      </c>
      <c r="X576" s="20">
        <f t="shared" si="61"/>
      </c>
      <c r="Y576" s="52"/>
      <c r="Z576" s="174">
        <f t="shared" si="62"/>
      </c>
    </row>
    <row r="577" spans="1:26" ht="114.75">
      <c r="A577" s="20">
        <v>576</v>
      </c>
      <c r="B577" s="13" t="s">
        <v>1184</v>
      </c>
      <c r="C577" s="13" t="s">
        <v>1185</v>
      </c>
      <c r="D577" s="20" t="s">
        <v>65</v>
      </c>
      <c r="E577" s="17">
        <v>6</v>
      </c>
      <c r="F577" s="20" t="s">
        <v>1217</v>
      </c>
      <c r="G577" s="20">
        <v>77</v>
      </c>
      <c r="H577" s="20" t="s">
        <v>1218</v>
      </c>
      <c r="I577" s="14" t="s">
        <v>1219</v>
      </c>
      <c r="J577" s="14" t="s">
        <v>1220</v>
      </c>
      <c r="K577" s="13" t="s">
        <v>3125</v>
      </c>
      <c r="L577" s="40" t="s">
        <v>2610</v>
      </c>
      <c r="M577" s="51">
        <v>40561</v>
      </c>
      <c r="N577" s="24" t="s">
        <v>2622</v>
      </c>
      <c r="O577" s="20" t="s">
        <v>90</v>
      </c>
      <c r="P577" s="14" t="s">
        <v>3095</v>
      </c>
      <c r="Q577" s="48"/>
      <c r="R577" s="47"/>
      <c r="S577" s="20">
        <f t="shared" si="64"/>
      </c>
      <c r="T577" s="20" t="str">
        <f t="shared" si="63"/>
        <v>AP</v>
      </c>
      <c r="U577" s="20" t="str">
        <f t="shared" si="58"/>
        <v>OFDM</v>
      </c>
      <c r="V577" s="20">
        <f t="shared" si="59"/>
      </c>
      <c r="W577" s="20">
        <f t="shared" si="60"/>
      </c>
      <c r="X577" s="20">
        <f t="shared" si="61"/>
      </c>
      <c r="Y577" s="52"/>
      <c r="Z577" s="174">
        <f t="shared" si="62"/>
      </c>
    </row>
    <row r="578" spans="1:26" ht="39" customHeight="1">
      <c r="A578" s="148">
        <v>577</v>
      </c>
      <c r="B578" s="149" t="s">
        <v>983</v>
      </c>
      <c r="C578" s="149" t="s">
        <v>198</v>
      </c>
      <c r="D578" s="160" t="s">
        <v>65</v>
      </c>
      <c r="E578" s="160">
        <v>6</v>
      </c>
      <c r="F578" s="160" t="s">
        <v>109</v>
      </c>
      <c r="G578" s="160">
        <v>13</v>
      </c>
      <c r="H578" s="160"/>
      <c r="I578" s="149" t="s">
        <v>984</v>
      </c>
      <c r="J578" s="164" t="s">
        <v>985</v>
      </c>
      <c r="K578" s="149" t="s">
        <v>2703</v>
      </c>
      <c r="L578" s="146" t="s">
        <v>2610</v>
      </c>
      <c r="M578" s="147">
        <v>40491</v>
      </c>
      <c r="N578" s="150" t="s">
        <v>2621</v>
      </c>
      <c r="O578" s="95"/>
      <c r="P578" s="151"/>
      <c r="Q578" s="152"/>
      <c r="R578" s="151"/>
      <c r="S578" s="148">
        <f t="shared" si="64"/>
      </c>
      <c r="T578" s="148" t="str">
        <f t="shared" si="63"/>
        <v>AP</v>
      </c>
      <c r="U578" s="148" t="str">
        <f aca="true" t="shared" si="65" ref="U578:U641">IF(OR(T578="A",T578="AP",T578="R",T578="Z"),N578,"")</f>
        <v>Easy</v>
      </c>
      <c r="V578" s="148">
        <f aca="true" t="shared" si="66" ref="V578:V641">IF(T578=0,N578,"")</f>
      </c>
      <c r="W578" s="148">
        <f aca="true" t="shared" si="67" ref="W578:W641">IF(T578="wp",N578,"")</f>
      </c>
      <c r="X578" s="148">
        <f aca="true" t="shared" si="68" ref="X578:X641">IF(T578="rdy2vote",N578,IF(T578="rdy2vote2",N578,""))</f>
      </c>
      <c r="Y578" s="147"/>
      <c r="Z578" s="175">
        <f aca="true" t="shared" si="69" ref="Z578:Z641">IF(OR(T578="rdy2vote",T578="wp"),P578,"")</f>
      </c>
    </row>
    <row r="579" spans="1:26" ht="63.75">
      <c r="A579" s="148">
        <v>578</v>
      </c>
      <c r="B579" s="149" t="s">
        <v>983</v>
      </c>
      <c r="C579" s="149" t="s">
        <v>198</v>
      </c>
      <c r="D579" s="160" t="s">
        <v>65</v>
      </c>
      <c r="E579" s="160">
        <v>6</v>
      </c>
      <c r="F579" s="160" t="s">
        <v>94</v>
      </c>
      <c r="G579" s="160">
        <v>15</v>
      </c>
      <c r="H579" s="160">
        <v>49</v>
      </c>
      <c r="I579" s="149" t="s">
        <v>986</v>
      </c>
      <c r="J579" s="149" t="s">
        <v>987</v>
      </c>
      <c r="K579" s="149" t="s">
        <v>2684</v>
      </c>
      <c r="L579" s="146" t="s">
        <v>2649</v>
      </c>
      <c r="M579" s="147">
        <v>40491</v>
      </c>
      <c r="N579" s="150" t="s">
        <v>2621</v>
      </c>
      <c r="O579" s="160"/>
      <c r="P579" s="151"/>
      <c r="Q579" s="152"/>
      <c r="R579" s="151"/>
      <c r="S579" s="148">
        <f t="shared" si="64"/>
      </c>
      <c r="T579" s="148" t="str">
        <f t="shared" si="63"/>
        <v>A</v>
      </c>
      <c r="U579" s="148" t="str">
        <f t="shared" si="65"/>
        <v>Easy</v>
      </c>
      <c r="V579" s="148">
        <f t="shared" si="66"/>
      </c>
      <c r="W579" s="148">
        <f t="shared" si="67"/>
      </c>
      <c r="X579" s="148">
        <f t="shared" si="68"/>
      </c>
      <c r="Y579" s="147"/>
      <c r="Z579" s="175">
        <f t="shared" si="69"/>
      </c>
    </row>
    <row r="580" spans="1:26" ht="408">
      <c r="A580" s="20">
        <v>579</v>
      </c>
      <c r="B580" s="14" t="s">
        <v>983</v>
      </c>
      <c r="C580" s="14" t="s">
        <v>198</v>
      </c>
      <c r="D580" s="20" t="s">
        <v>65</v>
      </c>
      <c r="E580" s="67">
        <v>6</v>
      </c>
      <c r="F580" s="20" t="s">
        <v>988</v>
      </c>
      <c r="G580" s="20" t="s">
        <v>989</v>
      </c>
      <c r="H580" s="67"/>
      <c r="I580" s="14" t="s">
        <v>990</v>
      </c>
      <c r="J580" s="14" t="s">
        <v>991</v>
      </c>
      <c r="L580" s="40" t="s">
        <v>2658</v>
      </c>
      <c r="N580" s="22" t="s">
        <v>2615</v>
      </c>
      <c r="O580" s="67"/>
      <c r="P580" s="14" t="s">
        <v>2667</v>
      </c>
      <c r="S580" s="20">
        <f t="shared" si="64"/>
      </c>
      <c r="T580" s="20" t="str">
        <f t="shared" si="63"/>
        <v>wp</v>
      </c>
      <c r="U580" s="20">
        <f t="shared" si="65"/>
      </c>
      <c r="V580" s="20">
        <f t="shared" si="66"/>
      </c>
      <c r="W580" s="20" t="str">
        <f t="shared" si="67"/>
        <v>OQPSK</v>
      </c>
      <c r="X580" s="20">
        <f t="shared" si="68"/>
      </c>
      <c r="Z580" s="174" t="str">
        <f t="shared" si="69"/>
        <v>Schmidt</v>
      </c>
    </row>
    <row r="581" spans="1:26" ht="51">
      <c r="A581" s="148">
        <v>580</v>
      </c>
      <c r="B581" s="149" t="s">
        <v>983</v>
      </c>
      <c r="C581" s="149" t="s">
        <v>198</v>
      </c>
      <c r="D581" s="148" t="s">
        <v>66</v>
      </c>
      <c r="E581" s="160">
        <v>6</v>
      </c>
      <c r="F581" s="148" t="s">
        <v>204</v>
      </c>
      <c r="G581" s="160">
        <v>18</v>
      </c>
      <c r="H581" s="160">
        <v>40</v>
      </c>
      <c r="I581" s="149" t="s">
        <v>3005</v>
      </c>
      <c r="J581" s="149" t="s">
        <v>992</v>
      </c>
      <c r="K581" s="149" t="s">
        <v>2571</v>
      </c>
      <c r="L581" s="146" t="s">
        <v>2649</v>
      </c>
      <c r="M581" s="147">
        <v>40555</v>
      </c>
      <c r="N581" s="150"/>
      <c r="O581" s="160"/>
      <c r="P581" s="151"/>
      <c r="Q581" s="152"/>
      <c r="R581" s="151"/>
      <c r="S581" s="148" t="str">
        <f t="shared" si="64"/>
        <v>A</v>
      </c>
      <c r="T581" s="148">
        <f t="shared" si="63"/>
      </c>
      <c r="U581" s="148">
        <f t="shared" si="65"/>
      </c>
      <c r="V581" s="148">
        <f t="shared" si="66"/>
      </c>
      <c r="W581" s="148">
        <f t="shared" si="67"/>
      </c>
      <c r="X581" s="148">
        <f t="shared" si="68"/>
      </c>
      <c r="Y581" s="152"/>
      <c r="Z581" s="175">
        <f t="shared" si="69"/>
      </c>
    </row>
    <row r="582" spans="1:26" ht="102">
      <c r="A582" s="148">
        <v>581</v>
      </c>
      <c r="B582" s="149" t="s">
        <v>983</v>
      </c>
      <c r="C582" s="149" t="s">
        <v>198</v>
      </c>
      <c r="D582" s="148" t="s">
        <v>66</v>
      </c>
      <c r="E582" s="160">
        <v>6</v>
      </c>
      <c r="F582" s="148" t="s">
        <v>687</v>
      </c>
      <c r="G582" s="160">
        <v>29</v>
      </c>
      <c r="H582" s="148" t="s">
        <v>993</v>
      </c>
      <c r="I582" s="149" t="s">
        <v>994</v>
      </c>
      <c r="J582" s="149" t="s">
        <v>995</v>
      </c>
      <c r="K582" s="149" t="s">
        <v>2571</v>
      </c>
      <c r="L582" s="146" t="s">
        <v>2649</v>
      </c>
      <c r="M582" s="147">
        <v>40524</v>
      </c>
      <c r="N582" s="150"/>
      <c r="O582" s="160"/>
      <c r="P582" s="151"/>
      <c r="Q582" s="152"/>
      <c r="R582" s="151"/>
      <c r="S582" s="148" t="str">
        <f t="shared" si="64"/>
        <v>A</v>
      </c>
      <c r="T582" s="148">
        <f t="shared" si="63"/>
      </c>
      <c r="U582" s="148">
        <f t="shared" si="65"/>
      </c>
      <c r="V582" s="148">
        <f t="shared" si="66"/>
      </c>
      <c r="W582" s="148">
        <f t="shared" si="67"/>
      </c>
      <c r="X582" s="148">
        <f t="shared" si="68"/>
      </c>
      <c r="Y582" s="152"/>
      <c r="Z582" s="175">
        <f t="shared" si="69"/>
      </c>
    </row>
    <row r="583" spans="1:26" ht="51">
      <c r="A583" s="20">
        <v>582</v>
      </c>
      <c r="B583" s="14" t="s">
        <v>983</v>
      </c>
      <c r="C583" s="14" t="s">
        <v>198</v>
      </c>
      <c r="D583" s="20" t="s">
        <v>66</v>
      </c>
      <c r="E583" s="67">
        <v>6</v>
      </c>
      <c r="F583" s="20" t="s">
        <v>687</v>
      </c>
      <c r="G583" s="20" t="s">
        <v>996</v>
      </c>
      <c r="H583" s="20" t="s">
        <v>997</v>
      </c>
      <c r="I583" s="14" t="s">
        <v>998</v>
      </c>
      <c r="J583" s="14" t="s">
        <v>995</v>
      </c>
      <c r="N583" s="24"/>
      <c r="O583" s="67"/>
      <c r="P583" s="44"/>
      <c r="S583" s="20">
        <f t="shared" si="64"/>
        <v>0</v>
      </c>
      <c r="T583" s="20">
        <f t="shared" si="63"/>
      </c>
      <c r="U583" s="20">
        <f t="shared" si="65"/>
      </c>
      <c r="V583" s="20">
        <f t="shared" si="66"/>
      </c>
      <c r="W583" s="20">
        <f t="shared" si="67"/>
      </c>
      <c r="X583" s="20">
        <f t="shared" si="68"/>
      </c>
      <c r="Y583" s="45"/>
      <c r="Z583" s="174">
        <f t="shared" si="69"/>
      </c>
    </row>
    <row r="584" spans="1:26" ht="102">
      <c r="A584" s="148">
        <v>583</v>
      </c>
      <c r="B584" s="149" t="s">
        <v>983</v>
      </c>
      <c r="C584" s="149" t="s">
        <v>198</v>
      </c>
      <c r="D584" s="148" t="s">
        <v>66</v>
      </c>
      <c r="E584" s="148">
        <v>6</v>
      </c>
      <c r="F584" s="148" t="s">
        <v>140</v>
      </c>
      <c r="G584" s="148">
        <v>31</v>
      </c>
      <c r="H584" s="148">
        <v>12</v>
      </c>
      <c r="I584" s="149" t="s">
        <v>999</v>
      </c>
      <c r="J584" s="149" t="s">
        <v>995</v>
      </c>
      <c r="K584" s="151" t="s">
        <v>2684</v>
      </c>
      <c r="L584" s="146" t="s">
        <v>2725</v>
      </c>
      <c r="M584" s="147">
        <v>40492</v>
      </c>
      <c r="N584" s="150"/>
      <c r="O584" s="148"/>
      <c r="P584" s="151"/>
      <c r="Q584" s="152"/>
      <c r="R584" s="151"/>
      <c r="S584" s="148" t="str">
        <f t="shared" si="64"/>
        <v>A</v>
      </c>
      <c r="T584" s="148">
        <f t="shared" si="63"/>
      </c>
      <c r="U584" s="148">
        <f t="shared" si="65"/>
      </c>
      <c r="V584" s="148">
        <f t="shared" si="66"/>
      </c>
      <c r="W584" s="148">
        <f t="shared" si="67"/>
      </c>
      <c r="X584" s="148">
        <f t="shared" si="68"/>
      </c>
      <c r="Y584" s="152"/>
      <c r="Z584" s="175">
        <f t="shared" si="69"/>
      </c>
    </row>
    <row r="585" spans="1:26" ht="102">
      <c r="A585" s="148">
        <v>584</v>
      </c>
      <c r="B585" s="149" t="s">
        <v>983</v>
      </c>
      <c r="C585" s="149" t="s">
        <v>198</v>
      </c>
      <c r="D585" s="148" t="s">
        <v>66</v>
      </c>
      <c r="E585" s="148">
        <v>6</v>
      </c>
      <c r="F585" s="148" t="s">
        <v>1000</v>
      </c>
      <c r="G585" s="148" t="s">
        <v>1001</v>
      </c>
      <c r="H585" s="148" t="s">
        <v>2600</v>
      </c>
      <c r="I585" s="149" t="s">
        <v>1002</v>
      </c>
      <c r="J585" s="149" t="s">
        <v>995</v>
      </c>
      <c r="K585" s="164" t="s">
        <v>2684</v>
      </c>
      <c r="L585" s="146" t="s">
        <v>2649</v>
      </c>
      <c r="M585" s="147">
        <v>40499</v>
      </c>
      <c r="N585" s="150"/>
      <c r="O585" s="148"/>
      <c r="P585" s="151"/>
      <c r="Q585" s="152"/>
      <c r="R585" s="151"/>
      <c r="S585" s="148" t="str">
        <f t="shared" si="64"/>
        <v>A</v>
      </c>
      <c r="T585" s="148">
        <f t="shared" si="63"/>
      </c>
      <c r="U585" s="148">
        <f t="shared" si="65"/>
      </c>
      <c r="V585" s="148">
        <f t="shared" si="66"/>
      </c>
      <c r="W585" s="148">
        <f t="shared" si="67"/>
      </c>
      <c r="X585" s="148">
        <f t="shared" si="68"/>
      </c>
      <c r="Y585" s="152"/>
      <c r="Z585" s="175">
        <f t="shared" si="69"/>
      </c>
    </row>
    <row r="586" spans="1:26" ht="76.5">
      <c r="A586" s="148">
        <v>585</v>
      </c>
      <c r="B586" s="149" t="s">
        <v>983</v>
      </c>
      <c r="C586" s="149" t="s">
        <v>198</v>
      </c>
      <c r="D586" s="148" t="s">
        <v>66</v>
      </c>
      <c r="E586" s="148">
        <v>6</v>
      </c>
      <c r="F586" s="148" t="s">
        <v>721</v>
      </c>
      <c r="G586" s="148">
        <v>34</v>
      </c>
      <c r="H586" s="148">
        <v>34</v>
      </c>
      <c r="I586" s="149" t="s">
        <v>1003</v>
      </c>
      <c r="J586" s="149" t="s">
        <v>995</v>
      </c>
      <c r="K586" s="164" t="s">
        <v>2980</v>
      </c>
      <c r="L586" s="146" t="s">
        <v>2610</v>
      </c>
      <c r="M586" s="147">
        <v>40548</v>
      </c>
      <c r="N586" s="150"/>
      <c r="O586" s="148"/>
      <c r="P586" s="151"/>
      <c r="Q586" s="152"/>
      <c r="R586" s="151"/>
      <c r="S586" s="148" t="str">
        <f t="shared" si="64"/>
        <v>AP</v>
      </c>
      <c r="T586" s="148">
        <f t="shared" si="63"/>
      </c>
      <c r="U586" s="148">
        <f t="shared" si="65"/>
      </c>
      <c r="V586" s="148">
        <f t="shared" si="66"/>
      </c>
      <c r="W586" s="148">
        <f t="shared" si="67"/>
      </c>
      <c r="X586" s="148">
        <f t="shared" si="68"/>
      </c>
      <c r="Y586" s="152"/>
      <c r="Z586" s="175">
        <f t="shared" si="69"/>
      </c>
    </row>
    <row r="587" spans="1:26" ht="51">
      <c r="A587" s="148">
        <v>586</v>
      </c>
      <c r="B587" s="149" t="s">
        <v>983</v>
      </c>
      <c r="C587" s="149" t="s">
        <v>198</v>
      </c>
      <c r="D587" s="148" t="s">
        <v>66</v>
      </c>
      <c r="E587" s="148">
        <v>6</v>
      </c>
      <c r="F587" s="148" t="s">
        <v>104</v>
      </c>
      <c r="G587" s="148">
        <v>39</v>
      </c>
      <c r="H587" s="148"/>
      <c r="I587" s="149" t="s">
        <v>1004</v>
      </c>
      <c r="J587" s="149" t="s">
        <v>995</v>
      </c>
      <c r="K587" s="164" t="s">
        <v>2684</v>
      </c>
      <c r="L587" s="146" t="s">
        <v>2649</v>
      </c>
      <c r="M587" s="147">
        <v>40519</v>
      </c>
      <c r="N587" s="150"/>
      <c r="O587" s="148"/>
      <c r="P587" s="151"/>
      <c r="Q587" s="152"/>
      <c r="R587" s="151"/>
      <c r="S587" s="148" t="str">
        <f t="shared" si="64"/>
        <v>A</v>
      </c>
      <c r="T587" s="148">
        <f t="shared" si="63"/>
      </c>
      <c r="U587" s="148">
        <f t="shared" si="65"/>
      </c>
      <c r="V587" s="148">
        <f t="shared" si="66"/>
      </c>
      <c r="W587" s="148">
        <f t="shared" si="67"/>
      </c>
      <c r="X587" s="148">
        <f t="shared" si="68"/>
      </c>
      <c r="Y587" s="152"/>
      <c r="Z587" s="175">
        <f t="shared" si="69"/>
      </c>
    </row>
    <row r="588" spans="1:27" ht="165.75">
      <c r="A588" s="20">
        <v>587</v>
      </c>
      <c r="B588" s="14" t="s">
        <v>983</v>
      </c>
      <c r="C588" s="14" t="s">
        <v>198</v>
      </c>
      <c r="D588" s="20" t="s">
        <v>65</v>
      </c>
      <c r="E588" s="20">
        <v>6</v>
      </c>
      <c r="F588" s="20" t="s">
        <v>104</v>
      </c>
      <c r="G588" s="20">
        <v>41</v>
      </c>
      <c r="H588" s="20">
        <v>6</v>
      </c>
      <c r="I588" s="14" t="s">
        <v>1005</v>
      </c>
      <c r="J588" s="14" t="s">
        <v>1006</v>
      </c>
      <c r="K588" s="14" t="s">
        <v>2843</v>
      </c>
      <c r="L588" s="40" t="s">
        <v>2658</v>
      </c>
      <c r="N588" s="22" t="s">
        <v>2643</v>
      </c>
      <c r="P588" s="14" t="s">
        <v>2663</v>
      </c>
      <c r="S588" s="20">
        <f t="shared" si="64"/>
      </c>
      <c r="T588" s="20" t="str">
        <f t="shared" si="63"/>
        <v>wp</v>
      </c>
      <c r="U588" s="20">
        <f t="shared" si="65"/>
      </c>
      <c r="V588" s="20">
        <f t="shared" si="66"/>
      </c>
      <c r="W588" s="20" t="str">
        <f t="shared" si="67"/>
        <v>Mode Switch</v>
      </c>
      <c r="X588" s="20">
        <f t="shared" si="68"/>
      </c>
      <c r="Y588" s="51">
        <v>40492</v>
      </c>
      <c r="Z588" s="174" t="str">
        <f t="shared" si="69"/>
        <v>Chang</v>
      </c>
      <c r="AA588" s="44" t="s">
        <v>2828</v>
      </c>
    </row>
    <row r="589" spans="1:26" ht="51">
      <c r="A589" s="20">
        <v>588</v>
      </c>
      <c r="B589" s="14" t="s">
        <v>983</v>
      </c>
      <c r="C589" s="14" t="s">
        <v>198</v>
      </c>
      <c r="D589" s="20" t="s">
        <v>66</v>
      </c>
      <c r="E589" s="20">
        <v>6</v>
      </c>
      <c r="F589" s="20" t="s">
        <v>769</v>
      </c>
      <c r="G589" s="20" t="s">
        <v>1007</v>
      </c>
      <c r="I589" s="14" t="s">
        <v>1008</v>
      </c>
      <c r="J589" s="14" t="s">
        <v>1009</v>
      </c>
      <c r="N589" s="24"/>
      <c r="P589" s="44"/>
      <c r="S589" s="20">
        <f t="shared" si="64"/>
        <v>0</v>
      </c>
      <c r="T589" s="20">
        <f t="shared" si="63"/>
      </c>
      <c r="U589" s="20">
        <f t="shared" si="65"/>
      </c>
      <c r="V589" s="20">
        <f t="shared" si="66"/>
      </c>
      <c r="W589" s="20">
        <f t="shared" si="67"/>
      </c>
      <c r="X589" s="20">
        <f t="shared" si="68"/>
      </c>
      <c r="Y589" s="45"/>
      <c r="Z589" s="174">
        <f t="shared" si="69"/>
      </c>
    </row>
    <row r="590" spans="1:26" ht="12.75">
      <c r="A590" s="148">
        <v>589</v>
      </c>
      <c r="B590" s="149" t="s">
        <v>983</v>
      </c>
      <c r="C590" s="149" t="s">
        <v>198</v>
      </c>
      <c r="D590" s="148" t="s">
        <v>66</v>
      </c>
      <c r="E590" s="148">
        <v>6</v>
      </c>
      <c r="F590" s="148" t="s">
        <v>789</v>
      </c>
      <c r="G590" s="148">
        <v>64</v>
      </c>
      <c r="H590" s="148">
        <v>4</v>
      </c>
      <c r="I590" s="149" t="s">
        <v>1010</v>
      </c>
      <c r="J590" s="149" t="s">
        <v>1011</v>
      </c>
      <c r="K590" s="149" t="s">
        <v>2571</v>
      </c>
      <c r="L590" s="146" t="s">
        <v>2649</v>
      </c>
      <c r="M590" s="147">
        <v>40528</v>
      </c>
      <c r="N590" s="150"/>
      <c r="O590" s="148"/>
      <c r="P590" s="151"/>
      <c r="Q590" s="152"/>
      <c r="R590" s="151"/>
      <c r="S590" s="148" t="str">
        <f t="shared" si="64"/>
        <v>A</v>
      </c>
      <c r="T590" s="148">
        <f t="shared" si="63"/>
      </c>
      <c r="U590" s="148">
        <f t="shared" si="65"/>
      </c>
      <c r="V590" s="148">
        <f t="shared" si="66"/>
      </c>
      <c r="W590" s="148">
        <f t="shared" si="67"/>
      </c>
      <c r="X590" s="148">
        <f t="shared" si="68"/>
      </c>
      <c r="Y590" s="152"/>
      <c r="Z590" s="175">
        <f t="shared" si="69"/>
      </c>
    </row>
    <row r="591" spans="1:27" ht="38.25">
      <c r="A591" s="148">
        <v>590</v>
      </c>
      <c r="B591" s="149" t="s">
        <v>983</v>
      </c>
      <c r="C591" s="149" t="s">
        <v>198</v>
      </c>
      <c r="D591" s="148" t="s">
        <v>65</v>
      </c>
      <c r="E591" s="148">
        <v>6</v>
      </c>
      <c r="F591" s="148" t="s">
        <v>789</v>
      </c>
      <c r="G591" s="148">
        <v>64</v>
      </c>
      <c r="H591" s="146" t="s">
        <v>1012</v>
      </c>
      <c r="I591" s="149" t="s">
        <v>1013</v>
      </c>
      <c r="J591" s="149" t="s">
        <v>1014</v>
      </c>
      <c r="K591" s="149" t="s">
        <v>2685</v>
      </c>
      <c r="L591" s="146" t="s">
        <v>2653</v>
      </c>
      <c r="M591" s="147">
        <v>40522</v>
      </c>
      <c r="N591" s="150" t="s">
        <v>2643</v>
      </c>
      <c r="O591" s="148"/>
      <c r="P591" s="151" t="s">
        <v>2663</v>
      </c>
      <c r="Q591" s="152"/>
      <c r="R591" s="151"/>
      <c r="S591" s="148">
        <f t="shared" si="64"/>
      </c>
      <c r="T591" s="148" t="str">
        <f aca="true" t="shared" si="70" ref="T591:T654">IF(OR(D591="T",D591="G"),L591,"")</f>
        <v>Z</v>
      </c>
      <c r="U591" s="148" t="str">
        <f t="shared" si="65"/>
        <v>Mode Switch</v>
      </c>
      <c r="V591" s="148">
        <f t="shared" si="66"/>
      </c>
      <c r="W591" s="148">
        <f t="shared" si="67"/>
      </c>
      <c r="X591" s="148">
        <f t="shared" si="68"/>
      </c>
      <c r="Y591" s="147">
        <v>40492</v>
      </c>
      <c r="Z591" s="175">
        <f t="shared" si="69"/>
      </c>
      <c r="AA591" s="44" t="s">
        <v>2828</v>
      </c>
    </row>
    <row r="592" spans="1:26" ht="63.75">
      <c r="A592" s="148">
        <v>591</v>
      </c>
      <c r="B592" s="149" t="s">
        <v>983</v>
      </c>
      <c r="C592" s="149" t="s">
        <v>198</v>
      </c>
      <c r="D592" s="148" t="s">
        <v>66</v>
      </c>
      <c r="E592" s="148">
        <v>6</v>
      </c>
      <c r="F592" s="148" t="s">
        <v>432</v>
      </c>
      <c r="G592" s="148">
        <v>67</v>
      </c>
      <c r="H592" s="146" t="s">
        <v>1015</v>
      </c>
      <c r="I592" s="149" t="s">
        <v>1016</v>
      </c>
      <c r="J592" s="149" t="s">
        <v>1017</v>
      </c>
      <c r="K592" s="149" t="s">
        <v>2688</v>
      </c>
      <c r="L592" s="146" t="s">
        <v>2610</v>
      </c>
      <c r="M592" s="147">
        <v>40491</v>
      </c>
      <c r="N592" s="150"/>
      <c r="O592" s="148"/>
      <c r="P592" s="151"/>
      <c r="Q592" s="152"/>
      <c r="R592" s="151"/>
      <c r="S592" s="148" t="str">
        <f t="shared" si="64"/>
        <v>AP</v>
      </c>
      <c r="T592" s="148">
        <f t="shared" si="70"/>
      </c>
      <c r="U592" s="148">
        <f t="shared" si="65"/>
      </c>
      <c r="V592" s="148">
        <f t="shared" si="66"/>
      </c>
      <c r="W592" s="148">
        <f t="shared" si="67"/>
      </c>
      <c r="X592" s="148">
        <f t="shared" si="68"/>
      </c>
      <c r="Y592" s="152"/>
      <c r="Z592" s="175">
        <f t="shared" si="69"/>
      </c>
    </row>
    <row r="593" spans="1:26" ht="51">
      <c r="A593" s="148">
        <v>592</v>
      </c>
      <c r="B593" s="149" t="s">
        <v>983</v>
      </c>
      <c r="C593" s="149" t="s">
        <v>198</v>
      </c>
      <c r="D593" s="148" t="s">
        <v>66</v>
      </c>
      <c r="E593" s="148">
        <v>6</v>
      </c>
      <c r="F593" s="148" t="s">
        <v>432</v>
      </c>
      <c r="G593" s="148">
        <v>67</v>
      </c>
      <c r="H593" s="146" t="s">
        <v>1018</v>
      </c>
      <c r="I593" s="149" t="s">
        <v>1019</v>
      </c>
      <c r="J593" s="149" t="s">
        <v>995</v>
      </c>
      <c r="K593" s="164" t="s">
        <v>2684</v>
      </c>
      <c r="L593" s="146" t="s">
        <v>2649</v>
      </c>
      <c r="M593" s="147">
        <v>40528</v>
      </c>
      <c r="N593" s="150"/>
      <c r="O593" s="148"/>
      <c r="P593" s="151"/>
      <c r="Q593" s="152"/>
      <c r="R593" s="151"/>
      <c r="S593" s="148" t="str">
        <f t="shared" si="64"/>
        <v>A</v>
      </c>
      <c r="T593" s="148">
        <f t="shared" si="70"/>
      </c>
      <c r="U593" s="148">
        <f t="shared" si="65"/>
      </c>
      <c r="V593" s="148">
        <f t="shared" si="66"/>
      </c>
      <c r="W593" s="148">
        <f t="shared" si="67"/>
      </c>
      <c r="X593" s="148">
        <f t="shared" si="68"/>
      </c>
      <c r="Y593" s="152"/>
      <c r="Z593" s="175">
        <f t="shared" si="69"/>
      </c>
    </row>
    <row r="594" spans="1:27" ht="409.5">
      <c r="A594" s="20">
        <v>593</v>
      </c>
      <c r="B594" s="14" t="s">
        <v>983</v>
      </c>
      <c r="C594" s="14" t="s">
        <v>198</v>
      </c>
      <c r="D594" s="20" t="s">
        <v>65</v>
      </c>
      <c r="E594" s="20">
        <v>6</v>
      </c>
      <c r="F594" s="20" t="s">
        <v>513</v>
      </c>
      <c r="G594" s="20">
        <v>67</v>
      </c>
      <c r="H594" s="40" t="s">
        <v>1020</v>
      </c>
      <c r="I594" s="14" t="s">
        <v>1021</v>
      </c>
      <c r="J594" s="14" t="s">
        <v>1022</v>
      </c>
      <c r="K594" s="14" t="s">
        <v>3142</v>
      </c>
      <c r="L594" s="40" t="s">
        <v>2610</v>
      </c>
      <c r="M594" s="51">
        <v>40561</v>
      </c>
      <c r="N594" s="22" t="s">
        <v>2643</v>
      </c>
      <c r="P594" s="14" t="s">
        <v>2663</v>
      </c>
      <c r="S594" s="20">
        <f t="shared" si="64"/>
      </c>
      <c r="T594" s="20" t="str">
        <f t="shared" si="70"/>
        <v>AP</v>
      </c>
      <c r="U594" s="20" t="str">
        <f t="shared" si="65"/>
        <v>Mode Switch</v>
      </c>
      <c r="V594" s="20">
        <f t="shared" si="66"/>
      </c>
      <c r="W594" s="20">
        <f t="shared" si="67"/>
      </c>
      <c r="X594" s="20">
        <f t="shared" si="68"/>
      </c>
      <c r="Y594" s="51">
        <v>40492</v>
      </c>
      <c r="Z594" s="174">
        <f t="shared" si="69"/>
      </c>
      <c r="AA594" s="44" t="s">
        <v>2828</v>
      </c>
    </row>
    <row r="595" spans="1:26" ht="38.25">
      <c r="A595" s="20">
        <v>594</v>
      </c>
      <c r="B595" s="14" t="s">
        <v>983</v>
      </c>
      <c r="C595" s="14" t="s">
        <v>198</v>
      </c>
      <c r="D595" s="20" t="s">
        <v>65</v>
      </c>
      <c r="E595" s="20">
        <v>6</v>
      </c>
      <c r="F595" s="20" t="s">
        <v>1023</v>
      </c>
      <c r="G595" s="20" t="s">
        <v>1024</v>
      </c>
      <c r="H595" s="40"/>
      <c r="I595" s="14" t="s">
        <v>1025</v>
      </c>
      <c r="J595" s="14" t="s">
        <v>1026</v>
      </c>
      <c r="K595" s="14" t="s">
        <v>3052</v>
      </c>
      <c r="L595" s="40" t="s">
        <v>2610</v>
      </c>
      <c r="M595" s="51">
        <v>40561</v>
      </c>
      <c r="N595" s="22" t="s">
        <v>2621</v>
      </c>
      <c r="P595" s="44"/>
      <c r="S595" s="20">
        <f t="shared" si="64"/>
      </c>
      <c r="T595" s="20" t="str">
        <f t="shared" si="70"/>
        <v>AP</v>
      </c>
      <c r="U595" s="20" t="str">
        <f t="shared" si="65"/>
        <v>Easy</v>
      </c>
      <c r="V595" s="20">
        <f t="shared" si="66"/>
      </c>
      <c r="W595" s="20">
        <f t="shared" si="67"/>
      </c>
      <c r="X595" s="20">
        <f t="shared" si="68"/>
      </c>
      <c r="Z595" s="174">
        <f t="shared" si="69"/>
      </c>
    </row>
    <row r="596" spans="1:28" ht="63.75">
      <c r="A596" s="20">
        <v>595</v>
      </c>
      <c r="B596" s="14" t="s">
        <v>983</v>
      </c>
      <c r="C596" s="14" t="s">
        <v>198</v>
      </c>
      <c r="D596" s="20" t="s">
        <v>65</v>
      </c>
      <c r="E596" s="20">
        <v>7</v>
      </c>
      <c r="F596" s="20" t="s">
        <v>1027</v>
      </c>
      <c r="G596" s="20">
        <v>113</v>
      </c>
      <c r="H596" s="62" t="s">
        <v>1028</v>
      </c>
      <c r="I596" s="14" t="s">
        <v>1029</v>
      </c>
      <c r="J596" s="14" t="s">
        <v>995</v>
      </c>
      <c r="K596" s="14" t="s">
        <v>3109</v>
      </c>
      <c r="L596" s="40" t="s">
        <v>2610</v>
      </c>
      <c r="M596" s="51">
        <v>40561</v>
      </c>
      <c r="N596" s="22" t="s">
        <v>2619</v>
      </c>
      <c r="P596" s="44"/>
      <c r="S596" s="20">
        <f t="shared" si="64"/>
      </c>
      <c r="T596" s="20" t="str">
        <f t="shared" si="70"/>
        <v>AP</v>
      </c>
      <c r="U596" s="20" t="str">
        <f t="shared" si="65"/>
        <v>MPM</v>
      </c>
      <c r="V596" s="20">
        <f t="shared" si="66"/>
      </c>
      <c r="W596" s="20">
        <f t="shared" si="67"/>
      </c>
      <c r="X596" s="20">
        <f t="shared" si="68"/>
      </c>
      <c r="Z596" s="174">
        <f t="shared" si="69"/>
      </c>
      <c r="AA596" s="44" t="s">
        <v>3027</v>
      </c>
      <c r="AB596" s="20" t="s">
        <v>3025</v>
      </c>
    </row>
    <row r="597" spans="1:27" ht="114.75">
      <c r="A597" s="148">
        <v>596</v>
      </c>
      <c r="B597" s="149" t="s">
        <v>983</v>
      </c>
      <c r="C597" s="149" t="s">
        <v>198</v>
      </c>
      <c r="D597" s="148" t="s">
        <v>65</v>
      </c>
      <c r="E597" s="148">
        <v>7</v>
      </c>
      <c r="F597" s="148" t="s">
        <v>884</v>
      </c>
      <c r="G597" s="148">
        <v>119</v>
      </c>
      <c r="H597" s="104"/>
      <c r="I597" s="149" t="s">
        <v>1030</v>
      </c>
      <c r="J597" s="149" t="s">
        <v>1031</v>
      </c>
      <c r="K597" s="151" t="s">
        <v>2814</v>
      </c>
      <c r="L597" s="146" t="s">
        <v>2610</v>
      </c>
      <c r="M597" s="116">
        <v>40493</v>
      </c>
      <c r="N597" s="150" t="s">
        <v>2619</v>
      </c>
      <c r="O597" s="148"/>
      <c r="P597" s="151"/>
      <c r="Q597" s="152"/>
      <c r="R597" s="151"/>
      <c r="S597" s="148">
        <f t="shared" si="64"/>
      </c>
      <c r="T597" s="148" t="str">
        <f t="shared" si="70"/>
        <v>AP</v>
      </c>
      <c r="U597" s="148" t="str">
        <f t="shared" si="65"/>
        <v>MPM</v>
      </c>
      <c r="V597" s="148">
        <f t="shared" si="66"/>
      </c>
      <c r="W597" s="148">
        <f t="shared" si="67"/>
      </c>
      <c r="X597" s="148">
        <f t="shared" si="68"/>
      </c>
      <c r="Y597" s="147"/>
      <c r="Z597" s="175">
        <f t="shared" si="69"/>
      </c>
      <c r="AA597" s="44" t="s">
        <v>2813</v>
      </c>
    </row>
    <row r="598" spans="1:26" ht="25.5">
      <c r="A598" s="148">
        <v>597</v>
      </c>
      <c r="B598" s="149" t="s">
        <v>983</v>
      </c>
      <c r="C598" s="149" t="s">
        <v>198</v>
      </c>
      <c r="D598" s="148" t="s">
        <v>66</v>
      </c>
      <c r="E598" s="148">
        <v>7</v>
      </c>
      <c r="F598" s="148" t="s">
        <v>97</v>
      </c>
      <c r="G598" s="148">
        <v>121</v>
      </c>
      <c r="H598" s="148">
        <v>21</v>
      </c>
      <c r="I598" s="149" t="s">
        <v>1032</v>
      </c>
      <c r="J598" s="149" t="s">
        <v>995</v>
      </c>
      <c r="K598" s="151" t="s">
        <v>2684</v>
      </c>
      <c r="L598" s="146" t="s">
        <v>2725</v>
      </c>
      <c r="M598" s="147">
        <v>40492</v>
      </c>
      <c r="N598" s="150"/>
      <c r="O598" s="148"/>
      <c r="P598" s="151"/>
      <c r="Q598" s="152"/>
      <c r="R598" s="151"/>
      <c r="S598" s="148" t="str">
        <f t="shared" si="64"/>
        <v>A</v>
      </c>
      <c r="T598" s="148">
        <f t="shared" si="70"/>
      </c>
      <c r="U598" s="148">
        <f t="shared" si="65"/>
      </c>
      <c r="V598" s="148">
        <f t="shared" si="66"/>
      </c>
      <c r="W598" s="148">
        <f t="shared" si="67"/>
      </c>
      <c r="X598" s="148">
        <f t="shared" si="68"/>
      </c>
      <c r="Y598" s="152"/>
      <c r="Z598" s="175">
        <f t="shared" si="69"/>
      </c>
    </row>
    <row r="599" spans="1:27" ht="25.5">
      <c r="A599" s="148">
        <v>598</v>
      </c>
      <c r="B599" s="149" t="s">
        <v>983</v>
      </c>
      <c r="C599" s="149" t="s">
        <v>198</v>
      </c>
      <c r="D599" s="148" t="s">
        <v>66</v>
      </c>
      <c r="E599" s="148">
        <v>7</v>
      </c>
      <c r="F599" s="148" t="s">
        <v>97</v>
      </c>
      <c r="G599" s="148">
        <v>121</v>
      </c>
      <c r="H599" s="148"/>
      <c r="I599" s="149" t="s">
        <v>1033</v>
      </c>
      <c r="J599" s="149" t="s">
        <v>995</v>
      </c>
      <c r="K599" s="151" t="s">
        <v>2814</v>
      </c>
      <c r="L599" s="146" t="s">
        <v>2610</v>
      </c>
      <c r="M599" s="116">
        <v>40493</v>
      </c>
      <c r="N599" s="150"/>
      <c r="O599" s="148"/>
      <c r="P599" s="151"/>
      <c r="Q599" s="152"/>
      <c r="R599" s="151"/>
      <c r="S599" s="148" t="str">
        <f t="shared" si="64"/>
        <v>AP</v>
      </c>
      <c r="T599" s="148">
        <f t="shared" si="70"/>
      </c>
      <c r="U599" s="148">
        <f t="shared" si="65"/>
      </c>
      <c r="V599" s="148">
        <f t="shared" si="66"/>
      </c>
      <c r="W599" s="148">
        <f t="shared" si="67"/>
      </c>
      <c r="X599" s="148">
        <f t="shared" si="68"/>
      </c>
      <c r="Y599" s="152"/>
      <c r="Z599" s="175">
        <f t="shared" si="69"/>
      </c>
      <c r="AA599" s="44" t="s">
        <v>2813</v>
      </c>
    </row>
    <row r="600" spans="1:27" ht="38.25">
      <c r="A600" s="148">
        <v>599</v>
      </c>
      <c r="B600" s="149" t="s">
        <v>983</v>
      </c>
      <c r="C600" s="149" t="s">
        <v>198</v>
      </c>
      <c r="D600" s="148" t="s">
        <v>65</v>
      </c>
      <c r="E600" s="148">
        <v>7</v>
      </c>
      <c r="F600" s="148" t="s">
        <v>97</v>
      </c>
      <c r="G600" s="148">
        <v>121</v>
      </c>
      <c r="H600" s="148" t="s">
        <v>1034</v>
      </c>
      <c r="I600" s="149" t="s">
        <v>1035</v>
      </c>
      <c r="J600" s="149" t="s">
        <v>1036</v>
      </c>
      <c r="K600" s="151" t="s">
        <v>2814</v>
      </c>
      <c r="L600" s="146" t="s">
        <v>2610</v>
      </c>
      <c r="M600" s="116">
        <v>40493</v>
      </c>
      <c r="N600" s="150" t="s">
        <v>2619</v>
      </c>
      <c r="O600" s="148"/>
      <c r="P600" s="151"/>
      <c r="Q600" s="152"/>
      <c r="R600" s="151"/>
      <c r="S600" s="148">
        <f t="shared" si="64"/>
      </c>
      <c r="T600" s="148" t="str">
        <f t="shared" si="70"/>
        <v>AP</v>
      </c>
      <c r="U600" s="148" t="str">
        <f t="shared" si="65"/>
        <v>MPM</v>
      </c>
      <c r="V600" s="148">
        <f t="shared" si="66"/>
      </c>
      <c r="W600" s="148">
        <f t="shared" si="67"/>
      </c>
      <c r="X600" s="148">
        <f t="shared" si="68"/>
      </c>
      <c r="Y600" s="147"/>
      <c r="Z600" s="175">
        <f t="shared" si="69"/>
      </c>
      <c r="AA600" s="44" t="s">
        <v>2813</v>
      </c>
    </row>
    <row r="601" spans="1:27" ht="25.5">
      <c r="A601" s="20">
        <v>600</v>
      </c>
      <c r="B601" s="14" t="s">
        <v>983</v>
      </c>
      <c r="C601" s="14" t="s">
        <v>198</v>
      </c>
      <c r="D601" s="20" t="s">
        <v>66</v>
      </c>
      <c r="E601" s="20">
        <v>7</v>
      </c>
      <c r="F601" s="20" t="s">
        <v>297</v>
      </c>
      <c r="G601" s="20">
        <v>121</v>
      </c>
      <c r="I601" s="14" t="s">
        <v>1037</v>
      </c>
      <c r="J601" s="14" t="s">
        <v>995</v>
      </c>
      <c r="K601" s="14" t="s">
        <v>2825</v>
      </c>
      <c r="L601" s="40" t="s">
        <v>2610</v>
      </c>
      <c r="M601" s="51">
        <v>40493</v>
      </c>
      <c r="N601" s="24"/>
      <c r="P601" s="44"/>
      <c r="S601" s="20" t="str">
        <f t="shared" si="64"/>
        <v>AP</v>
      </c>
      <c r="T601" s="20">
        <f t="shared" si="70"/>
      </c>
      <c r="U601" s="20">
        <f t="shared" si="65"/>
      </c>
      <c r="V601" s="20">
        <f t="shared" si="66"/>
      </c>
      <c r="W601" s="20">
        <f t="shared" si="67"/>
      </c>
      <c r="X601" s="20">
        <f t="shared" si="68"/>
      </c>
      <c r="Y601" s="45"/>
      <c r="Z601" s="174">
        <f t="shared" si="69"/>
      </c>
      <c r="AA601" s="44" t="s">
        <v>2812</v>
      </c>
    </row>
    <row r="602" spans="1:26" ht="140.25">
      <c r="A602" s="148">
        <v>601</v>
      </c>
      <c r="B602" s="149" t="s">
        <v>983</v>
      </c>
      <c r="C602" s="149" t="s">
        <v>198</v>
      </c>
      <c r="D602" s="148" t="s">
        <v>66</v>
      </c>
      <c r="E602" s="148">
        <v>7</v>
      </c>
      <c r="F602" s="148" t="s">
        <v>100</v>
      </c>
      <c r="G602" s="148">
        <v>125</v>
      </c>
      <c r="H602" s="148" t="s">
        <v>1038</v>
      </c>
      <c r="I602" s="149" t="s">
        <v>1039</v>
      </c>
      <c r="J602" s="149" t="s">
        <v>1040</v>
      </c>
      <c r="K602" s="159" t="s">
        <v>2876</v>
      </c>
      <c r="L602" s="110" t="s">
        <v>2610</v>
      </c>
      <c r="M602" s="111">
        <v>40499</v>
      </c>
      <c r="N602" s="150"/>
      <c r="O602" s="148"/>
      <c r="P602" s="151"/>
      <c r="Q602" s="152"/>
      <c r="R602" s="151"/>
      <c r="S602" s="148" t="str">
        <f t="shared" si="64"/>
        <v>AP</v>
      </c>
      <c r="T602" s="148">
        <f t="shared" si="70"/>
      </c>
      <c r="U602" s="148">
        <f t="shared" si="65"/>
      </c>
      <c r="V602" s="148">
        <f t="shared" si="66"/>
      </c>
      <c r="W602" s="148">
        <f t="shared" si="67"/>
      </c>
      <c r="X602" s="148">
        <f t="shared" si="68"/>
      </c>
      <c r="Y602" s="152"/>
      <c r="Z602" s="175">
        <f t="shared" si="69"/>
      </c>
    </row>
    <row r="603" spans="1:27" ht="38.25">
      <c r="A603" s="148">
        <v>602</v>
      </c>
      <c r="B603" s="149" t="s">
        <v>983</v>
      </c>
      <c r="C603" s="149" t="s">
        <v>198</v>
      </c>
      <c r="D603" s="148" t="s">
        <v>65</v>
      </c>
      <c r="E603" s="148">
        <v>7</v>
      </c>
      <c r="F603" s="148" t="s">
        <v>100</v>
      </c>
      <c r="G603" s="148">
        <v>126</v>
      </c>
      <c r="H603" s="148"/>
      <c r="I603" s="149" t="s">
        <v>1041</v>
      </c>
      <c r="J603" s="149" t="s">
        <v>1042</v>
      </c>
      <c r="K603" s="149" t="s">
        <v>2684</v>
      </c>
      <c r="L603" s="146" t="s">
        <v>2649</v>
      </c>
      <c r="M603" s="147">
        <v>40491</v>
      </c>
      <c r="N603" s="150" t="s">
        <v>2616</v>
      </c>
      <c r="O603" s="148"/>
      <c r="P603" s="151"/>
      <c r="Q603" s="152"/>
      <c r="R603" s="151"/>
      <c r="S603" s="148">
        <f t="shared" si="64"/>
      </c>
      <c r="T603" s="148" t="str">
        <f t="shared" si="70"/>
        <v>A</v>
      </c>
      <c r="U603" s="148" t="str">
        <f t="shared" si="65"/>
        <v>IE</v>
      </c>
      <c r="V603" s="148">
        <f t="shared" si="66"/>
      </c>
      <c r="W603" s="148">
        <f t="shared" si="67"/>
      </c>
      <c r="X603" s="148">
        <f t="shared" si="68"/>
      </c>
      <c r="Y603" s="147"/>
      <c r="Z603" s="175">
        <f t="shared" si="69"/>
      </c>
      <c r="AA603" s="44" t="s">
        <v>2776</v>
      </c>
    </row>
    <row r="604" spans="1:27" ht="63.75">
      <c r="A604" s="148">
        <v>603</v>
      </c>
      <c r="B604" s="149" t="s">
        <v>983</v>
      </c>
      <c r="C604" s="149" t="s">
        <v>198</v>
      </c>
      <c r="D604" s="148" t="s">
        <v>65</v>
      </c>
      <c r="E604" s="148">
        <v>7</v>
      </c>
      <c r="F604" s="148" t="s">
        <v>100</v>
      </c>
      <c r="G604" s="148">
        <v>127</v>
      </c>
      <c r="H604" s="148">
        <v>17</v>
      </c>
      <c r="I604" s="149" t="s">
        <v>1043</v>
      </c>
      <c r="J604" s="149" t="s">
        <v>1044</v>
      </c>
      <c r="K604" s="149" t="s">
        <v>2797</v>
      </c>
      <c r="L604" s="146" t="s">
        <v>2610</v>
      </c>
      <c r="M604" s="147">
        <v>40493</v>
      </c>
      <c r="N604" s="150" t="s">
        <v>2616</v>
      </c>
      <c r="O604" s="148"/>
      <c r="P604" s="151"/>
      <c r="Q604" s="152"/>
      <c r="R604" s="151"/>
      <c r="S604" s="148">
        <f t="shared" si="64"/>
      </c>
      <c r="T604" s="148" t="str">
        <f t="shared" si="70"/>
        <v>AP</v>
      </c>
      <c r="U604" s="148" t="str">
        <f t="shared" si="65"/>
        <v>IE</v>
      </c>
      <c r="V604" s="148">
        <f t="shared" si="66"/>
      </c>
      <c r="W604" s="148">
        <f t="shared" si="67"/>
      </c>
      <c r="X604" s="148">
        <f t="shared" si="68"/>
      </c>
      <c r="Y604" s="147"/>
      <c r="Z604" s="175">
        <f t="shared" si="69"/>
      </c>
      <c r="AA604" s="44" t="s">
        <v>2776</v>
      </c>
    </row>
    <row r="605" spans="1:27" ht="63.75">
      <c r="A605" s="148">
        <v>604</v>
      </c>
      <c r="B605" s="149" t="s">
        <v>983</v>
      </c>
      <c r="C605" s="149" t="s">
        <v>198</v>
      </c>
      <c r="D605" s="148" t="s">
        <v>65</v>
      </c>
      <c r="E605" s="148">
        <v>7</v>
      </c>
      <c r="F605" s="148" t="s">
        <v>1045</v>
      </c>
      <c r="G605" s="148">
        <v>129</v>
      </c>
      <c r="H605" s="148" t="s">
        <v>996</v>
      </c>
      <c r="I605" s="149" t="s">
        <v>1046</v>
      </c>
      <c r="J605" s="149" t="s">
        <v>1047</v>
      </c>
      <c r="K605" s="149" t="s">
        <v>2943</v>
      </c>
      <c r="L605" s="146" t="s">
        <v>2649</v>
      </c>
      <c r="M605" s="147">
        <v>40493</v>
      </c>
      <c r="N605" s="150" t="s">
        <v>2616</v>
      </c>
      <c r="O605" s="148"/>
      <c r="P605" s="151"/>
      <c r="Q605" s="152"/>
      <c r="R605" s="151"/>
      <c r="S605" s="148">
        <f t="shared" si="64"/>
      </c>
      <c r="T605" s="148" t="str">
        <f t="shared" si="70"/>
        <v>A</v>
      </c>
      <c r="U605" s="148" t="str">
        <f t="shared" si="65"/>
        <v>IE</v>
      </c>
      <c r="V605" s="148">
        <f t="shared" si="66"/>
      </c>
      <c r="W605" s="148">
        <f t="shared" si="67"/>
      </c>
      <c r="X605" s="148">
        <f t="shared" si="68"/>
      </c>
      <c r="Y605" s="147"/>
      <c r="Z605" s="175">
        <f t="shared" si="69"/>
      </c>
      <c r="AA605" s="44" t="s">
        <v>2776</v>
      </c>
    </row>
    <row r="606" spans="1:27" ht="114.75">
      <c r="A606" s="20">
        <v>605</v>
      </c>
      <c r="B606" s="14" t="s">
        <v>983</v>
      </c>
      <c r="C606" s="14" t="s">
        <v>198</v>
      </c>
      <c r="D606" s="20" t="s">
        <v>65</v>
      </c>
      <c r="E606" s="20">
        <v>7</v>
      </c>
      <c r="F606" s="20" t="s">
        <v>318</v>
      </c>
      <c r="G606" s="20">
        <v>130</v>
      </c>
      <c r="I606" s="14" t="s">
        <v>1048</v>
      </c>
      <c r="J606" s="14" t="s">
        <v>1049</v>
      </c>
      <c r="K606" s="14" t="s">
        <v>2782</v>
      </c>
      <c r="L606" s="40" t="s">
        <v>2658</v>
      </c>
      <c r="N606" s="22" t="s">
        <v>2643</v>
      </c>
      <c r="P606" s="14" t="s">
        <v>2663</v>
      </c>
      <c r="S606" s="20">
        <f t="shared" si="64"/>
      </c>
      <c r="T606" s="20" t="str">
        <f t="shared" si="70"/>
        <v>wp</v>
      </c>
      <c r="U606" s="20">
        <f t="shared" si="65"/>
      </c>
      <c r="V606" s="20">
        <f t="shared" si="66"/>
      </c>
      <c r="W606" s="20" t="str">
        <f t="shared" si="67"/>
        <v>Mode Switch</v>
      </c>
      <c r="X606" s="20">
        <f t="shared" si="68"/>
      </c>
      <c r="Z606" s="174" t="str">
        <f t="shared" si="69"/>
        <v>Chang</v>
      </c>
      <c r="AA606" s="44" t="s">
        <v>2776</v>
      </c>
    </row>
    <row r="607" spans="1:26" ht="38.25">
      <c r="A607" s="20">
        <v>606</v>
      </c>
      <c r="B607" s="14" t="s">
        <v>983</v>
      </c>
      <c r="C607" s="14" t="s">
        <v>198</v>
      </c>
      <c r="D607" s="20" t="s">
        <v>65</v>
      </c>
      <c r="E607" s="20" t="s">
        <v>328</v>
      </c>
      <c r="G607" s="20">
        <v>139</v>
      </c>
      <c r="H607" s="20" t="s">
        <v>1050</v>
      </c>
      <c r="I607" s="14" t="s">
        <v>1051</v>
      </c>
      <c r="J607" s="14" t="s">
        <v>1052</v>
      </c>
      <c r="K607" s="14" t="s">
        <v>3135</v>
      </c>
      <c r="L607" s="40" t="s">
        <v>2610</v>
      </c>
      <c r="M607" s="51">
        <v>40561</v>
      </c>
      <c r="N607" s="22" t="s">
        <v>3066</v>
      </c>
      <c r="P607" s="14" t="s">
        <v>3067</v>
      </c>
      <c r="S607" s="20">
        <f t="shared" si="64"/>
      </c>
      <c r="T607" s="20" t="str">
        <f t="shared" si="70"/>
        <v>AP</v>
      </c>
      <c r="U607" s="20" t="str">
        <f t="shared" si="65"/>
        <v>PICS</v>
      </c>
      <c r="V607" s="20">
        <f t="shared" si="66"/>
      </c>
      <c r="W607" s="20">
        <f t="shared" si="67"/>
      </c>
      <c r="X607" s="20">
        <f t="shared" si="68"/>
      </c>
      <c r="Z607" s="174">
        <f t="shared" si="69"/>
      </c>
    </row>
    <row r="608" spans="1:26" ht="25.5">
      <c r="A608" s="148">
        <v>607</v>
      </c>
      <c r="B608" s="149" t="s">
        <v>1053</v>
      </c>
      <c r="C608" s="149" t="s">
        <v>1054</v>
      </c>
      <c r="D608" s="148" t="s">
        <v>65</v>
      </c>
      <c r="E608" s="148">
        <v>5</v>
      </c>
      <c r="F608" s="148">
        <v>5.1</v>
      </c>
      <c r="G608" s="148">
        <v>8</v>
      </c>
      <c r="H608" s="148">
        <v>28</v>
      </c>
      <c r="I608" s="149" t="s">
        <v>1055</v>
      </c>
      <c r="J608" s="149" t="s">
        <v>1056</v>
      </c>
      <c r="K608" s="149" t="s">
        <v>2684</v>
      </c>
      <c r="L608" s="146" t="s">
        <v>2649</v>
      </c>
      <c r="M608" s="147">
        <v>40490</v>
      </c>
      <c r="N608" s="150" t="s">
        <v>2621</v>
      </c>
      <c r="O608" s="148"/>
      <c r="P608" s="151"/>
      <c r="Q608" s="152"/>
      <c r="R608" s="151"/>
      <c r="S608" s="148">
        <f t="shared" si="64"/>
      </c>
      <c r="T608" s="148" t="str">
        <f t="shared" si="70"/>
        <v>A</v>
      </c>
      <c r="U608" s="148" t="str">
        <f t="shared" si="65"/>
        <v>Easy</v>
      </c>
      <c r="V608" s="148">
        <f t="shared" si="66"/>
      </c>
      <c r="W608" s="148">
        <f t="shared" si="67"/>
      </c>
      <c r="X608" s="148">
        <f t="shared" si="68"/>
      </c>
      <c r="Y608" s="147"/>
      <c r="Z608" s="175">
        <f t="shared" si="69"/>
      </c>
    </row>
    <row r="609" spans="1:27" ht="165.75">
      <c r="A609" s="148">
        <v>608</v>
      </c>
      <c r="B609" s="149" t="s">
        <v>1053</v>
      </c>
      <c r="C609" s="149" t="s">
        <v>1054</v>
      </c>
      <c r="D609" s="148" t="s">
        <v>65</v>
      </c>
      <c r="E609" s="148">
        <v>5</v>
      </c>
      <c r="F609" s="148" t="s">
        <v>125</v>
      </c>
      <c r="G609" s="148">
        <v>8</v>
      </c>
      <c r="H609" s="148">
        <v>29</v>
      </c>
      <c r="I609" s="164" t="s">
        <v>1057</v>
      </c>
      <c r="J609" s="164" t="s">
        <v>1058</v>
      </c>
      <c r="K609" s="112" t="s">
        <v>2819</v>
      </c>
      <c r="L609" s="146" t="s">
        <v>2610</v>
      </c>
      <c r="M609" s="102">
        <v>40493</v>
      </c>
      <c r="N609" s="150" t="s">
        <v>2619</v>
      </c>
      <c r="O609" s="148"/>
      <c r="P609" s="151" t="s">
        <v>2654</v>
      </c>
      <c r="Q609" s="152"/>
      <c r="R609" s="151"/>
      <c r="S609" s="148">
        <f t="shared" si="64"/>
      </c>
      <c r="T609" s="148" t="str">
        <f t="shared" si="70"/>
        <v>AP</v>
      </c>
      <c r="U609" s="148" t="str">
        <f t="shared" si="65"/>
        <v>MPM</v>
      </c>
      <c r="V609" s="148">
        <f t="shared" si="66"/>
      </c>
      <c r="W609" s="148">
        <f t="shared" si="67"/>
      </c>
      <c r="X609" s="148">
        <f t="shared" si="68"/>
      </c>
      <c r="Y609" s="147">
        <v>40491</v>
      </c>
      <c r="Z609" s="175">
        <f t="shared" si="69"/>
      </c>
      <c r="AA609" s="44" t="s">
        <v>2816</v>
      </c>
    </row>
    <row r="610" spans="1:26" ht="89.25">
      <c r="A610" s="20">
        <v>609</v>
      </c>
      <c r="B610" s="14" t="s">
        <v>1053</v>
      </c>
      <c r="C610" s="14" t="s">
        <v>1054</v>
      </c>
      <c r="D610" s="20" t="s">
        <v>66</v>
      </c>
      <c r="E610" s="20">
        <v>6</v>
      </c>
      <c r="F610" s="20" t="s">
        <v>628</v>
      </c>
      <c r="G610" s="20">
        <v>39</v>
      </c>
      <c r="H610" s="20">
        <v>1</v>
      </c>
      <c r="I610" s="14" t="s">
        <v>1059</v>
      </c>
      <c r="J610" s="14" t="s">
        <v>1060</v>
      </c>
      <c r="N610" s="24"/>
      <c r="P610" s="44"/>
      <c r="S610" s="20">
        <f t="shared" si="64"/>
        <v>0</v>
      </c>
      <c r="T610" s="20">
        <f t="shared" si="70"/>
      </c>
      <c r="U610" s="20">
        <f t="shared" si="65"/>
      </c>
      <c r="V610" s="20">
        <f t="shared" si="66"/>
      </c>
      <c r="W610" s="20">
        <f t="shared" si="67"/>
      </c>
      <c r="X610" s="20">
        <f t="shared" si="68"/>
      </c>
      <c r="Y610" s="45"/>
      <c r="Z610" s="174">
        <f t="shared" si="69"/>
      </c>
    </row>
    <row r="611" spans="1:26" ht="51">
      <c r="A611" s="20">
        <v>610</v>
      </c>
      <c r="B611" s="14" t="s">
        <v>1053</v>
      </c>
      <c r="C611" s="14" t="s">
        <v>1054</v>
      </c>
      <c r="D611" s="20" t="s">
        <v>66</v>
      </c>
      <c r="E611" s="20">
        <v>6</v>
      </c>
      <c r="F611" s="20" t="s">
        <v>1061</v>
      </c>
      <c r="G611" s="20">
        <v>39</v>
      </c>
      <c r="H611" s="20">
        <v>35</v>
      </c>
      <c r="I611" s="14" t="s">
        <v>1062</v>
      </c>
      <c r="J611" s="14" t="s">
        <v>1063</v>
      </c>
      <c r="N611" s="24"/>
      <c r="P611" s="44"/>
      <c r="S611" s="20">
        <f t="shared" si="64"/>
        <v>0</v>
      </c>
      <c r="T611" s="20">
        <f t="shared" si="70"/>
      </c>
      <c r="U611" s="20">
        <f t="shared" si="65"/>
      </c>
      <c r="V611" s="20">
        <f t="shared" si="66"/>
      </c>
      <c r="W611" s="20">
        <f t="shared" si="67"/>
      </c>
      <c r="X611" s="20">
        <f t="shared" si="68"/>
      </c>
      <c r="Y611" s="45"/>
      <c r="Z611" s="174">
        <f t="shared" si="69"/>
      </c>
    </row>
    <row r="612" spans="1:26" ht="63.75">
      <c r="A612" s="20">
        <v>611</v>
      </c>
      <c r="B612" s="14" t="s">
        <v>1053</v>
      </c>
      <c r="C612" s="14" t="s">
        <v>1054</v>
      </c>
      <c r="D612" s="20" t="s">
        <v>66</v>
      </c>
      <c r="E612" s="20">
        <v>6</v>
      </c>
      <c r="F612" s="20" t="s">
        <v>1061</v>
      </c>
      <c r="G612" s="20">
        <v>39</v>
      </c>
      <c r="H612" s="20">
        <v>40</v>
      </c>
      <c r="I612" s="14" t="s">
        <v>1064</v>
      </c>
      <c r="J612" s="14" t="s">
        <v>1065</v>
      </c>
      <c r="N612" s="24"/>
      <c r="P612" s="44"/>
      <c r="S612" s="20">
        <f t="shared" si="64"/>
        <v>0</v>
      </c>
      <c r="T612" s="20">
        <f t="shared" si="70"/>
      </c>
      <c r="U612" s="20">
        <f t="shared" si="65"/>
      </c>
      <c r="V612" s="20">
        <f t="shared" si="66"/>
      </c>
      <c r="W612" s="20">
        <f t="shared" si="67"/>
      </c>
      <c r="X612" s="20">
        <f t="shared" si="68"/>
      </c>
      <c r="Y612" s="45"/>
      <c r="Z612" s="174">
        <f t="shared" si="69"/>
      </c>
    </row>
    <row r="613" spans="1:26" ht="102">
      <c r="A613" s="20">
        <v>612</v>
      </c>
      <c r="B613" s="14" t="s">
        <v>1053</v>
      </c>
      <c r="C613" s="14" t="s">
        <v>1054</v>
      </c>
      <c r="D613" s="20" t="s">
        <v>65</v>
      </c>
      <c r="E613" s="20">
        <v>6</v>
      </c>
      <c r="F613" s="20" t="s">
        <v>1066</v>
      </c>
      <c r="G613" s="20">
        <v>54</v>
      </c>
      <c r="H613" s="20">
        <v>33</v>
      </c>
      <c r="I613" s="14" t="s">
        <v>1067</v>
      </c>
      <c r="J613" s="14" t="s">
        <v>1068</v>
      </c>
      <c r="K613" s="14" t="s">
        <v>3051</v>
      </c>
      <c r="L613" s="40" t="s">
        <v>2610</v>
      </c>
      <c r="M613" s="51">
        <v>40561</v>
      </c>
      <c r="N613" s="24" t="s">
        <v>2621</v>
      </c>
      <c r="P613" s="44"/>
      <c r="S613" s="20">
        <f t="shared" si="64"/>
      </c>
      <c r="T613" s="20" t="str">
        <f t="shared" si="70"/>
        <v>AP</v>
      </c>
      <c r="U613" s="20" t="str">
        <f t="shared" si="65"/>
        <v>Easy</v>
      </c>
      <c r="V613" s="20">
        <f t="shared" si="66"/>
      </c>
      <c r="W613" s="20">
        <f t="shared" si="67"/>
      </c>
      <c r="X613" s="20">
        <f t="shared" si="68"/>
      </c>
      <c r="Z613" s="174">
        <f t="shared" si="69"/>
      </c>
    </row>
    <row r="614" spans="1:26" ht="65.25">
      <c r="A614" s="20">
        <v>613</v>
      </c>
      <c r="B614" s="14" t="s">
        <v>1053</v>
      </c>
      <c r="C614" s="14" t="s">
        <v>1054</v>
      </c>
      <c r="D614" s="20" t="s">
        <v>66</v>
      </c>
      <c r="E614" s="20">
        <v>6</v>
      </c>
      <c r="F614" s="20" t="s">
        <v>513</v>
      </c>
      <c r="G614" s="20">
        <v>67</v>
      </c>
      <c r="H614" s="20">
        <v>46</v>
      </c>
      <c r="I614" s="14" t="s">
        <v>1069</v>
      </c>
      <c r="J614" s="14" t="s">
        <v>1070</v>
      </c>
      <c r="N614" s="24"/>
      <c r="P614" s="44"/>
      <c r="S614" s="20">
        <f t="shared" si="64"/>
        <v>0</v>
      </c>
      <c r="T614" s="20">
        <f t="shared" si="70"/>
      </c>
      <c r="U614" s="20">
        <f t="shared" si="65"/>
      </c>
      <c r="V614" s="20">
        <f t="shared" si="66"/>
      </c>
      <c r="W614" s="20">
        <f t="shared" si="67"/>
      </c>
      <c r="X614" s="20">
        <f t="shared" si="68"/>
      </c>
      <c r="Y614" s="45"/>
      <c r="Z614" s="174">
        <f t="shared" si="69"/>
      </c>
    </row>
    <row r="615" spans="1:27" ht="51">
      <c r="A615" s="20">
        <v>614</v>
      </c>
      <c r="B615" s="14" t="s">
        <v>1053</v>
      </c>
      <c r="C615" s="14" t="s">
        <v>1054</v>
      </c>
      <c r="D615" s="20" t="s">
        <v>65</v>
      </c>
      <c r="E615" s="20">
        <v>6</v>
      </c>
      <c r="F615" s="20" t="s">
        <v>513</v>
      </c>
      <c r="G615" s="20">
        <v>68</v>
      </c>
      <c r="H615" s="20">
        <v>2</v>
      </c>
      <c r="I615" s="14" t="s">
        <v>1071</v>
      </c>
      <c r="J615" s="14" t="s">
        <v>1072</v>
      </c>
      <c r="K615" s="14" t="s">
        <v>2852</v>
      </c>
      <c r="L615" s="40" t="s">
        <v>2610</v>
      </c>
      <c r="M615" s="51">
        <v>40561</v>
      </c>
      <c r="N615" s="22" t="s">
        <v>2643</v>
      </c>
      <c r="P615" s="14" t="s">
        <v>2663</v>
      </c>
      <c r="S615" s="20">
        <f t="shared" si="64"/>
      </c>
      <c r="T615" s="20" t="str">
        <f t="shared" si="70"/>
        <v>AP</v>
      </c>
      <c r="U615" s="20" t="str">
        <f t="shared" si="65"/>
        <v>Mode Switch</v>
      </c>
      <c r="V615" s="20">
        <f t="shared" si="66"/>
      </c>
      <c r="W615" s="20">
        <f t="shared" si="67"/>
      </c>
      <c r="X615" s="20">
        <f t="shared" si="68"/>
      </c>
      <c r="Y615" s="51">
        <v>40492</v>
      </c>
      <c r="Z615" s="174">
        <f t="shared" si="69"/>
      </c>
      <c r="AA615" s="44" t="s">
        <v>2828</v>
      </c>
    </row>
    <row r="616" spans="1:26" ht="51">
      <c r="A616" s="148">
        <v>615</v>
      </c>
      <c r="B616" s="149" t="s">
        <v>1053</v>
      </c>
      <c r="C616" s="149" t="s">
        <v>1054</v>
      </c>
      <c r="D616" s="148" t="s">
        <v>66</v>
      </c>
      <c r="E616" s="148">
        <v>7</v>
      </c>
      <c r="F616" s="148" t="s">
        <v>249</v>
      </c>
      <c r="G616" s="148">
        <v>110</v>
      </c>
      <c r="H616" s="148">
        <v>28</v>
      </c>
      <c r="I616" s="149" t="s">
        <v>1073</v>
      </c>
      <c r="J616" s="149" t="s">
        <v>1074</v>
      </c>
      <c r="K616" s="164" t="s">
        <v>2684</v>
      </c>
      <c r="L616" s="146" t="s">
        <v>2649</v>
      </c>
      <c r="M616" s="147">
        <v>40499</v>
      </c>
      <c r="N616" s="150"/>
      <c r="O616" s="148"/>
      <c r="P616" s="151"/>
      <c r="Q616" s="152"/>
      <c r="R616" s="151"/>
      <c r="S616" s="148" t="str">
        <f t="shared" si="64"/>
        <v>A</v>
      </c>
      <c r="T616" s="148">
        <f t="shared" si="70"/>
      </c>
      <c r="U616" s="148">
        <f t="shared" si="65"/>
      </c>
      <c r="V616" s="148">
        <f t="shared" si="66"/>
      </c>
      <c r="W616" s="148">
        <f t="shared" si="67"/>
      </c>
      <c r="X616" s="148">
        <f t="shared" si="68"/>
      </c>
      <c r="Y616" s="152"/>
      <c r="Z616" s="175">
        <f t="shared" si="69"/>
      </c>
    </row>
    <row r="617" spans="1:27" ht="51">
      <c r="A617" s="20">
        <v>616</v>
      </c>
      <c r="B617" s="14" t="s">
        <v>1053</v>
      </c>
      <c r="C617" s="14" t="s">
        <v>1054</v>
      </c>
      <c r="D617" s="20" t="s">
        <v>65</v>
      </c>
      <c r="E617" s="20">
        <v>7</v>
      </c>
      <c r="F617" s="20" t="s">
        <v>297</v>
      </c>
      <c r="G617" s="20">
        <v>122</v>
      </c>
      <c r="H617" s="20">
        <v>9</v>
      </c>
      <c r="I617" s="14" t="s">
        <v>1075</v>
      </c>
      <c r="J617" s="14" t="s">
        <v>1076</v>
      </c>
      <c r="K617" s="14" t="s">
        <v>2825</v>
      </c>
      <c r="L617" s="40" t="s">
        <v>2610</v>
      </c>
      <c r="M617" s="51">
        <v>40493</v>
      </c>
      <c r="N617" s="24" t="s">
        <v>2619</v>
      </c>
      <c r="P617" s="44"/>
      <c r="S617" s="20">
        <f t="shared" si="64"/>
      </c>
      <c r="T617" s="20" t="str">
        <f t="shared" si="70"/>
        <v>AP</v>
      </c>
      <c r="U617" s="20" t="str">
        <f t="shared" si="65"/>
        <v>MPM</v>
      </c>
      <c r="V617" s="20">
        <f t="shared" si="66"/>
      </c>
      <c r="W617" s="20">
        <f t="shared" si="67"/>
      </c>
      <c r="X617" s="20">
        <f t="shared" si="68"/>
      </c>
      <c r="Z617" s="174">
        <f t="shared" si="69"/>
      </c>
      <c r="AA617" s="44" t="s">
        <v>2812</v>
      </c>
    </row>
    <row r="618" spans="1:27" ht="89.25">
      <c r="A618" s="20">
        <v>617</v>
      </c>
      <c r="B618" s="14" t="s">
        <v>1053</v>
      </c>
      <c r="C618" s="14" t="s">
        <v>1054</v>
      </c>
      <c r="D618" s="20" t="s">
        <v>65</v>
      </c>
      <c r="E618" s="20">
        <v>7</v>
      </c>
      <c r="F618" s="20" t="s">
        <v>297</v>
      </c>
      <c r="G618" s="20">
        <v>122</v>
      </c>
      <c r="H618" s="20">
        <v>18</v>
      </c>
      <c r="I618" s="14" t="s">
        <v>1077</v>
      </c>
      <c r="J618" s="14" t="s">
        <v>1078</v>
      </c>
      <c r="K618" s="14" t="s">
        <v>2825</v>
      </c>
      <c r="L618" s="40" t="s">
        <v>2610</v>
      </c>
      <c r="M618" s="51">
        <v>40493</v>
      </c>
      <c r="N618" s="24" t="s">
        <v>2619</v>
      </c>
      <c r="P618" s="44"/>
      <c r="S618" s="20">
        <f t="shared" si="64"/>
      </c>
      <c r="T618" s="20" t="str">
        <f t="shared" si="70"/>
        <v>AP</v>
      </c>
      <c r="U618" s="20" t="str">
        <f t="shared" si="65"/>
        <v>MPM</v>
      </c>
      <c r="V618" s="20">
        <f t="shared" si="66"/>
      </c>
      <c r="W618" s="20">
        <f t="shared" si="67"/>
      </c>
      <c r="X618" s="20">
        <f t="shared" si="68"/>
      </c>
      <c r="Z618" s="174">
        <f t="shared" si="69"/>
      </c>
      <c r="AA618" s="44" t="s">
        <v>2812</v>
      </c>
    </row>
    <row r="619" spans="1:26" ht="127.5">
      <c r="A619" s="148">
        <v>618</v>
      </c>
      <c r="B619" s="149" t="s">
        <v>1053</v>
      </c>
      <c r="C619" s="149" t="s">
        <v>1054</v>
      </c>
      <c r="D619" s="148" t="s">
        <v>65</v>
      </c>
      <c r="E619" s="148">
        <v>7</v>
      </c>
      <c r="F619" s="148" t="s">
        <v>176</v>
      </c>
      <c r="G619" s="148">
        <v>123</v>
      </c>
      <c r="H619" s="148">
        <v>22</v>
      </c>
      <c r="I619" s="149" t="s">
        <v>1079</v>
      </c>
      <c r="J619" s="149" t="s">
        <v>1080</v>
      </c>
      <c r="K619" s="149" t="s">
        <v>2684</v>
      </c>
      <c r="L619" s="146" t="s">
        <v>2649</v>
      </c>
      <c r="M619" s="147">
        <v>40493</v>
      </c>
      <c r="N619" s="150" t="s">
        <v>2616</v>
      </c>
      <c r="O619" s="148"/>
      <c r="P619" s="151"/>
      <c r="Q619" s="152"/>
      <c r="R619" s="151"/>
      <c r="S619" s="148">
        <f t="shared" si="64"/>
      </c>
      <c r="T619" s="148" t="str">
        <f t="shared" si="70"/>
        <v>A</v>
      </c>
      <c r="U619" s="148" t="str">
        <f t="shared" si="65"/>
        <v>IE</v>
      </c>
      <c r="V619" s="148">
        <f t="shared" si="66"/>
      </c>
      <c r="W619" s="148">
        <f t="shared" si="67"/>
      </c>
      <c r="X619" s="148">
        <f t="shared" si="68"/>
      </c>
      <c r="Y619" s="147"/>
      <c r="Z619" s="175">
        <f t="shared" si="69"/>
      </c>
    </row>
    <row r="620" spans="1:26" ht="114.75">
      <c r="A620" s="148">
        <v>619</v>
      </c>
      <c r="B620" s="149" t="s">
        <v>1053</v>
      </c>
      <c r="C620" s="149" t="s">
        <v>1054</v>
      </c>
      <c r="D620" s="148" t="s">
        <v>66</v>
      </c>
      <c r="E620" s="148">
        <v>7</v>
      </c>
      <c r="F620" s="148" t="s">
        <v>1081</v>
      </c>
      <c r="G620" s="148">
        <v>124</v>
      </c>
      <c r="H620" s="148">
        <v>51</v>
      </c>
      <c r="I620" s="149" t="s">
        <v>1082</v>
      </c>
      <c r="J620" s="149" t="s">
        <v>1083</v>
      </c>
      <c r="K620" s="164" t="s">
        <v>2878</v>
      </c>
      <c r="L620" s="146" t="s">
        <v>2649</v>
      </c>
      <c r="M620" s="147">
        <v>40499</v>
      </c>
      <c r="N620" s="150"/>
      <c r="O620" s="148"/>
      <c r="P620" s="151"/>
      <c r="Q620" s="152"/>
      <c r="R620" s="151"/>
      <c r="S620" s="148" t="str">
        <f t="shared" si="64"/>
        <v>A</v>
      </c>
      <c r="T620" s="148">
        <f t="shared" si="70"/>
      </c>
      <c r="U620" s="148">
        <f t="shared" si="65"/>
      </c>
      <c r="V620" s="148">
        <f t="shared" si="66"/>
      </c>
      <c r="W620" s="148">
        <f t="shared" si="67"/>
      </c>
      <c r="X620" s="148">
        <f t="shared" si="68"/>
      </c>
      <c r="Y620" s="152"/>
      <c r="Z620" s="175">
        <f t="shared" si="69"/>
      </c>
    </row>
    <row r="621" spans="1:26" ht="37.5">
      <c r="A621" s="20">
        <v>620</v>
      </c>
      <c r="B621" s="14" t="s">
        <v>1053</v>
      </c>
      <c r="C621" s="14" t="s">
        <v>1054</v>
      </c>
      <c r="D621" s="20" t="s">
        <v>66</v>
      </c>
      <c r="E621" s="20">
        <v>7</v>
      </c>
      <c r="F621" s="20" t="s">
        <v>968</v>
      </c>
      <c r="G621" s="20">
        <v>132</v>
      </c>
      <c r="H621" s="20">
        <v>6</v>
      </c>
      <c r="I621" s="14" t="s">
        <v>1084</v>
      </c>
      <c r="J621" s="14" t="s">
        <v>1085</v>
      </c>
      <c r="N621" s="24"/>
      <c r="P621" s="44"/>
      <c r="S621" s="20">
        <f t="shared" si="64"/>
        <v>0</v>
      </c>
      <c r="T621" s="20">
        <f t="shared" si="70"/>
      </c>
      <c r="U621" s="20">
        <f t="shared" si="65"/>
      </c>
      <c r="V621" s="20">
        <f t="shared" si="66"/>
      </c>
      <c r="W621" s="20">
        <f t="shared" si="67"/>
      </c>
      <c r="X621" s="20">
        <f t="shared" si="68"/>
      </c>
      <c r="Y621" s="45"/>
      <c r="Z621" s="174">
        <f t="shared" si="69"/>
      </c>
    </row>
    <row r="622" spans="1:26" ht="38.25">
      <c r="A622" s="20">
        <v>621</v>
      </c>
      <c r="B622" s="14" t="s">
        <v>1053</v>
      </c>
      <c r="C622" s="14" t="s">
        <v>1054</v>
      </c>
      <c r="D622" s="20" t="s">
        <v>66</v>
      </c>
      <c r="E622" s="20">
        <v>7</v>
      </c>
      <c r="F622" s="20" t="s">
        <v>968</v>
      </c>
      <c r="G622" s="20">
        <v>132</v>
      </c>
      <c r="H622" s="20">
        <v>15</v>
      </c>
      <c r="I622" s="14" t="s">
        <v>1086</v>
      </c>
      <c r="J622" s="14" t="s">
        <v>1087</v>
      </c>
      <c r="N622" s="24"/>
      <c r="P622" s="44"/>
      <c r="S622" s="20">
        <f t="shared" si="64"/>
        <v>0</v>
      </c>
      <c r="T622" s="20">
        <f t="shared" si="70"/>
      </c>
      <c r="U622" s="20">
        <f t="shared" si="65"/>
      </c>
      <c r="V622" s="20">
        <f t="shared" si="66"/>
      </c>
      <c r="W622" s="20">
        <f t="shared" si="67"/>
      </c>
      <c r="X622" s="20">
        <f t="shared" si="68"/>
      </c>
      <c r="Y622" s="45"/>
      <c r="Z622" s="174">
        <f t="shared" si="69"/>
      </c>
    </row>
    <row r="623" spans="1:26" ht="38.25">
      <c r="A623" s="148">
        <v>622</v>
      </c>
      <c r="B623" s="149" t="s">
        <v>1053</v>
      </c>
      <c r="C623" s="149" t="s">
        <v>1054</v>
      </c>
      <c r="D623" s="148" t="s">
        <v>66</v>
      </c>
      <c r="E623" s="148">
        <v>7</v>
      </c>
      <c r="F623" s="148" t="s">
        <v>968</v>
      </c>
      <c r="G623" s="148">
        <v>133</v>
      </c>
      <c r="H623" s="148">
        <v>7</v>
      </c>
      <c r="I623" s="149" t="s">
        <v>1088</v>
      </c>
      <c r="J623" s="149" t="s">
        <v>1089</v>
      </c>
      <c r="K623" s="151" t="s">
        <v>2730</v>
      </c>
      <c r="L623" s="150" t="s">
        <v>2724</v>
      </c>
      <c r="M623" s="147">
        <v>40492</v>
      </c>
      <c r="N623" s="150"/>
      <c r="O623" s="148"/>
      <c r="P623" s="151"/>
      <c r="Q623" s="152"/>
      <c r="R623" s="151"/>
      <c r="S623" s="148" t="str">
        <f t="shared" si="64"/>
        <v>AP</v>
      </c>
      <c r="T623" s="148">
        <f t="shared" si="70"/>
      </c>
      <c r="U623" s="148">
        <f t="shared" si="65"/>
      </c>
      <c r="V623" s="148">
        <f t="shared" si="66"/>
      </c>
      <c r="W623" s="148">
        <f t="shared" si="67"/>
      </c>
      <c r="X623" s="148">
        <f t="shared" si="68"/>
      </c>
      <c r="Y623" s="152"/>
      <c r="Z623" s="175">
        <f t="shared" si="69"/>
      </c>
    </row>
    <row r="624" spans="1:26" ht="76.5">
      <c r="A624" s="20">
        <v>623</v>
      </c>
      <c r="B624" s="14" t="s">
        <v>1053</v>
      </c>
      <c r="C624" s="14" t="s">
        <v>1054</v>
      </c>
      <c r="D624" s="20" t="s">
        <v>65</v>
      </c>
      <c r="E624" s="20">
        <v>7</v>
      </c>
      <c r="F624" s="20" t="s">
        <v>194</v>
      </c>
      <c r="G624" s="20">
        <v>134</v>
      </c>
      <c r="H624" s="20">
        <v>10</v>
      </c>
      <c r="I624" s="14" t="s">
        <v>1090</v>
      </c>
      <c r="J624" s="14" t="s">
        <v>1091</v>
      </c>
      <c r="L624" s="40" t="s">
        <v>2658</v>
      </c>
      <c r="N624" s="22" t="s">
        <v>3072</v>
      </c>
      <c r="P624" s="14" t="s">
        <v>2671</v>
      </c>
      <c r="S624" s="20">
        <f t="shared" si="64"/>
      </c>
      <c r="T624" s="20" t="str">
        <f t="shared" si="70"/>
        <v>wp</v>
      </c>
      <c r="U624" s="20">
        <f t="shared" si="65"/>
      </c>
      <c r="V624" s="20">
        <f t="shared" si="66"/>
      </c>
      <c r="W624" s="20" t="str">
        <f t="shared" si="67"/>
        <v>Delayed ACK</v>
      </c>
      <c r="X624" s="20">
        <f t="shared" si="68"/>
      </c>
      <c r="Z624" s="174" t="str">
        <f t="shared" si="69"/>
        <v>Rolfe</v>
      </c>
    </row>
    <row r="625" spans="1:26" ht="38.25">
      <c r="A625" s="148">
        <v>624</v>
      </c>
      <c r="B625" s="149" t="s">
        <v>1053</v>
      </c>
      <c r="C625" s="149" t="s">
        <v>1054</v>
      </c>
      <c r="D625" s="148" t="s">
        <v>65</v>
      </c>
      <c r="E625" s="148">
        <v>7</v>
      </c>
      <c r="F625" s="148" t="s">
        <v>1092</v>
      </c>
      <c r="G625" s="148">
        <v>134</v>
      </c>
      <c r="H625" s="148">
        <v>36</v>
      </c>
      <c r="I625" s="149" t="s">
        <v>1093</v>
      </c>
      <c r="J625" s="149" t="s">
        <v>1094</v>
      </c>
      <c r="K625" s="151" t="s">
        <v>2744</v>
      </c>
      <c r="L625" s="150" t="s">
        <v>2724</v>
      </c>
      <c r="M625" s="147">
        <v>40492</v>
      </c>
      <c r="N625" s="150" t="s">
        <v>2619</v>
      </c>
      <c r="O625" s="148"/>
      <c r="P625" s="151"/>
      <c r="Q625" s="152"/>
      <c r="R625" s="151"/>
      <c r="S625" s="148">
        <f t="shared" si="64"/>
      </c>
      <c r="T625" s="148" t="str">
        <f t="shared" si="70"/>
        <v>AP</v>
      </c>
      <c r="U625" s="148" t="str">
        <f t="shared" si="65"/>
        <v>MPM</v>
      </c>
      <c r="V625" s="148">
        <f t="shared" si="66"/>
      </c>
      <c r="W625" s="148">
        <f t="shared" si="67"/>
      </c>
      <c r="X625" s="148">
        <f t="shared" si="68"/>
      </c>
      <c r="Y625" s="147"/>
      <c r="Z625" s="175">
        <f t="shared" si="69"/>
      </c>
    </row>
    <row r="626" spans="1:26" ht="25.5">
      <c r="A626" s="148">
        <v>625</v>
      </c>
      <c r="B626" s="149" t="s">
        <v>1053</v>
      </c>
      <c r="C626" s="149" t="s">
        <v>1054</v>
      </c>
      <c r="D626" s="148" t="s">
        <v>65</v>
      </c>
      <c r="E626" s="148">
        <v>7</v>
      </c>
      <c r="F626" s="148" t="s">
        <v>1092</v>
      </c>
      <c r="G626" s="148">
        <v>134</v>
      </c>
      <c r="H626" s="148">
        <v>30</v>
      </c>
      <c r="I626" s="149" t="s">
        <v>1095</v>
      </c>
      <c r="J626" s="149" t="s">
        <v>1096</v>
      </c>
      <c r="K626" s="151" t="s">
        <v>2684</v>
      </c>
      <c r="L626" s="150" t="s">
        <v>2725</v>
      </c>
      <c r="M626" s="147">
        <v>40492</v>
      </c>
      <c r="N626" s="150" t="s">
        <v>2619</v>
      </c>
      <c r="O626" s="148"/>
      <c r="P626" s="151"/>
      <c r="Q626" s="152"/>
      <c r="R626" s="151"/>
      <c r="S626" s="148">
        <f t="shared" si="64"/>
      </c>
      <c r="T626" s="148" t="str">
        <f t="shared" si="70"/>
        <v>A</v>
      </c>
      <c r="U626" s="148" t="str">
        <f t="shared" si="65"/>
        <v>MPM</v>
      </c>
      <c r="V626" s="148">
        <f t="shared" si="66"/>
      </c>
      <c r="W626" s="148">
        <f t="shared" si="67"/>
      </c>
      <c r="X626" s="148">
        <f t="shared" si="68"/>
      </c>
      <c r="Y626" s="147"/>
      <c r="Z626" s="175">
        <f t="shared" si="69"/>
      </c>
    </row>
    <row r="627" spans="1:26" ht="12.75">
      <c r="A627" s="148">
        <v>626</v>
      </c>
      <c r="B627" s="149" t="s">
        <v>1053</v>
      </c>
      <c r="C627" s="149" t="s">
        <v>1054</v>
      </c>
      <c r="D627" s="148" t="s">
        <v>66</v>
      </c>
      <c r="E627" s="148">
        <v>7</v>
      </c>
      <c r="F627" s="148" t="s">
        <v>1092</v>
      </c>
      <c r="G627" s="148">
        <v>135</v>
      </c>
      <c r="H627" s="148">
        <v>37</v>
      </c>
      <c r="I627" s="149" t="s">
        <v>1097</v>
      </c>
      <c r="J627" s="149"/>
      <c r="K627" s="151" t="s">
        <v>2684</v>
      </c>
      <c r="L627" s="150" t="s">
        <v>2725</v>
      </c>
      <c r="M627" s="147">
        <v>40492</v>
      </c>
      <c r="N627" s="150"/>
      <c r="O627" s="148"/>
      <c r="P627" s="151"/>
      <c r="Q627" s="152"/>
      <c r="R627" s="151"/>
      <c r="S627" s="148" t="str">
        <f t="shared" si="64"/>
        <v>A</v>
      </c>
      <c r="T627" s="148">
        <f t="shared" si="70"/>
      </c>
      <c r="U627" s="148">
        <f t="shared" si="65"/>
      </c>
      <c r="V627" s="148">
        <f t="shared" si="66"/>
      </c>
      <c r="W627" s="148">
        <f t="shared" si="67"/>
      </c>
      <c r="X627" s="148">
        <f t="shared" si="68"/>
      </c>
      <c r="Y627" s="152"/>
      <c r="Z627" s="175">
        <f t="shared" si="69"/>
      </c>
    </row>
    <row r="628" spans="1:26" ht="12.75">
      <c r="A628" s="148">
        <v>627</v>
      </c>
      <c r="B628" s="149" t="s">
        <v>1053</v>
      </c>
      <c r="C628" s="149" t="s">
        <v>1054</v>
      </c>
      <c r="D628" s="148" t="s">
        <v>65</v>
      </c>
      <c r="E628" s="148">
        <v>7</v>
      </c>
      <c r="F628" s="148" t="s">
        <v>1092</v>
      </c>
      <c r="G628" s="148">
        <v>135</v>
      </c>
      <c r="H628" s="148">
        <v>37</v>
      </c>
      <c r="I628" s="149" t="s">
        <v>1098</v>
      </c>
      <c r="J628" s="149"/>
      <c r="K628" s="151" t="s">
        <v>2745</v>
      </c>
      <c r="L628" s="150" t="s">
        <v>2649</v>
      </c>
      <c r="M628" s="147">
        <v>40492</v>
      </c>
      <c r="N628" s="150" t="s">
        <v>2619</v>
      </c>
      <c r="O628" s="148"/>
      <c r="P628" s="151"/>
      <c r="Q628" s="152"/>
      <c r="R628" s="151"/>
      <c r="S628" s="148">
        <f t="shared" si="64"/>
      </c>
      <c r="T628" s="148" t="str">
        <f t="shared" si="70"/>
        <v>A</v>
      </c>
      <c r="U628" s="148" t="str">
        <f t="shared" si="65"/>
        <v>MPM</v>
      </c>
      <c r="V628" s="148">
        <f t="shared" si="66"/>
      </c>
      <c r="W628" s="148">
        <f t="shared" si="67"/>
      </c>
      <c r="X628" s="148">
        <f t="shared" si="68"/>
      </c>
      <c r="Y628" s="147"/>
      <c r="Z628" s="175">
        <f t="shared" si="69"/>
      </c>
    </row>
    <row r="629" spans="1:26" ht="38.25">
      <c r="A629" s="148">
        <v>628</v>
      </c>
      <c r="B629" s="149" t="s">
        <v>1053</v>
      </c>
      <c r="C629" s="149" t="s">
        <v>1054</v>
      </c>
      <c r="D629" s="148" t="s">
        <v>65</v>
      </c>
      <c r="E629" s="148">
        <v>7</v>
      </c>
      <c r="F629" s="148" t="s">
        <v>1092</v>
      </c>
      <c r="G629" s="148">
        <v>136</v>
      </c>
      <c r="H629" s="148">
        <v>1</v>
      </c>
      <c r="I629" s="149" t="s">
        <v>1099</v>
      </c>
      <c r="J629" s="149" t="s">
        <v>1094</v>
      </c>
      <c r="K629" s="151" t="s">
        <v>2744</v>
      </c>
      <c r="L629" s="150" t="s">
        <v>2724</v>
      </c>
      <c r="M629" s="147">
        <v>40492</v>
      </c>
      <c r="N629" s="150" t="s">
        <v>2619</v>
      </c>
      <c r="O629" s="148"/>
      <c r="P629" s="151"/>
      <c r="Q629" s="152"/>
      <c r="R629" s="151"/>
      <c r="S629" s="148">
        <f t="shared" si="64"/>
      </c>
      <c r="T629" s="148" t="str">
        <f t="shared" si="70"/>
        <v>AP</v>
      </c>
      <c r="U629" s="148" t="str">
        <f t="shared" si="65"/>
        <v>MPM</v>
      </c>
      <c r="V629" s="148">
        <f t="shared" si="66"/>
      </c>
      <c r="W629" s="148">
        <f t="shared" si="67"/>
      </c>
      <c r="X629" s="148">
        <f t="shared" si="68"/>
      </c>
      <c r="Y629" s="147"/>
      <c r="Z629" s="175">
        <f t="shared" si="69"/>
      </c>
    </row>
    <row r="630" spans="1:26" ht="102">
      <c r="A630" s="148">
        <v>629</v>
      </c>
      <c r="B630" s="149" t="s">
        <v>1053</v>
      </c>
      <c r="C630" s="149" t="s">
        <v>1054</v>
      </c>
      <c r="D630" s="148" t="s">
        <v>65</v>
      </c>
      <c r="E630" s="148">
        <v>7</v>
      </c>
      <c r="F630" s="148" t="s">
        <v>1092</v>
      </c>
      <c r="G630" s="148">
        <v>134</v>
      </c>
      <c r="H630" s="148">
        <v>34</v>
      </c>
      <c r="I630" s="149" t="s">
        <v>1100</v>
      </c>
      <c r="J630" s="149" t="s">
        <v>1101</v>
      </c>
      <c r="K630" s="151" t="s">
        <v>2746</v>
      </c>
      <c r="L630" s="150" t="s">
        <v>2724</v>
      </c>
      <c r="M630" s="147">
        <v>40492</v>
      </c>
      <c r="N630" s="150" t="s">
        <v>2619</v>
      </c>
      <c r="O630" s="148"/>
      <c r="P630" s="151"/>
      <c r="Q630" s="152"/>
      <c r="R630" s="151"/>
      <c r="S630" s="148">
        <f t="shared" si="64"/>
      </c>
      <c r="T630" s="148" t="str">
        <f t="shared" si="70"/>
        <v>AP</v>
      </c>
      <c r="U630" s="148" t="str">
        <f t="shared" si="65"/>
        <v>MPM</v>
      </c>
      <c r="V630" s="148">
        <f t="shared" si="66"/>
      </c>
      <c r="W630" s="148">
        <f t="shared" si="67"/>
      </c>
      <c r="X630" s="148">
        <f t="shared" si="68"/>
      </c>
      <c r="Y630" s="147"/>
      <c r="Z630" s="175">
        <f t="shared" si="69"/>
      </c>
    </row>
    <row r="631" spans="1:26" ht="38.25">
      <c r="A631" s="20">
        <v>630</v>
      </c>
      <c r="B631" s="14" t="s">
        <v>1053</v>
      </c>
      <c r="C631" s="14" t="s">
        <v>1054</v>
      </c>
      <c r="D631" s="20" t="s">
        <v>65</v>
      </c>
      <c r="E631" s="20" t="s">
        <v>328</v>
      </c>
      <c r="F631" s="20" t="s">
        <v>1102</v>
      </c>
      <c r="G631" s="20">
        <v>139</v>
      </c>
      <c r="H631" s="20">
        <v>7</v>
      </c>
      <c r="I631" s="14" t="s">
        <v>1103</v>
      </c>
      <c r="J631" s="14" t="s">
        <v>1104</v>
      </c>
      <c r="K631" s="14" t="s">
        <v>3131</v>
      </c>
      <c r="L631" s="40" t="s">
        <v>2610</v>
      </c>
      <c r="M631" s="51">
        <v>40561</v>
      </c>
      <c r="N631" s="22" t="s">
        <v>3066</v>
      </c>
      <c r="P631" s="14" t="s">
        <v>3067</v>
      </c>
      <c r="S631" s="20">
        <f aca="true" t="shared" si="71" ref="S631:S694">IF(D631="E",L631,"")</f>
      </c>
      <c r="T631" s="20" t="str">
        <f t="shared" si="70"/>
        <v>AP</v>
      </c>
      <c r="U631" s="20" t="str">
        <f t="shared" si="65"/>
        <v>PICS</v>
      </c>
      <c r="V631" s="20">
        <f t="shared" si="66"/>
      </c>
      <c r="W631" s="20">
        <f t="shared" si="67"/>
      </c>
      <c r="X631" s="20">
        <f t="shared" si="68"/>
      </c>
      <c r="Z631" s="174">
        <f t="shared" si="69"/>
      </c>
    </row>
    <row r="632" spans="1:28" ht="89.25">
      <c r="A632" s="20">
        <v>631</v>
      </c>
      <c r="B632" s="14" t="s">
        <v>1053</v>
      </c>
      <c r="C632" s="14" t="s">
        <v>1054</v>
      </c>
      <c r="D632" s="20" t="s">
        <v>65</v>
      </c>
      <c r="E632" s="20" t="s">
        <v>328</v>
      </c>
      <c r="F632" s="20" t="s">
        <v>1105</v>
      </c>
      <c r="G632" s="20">
        <v>140</v>
      </c>
      <c r="H632" s="20">
        <v>10</v>
      </c>
      <c r="I632" s="14" t="s">
        <v>1106</v>
      </c>
      <c r="J632" s="14" t="s">
        <v>1107</v>
      </c>
      <c r="K632" s="14" t="s">
        <v>3151</v>
      </c>
      <c r="L632" s="40" t="s">
        <v>2610</v>
      </c>
      <c r="M632" s="51">
        <v>40561</v>
      </c>
      <c r="N632" s="24" t="s">
        <v>2619</v>
      </c>
      <c r="P632" s="14" t="s">
        <v>2826</v>
      </c>
      <c r="S632" s="20">
        <f t="shared" si="71"/>
      </c>
      <c r="T632" s="20" t="str">
        <f t="shared" si="70"/>
        <v>AP</v>
      </c>
      <c r="U632" s="20" t="str">
        <f t="shared" si="65"/>
        <v>MPM</v>
      </c>
      <c r="V632" s="20">
        <f t="shared" si="66"/>
      </c>
      <c r="W632" s="20">
        <f t="shared" si="67"/>
      </c>
      <c r="X632" s="20">
        <f t="shared" si="68"/>
      </c>
      <c r="Z632" s="174">
        <f t="shared" si="69"/>
      </c>
      <c r="AA632" s="44" t="s">
        <v>3047</v>
      </c>
      <c r="AB632" s="20" t="s">
        <v>3025</v>
      </c>
    </row>
    <row r="633" spans="1:26" ht="63.75">
      <c r="A633" s="20">
        <v>632</v>
      </c>
      <c r="B633" s="14" t="s">
        <v>1053</v>
      </c>
      <c r="C633" s="14" t="s">
        <v>1054</v>
      </c>
      <c r="D633" s="20" t="s">
        <v>66</v>
      </c>
      <c r="E633" s="20" t="s">
        <v>341</v>
      </c>
      <c r="F633" s="20" t="s">
        <v>1108</v>
      </c>
      <c r="G633" s="20">
        <v>149</v>
      </c>
      <c r="H633" s="20">
        <v>26</v>
      </c>
      <c r="I633" s="14" t="s">
        <v>1109</v>
      </c>
      <c r="J633" s="14" t="s">
        <v>1110</v>
      </c>
      <c r="N633" s="24"/>
      <c r="P633" s="44"/>
      <c r="S633" s="20">
        <f t="shared" si="71"/>
        <v>0</v>
      </c>
      <c r="T633" s="20">
        <f t="shared" si="70"/>
      </c>
      <c r="U633" s="20">
        <f t="shared" si="65"/>
      </c>
      <c r="V633" s="20">
        <f t="shared" si="66"/>
      </c>
      <c r="W633" s="20">
        <f t="shared" si="67"/>
      </c>
      <c r="X633" s="20">
        <f t="shared" si="68"/>
      </c>
      <c r="Y633" s="45"/>
      <c r="Z633" s="174">
        <f t="shared" si="69"/>
      </c>
    </row>
    <row r="634" spans="1:26" ht="127.5">
      <c r="A634" s="20">
        <v>633</v>
      </c>
      <c r="B634" s="14" t="s">
        <v>1053</v>
      </c>
      <c r="C634" s="14" t="s">
        <v>1054</v>
      </c>
      <c r="D634" s="20" t="s">
        <v>66</v>
      </c>
      <c r="E634" s="20" t="s">
        <v>341</v>
      </c>
      <c r="F634" s="20" t="s">
        <v>1108</v>
      </c>
      <c r="G634" s="20">
        <v>149</v>
      </c>
      <c r="H634" s="20">
        <v>31</v>
      </c>
      <c r="I634" s="14" t="s">
        <v>1111</v>
      </c>
      <c r="J634" s="14" t="s">
        <v>1112</v>
      </c>
      <c r="N634" s="24"/>
      <c r="P634" s="44"/>
      <c r="S634" s="20">
        <f t="shared" si="71"/>
        <v>0</v>
      </c>
      <c r="T634" s="20">
        <f t="shared" si="70"/>
      </c>
      <c r="U634" s="20">
        <f t="shared" si="65"/>
      </c>
      <c r="V634" s="20">
        <f t="shared" si="66"/>
      </c>
      <c r="W634" s="20">
        <f t="shared" si="67"/>
      </c>
      <c r="X634" s="20">
        <f t="shared" si="68"/>
      </c>
      <c r="Y634" s="45"/>
      <c r="Z634" s="174">
        <f t="shared" si="69"/>
      </c>
    </row>
    <row r="635" spans="1:26" ht="38.25">
      <c r="A635" s="148">
        <v>634</v>
      </c>
      <c r="B635" s="149" t="s">
        <v>1113</v>
      </c>
      <c r="C635" s="149" t="s">
        <v>1114</v>
      </c>
      <c r="D635" s="148" t="s">
        <v>419</v>
      </c>
      <c r="E635" s="148">
        <v>5</v>
      </c>
      <c r="F635" s="148" t="s">
        <v>1115</v>
      </c>
      <c r="G635" s="148">
        <v>10</v>
      </c>
      <c r="H635" s="148">
        <v>17</v>
      </c>
      <c r="I635" s="149" t="s">
        <v>1116</v>
      </c>
      <c r="J635" s="149"/>
      <c r="K635" s="149" t="s">
        <v>2679</v>
      </c>
      <c r="L635" s="146" t="s">
        <v>2610</v>
      </c>
      <c r="M635" s="147">
        <v>40490</v>
      </c>
      <c r="N635" s="150" t="s">
        <v>2638</v>
      </c>
      <c r="O635" s="148"/>
      <c r="P635" s="151"/>
      <c r="Q635" s="152"/>
      <c r="R635" s="151"/>
      <c r="S635" s="148">
        <f t="shared" si="71"/>
      </c>
      <c r="T635" s="148" t="str">
        <f t="shared" si="70"/>
        <v>AP</v>
      </c>
      <c r="U635" s="148" t="str">
        <f t="shared" si="65"/>
        <v>Frame Format</v>
      </c>
      <c r="V635" s="148">
        <f t="shared" si="66"/>
      </c>
      <c r="W635" s="148">
        <f t="shared" si="67"/>
      </c>
      <c r="X635" s="148">
        <f t="shared" si="68"/>
      </c>
      <c r="Y635" s="147"/>
      <c r="Z635" s="175">
        <f t="shared" si="69"/>
      </c>
    </row>
    <row r="636" spans="1:26" ht="51">
      <c r="A636" s="20">
        <v>635</v>
      </c>
      <c r="B636" s="13" t="s">
        <v>1113</v>
      </c>
      <c r="C636" s="13" t="s">
        <v>1114</v>
      </c>
      <c r="D636" s="20" t="s">
        <v>419</v>
      </c>
      <c r="E636" s="17">
        <v>6</v>
      </c>
      <c r="F636" s="17" t="s">
        <v>687</v>
      </c>
      <c r="G636" s="17">
        <v>29</v>
      </c>
      <c r="H636" s="17">
        <v>39</v>
      </c>
      <c r="I636" s="13" t="s">
        <v>1117</v>
      </c>
      <c r="J636" s="13" t="s">
        <v>1118</v>
      </c>
      <c r="K636" s="13" t="s">
        <v>3037</v>
      </c>
      <c r="L636" s="40" t="s">
        <v>2610</v>
      </c>
      <c r="M636" s="51">
        <v>40561</v>
      </c>
      <c r="N636" s="24" t="s">
        <v>2621</v>
      </c>
      <c r="O636" s="17"/>
      <c r="P636" s="47"/>
      <c r="Q636" s="48"/>
      <c r="R636" s="47"/>
      <c r="S636" s="20">
        <f t="shared" si="71"/>
      </c>
      <c r="T636" s="20" t="str">
        <f t="shared" si="70"/>
        <v>AP</v>
      </c>
      <c r="U636" s="20" t="str">
        <f t="shared" si="65"/>
        <v>Easy</v>
      </c>
      <c r="V636" s="20">
        <f t="shared" si="66"/>
      </c>
      <c r="W636" s="20">
        <f t="shared" si="67"/>
      </c>
      <c r="X636" s="20">
        <f t="shared" si="68"/>
      </c>
      <c r="Y636" s="52"/>
      <c r="Z636" s="174">
        <f t="shared" si="69"/>
      </c>
    </row>
    <row r="637" spans="1:28" ht="38.25">
      <c r="A637" s="126">
        <v>636</v>
      </c>
      <c r="B637" s="127" t="s">
        <v>1113</v>
      </c>
      <c r="C637" s="127" t="s">
        <v>1114</v>
      </c>
      <c r="D637" s="126" t="s">
        <v>419</v>
      </c>
      <c r="E637" s="126">
        <v>6</v>
      </c>
      <c r="F637" s="126" t="s">
        <v>1119</v>
      </c>
      <c r="G637" s="126">
        <v>104</v>
      </c>
      <c r="H637" s="126" t="s">
        <v>1120</v>
      </c>
      <c r="I637" s="127" t="s">
        <v>1121</v>
      </c>
      <c r="J637" s="127" t="s">
        <v>1122</v>
      </c>
      <c r="K637" s="127" t="s">
        <v>2885</v>
      </c>
      <c r="L637" s="128" t="s">
        <v>2610</v>
      </c>
      <c r="M637" s="129">
        <v>40499</v>
      </c>
      <c r="N637" s="130" t="s">
        <v>2593</v>
      </c>
      <c r="O637" s="126"/>
      <c r="P637" s="131"/>
      <c r="Q637" s="132"/>
      <c r="R637" s="131"/>
      <c r="S637" s="126">
        <f t="shared" si="71"/>
      </c>
      <c r="T637" s="126" t="str">
        <f t="shared" si="70"/>
        <v>AP</v>
      </c>
      <c r="U637" s="126" t="str">
        <f t="shared" si="65"/>
        <v>OQPSK</v>
      </c>
      <c r="V637" s="126">
        <f t="shared" si="66"/>
      </c>
      <c r="W637" s="126">
        <f t="shared" si="67"/>
      </c>
      <c r="X637" s="126">
        <f t="shared" si="68"/>
      </c>
      <c r="Y637" s="129"/>
      <c r="Z637" s="178">
        <f t="shared" si="69"/>
      </c>
      <c r="AA637" s="125"/>
      <c r="AB637" s="168"/>
    </row>
    <row r="638" spans="1:26" ht="38.25">
      <c r="A638" s="148">
        <v>637</v>
      </c>
      <c r="B638" s="149" t="s">
        <v>1113</v>
      </c>
      <c r="C638" s="149" t="s">
        <v>1114</v>
      </c>
      <c r="D638" s="148" t="s">
        <v>419</v>
      </c>
      <c r="E638" s="148">
        <v>5</v>
      </c>
      <c r="F638" s="148"/>
      <c r="G638" s="148">
        <v>7</v>
      </c>
      <c r="H638" s="148">
        <v>33</v>
      </c>
      <c r="I638" s="149" t="s">
        <v>1123</v>
      </c>
      <c r="J638" s="149" t="s">
        <v>1124</v>
      </c>
      <c r="K638" s="149" t="s">
        <v>2692</v>
      </c>
      <c r="L638" s="146" t="s">
        <v>2610</v>
      </c>
      <c r="M638" s="147">
        <v>40490</v>
      </c>
      <c r="N638" s="150" t="s">
        <v>2621</v>
      </c>
      <c r="O638" s="148"/>
      <c r="P638" s="151"/>
      <c r="Q638" s="152"/>
      <c r="R638" s="151"/>
      <c r="S638" s="148">
        <f t="shared" si="71"/>
      </c>
      <c r="T638" s="148" t="str">
        <f t="shared" si="70"/>
        <v>AP</v>
      </c>
      <c r="U638" s="148" t="str">
        <f t="shared" si="65"/>
        <v>Easy</v>
      </c>
      <c r="V638" s="148">
        <f t="shared" si="66"/>
      </c>
      <c r="W638" s="148">
        <f t="shared" si="67"/>
      </c>
      <c r="X638" s="148">
        <f t="shared" si="68"/>
      </c>
      <c r="Y638" s="147"/>
      <c r="Z638" s="175">
        <f t="shared" si="69"/>
      </c>
    </row>
    <row r="639" spans="1:26" ht="38.25">
      <c r="A639" s="20">
        <v>638</v>
      </c>
      <c r="B639" s="13" t="s">
        <v>1113</v>
      </c>
      <c r="C639" s="13" t="s">
        <v>1114</v>
      </c>
      <c r="D639" s="20" t="s">
        <v>419</v>
      </c>
      <c r="E639" s="17">
        <v>6</v>
      </c>
      <c r="F639" s="17" t="s">
        <v>1125</v>
      </c>
      <c r="G639" s="17">
        <v>94</v>
      </c>
      <c r="H639" s="17">
        <v>14</v>
      </c>
      <c r="I639" s="13" t="s">
        <v>1126</v>
      </c>
      <c r="J639" s="13" t="s">
        <v>1127</v>
      </c>
      <c r="K639" s="13" t="s">
        <v>3129</v>
      </c>
      <c r="L639" s="40" t="s">
        <v>2647</v>
      </c>
      <c r="M639" s="52">
        <v>40561</v>
      </c>
      <c r="N639" s="24" t="s">
        <v>2615</v>
      </c>
      <c r="O639" s="17"/>
      <c r="P639" s="14" t="s">
        <v>2667</v>
      </c>
      <c r="Q639" s="48"/>
      <c r="R639" s="47"/>
      <c r="S639" s="20">
        <f t="shared" si="71"/>
      </c>
      <c r="T639" s="20" t="str">
        <f t="shared" si="70"/>
        <v>R</v>
      </c>
      <c r="U639" s="20" t="str">
        <f t="shared" si="65"/>
        <v>OQPSK</v>
      </c>
      <c r="V639" s="20">
        <f t="shared" si="66"/>
      </c>
      <c r="W639" s="20">
        <f t="shared" si="67"/>
      </c>
      <c r="X639" s="20">
        <f t="shared" si="68"/>
      </c>
      <c r="Y639" s="52"/>
      <c r="Z639" s="174">
        <f t="shared" si="69"/>
      </c>
    </row>
    <row r="640" spans="1:26" ht="51">
      <c r="A640" s="20">
        <v>639</v>
      </c>
      <c r="B640" s="13" t="s">
        <v>1113</v>
      </c>
      <c r="C640" s="13" t="s">
        <v>1114</v>
      </c>
      <c r="D640" s="20" t="s">
        <v>419</v>
      </c>
      <c r="E640" s="17">
        <v>6</v>
      </c>
      <c r="F640" s="17" t="s">
        <v>1128</v>
      </c>
      <c r="G640" s="17">
        <v>104</v>
      </c>
      <c r="H640" s="17">
        <v>21</v>
      </c>
      <c r="I640" s="13" t="s">
        <v>1129</v>
      </c>
      <c r="J640" s="13" t="s">
        <v>1130</v>
      </c>
      <c r="K640" s="14" t="s">
        <v>3128</v>
      </c>
      <c r="L640" s="40" t="s">
        <v>2610</v>
      </c>
      <c r="M640" s="51">
        <v>40561</v>
      </c>
      <c r="N640" s="24" t="s">
        <v>2615</v>
      </c>
      <c r="O640" s="17"/>
      <c r="P640" s="14" t="s">
        <v>2667</v>
      </c>
      <c r="Q640" s="48"/>
      <c r="R640" s="47"/>
      <c r="S640" s="20">
        <f t="shared" si="71"/>
      </c>
      <c r="T640" s="20" t="str">
        <f t="shared" si="70"/>
        <v>AP</v>
      </c>
      <c r="U640" s="20" t="str">
        <f t="shared" si="65"/>
        <v>OQPSK</v>
      </c>
      <c r="V640" s="20">
        <f t="shared" si="66"/>
      </c>
      <c r="W640" s="20">
        <f t="shared" si="67"/>
      </c>
      <c r="X640" s="20">
        <f t="shared" si="68"/>
      </c>
      <c r="Y640" s="52"/>
      <c r="Z640" s="174">
        <f t="shared" si="69"/>
      </c>
    </row>
    <row r="641" spans="1:26" ht="38.25">
      <c r="A641" s="20">
        <v>640</v>
      </c>
      <c r="B641" s="13" t="s">
        <v>1113</v>
      </c>
      <c r="C641" s="13" t="s">
        <v>1114</v>
      </c>
      <c r="D641" s="20" t="s">
        <v>419</v>
      </c>
      <c r="E641" s="17">
        <v>6</v>
      </c>
      <c r="F641" s="17" t="s">
        <v>1131</v>
      </c>
      <c r="G641" s="17">
        <v>106</v>
      </c>
      <c r="H641" s="17">
        <v>2</v>
      </c>
      <c r="I641" s="13" t="s">
        <v>1132</v>
      </c>
      <c r="J641" s="13" t="s">
        <v>1133</v>
      </c>
      <c r="K641" s="15"/>
      <c r="L641" s="40" t="s">
        <v>2658</v>
      </c>
      <c r="M641" s="52"/>
      <c r="N641" s="24" t="s">
        <v>2615</v>
      </c>
      <c r="O641" s="17"/>
      <c r="P641" s="14" t="s">
        <v>2667</v>
      </c>
      <c r="Q641" s="48"/>
      <c r="R641" s="47"/>
      <c r="S641" s="20">
        <f t="shared" si="71"/>
      </c>
      <c r="T641" s="20" t="str">
        <f t="shared" si="70"/>
        <v>wp</v>
      </c>
      <c r="U641" s="20">
        <f t="shared" si="65"/>
      </c>
      <c r="V641" s="20">
        <f t="shared" si="66"/>
      </c>
      <c r="W641" s="20" t="str">
        <f t="shared" si="67"/>
        <v>OQPSK</v>
      </c>
      <c r="X641" s="20">
        <f t="shared" si="68"/>
      </c>
      <c r="Y641" s="52"/>
      <c r="Z641" s="174" t="str">
        <f t="shared" si="69"/>
        <v>Schmidt</v>
      </c>
    </row>
    <row r="642" spans="1:28" ht="38.25">
      <c r="A642" s="20">
        <v>641</v>
      </c>
      <c r="B642" s="13" t="s">
        <v>1113</v>
      </c>
      <c r="C642" s="13" t="s">
        <v>1114</v>
      </c>
      <c r="D642" s="20" t="s">
        <v>419</v>
      </c>
      <c r="E642" s="17">
        <v>6</v>
      </c>
      <c r="F642" s="17" t="s">
        <v>1134</v>
      </c>
      <c r="G642" s="17">
        <v>107</v>
      </c>
      <c r="H642" s="17">
        <v>31</v>
      </c>
      <c r="I642" s="13" t="s">
        <v>1135</v>
      </c>
      <c r="J642" s="13"/>
      <c r="K642" s="75" t="s">
        <v>3103</v>
      </c>
      <c r="L642" s="40" t="s">
        <v>2610</v>
      </c>
      <c r="M642" s="51">
        <v>40561</v>
      </c>
      <c r="N642" s="24" t="s">
        <v>2646</v>
      </c>
      <c r="O642" s="17"/>
      <c r="P642" s="44" t="s">
        <v>2764</v>
      </c>
      <c r="Q642" s="48"/>
      <c r="R642" s="47"/>
      <c r="S642" s="20">
        <f t="shared" si="71"/>
      </c>
      <c r="T642" s="20" t="str">
        <f t="shared" si="70"/>
        <v>AP</v>
      </c>
      <c r="U642" s="20" t="str">
        <f aca="true" t="shared" si="72" ref="U642:U705">IF(OR(T642="A",T642="AP",T642="R",T642="Z"),N642,"")</f>
        <v>Radio Spec</v>
      </c>
      <c r="V642" s="20">
        <f aca="true" t="shared" si="73" ref="V642:V705">IF(T642=0,N642,"")</f>
      </c>
      <c r="W642" s="20">
        <f aca="true" t="shared" si="74" ref="W642:W705">IF(T642="wp",N642,"")</f>
      </c>
      <c r="X642" s="20">
        <f aca="true" t="shared" si="75" ref="X642:X705">IF(T642="rdy2vote",N642,IF(T642="rdy2vote2",N642,""))</f>
      </c>
      <c r="Y642" s="51">
        <v>40493</v>
      </c>
      <c r="Z642" s="174">
        <f aca="true" t="shared" si="76" ref="Z642:Z705">IF(OR(T642="rdy2vote",T642="wp"),P642,"")</f>
      </c>
      <c r="AB642" s="20" t="s">
        <v>3044</v>
      </c>
    </row>
    <row r="643" spans="1:26" ht="89.25">
      <c r="A643" s="148">
        <v>642</v>
      </c>
      <c r="B643" s="149" t="s">
        <v>1136</v>
      </c>
      <c r="C643" s="149" t="s">
        <v>108</v>
      </c>
      <c r="D643" s="148" t="s">
        <v>65</v>
      </c>
      <c r="E643" s="148">
        <v>6</v>
      </c>
      <c r="F643" s="148" t="s">
        <v>1137</v>
      </c>
      <c r="G643" s="148">
        <v>51</v>
      </c>
      <c r="H643" s="148" t="s">
        <v>713</v>
      </c>
      <c r="I643" s="149" t="s">
        <v>1138</v>
      </c>
      <c r="J643" s="149" t="s">
        <v>1139</v>
      </c>
      <c r="K643" s="149" t="s">
        <v>2711</v>
      </c>
      <c r="L643" s="146" t="s">
        <v>2647</v>
      </c>
      <c r="M643" s="147">
        <v>40491</v>
      </c>
      <c r="N643" s="150" t="s">
        <v>2621</v>
      </c>
      <c r="O643" s="148" t="s">
        <v>90</v>
      </c>
      <c r="P643" s="151"/>
      <c r="Q643" s="152"/>
      <c r="R643" s="151"/>
      <c r="S643" s="148">
        <f t="shared" si="71"/>
      </c>
      <c r="T643" s="148" t="str">
        <f t="shared" si="70"/>
        <v>R</v>
      </c>
      <c r="U643" s="148" t="str">
        <f t="shared" si="72"/>
        <v>Easy</v>
      </c>
      <c r="V643" s="148">
        <f t="shared" si="73"/>
      </c>
      <c r="W643" s="148">
        <f t="shared" si="74"/>
      </c>
      <c r="X643" s="148">
        <f t="shared" si="75"/>
      </c>
      <c r="Y643" s="147"/>
      <c r="Z643" s="175">
        <f t="shared" si="76"/>
      </c>
    </row>
    <row r="644" spans="1:26" ht="76.5">
      <c r="A644" s="148">
        <v>643</v>
      </c>
      <c r="B644" s="149" t="s">
        <v>1136</v>
      </c>
      <c r="C644" s="149" t="s">
        <v>108</v>
      </c>
      <c r="D644" s="148" t="s">
        <v>65</v>
      </c>
      <c r="E644" s="148">
        <v>6</v>
      </c>
      <c r="F644" s="148" t="s">
        <v>796</v>
      </c>
      <c r="G644" s="148">
        <v>70</v>
      </c>
      <c r="H644" s="148" t="s">
        <v>1140</v>
      </c>
      <c r="I644" s="149" t="s">
        <v>1141</v>
      </c>
      <c r="J644" s="149" t="s">
        <v>1142</v>
      </c>
      <c r="K644" s="149" t="s">
        <v>2711</v>
      </c>
      <c r="L644" s="146" t="s">
        <v>2647</v>
      </c>
      <c r="M644" s="147">
        <v>40491</v>
      </c>
      <c r="N644" s="150" t="s">
        <v>2646</v>
      </c>
      <c r="O644" s="148" t="s">
        <v>90</v>
      </c>
      <c r="P644" s="151" t="s">
        <v>2764</v>
      </c>
      <c r="Q644" s="152"/>
      <c r="R644" s="151"/>
      <c r="S644" s="148">
        <f t="shared" si="71"/>
      </c>
      <c r="T644" s="148" t="str">
        <f t="shared" si="70"/>
        <v>R</v>
      </c>
      <c r="U644" s="148" t="str">
        <f t="shared" si="72"/>
        <v>Radio Spec</v>
      </c>
      <c r="V644" s="148">
        <f t="shared" si="73"/>
      </c>
      <c r="W644" s="148">
        <f t="shared" si="74"/>
      </c>
      <c r="X644" s="148">
        <f t="shared" si="75"/>
      </c>
      <c r="Y644" s="147"/>
      <c r="Z644" s="175">
        <f t="shared" si="76"/>
      </c>
    </row>
    <row r="645" spans="1:26" ht="25.5">
      <c r="A645" s="20">
        <v>644</v>
      </c>
      <c r="B645" s="13" t="s">
        <v>1136</v>
      </c>
      <c r="C645" s="13" t="s">
        <v>108</v>
      </c>
      <c r="D645" s="17" t="s">
        <v>65</v>
      </c>
      <c r="E645" s="17">
        <v>6</v>
      </c>
      <c r="F645" s="17" t="s">
        <v>444</v>
      </c>
      <c r="G645" s="17">
        <v>72</v>
      </c>
      <c r="H645" s="17">
        <v>1</v>
      </c>
      <c r="I645" s="13" t="s">
        <v>1143</v>
      </c>
      <c r="J645" s="13" t="s">
        <v>1144</v>
      </c>
      <c r="K645" s="15"/>
      <c r="L645" s="40" t="s">
        <v>2658</v>
      </c>
      <c r="M645" s="52"/>
      <c r="N645" s="24" t="s">
        <v>2622</v>
      </c>
      <c r="O645" s="17" t="s">
        <v>90</v>
      </c>
      <c r="P645" s="14" t="s">
        <v>3095</v>
      </c>
      <c r="Q645" s="48"/>
      <c r="R645" s="47"/>
      <c r="S645" s="20">
        <f t="shared" si="71"/>
      </c>
      <c r="T645" s="20" t="str">
        <f t="shared" si="70"/>
        <v>wp</v>
      </c>
      <c r="U645" s="20">
        <f t="shared" si="72"/>
      </c>
      <c r="V645" s="20">
        <f t="shared" si="73"/>
      </c>
      <c r="W645" s="20" t="str">
        <f t="shared" si="74"/>
        <v>OFDM</v>
      </c>
      <c r="X645" s="20">
        <f t="shared" si="75"/>
      </c>
      <c r="Y645" s="52"/>
      <c r="Z645" s="174" t="str">
        <f t="shared" si="76"/>
        <v>Monnerie</v>
      </c>
    </row>
    <row r="646" spans="1:26" ht="102">
      <c r="A646" s="20">
        <v>645</v>
      </c>
      <c r="B646" s="13" t="s">
        <v>1136</v>
      </c>
      <c r="C646" s="13" t="s">
        <v>108</v>
      </c>
      <c r="D646" s="17" t="s">
        <v>65</v>
      </c>
      <c r="E646" s="17">
        <v>6</v>
      </c>
      <c r="F646" s="17" t="s">
        <v>1145</v>
      </c>
      <c r="G646" s="17">
        <v>77</v>
      </c>
      <c r="H646" s="17">
        <v>16</v>
      </c>
      <c r="I646" s="13" t="s">
        <v>1146</v>
      </c>
      <c r="J646" s="13" t="s">
        <v>1147</v>
      </c>
      <c r="K646" s="14" t="s">
        <v>3116</v>
      </c>
      <c r="L646" s="40" t="s">
        <v>2610</v>
      </c>
      <c r="M646" s="51">
        <v>40561</v>
      </c>
      <c r="N646" s="24" t="s">
        <v>2622</v>
      </c>
      <c r="O646" s="17" t="s">
        <v>90</v>
      </c>
      <c r="P646" s="14" t="s">
        <v>3095</v>
      </c>
      <c r="Q646" s="48"/>
      <c r="R646" s="47"/>
      <c r="S646" s="20">
        <f t="shared" si="71"/>
      </c>
      <c r="T646" s="20" t="str">
        <f t="shared" si="70"/>
        <v>AP</v>
      </c>
      <c r="U646" s="20" t="str">
        <f t="shared" si="72"/>
        <v>OFDM</v>
      </c>
      <c r="V646" s="20">
        <f t="shared" si="73"/>
      </c>
      <c r="W646" s="20">
        <f t="shared" si="74"/>
      </c>
      <c r="X646" s="20">
        <f t="shared" si="75"/>
      </c>
      <c r="Y646" s="52"/>
      <c r="Z646" s="174">
        <f t="shared" si="76"/>
      </c>
    </row>
    <row r="647" spans="1:28" ht="25.5">
      <c r="A647" s="148">
        <v>646</v>
      </c>
      <c r="B647" s="149" t="s">
        <v>1148</v>
      </c>
      <c r="C647" s="149" t="s">
        <v>1149</v>
      </c>
      <c r="D647" s="148" t="s">
        <v>66</v>
      </c>
      <c r="E647" s="148">
        <v>6</v>
      </c>
      <c r="F647" s="148" t="s">
        <v>109</v>
      </c>
      <c r="G647" s="148">
        <v>13</v>
      </c>
      <c r="H647" s="148">
        <v>21</v>
      </c>
      <c r="I647" s="149" t="s">
        <v>1150</v>
      </c>
      <c r="J647" s="149" t="s">
        <v>1151</v>
      </c>
      <c r="K647" s="164" t="s">
        <v>2773</v>
      </c>
      <c r="L647" s="146" t="s">
        <v>2649</v>
      </c>
      <c r="M647" s="147">
        <v>40491</v>
      </c>
      <c r="N647" s="150"/>
      <c r="O647" s="148" t="s">
        <v>90</v>
      </c>
      <c r="P647" s="151"/>
      <c r="Q647" s="152"/>
      <c r="R647" s="151"/>
      <c r="S647" s="148" t="str">
        <f t="shared" si="71"/>
        <v>A</v>
      </c>
      <c r="T647" s="148">
        <f t="shared" si="70"/>
      </c>
      <c r="U647" s="148">
        <f t="shared" si="72"/>
      </c>
      <c r="V647" s="148">
        <f t="shared" si="73"/>
      </c>
      <c r="W647" s="148">
        <f t="shared" si="74"/>
      </c>
      <c r="X647" s="148">
        <f t="shared" si="75"/>
      </c>
      <c r="Y647" s="152"/>
      <c r="Z647" s="175">
        <f t="shared" si="76"/>
      </c>
      <c r="AB647" s="51"/>
    </row>
    <row r="648" spans="1:28" ht="25.5">
      <c r="A648" s="148">
        <v>647</v>
      </c>
      <c r="B648" s="149" t="s">
        <v>1148</v>
      </c>
      <c r="C648" s="149" t="s">
        <v>1149</v>
      </c>
      <c r="D648" s="148" t="s">
        <v>66</v>
      </c>
      <c r="E648" s="148">
        <v>6</v>
      </c>
      <c r="F648" s="148" t="s">
        <v>109</v>
      </c>
      <c r="G648" s="148">
        <v>13</v>
      </c>
      <c r="H648" s="148">
        <v>30</v>
      </c>
      <c r="I648" s="149" t="s">
        <v>1152</v>
      </c>
      <c r="J648" s="149" t="s">
        <v>1153</v>
      </c>
      <c r="K648" s="149" t="s">
        <v>2684</v>
      </c>
      <c r="L648" s="146" t="s">
        <v>2649</v>
      </c>
      <c r="M648" s="147">
        <v>40492</v>
      </c>
      <c r="N648" s="150"/>
      <c r="O648" s="148" t="s">
        <v>90</v>
      </c>
      <c r="P648" s="151"/>
      <c r="Q648" s="152"/>
      <c r="R648" s="151"/>
      <c r="S648" s="148" t="str">
        <f t="shared" si="71"/>
        <v>A</v>
      </c>
      <c r="T648" s="148">
        <f t="shared" si="70"/>
      </c>
      <c r="U648" s="148">
        <f t="shared" si="72"/>
      </c>
      <c r="V648" s="148">
        <f t="shared" si="73"/>
      </c>
      <c r="W648" s="148">
        <f t="shared" si="74"/>
      </c>
      <c r="X648" s="148">
        <f t="shared" si="75"/>
      </c>
      <c r="Y648" s="152"/>
      <c r="Z648" s="175">
        <f t="shared" si="76"/>
      </c>
      <c r="AB648" s="51"/>
    </row>
    <row r="649" spans="1:26" ht="25.5">
      <c r="A649" s="148">
        <v>648</v>
      </c>
      <c r="B649" s="149" t="s">
        <v>1148</v>
      </c>
      <c r="C649" s="149" t="s">
        <v>1149</v>
      </c>
      <c r="D649" s="148" t="s">
        <v>66</v>
      </c>
      <c r="E649" s="148">
        <v>6</v>
      </c>
      <c r="F649" s="148" t="s">
        <v>94</v>
      </c>
      <c r="G649" s="148">
        <v>15</v>
      </c>
      <c r="H649" s="148">
        <v>47</v>
      </c>
      <c r="I649" s="149" t="s">
        <v>1154</v>
      </c>
      <c r="J649" s="149" t="s">
        <v>1155</v>
      </c>
      <c r="K649" s="164" t="s">
        <v>2684</v>
      </c>
      <c r="L649" s="146" t="s">
        <v>2649</v>
      </c>
      <c r="M649" s="147">
        <v>40492</v>
      </c>
      <c r="N649" s="150"/>
      <c r="O649" s="148" t="s">
        <v>421</v>
      </c>
      <c r="P649" s="151"/>
      <c r="Q649" s="152"/>
      <c r="R649" s="151"/>
      <c r="S649" s="148" t="str">
        <f t="shared" si="71"/>
        <v>A</v>
      </c>
      <c r="T649" s="148">
        <f t="shared" si="70"/>
      </c>
      <c r="U649" s="148">
        <f t="shared" si="72"/>
      </c>
      <c r="V649" s="148">
        <f t="shared" si="73"/>
      </c>
      <c r="W649" s="148">
        <f t="shared" si="74"/>
      </c>
      <c r="X649" s="148">
        <f t="shared" si="75"/>
      </c>
      <c r="Y649" s="152"/>
      <c r="Z649" s="175">
        <f t="shared" si="76"/>
      </c>
    </row>
    <row r="650" spans="1:28" ht="25.5">
      <c r="A650" s="20">
        <v>649</v>
      </c>
      <c r="B650" s="13" t="s">
        <v>1148</v>
      </c>
      <c r="C650" s="13" t="s">
        <v>1149</v>
      </c>
      <c r="D650" s="17" t="s">
        <v>66</v>
      </c>
      <c r="E650" s="17">
        <v>6</v>
      </c>
      <c r="F650" s="17" t="s">
        <v>133</v>
      </c>
      <c r="G650" s="17">
        <v>16</v>
      </c>
      <c r="H650" s="17">
        <v>19</v>
      </c>
      <c r="I650" s="13" t="s">
        <v>1156</v>
      </c>
      <c r="J650" s="13" t="s">
        <v>1157</v>
      </c>
      <c r="K650" s="15" t="s">
        <v>2868</v>
      </c>
      <c r="L650" s="41"/>
      <c r="M650" s="52"/>
      <c r="N650" s="22"/>
      <c r="O650" s="17" t="s">
        <v>421</v>
      </c>
      <c r="P650" s="47"/>
      <c r="Q650" s="48"/>
      <c r="R650" s="47"/>
      <c r="S650" s="20">
        <f t="shared" si="71"/>
        <v>0</v>
      </c>
      <c r="T650" s="20">
        <f t="shared" si="70"/>
      </c>
      <c r="U650" s="20">
        <f t="shared" si="72"/>
      </c>
      <c r="V650" s="20">
        <f t="shared" si="73"/>
      </c>
      <c r="W650" s="20">
        <f t="shared" si="74"/>
      </c>
      <c r="X650" s="20">
        <f t="shared" si="75"/>
      </c>
      <c r="Y650" s="48"/>
      <c r="Z650" s="174">
        <f t="shared" si="76"/>
      </c>
      <c r="AB650" s="20" t="s">
        <v>3023</v>
      </c>
    </row>
    <row r="651" spans="1:28" ht="51">
      <c r="A651" s="20">
        <v>650</v>
      </c>
      <c r="B651" s="13" t="s">
        <v>1148</v>
      </c>
      <c r="C651" s="13" t="s">
        <v>1149</v>
      </c>
      <c r="D651" s="17" t="s">
        <v>65</v>
      </c>
      <c r="E651" s="17">
        <v>6</v>
      </c>
      <c r="F651" s="17" t="s">
        <v>133</v>
      </c>
      <c r="G651" s="17">
        <v>16</v>
      </c>
      <c r="H651" s="17">
        <v>19</v>
      </c>
      <c r="I651" s="13" t="s">
        <v>1158</v>
      </c>
      <c r="J651" s="13" t="s">
        <v>1159</v>
      </c>
      <c r="K651" s="15"/>
      <c r="L651" s="41" t="s">
        <v>2658</v>
      </c>
      <c r="M651" s="52"/>
      <c r="N651" s="24" t="s">
        <v>2625</v>
      </c>
      <c r="O651" s="17" t="s">
        <v>90</v>
      </c>
      <c r="P651" s="13" t="s">
        <v>2664</v>
      </c>
      <c r="Q651" s="48"/>
      <c r="R651" s="47"/>
      <c r="S651" s="20">
        <f t="shared" si="71"/>
      </c>
      <c r="T651" s="20" t="str">
        <f t="shared" si="70"/>
        <v>wp</v>
      </c>
      <c r="U651" s="20">
        <f t="shared" si="72"/>
      </c>
      <c r="V651" s="20">
        <f t="shared" si="73"/>
      </c>
      <c r="W651" s="20" t="str">
        <f t="shared" si="74"/>
        <v>Channelization</v>
      </c>
      <c r="X651" s="20">
        <f t="shared" si="75"/>
      </c>
      <c r="Y651" s="52">
        <v>40492</v>
      </c>
      <c r="Z651" s="174" t="str">
        <f t="shared" si="76"/>
        <v>Boytim</v>
      </c>
      <c r="AB651" s="20" t="s">
        <v>3023</v>
      </c>
    </row>
    <row r="652" spans="1:28" ht="409.5">
      <c r="A652" s="20">
        <v>651</v>
      </c>
      <c r="B652" s="13" t="s">
        <v>1148</v>
      </c>
      <c r="C652" s="13" t="s">
        <v>1149</v>
      </c>
      <c r="D652" s="17" t="s">
        <v>65</v>
      </c>
      <c r="E652" s="17">
        <v>6</v>
      </c>
      <c r="F652" s="17" t="s">
        <v>133</v>
      </c>
      <c r="G652" s="17">
        <v>16</v>
      </c>
      <c r="H652" s="17">
        <v>19</v>
      </c>
      <c r="I652" s="13" t="s">
        <v>1160</v>
      </c>
      <c r="J652" s="13" t="s">
        <v>1161</v>
      </c>
      <c r="K652" s="15"/>
      <c r="L652" s="41" t="s">
        <v>2658</v>
      </c>
      <c r="M652" s="52"/>
      <c r="N652" s="22" t="s">
        <v>2625</v>
      </c>
      <c r="O652" s="17" t="s">
        <v>90</v>
      </c>
      <c r="P652" s="13" t="s">
        <v>2664</v>
      </c>
      <c r="Q652" s="48"/>
      <c r="R652" s="47"/>
      <c r="S652" s="20">
        <f t="shared" si="71"/>
      </c>
      <c r="T652" s="20" t="str">
        <f t="shared" si="70"/>
        <v>wp</v>
      </c>
      <c r="U652" s="20">
        <f t="shared" si="72"/>
      </c>
      <c r="V652" s="20">
        <f t="shared" si="73"/>
      </c>
      <c r="W652" s="20" t="str">
        <f t="shared" si="74"/>
        <v>Channelization</v>
      </c>
      <c r="X652" s="20">
        <f t="shared" si="75"/>
      </c>
      <c r="Y652" s="52">
        <v>40492</v>
      </c>
      <c r="Z652" s="174" t="str">
        <f t="shared" si="76"/>
        <v>Boytim</v>
      </c>
      <c r="AB652" s="20" t="s">
        <v>3023</v>
      </c>
    </row>
    <row r="653" spans="1:26" ht="89.25">
      <c r="A653" s="148">
        <v>652</v>
      </c>
      <c r="B653" s="149" t="s">
        <v>1148</v>
      </c>
      <c r="C653" s="149" t="s">
        <v>1149</v>
      </c>
      <c r="D653" s="148" t="s">
        <v>66</v>
      </c>
      <c r="E653" s="148">
        <v>6</v>
      </c>
      <c r="F653" s="148" t="s">
        <v>687</v>
      </c>
      <c r="G653" s="148">
        <v>20</v>
      </c>
      <c r="H653" s="148">
        <v>1</v>
      </c>
      <c r="I653" s="149" t="s">
        <v>1162</v>
      </c>
      <c r="J653" s="149" t="s">
        <v>1163</v>
      </c>
      <c r="K653" s="149" t="s">
        <v>2701</v>
      </c>
      <c r="L653" s="146" t="s">
        <v>2610</v>
      </c>
      <c r="M653" s="147">
        <v>40491</v>
      </c>
      <c r="N653" s="150"/>
      <c r="O653" s="148" t="s">
        <v>90</v>
      </c>
      <c r="P653" s="151"/>
      <c r="Q653" s="152"/>
      <c r="R653" s="151"/>
      <c r="S653" s="148" t="str">
        <f t="shared" si="71"/>
        <v>AP</v>
      </c>
      <c r="T653" s="148">
        <f t="shared" si="70"/>
      </c>
      <c r="U653" s="148">
        <f t="shared" si="72"/>
      </c>
      <c r="V653" s="148">
        <f t="shared" si="73"/>
      </c>
      <c r="W653" s="148">
        <f t="shared" si="74"/>
      </c>
      <c r="X653" s="148">
        <f t="shared" si="75"/>
      </c>
      <c r="Y653" s="152"/>
      <c r="Z653" s="175">
        <f t="shared" si="76"/>
      </c>
    </row>
    <row r="654" spans="1:26" ht="38.25">
      <c r="A654" s="148">
        <v>653</v>
      </c>
      <c r="B654" s="149" t="s">
        <v>1148</v>
      </c>
      <c r="C654" s="149" t="s">
        <v>1149</v>
      </c>
      <c r="D654" s="148" t="s">
        <v>66</v>
      </c>
      <c r="E654" s="148">
        <v>6</v>
      </c>
      <c r="F654" s="148" t="s">
        <v>687</v>
      </c>
      <c r="G654" s="148">
        <v>21</v>
      </c>
      <c r="H654" s="148">
        <v>11</v>
      </c>
      <c r="I654" s="149" t="s">
        <v>1164</v>
      </c>
      <c r="J654" s="149" t="s">
        <v>1165</v>
      </c>
      <c r="K654" s="164" t="s">
        <v>2821</v>
      </c>
      <c r="L654" s="146" t="s">
        <v>2610</v>
      </c>
      <c r="M654" s="147">
        <v>40493</v>
      </c>
      <c r="N654" s="150"/>
      <c r="O654" s="148" t="s">
        <v>90</v>
      </c>
      <c r="P654" s="151"/>
      <c r="Q654" s="152"/>
      <c r="R654" s="151"/>
      <c r="S654" s="148" t="str">
        <f t="shared" si="71"/>
        <v>AP</v>
      </c>
      <c r="T654" s="148">
        <f t="shared" si="70"/>
      </c>
      <c r="U654" s="148">
        <f t="shared" si="72"/>
      </c>
      <c r="V654" s="148">
        <f t="shared" si="73"/>
      </c>
      <c r="W654" s="148">
        <f t="shared" si="74"/>
      </c>
      <c r="X654" s="148">
        <f t="shared" si="75"/>
      </c>
      <c r="Y654" s="152"/>
      <c r="Z654" s="175">
        <f t="shared" si="76"/>
      </c>
    </row>
    <row r="655" spans="1:26" ht="38.25">
      <c r="A655" s="148">
        <v>654</v>
      </c>
      <c r="B655" s="149" t="s">
        <v>1148</v>
      </c>
      <c r="C655" s="149" t="s">
        <v>1149</v>
      </c>
      <c r="D655" s="148" t="s">
        <v>66</v>
      </c>
      <c r="E655" s="148">
        <v>6</v>
      </c>
      <c r="F655" s="148" t="s">
        <v>687</v>
      </c>
      <c r="G655" s="148">
        <v>21</v>
      </c>
      <c r="H655" s="148">
        <v>29</v>
      </c>
      <c r="I655" s="149" t="s">
        <v>1166</v>
      </c>
      <c r="J655" s="149" t="s">
        <v>1165</v>
      </c>
      <c r="K655" s="164" t="s">
        <v>2822</v>
      </c>
      <c r="L655" s="146" t="s">
        <v>2610</v>
      </c>
      <c r="M655" s="147">
        <v>40493</v>
      </c>
      <c r="N655" s="150"/>
      <c r="O655" s="148" t="s">
        <v>90</v>
      </c>
      <c r="P655" s="151"/>
      <c r="Q655" s="152"/>
      <c r="R655" s="151"/>
      <c r="S655" s="148" t="str">
        <f t="shared" si="71"/>
        <v>AP</v>
      </c>
      <c r="T655" s="148">
        <f aca="true" t="shared" si="77" ref="T655:T718">IF(OR(D655="T",D655="G"),L655,"")</f>
      </c>
      <c r="U655" s="148">
        <f t="shared" si="72"/>
      </c>
      <c r="V655" s="148">
        <f t="shared" si="73"/>
      </c>
      <c r="W655" s="148">
        <f t="shared" si="74"/>
      </c>
      <c r="X655" s="148">
        <f t="shared" si="75"/>
      </c>
      <c r="Y655" s="152"/>
      <c r="Z655" s="175">
        <f t="shared" si="76"/>
      </c>
    </row>
    <row r="656" spans="1:26" ht="38.25">
      <c r="A656" s="148">
        <v>655</v>
      </c>
      <c r="B656" s="149" t="s">
        <v>1148</v>
      </c>
      <c r="C656" s="149" t="s">
        <v>1149</v>
      </c>
      <c r="D656" s="148" t="s">
        <v>66</v>
      </c>
      <c r="E656" s="148">
        <v>6</v>
      </c>
      <c r="F656" s="148" t="s">
        <v>687</v>
      </c>
      <c r="G656" s="148">
        <v>22</v>
      </c>
      <c r="H656" s="148">
        <v>11</v>
      </c>
      <c r="I656" s="149" t="s">
        <v>1167</v>
      </c>
      <c r="J656" s="149" t="s">
        <v>1165</v>
      </c>
      <c r="K656" s="164" t="s">
        <v>2823</v>
      </c>
      <c r="L656" s="146" t="s">
        <v>2610</v>
      </c>
      <c r="M656" s="147">
        <v>40493</v>
      </c>
      <c r="N656" s="150"/>
      <c r="O656" s="148" t="s">
        <v>90</v>
      </c>
      <c r="P656" s="151"/>
      <c r="Q656" s="152"/>
      <c r="R656" s="151"/>
      <c r="S656" s="148" t="str">
        <f t="shared" si="71"/>
        <v>AP</v>
      </c>
      <c r="T656" s="148">
        <f t="shared" si="77"/>
      </c>
      <c r="U656" s="148">
        <f t="shared" si="72"/>
      </c>
      <c r="V656" s="148">
        <f t="shared" si="73"/>
      </c>
      <c r="W656" s="148">
        <f t="shared" si="74"/>
      </c>
      <c r="X656" s="148">
        <f t="shared" si="75"/>
      </c>
      <c r="Y656" s="152"/>
      <c r="Z656" s="175">
        <f t="shared" si="76"/>
      </c>
    </row>
    <row r="657" spans="1:26" ht="38.25">
      <c r="A657" s="148">
        <v>656</v>
      </c>
      <c r="B657" s="149" t="s">
        <v>1148</v>
      </c>
      <c r="C657" s="149" t="s">
        <v>1149</v>
      </c>
      <c r="D657" s="148" t="s">
        <v>66</v>
      </c>
      <c r="E657" s="148">
        <v>6</v>
      </c>
      <c r="F657" s="148" t="s">
        <v>687</v>
      </c>
      <c r="G657" s="148">
        <v>23</v>
      </c>
      <c r="H657" s="148">
        <v>11</v>
      </c>
      <c r="I657" s="149" t="s">
        <v>1168</v>
      </c>
      <c r="J657" s="149" t="s">
        <v>1165</v>
      </c>
      <c r="K657" s="164" t="s">
        <v>2824</v>
      </c>
      <c r="L657" s="146" t="s">
        <v>2610</v>
      </c>
      <c r="M657" s="147">
        <v>40493</v>
      </c>
      <c r="N657" s="150"/>
      <c r="O657" s="148" t="s">
        <v>90</v>
      </c>
      <c r="P657" s="151"/>
      <c r="Q657" s="152"/>
      <c r="R657" s="151"/>
      <c r="S657" s="148" t="str">
        <f t="shared" si="71"/>
        <v>AP</v>
      </c>
      <c r="T657" s="148">
        <f t="shared" si="77"/>
      </c>
      <c r="U657" s="148">
        <f t="shared" si="72"/>
      </c>
      <c r="V657" s="148">
        <f t="shared" si="73"/>
      </c>
      <c r="W657" s="148">
        <f t="shared" si="74"/>
      </c>
      <c r="X657" s="148">
        <f t="shared" si="75"/>
      </c>
      <c r="Y657" s="152"/>
      <c r="Z657" s="175">
        <f t="shared" si="76"/>
      </c>
    </row>
    <row r="658" spans="1:26" ht="25.5">
      <c r="A658" s="20">
        <v>657</v>
      </c>
      <c r="B658" s="13" t="s">
        <v>1148</v>
      </c>
      <c r="C658" s="13" t="s">
        <v>1149</v>
      </c>
      <c r="D658" s="17" t="s">
        <v>66</v>
      </c>
      <c r="E658" s="17">
        <v>6</v>
      </c>
      <c r="F658" s="17" t="s">
        <v>429</v>
      </c>
      <c r="G658" s="17">
        <v>60</v>
      </c>
      <c r="H658" s="17">
        <v>43</v>
      </c>
      <c r="I658" s="13" t="s">
        <v>1169</v>
      </c>
      <c r="J658" s="13" t="s">
        <v>1170</v>
      </c>
      <c r="K658" s="15"/>
      <c r="L658" s="41"/>
      <c r="M658" s="52"/>
      <c r="N658" s="22"/>
      <c r="O658" s="17" t="s">
        <v>421</v>
      </c>
      <c r="P658" s="47"/>
      <c r="Q658" s="48"/>
      <c r="R658" s="47"/>
      <c r="S658" s="20">
        <f t="shared" si="71"/>
        <v>0</v>
      </c>
      <c r="T658" s="20">
        <f t="shared" si="77"/>
      </c>
      <c r="U658" s="20">
        <f t="shared" si="72"/>
      </c>
      <c r="V658" s="20">
        <f t="shared" si="73"/>
      </c>
      <c r="W658" s="20">
        <f t="shared" si="74"/>
      </c>
      <c r="X658" s="20">
        <f t="shared" si="75"/>
      </c>
      <c r="Y658" s="48"/>
      <c r="Z658" s="174">
        <f t="shared" si="76"/>
      </c>
    </row>
    <row r="659" spans="1:26" ht="12.75">
      <c r="A659" s="148">
        <v>658</v>
      </c>
      <c r="B659" s="149" t="s">
        <v>1148</v>
      </c>
      <c r="C659" s="149" t="s">
        <v>1149</v>
      </c>
      <c r="D659" s="148" t="s">
        <v>66</v>
      </c>
      <c r="E659" s="148">
        <v>6</v>
      </c>
      <c r="F659" s="148" t="s">
        <v>789</v>
      </c>
      <c r="G659" s="148">
        <v>64</v>
      </c>
      <c r="H659" s="148">
        <v>4</v>
      </c>
      <c r="I659" s="149" t="s">
        <v>1171</v>
      </c>
      <c r="J659" s="149" t="s">
        <v>1172</v>
      </c>
      <c r="K659" s="164" t="s">
        <v>2684</v>
      </c>
      <c r="L659" s="146" t="s">
        <v>2649</v>
      </c>
      <c r="M659" s="147">
        <v>40528</v>
      </c>
      <c r="N659" s="150"/>
      <c r="O659" s="148" t="s">
        <v>421</v>
      </c>
      <c r="P659" s="151"/>
      <c r="Q659" s="152"/>
      <c r="R659" s="151"/>
      <c r="S659" s="148" t="str">
        <f t="shared" si="71"/>
        <v>A</v>
      </c>
      <c r="T659" s="148">
        <f t="shared" si="77"/>
      </c>
      <c r="U659" s="148">
        <f t="shared" si="72"/>
      </c>
      <c r="V659" s="148">
        <f t="shared" si="73"/>
      </c>
      <c r="W659" s="148">
        <f t="shared" si="74"/>
      </c>
      <c r="X659" s="148">
        <f t="shared" si="75"/>
      </c>
      <c r="Y659" s="152"/>
      <c r="Z659" s="175">
        <f t="shared" si="76"/>
      </c>
    </row>
    <row r="660" spans="1:26" ht="38.25">
      <c r="A660" s="20">
        <v>659</v>
      </c>
      <c r="B660" s="13" t="s">
        <v>1148</v>
      </c>
      <c r="C660" s="13" t="s">
        <v>1149</v>
      </c>
      <c r="D660" s="17" t="s">
        <v>66</v>
      </c>
      <c r="E660" s="17">
        <v>7</v>
      </c>
      <c r="F660" s="17" t="s">
        <v>100</v>
      </c>
      <c r="G660" s="17">
        <v>127</v>
      </c>
      <c r="H660" s="17">
        <v>4</v>
      </c>
      <c r="I660" s="13" t="s">
        <v>1173</v>
      </c>
      <c r="J660" s="13" t="s">
        <v>1174</v>
      </c>
      <c r="K660" s="14" t="s">
        <v>2688</v>
      </c>
      <c r="L660" s="40" t="s">
        <v>2610</v>
      </c>
      <c r="M660" s="51">
        <v>40491</v>
      </c>
      <c r="N660" s="22"/>
      <c r="O660" s="17" t="s">
        <v>421</v>
      </c>
      <c r="P660" s="47"/>
      <c r="Q660" s="48"/>
      <c r="R660" s="47"/>
      <c r="S660" s="20" t="str">
        <f t="shared" si="71"/>
        <v>AP</v>
      </c>
      <c r="T660" s="20">
        <f t="shared" si="77"/>
      </c>
      <c r="U660" s="20">
        <f t="shared" si="72"/>
      </c>
      <c r="V660" s="20">
        <f t="shared" si="73"/>
      </c>
      <c r="W660" s="20">
        <f t="shared" si="74"/>
      </c>
      <c r="X660" s="20">
        <f t="shared" si="75"/>
      </c>
      <c r="Y660" s="48"/>
      <c r="Z660" s="174">
        <f t="shared" si="76"/>
      </c>
    </row>
    <row r="661" spans="1:26" ht="12.75">
      <c r="A661" s="148">
        <v>660</v>
      </c>
      <c r="B661" s="149" t="s">
        <v>1148</v>
      </c>
      <c r="C661" s="149" t="s">
        <v>1149</v>
      </c>
      <c r="D661" s="148" t="s">
        <v>66</v>
      </c>
      <c r="E661" s="148">
        <v>7</v>
      </c>
      <c r="F661" s="148" t="s">
        <v>100</v>
      </c>
      <c r="G661" s="148">
        <v>127</v>
      </c>
      <c r="H661" s="148">
        <v>5</v>
      </c>
      <c r="I661" s="149" t="s">
        <v>1175</v>
      </c>
      <c r="J661" s="149" t="s">
        <v>1176</v>
      </c>
      <c r="K661" s="164" t="s">
        <v>2684</v>
      </c>
      <c r="L661" s="146" t="s">
        <v>2649</v>
      </c>
      <c r="M661" s="147">
        <v>40499</v>
      </c>
      <c r="N661" s="150"/>
      <c r="O661" s="148" t="s">
        <v>90</v>
      </c>
      <c r="P661" s="151"/>
      <c r="Q661" s="152"/>
      <c r="R661" s="151"/>
      <c r="S661" s="148" t="str">
        <f t="shared" si="71"/>
        <v>A</v>
      </c>
      <c r="T661" s="148">
        <f t="shared" si="77"/>
      </c>
      <c r="U661" s="148">
        <f t="shared" si="72"/>
      </c>
      <c r="V661" s="148">
        <f t="shared" si="73"/>
      </c>
      <c r="W661" s="148">
        <f t="shared" si="74"/>
      </c>
      <c r="X661" s="148">
        <f t="shared" si="75"/>
      </c>
      <c r="Y661" s="152"/>
      <c r="Z661" s="175">
        <f t="shared" si="76"/>
      </c>
    </row>
    <row r="662" spans="1:26" ht="38.25">
      <c r="A662" s="148">
        <v>661</v>
      </c>
      <c r="B662" s="149" t="s">
        <v>1148</v>
      </c>
      <c r="C662" s="149" t="s">
        <v>1149</v>
      </c>
      <c r="D662" s="148" t="s">
        <v>66</v>
      </c>
      <c r="E662" s="148">
        <v>7</v>
      </c>
      <c r="F662" s="148" t="s">
        <v>100</v>
      </c>
      <c r="G662" s="148">
        <v>127</v>
      </c>
      <c r="H662" s="148">
        <v>5</v>
      </c>
      <c r="I662" s="149" t="s">
        <v>1177</v>
      </c>
      <c r="J662" s="149" t="s">
        <v>1178</v>
      </c>
      <c r="K662" s="164" t="s">
        <v>2684</v>
      </c>
      <c r="L662" s="146" t="s">
        <v>2649</v>
      </c>
      <c r="M662" s="147">
        <v>40499</v>
      </c>
      <c r="N662" s="150"/>
      <c r="O662" s="148" t="s">
        <v>90</v>
      </c>
      <c r="P662" s="151"/>
      <c r="Q662" s="152"/>
      <c r="R662" s="151"/>
      <c r="S662" s="148" t="str">
        <f t="shared" si="71"/>
        <v>A</v>
      </c>
      <c r="T662" s="148">
        <f t="shared" si="77"/>
      </c>
      <c r="U662" s="148">
        <f t="shared" si="72"/>
      </c>
      <c r="V662" s="148">
        <f t="shared" si="73"/>
      </c>
      <c r="W662" s="148">
        <f t="shared" si="74"/>
      </c>
      <c r="X662" s="148">
        <f t="shared" si="75"/>
      </c>
      <c r="Y662" s="152"/>
      <c r="Z662" s="175">
        <f t="shared" si="76"/>
      </c>
    </row>
    <row r="663" spans="1:26" ht="38.25">
      <c r="A663" s="148">
        <v>662</v>
      </c>
      <c r="B663" s="149" t="s">
        <v>1148</v>
      </c>
      <c r="C663" s="149" t="s">
        <v>1149</v>
      </c>
      <c r="D663" s="148" t="s">
        <v>66</v>
      </c>
      <c r="E663" s="148">
        <v>7</v>
      </c>
      <c r="F663" s="148" t="s">
        <v>100</v>
      </c>
      <c r="G663" s="148">
        <v>127</v>
      </c>
      <c r="H663" s="148">
        <v>5</v>
      </c>
      <c r="I663" s="149" t="s">
        <v>1179</v>
      </c>
      <c r="J663" s="149" t="s">
        <v>1180</v>
      </c>
      <c r="K663" s="164" t="s">
        <v>2684</v>
      </c>
      <c r="L663" s="146" t="s">
        <v>2649</v>
      </c>
      <c r="M663" s="147">
        <v>40499</v>
      </c>
      <c r="N663" s="150"/>
      <c r="O663" s="148" t="s">
        <v>90</v>
      </c>
      <c r="P663" s="151"/>
      <c r="Q663" s="152"/>
      <c r="R663" s="151"/>
      <c r="S663" s="148" t="str">
        <f t="shared" si="71"/>
        <v>A</v>
      </c>
      <c r="T663" s="148">
        <f t="shared" si="77"/>
      </c>
      <c r="U663" s="148">
        <f t="shared" si="72"/>
      </c>
      <c r="V663" s="148">
        <f t="shared" si="73"/>
      </c>
      <c r="W663" s="148">
        <f t="shared" si="74"/>
      </c>
      <c r="X663" s="148">
        <f t="shared" si="75"/>
      </c>
      <c r="Y663" s="152"/>
      <c r="Z663" s="175">
        <f t="shared" si="76"/>
      </c>
    </row>
    <row r="664" spans="1:26" ht="51">
      <c r="A664" s="148">
        <v>663</v>
      </c>
      <c r="B664" s="149" t="s">
        <v>1148</v>
      </c>
      <c r="C664" s="149" t="s">
        <v>1149</v>
      </c>
      <c r="D664" s="148" t="s">
        <v>66</v>
      </c>
      <c r="E664" s="148">
        <v>7</v>
      </c>
      <c r="F664" s="148" t="s">
        <v>100</v>
      </c>
      <c r="G664" s="148">
        <v>127</v>
      </c>
      <c r="H664" s="148">
        <v>8</v>
      </c>
      <c r="I664" s="149" t="s">
        <v>1181</v>
      </c>
      <c r="J664" s="149" t="s">
        <v>1182</v>
      </c>
      <c r="K664" s="164" t="s">
        <v>2684</v>
      </c>
      <c r="L664" s="146" t="s">
        <v>2649</v>
      </c>
      <c r="M664" s="147">
        <v>40499</v>
      </c>
      <c r="N664" s="150"/>
      <c r="O664" s="148" t="s">
        <v>90</v>
      </c>
      <c r="P664" s="151"/>
      <c r="Q664" s="152"/>
      <c r="R664" s="151"/>
      <c r="S664" s="148" t="str">
        <f t="shared" si="71"/>
        <v>A</v>
      </c>
      <c r="T664" s="148">
        <f t="shared" si="77"/>
      </c>
      <c r="U664" s="148">
        <f t="shared" si="72"/>
      </c>
      <c r="V664" s="148">
        <f t="shared" si="73"/>
      </c>
      <c r="W664" s="148">
        <f t="shared" si="74"/>
      </c>
      <c r="X664" s="148">
        <f t="shared" si="75"/>
      </c>
      <c r="Y664" s="152"/>
      <c r="Z664" s="175">
        <f t="shared" si="76"/>
      </c>
    </row>
    <row r="665" spans="1:26" ht="38.25">
      <c r="A665" s="20">
        <v>664</v>
      </c>
      <c r="B665" s="13" t="s">
        <v>1148</v>
      </c>
      <c r="C665" s="13" t="s">
        <v>1149</v>
      </c>
      <c r="D665" s="17" t="s">
        <v>66</v>
      </c>
      <c r="E665" s="17">
        <v>7</v>
      </c>
      <c r="F665" s="17" t="s">
        <v>100</v>
      </c>
      <c r="G665" s="17">
        <v>127</v>
      </c>
      <c r="H665" s="17">
        <v>15</v>
      </c>
      <c r="I665" s="13" t="s">
        <v>1183</v>
      </c>
      <c r="J665" s="13" t="s">
        <v>1174</v>
      </c>
      <c r="K665" s="14" t="s">
        <v>2688</v>
      </c>
      <c r="L665" s="40" t="s">
        <v>2610</v>
      </c>
      <c r="M665" s="51">
        <v>40491</v>
      </c>
      <c r="N665" s="22"/>
      <c r="O665" s="17" t="s">
        <v>421</v>
      </c>
      <c r="P665" s="47"/>
      <c r="Q665" s="48"/>
      <c r="R665" s="47"/>
      <c r="S665" s="20" t="str">
        <f t="shared" si="71"/>
        <v>AP</v>
      </c>
      <c r="T665" s="20">
        <f t="shared" si="77"/>
      </c>
      <c r="U665" s="20">
        <f t="shared" si="72"/>
      </c>
      <c r="V665" s="20">
        <f t="shared" si="73"/>
      </c>
      <c r="W665" s="20">
        <f t="shared" si="74"/>
      </c>
      <c r="X665" s="20">
        <f t="shared" si="75"/>
      </c>
      <c r="Y665" s="48"/>
      <c r="Z665" s="174">
        <f t="shared" si="76"/>
      </c>
    </row>
    <row r="666" spans="1:26" ht="89.25">
      <c r="A666" s="20">
        <v>665</v>
      </c>
      <c r="B666" s="13" t="s">
        <v>2400</v>
      </c>
      <c r="C666" s="13" t="s">
        <v>2401</v>
      </c>
      <c r="D666" s="17" t="s">
        <v>65</v>
      </c>
      <c r="E666" s="17">
        <v>5</v>
      </c>
      <c r="F666" s="41" t="s">
        <v>1593</v>
      </c>
      <c r="G666" s="17">
        <v>7</v>
      </c>
      <c r="H666" s="17">
        <v>9</v>
      </c>
      <c r="I666" s="13" t="s">
        <v>2402</v>
      </c>
      <c r="J666" s="13" t="s">
        <v>2403</v>
      </c>
      <c r="K666" s="13" t="s">
        <v>3035</v>
      </c>
      <c r="L666" s="40" t="s">
        <v>2610</v>
      </c>
      <c r="M666" s="51">
        <v>40561</v>
      </c>
      <c r="N666" s="24" t="s">
        <v>2621</v>
      </c>
      <c r="O666" s="17" t="s">
        <v>90</v>
      </c>
      <c r="P666" s="47" t="s">
        <v>2651</v>
      </c>
      <c r="Q666" s="48"/>
      <c r="R666" s="47"/>
      <c r="S666" s="20">
        <f t="shared" si="71"/>
      </c>
      <c r="T666" s="20" t="str">
        <f t="shared" si="77"/>
        <v>AP</v>
      </c>
      <c r="U666" s="20" t="str">
        <f t="shared" si="72"/>
        <v>Easy</v>
      </c>
      <c r="V666" s="20">
        <f t="shared" si="73"/>
      </c>
      <c r="W666" s="20">
        <f t="shared" si="74"/>
      </c>
      <c r="X666" s="20">
        <f t="shared" si="75"/>
      </c>
      <c r="Y666" s="52">
        <v>40491</v>
      </c>
      <c r="Z666" s="174">
        <f t="shared" si="76"/>
      </c>
    </row>
    <row r="667" spans="1:26" ht="140.25">
      <c r="A667" s="148">
        <v>666</v>
      </c>
      <c r="B667" s="149" t="s">
        <v>2400</v>
      </c>
      <c r="C667" s="149" t="s">
        <v>2401</v>
      </c>
      <c r="D667" s="148" t="s">
        <v>65</v>
      </c>
      <c r="E667" s="148">
        <v>5</v>
      </c>
      <c r="F667" s="146" t="s">
        <v>1593</v>
      </c>
      <c r="G667" s="148">
        <v>7</v>
      </c>
      <c r="H667" s="148">
        <v>10</v>
      </c>
      <c r="I667" s="149" t="s">
        <v>2404</v>
      </c>
      <c r="J667" s="149" t="s">
        <v>2405</v>
      </c>
      <c r="K667" s="149" t="s">
        <v>2715</v>
      </c>
      <c r="L667" s="146" t="s">
        <v>2647</v>
      </c>
      <c r="M667" s="147">
        <v>40490</v>
      </c>
      <c r="N667" s="150" t="s">
        <v>2621</v>
      </c>
      <c r="O667" s="148" t="s">
        <v>90</v>
      </c>
      <c r="P667" s="151"/>
      <c r="Q667" s="152"/>
      <c r="R667" s="151"/>
      <c r="S667" s="148">
        <f t="shared" si="71"/>
      </c>
      <c r="T667" s="148" t="str">
        <f t="shared" si="77"/>
        <v>R</v>
      </c>
      <c r="U667" s="148" t="str">
        <f t="shared" si="72"/>
        <v>Easy</v>
      </c>
      <c r="V667" s="148">
        <f t="shared" si="73"/>
      </c>
      <c r="W667" s="148">
        <f t="shared" si="74"/>
      </c>
      <c r="X667" s="148">
        <f t="shared" si="75"/>
      </c>
      <c r="Y667" s="147"/>
      <c r="Z667" s="175">
        <f t="shared" si="76"/>
      </c>
    </row>
    <row r="668" spans="1:26" ht="191.25">
      <c r="A668" s="148">
        <v>667</v>
      </c>
      <c r="B668" s="149" t="s">
        <v>2400</v>
      </c>
      <c r="C668" s="149" t="s">
        <v>2401</v>
      </c>
      <c r="D668" s="148" t="s">
        <v>65</v>
      </c>
      <c r="E668" s="148">
        <v>5</v>
      </c>
      <c r="F668" s="146" t="s">
        <v>1593</v>
      </c>
      <c r="G668" s="148">
        <v>7</v>
      </c>
      <c r="H668" s="148">
        <v>31</v>
      </c>
      <c r="I668" s="149" t="s">
        <v>2406</v>
      </c>
      <c r="J668" s="149" t="s">
        <v>2407</v>
      </c>
      <c r="K668" s="149" t="s">
        <v>2692</v>
      </c>
      <c r="L668" s="146" t="s">
        <v>2610</v>
      </c>
      <c r="M668" s="147">
        <v>40490</v>
      </c>
      <c r="N668" s="150" t="s">
        <v>2621</v>
      </c>
      <c r="O668" s="148" t="s">
        <v>90</v>
      </c>
      <c r="P668" s="151"/>
      <c r="Q668" s="152"/>
      <c r="R668" s="151"/>
      <c r="S668" s="148">
        <f t="shared" si="71"/>
      </c>
      <c r="T668" s="148" t="str">
        <f t="shared" si="77"/>
        <v>AP</v>
      </c>
      <c r="U668" s="148" t="str">
        <f t="shared" si="72"/>
        <v>Easy</v>
      </c>
      <c r="V668" s="148">
        <f t="shared" si="73"/>
      </c>
      <c r="W668" s="148">
        <f t="shared" si="74"/>
      </c>
      <c r="X668" s="148">
        <f t="shared" si="75"/>
      </c>
      <c r="Y668" s="147"/>
      <c r="Z668" s="175">
        <f t="shared" si="76"/>
      </c>
    </row>
    <row r="669" spans="1:26" ht="76.5">
      <c r="A669" s="20">
        <v>668</v>
      </c>
      <c r="B669" s="13" t="s">
        <v>2400</v>
      </c>
      <c r="C669" s="13" t="s">
        <v>2401</v>
      </c>
      <c r="D669" s="17" t="s">
        <v>65</v>
      </c>
      <c r="E669" s="17">
        <v>5</v>
      </c>
      <c r="F669" s="41" t="s">
        <v>1593</v>
      </c>
      <c r="G669" s="17">
        <v>7</v>
      </c>
      <c r="H669" s="17">
        <v>37</v>
      </c>
      <c r="I669" s="13" t="s">
        <v>2408</v>
      </c>
      <c r="J669" s="13" t="s">
        <v>2409</v>
      </c>
      <c r="K669" s="14" t="s">
        <v>2684</v>
      </c>
      <c r="L669" s="41" t="s">
        <v>2649</v>
      </c>
      <c r="M669" s="52">
        <v>40490</v>
      </c>
      <c r="N669" s="24" t="s">
        <v>2621</v>
      </c>
      <c r="O669" s="17" t="s">
        <v>90</v>
      </c>
      <c r="P669" s="47"/>
      <c r="Q669" s="48"/>
      <c r="R669" s="47"/>
      <c r="S669" s="20">
        <f t="shared" si="71"/>
      </c>
      <c r="T669" s="20" t="str">
        <f t="shared" si="77"/>
        <v>A</v>
      </c>
      <c r="U669" s="20" t="str">
        <f t="shared" si="72"/>
        <v>Easy</v>
      </c>
      <c r="V669" s="20">
        <f t="shared" si="73"/>
      </c>
      <c r="W669" s="20">
        <f t="shared" si="74"/>
      </c>
      <c r="X669" s="20">
        <f t="shared" si="75"/>
      </c>
      <c r="Y669" s="52"/>
      <c r="Z669" s="174">
        <f t="shared" si="76"/>
      </c>
    </row>
    <row r="670" spans="1:26" ht="63.75">
      <c r="A670" s="20">
        <v>669</v>
      </c>
      <c r="B670" s="13" t="s">
        <v>2400</v>
      </c>
      <c r="C670" s="13" t="s">
        <v>2401</v>
      </c>
      <c r="D670" s="17" t="s">
        <v>65</v>
      </c>
      <c r="E670" s="17">
        <v>5</v>
      </c>
      <c r="F670" s="41" t="s">
        <v>1593</v>
      </c>
      <c r="G670" s="17">
        <v>7</v>
      </c>
      <c r="H670" s="17">
        <v>37</v>
      </c>
      <c r="I670" s="13" t="s">
        <v>2410</v>
      </c>
      <c r="J670" s="13" t="s">
        <v>2411</v>
      </c>
      <c r="K670" s="13" t="s">
        <v>2682</v>
      </c>
      <c r="L670" s="41" t="s">
        <v>2610</v>
      </c>
      <c r="M670" s="52">
        <v>40490</v>
      </c>
      <c r="N670" s="24" t="s">
        <v>2621</v>
      </c>
      <c r="O670" s="17" t="s">
        <v>90</v>
      </c>
      <c r="P670" s="47"/>
      <c r="Q670" s="48"/>
      <c r="R670" s="47"/>
      <c r="S670" s="20">
        <f t="shared" si="71"/>
      </c>
      <c r="T670" s="20" t="str">
        <f t="shared" si="77"/>
        <v>AP</v>
      </c>
      <c r="U670" s="20" t="str">
        <f t="shared" si="72"/>
        <v>Easy</v>
      </c>
      <c r="V670" s="20">
        <f t="shared" si="73"/>
      </c>
      <c r="W670" s="20">
        <f t="shared" si="74"/>
      </c>
      <c r="X670" s="20">
        <f t="shared" si="75"/>
      </c>
      <c r="Y670" s="52"/>
      <c r="Z670" s="174">
        <f t="shared" si="76"/>
      </c>
    </row>
    <row r="671" spans="1:26" ht="25.5">
      <c r="A671" s="20">
        <v>670</v>
      </c>
      <c r="B671" s="13" t="s">
        <v>2400</v>
      </c>
      <c r="C671" s="13" t="s">
        <v>2401</v>
      </c>
      <c r="D671" s="17" t="s">
        <v>66</v>
      </c>
      <c r="E671" s="17">
        <v>5</v>
      </c>
      <c r="F671" s="41" t="s">
        <v>1593</v>
      </c>
      <c r="G671" s="17">
        <v>7</v>
      </c>
      <c r="H671" s="17">
        <v>37</v>
      </c>
      <c r="I671" s="13" t="s">
        <v>2412</v>
      </c>
      <c r="J671" s="13" t="s">
        <v>2413</v>
      </c>
      <c r="K671" s="14" t="s">
        <v>2682</v>
      </c>
      <c r="L671" s="40" t="s">
        <v>2610</v>
      </c>
      <c r="M671" s="51">
        <v>40490</v>
      </c>
      <c r="N671" s="22"/>
      <c r="O671" s="17" t="s">
        <v>421</v>
      </c>
      <c r="P671" s="47"/>
      <c r="Q671" s="48"/>
      <c r="R671" s="47"/>
      <c r="S671" s="20" t="str">
        <f t="shared" si="71"/>
        <v>AP</v>
      </c>
      <c r="T671" s="20">
        <f t="shared" si="77"/>
      </c>
      <c r="U671" s="20">
        <f t="shared" si="72"/>
      </c>
      <c r="V671" s="20">
        <f t="shared" si="73"/>
      </c>
      <c r="W671" s="20">
        <f t="shared" si="74"/>
      </c>
      <c r="X671" s="20">
        <f t="shared" si="75"/>
      </c>
      <c r="Y671" s="48"/>
      <c r="Z671" s="174">
        <f t="shared" si="76"/>
      </c>
    </row>
    <row r="672" spans="1:26" ht="102">
      <c r="A672" s="148">
        <v>671</v>
      </c>
      <c r="B672" s="149" t="s">
        <v>2400</v>
      </c>
      <c r="C672" s="149" t="s">
        <v>2401</v>
      </c>
      <c r="D672" s="148" t="s">
        <v>65</v>
      </c>
      <c r="E672" s="148">
        <v>5</v>
      </c>
      <c r="F672" s="146" t="s">
        <v>128</v>
      </c>
      <c r="G672" s="148">
        <v>8</v>
      </c>
      <c r="H672" s="148">
        <v>52</v>
      </c>
      <c r="I672" s="149" t="s">
        <v>2414</v>
      </c>
      <c r="J672" s="149" t="s">
        <v>2415</v>
      </c>
      <c r="K672" s="149" t="s">
        <v>2705</v>
      </c>
      <c r="L672" s="146" t="s">
        <v>2610</v>
      </c>
      <c r="M672" s="147">
        <v>40490</v>
      </c>
      <c r="N672" s="150" t="s">
        <v>2638</v>
      </c>
      <c r="O672" s="148" t="s">
        <v>90</v>
      </c>
      <c r="P672" s="151"/>
      <c r="Q672" s="152"/>
      <c r="R672" s="151"/>
      <c r="S672" s="148">
        <f t="shared" si="71"/>
      </c>
      <c r="T672" s="148" t="str">
        <f t="shared" si="77"/>
        <v>AP</v>
      </c>
      <c r="U672" s="148" t="str">
        <f t="shared" si="72"/>
        <v>Frame Format</v>
      </c>
      <c r="V672" s="148">
        <f t="shared" si="73"/>
      </c>
      <c r="W672" s="148">
        <f t="shared" si="74"/>
      </c>
      <c r="X672" s="148">
        <f t="shared" si="75"/>
      </c>
      <c r="Y672" s="147"/>
      <c r="Z672" s="175">
        <f t="shared" si="76"/>
      </c>
    </row>
    <row r="673" spans="1:26" ht="76.5">
      <c r="A673" s="20">
        <v>672</v>
      </c>
      <c r="B673" s="14" t="s">
        <v>2400</v>
      </c>
      <c r="C673" s="14" t="s">
        <v>2401</v>
      </c>
      <c r="D673" s="20" t="s">
        <v>66</v>
      </c>
      <c r="E673" s="20">
        <v>6</v>
      </c>
      <c r="F673" s="40" t="s">
        <v>2416</v>
      </c>
      <c r="G673" s="20">
        <v>75</v>
      </c>
      <c r="H673" s="20">
        <v>42</v>
      </c>
      <c r="I673" s="14" t="s">
        <v>2417</v>
      </c>
      <c r="J673" s="14" t="s">
        <v>2418</v>
      </c>
      <c r="K673" s="21" t="s">
        <v>2992</v>
      </c>
      <c r="N673" s="24"/>
      <c r="O673" s="20" t="s">
        <v>421</v>
      </c>
      <c r="P673" s="44"/>
      <c r="S673" s="20">
        <f t="shared" si="71"/>
        <v>0</v>
      </c>
      <c r="T673" s="20">
        <f t="shared" si="77"/>
      </c>
      <c r="U673" s="20">
        <f t="shared" si="72"/>
      </c>
      <c r="V673" s="20">
        <f t="shared" si="73"/>
      </c>
      <c r="W673" s="20">
        <f t="shared" si="74"/>
      </c>
      <c r="X673" s="20">
        <f t="shared" si="75"/>
      </c>
      <c r="Y673" s="45"/>
      <c r="Z673" s="174">
        <f t="shared" si="76"/>
      </c>
    </row>
    <row r="674" spans="1:27" ht="255">
      <c r="A674" s="148">
        <v>673</v>
      </c>
      <c r="B674" s="149" t="s">
        <v>2400</v>
      </c>
      <c r="C674" s="149" t="s">
        <v>2401</v>
      </c>
      <c r="D674" s="148" t="s">
        <v>65</v>
      </c>
      <c r="E674" s="148">
        <v>7</v>
      </c>
      <c r="F674" s="146" t="s">
        <v>1549</v>
      </c>
      <c r="G674" s="148">
        <v>116</v>
      </c>
      <c r="H674" s="148">
        <v>6</v>
      </c>
      <c r="I674" s="149" t="s">
        <v>2419</v>
      </c>
      <c r="J674" s="149" t="s">
        <v>2420</v>
      </c>
      <c r="K674" s="151" t="s">
        <v>2814</v>
      </c>
      <c r="L674" s="146" t="s">
        <v>2610</v>
      </c>
      <c r="M674" s="116">
        <v>40493</v>
      </c>
      <c r="N674" s="150" t="s">
        <v>2619</v>
      </c>
      <c r="O674" s="148" t="s">
        <v>90</v>
      </c>
      <c r="P674" s="151"/>
      <c r="Q674" s="152"/>
      <c r="R674" s="151"/>
      <c r="S674" s="148">
        <f t="shared" si="71"/>
      </c>
      <c r="T674" s="148" t="str">
        <f t="shared" si="77"/>
        <v>AP</v>
      </c>
      <c r="U674" s="148" t="str">
        <f t="shared" si="72"/>
        <v>MPM</v>
      </c>
      <c r="V674" s="148">
        <f t="shared" si="73"/>
      </c>
      <c r="W674" s="148">
        <f t="shared" si="74"/>
      </c>
      <c r="X674" s="148">
        <f t="shared" si="75"/>
      </c>
      <c r="Y674" s="147"/>
      <c r="Z674" s="175">
        <f t="shared" si="76"/>
      </c>
      <c r="AA674" s="44" t="s">
        <v>2813</v>
      </c>
    </row>
    <row r="675" spans="1:28" ht="89.25">
      <c r="A675" s="20">
        <v>674</v>
      </c>
      <c r="B675" s="14" t="s">
        <v>2400</v>
      </c>
      <c r="C675" s="14" t="s">
        <v>2401</v>
      </c>
      <c r="D675" s="20" t="s">
        <v>65</v>
      </c>
      <c r="E675" s="20">
        <v>7</v>
      </c>
      <c r="F675" s="40" t="s">
        <v>1571</v>
      </c>
      <c r="G675" s="20">
        <v>117</v>
      </c>
      <c r="H675" s="20">
        <v>25</v>
      </c>
      <c r="I675" s="14" t="s">
        <v>2421</v>
      </c>
      <c r="J675" s="14" t="s">
        <v>2422</v>
      </c>
      <c r="K675" s="44" t="s">
        <v>3111</v>
      </c>
      <c r="L675" s="40" t="s">
        <v>2610</v>
      </c>
      <c r="M675" s="51">
        <v>40561</v>
      </c>
      <c r="N675" s="24" t="s">
        <v>2619</v>
      </c>
      <c r="O675" s="20" t="s">
        <v>90</v>
      </c>
      <c r="P675" s="44"/>
      <c r="S675" s="20">
        <f t="shared" si="71"/>
      </c>
      <c r="T675" s="20" t="str">
        <f t="shared" si="77"/>
        <v>AP</v>
      </c>
      <c r="U675" s="20" t="str">
        <f t="shared" si="72"/>
        <v>MPM</v>
      </c>
      <c r="V675" s="20">
        <f t="shared" si="73"/>
      </c>
      <c r="W675" s="20">
        <f t="shared" si="74"/>
      </c>
      <c r="X675" s="20">
        <f t="shared" si="75"/>
      </c>
      <c r="Z675" s="174">
        <f t="shared" si="76"/>
      </c>
      <c r="AA675" s="44" t="s">
        <v>2813</v>
      </c>
      <c r="AB675" s="20" t="s">
        <v>3025</v>
      </c>
    </row>
    <row r="676" spans="1:27" ht="204">
      <c r="A676" s="148">
        <v>675</v>
      </c>
      <c r="B676" s="149" t="s">
        <v>2400</v>
      </c>
      <c r="C676" s="149" t="s">
        <v>2401</v>
      </c>
      <c r="D676" s="148" t="s">
        <v>65</v>
      </c>
      <c r="E676" s="148">
        <v>7</v>
      </c>
      <c r="F676" s="148" t="s">
        <v>884</v>
      </c>
      <c r="G676" s="148">
        <v>119</v>
      </c>
      <c r="H676" s="148">
        <v>19</v>
      </c>
      <c r="I676" s="149" t="s">
        <v>2423</v>
      </c>
      <c r="J676" s="149" t="s">
        <v>2424</v>
      </c>
      <c r="K676" s="151" t="s">
        <v>2814</v>
      </c>
      <c r="L676" s="146" t="s">
        <v>2610</v>
      </c>
      <c r="M676" s="116">
        <v>40493</v>
      </c>
      <c r="N676" s="150" t="s">
        <v>2619</v>
      </c>
      <c r="O676" s="148" t="s">
        <v>90</v>
      </c>
      <c r="P676" s="151"/>
      <c r="Q676" s="152"/>
      <c r="R676" s="151"/>
      <c r="S676" s="148">
        <f t="shared" si="71"/>
      </c>
      <c r="T676" s="148" t="str">
        <f t="shared" si="77"/>
        <v>AP</v>
      </c>
      <c r="U676" s="148" t="str">
        <f t="shared" si="72"/>
        <v>MPM</v>
      </c>
      <c r="V676" s="148">
        <f t="shared" si="73"/>
      </c>
      <c r="W676" s="148">
        <f t="shared" si="74"/>
      </c>
      <c r="X676" s="148">
        <f t="shared" si="75"/>
      </c>
      <c r="Y676" s="147"/>
      <c r="Z676" s="175">
        <f t="shared" si="76"/>
      </c>
      <c r="AA676" s="44" t="s">
        <v>2813</v>
      </c>
    </row>
    <row r="677" spans="1:27" ht="165.75">
      <c r="A677" s="20">
        <v>676</v>
      </c>
      <c r="B677" s="13" t="s">
        <v>2400</v>
      </c>
      <c r="C677" s="13" t="s">
        <v>2401</v>
      </c>
      <c r="D677" s="17" t="s">
        <v>65</v>
      </c>
      <c r="E677" s="17">
        <v>7</v>
      </c>
      <c r="F677" s="41" t="s">
        <v>1464</v>
      </c>
      <c r="G677" s="17">
        <v>115</v>
      </c>
      <c r="H677" s="17">
        <v>40</v>
      </c>
      <c r="I677" s="13" t="s">
        <v>2425</v>
      </c>
      <c r="J677" s="13" t="s">
        <v>2426</v>
      </c>
      <c r="K677" s="14" t="s">
        <v>3057</v>
      </c>
      <c r="L677" s="41" t="s">
        <v>2658</v>
      </c>
      <c r="M677" s="52"/>
      <c r="N677" s="24" t="s">
        <v>2616</v>
      </c>
      <c r="O677" s="17" t="s">
        <v>90</v>
      </c>
      <c r="P677" s="14" t="s">
        <v>2654</v>
      </c>
      <c r="Q677" s="48"/>
      <c r="R677" s="47"/>
      <c r="S677" s="20">
        <f t="shared" si="71"/>
      </c>
      <c r="T677" s="20" t="str">
        <f t="shared" si="77"/>
        <v>wp</v>
      </c>
      <c r="U677" s="20">
        <f t="shared" si="72"/>
      </c>
      <c r="V677" s="20">
        <f t="shared" si="73"/>
      </c>
      <c r="W677" s="20" t="str">
        <f t="shared" si="74"/>
        <v>IE</v>
      </c>
      <c r="X677" s="20">
        <f t="shared" si="75"/>
      </c>
      <c r="Y677" s="52">
        <v>40492</v>
      </c>
      <c r="Z677" s="174" t="str">
        <f t="shared" si="76"/>
        <v>Taylor</v>
      </c>
      <c r="AA677" s="44" t="s">
        <v>2776</v>
      </c>
    </row>
    <row r="678" spans="1:27" ht="255">
      <c r="A678" s="20">
        <v>677</v>
      </c>
      <c r="B678" s="13" t="s">
        <v>2400</v>
      </c>
      <c r="C678" s="13" t="s">
        <v>2401</v>
      </c>
      <c r="D678" s="17" t="s">
        <v>65</v>
      </c>
      <c r="E678" s="17">
        <v>7</v>
      </c>
      <c r="F678" s="41" t="s">
        <v>176</v>
      </c>
      <c r="G678" s="17">
        <v>124</v>
      </c>
      <c r="H678" s="17">
        <v>21</v>
      </c>
      <c r="I678" s="13" t="s">
        <v>2427</v>
      </c>
      <c r="J678" s="13" t="s">
        <v>2428</v>
      </c>
      <c r="K678" s="13" t="s">
        <v>3059</v>
      </c>
      <c r="L678" s="41" t="s">
        <v>2658</v>
      </c>
      <c r="M678" s="52"/>
      <c r="N678" s="24" t="s">
        <v>2616</v>
      </c>
      <c r="O678" s="17" t="s">
        <v>90</v>
      </c>
      <c r="P678" s="14" t="s">
        <v>2654</v>
      </c>
      <c r="Q678" s="48"/>
      <c r="R678" s="47"/>
      <c r="S678" s="20">
        <f t="shared" si="71"/>
      </c>
      <c r="T678" s="20" t="str">
        <f t="shared" si="77"/>
        <v>wp</v>
      </c>
      <c r="U678" s="20">
        <f t="shared" si="72"/>
      </c>
      <c r="V678" s="20">
        <f t="shared" si="73"/>
      </c>
      <c r="W678" s="20" t="str">
        <f t="shared" si="74"/>
        <v>IE</v>
      </c>
      <c r="X678" s="20">
        <f t="shared" si="75"/>
      </c>
      <c r="Y678" s="52"/>
      <c r="Z678" s="174" t="str">
        <f t="shared" si="76"/>
        <v>Taylor</v>
      </c>
      <c r="AA678" s="44" t="s">
        <v>2776</v>
      </c>
    </row>
    <row r="679" spans="1:27" ht="191.25">
      <c r="A679" s="148">
        <v>678</v>
      </c>
      <c r="B679" s="149" t="s">
        <v>2400</v>
      </c>
      <c r="C679" s="149" t="s">
        <v>2401</v>
      </c>
      <c r="D679" s="148" t="s">
        <v>65</v>
      </c>
      <c r="E679" s="148">
        <v>7</v>
      </c>
      <c r="F679" s="146" t="s">
        <v>968</v>
      </c>
      <c r="G679" s="148">
        <v>131</v>
      </c>
      <c r="H679" s="148">
        <v>39</v>
      </c>
      <c r="I679" s="149" t="s">
        <v>2429</v>
      </c>
      <c r="J679" s="149" t="s">
        <v>2430</v>
      </c>
      <c r="K679" s="151" t="s">
        <v>2814</v>
      </c>
      <c r="L679" s="146" t="s">
        <v>2610</v>
      </c>
      <c r="M679" s="116">
        <v>40493</v>
      </c>
      <c r="N679" s="150" t="s">
        <v>2619</v>
      </c>
      <c r="O679" s="148" t="s">
        <v>90</v>
      </c>
      <c r="P679" s="151"/>
      <c r="Q679" s="152"/>
      <c r="R679" s="151"/>
      <c r="S679" s="148">
        <f t="shared" si="71"/>
      </c>
      <c r="T679" s="148" t="str">
        <f t="shared" si="77"/>
        <v>AP</v>
      </c>
      <c r="U679" s="148" t="str">
        <f t="shared" si="72"/>
        <v>MPM</v>
      </c>
      <c r="V679" s="148">
        <f t="shared" si="73"/>
      </c>
      <c r="W679" s="148">
        <f t="shared" si="74"/>
      </c>
      <c r="X679" s="148">
        <f t="shared" si="75"/>
      </c>
      <c r="Y679" s="147"/>
      <c r="Z679" s="175">
        <f t="shared" si="76"/>
      </c>
      <c r="AA679" s="44" t="s">
        <v>2813</v>
      </c>
    </row>
    <row r="680" spans="1:28" ht="216.75">
      <c r="A680" s="20">
        <v>679</v>
      </c>
      <c r="B680" s="13" t="s">
        <v>2400</v>
      </c>
      <c r="C680" s="13" t="s">
        <v>2401</v>
      </c>
      <c r="D680" s="17" t="s">
        <v>65</v>
      </c>
      <c r="E680" s="17">
        <v>7</v>
      </c>
      <c r="F680" s="41" t="s">
        <v>2363</v>
      </c>
      <c r="G680" s="17">
        <v>133</v>
      </c>
      <c r="H680" s="17">
        <v>46</v>
      </c>
      <c r="I680" s="13" t="s">
        <v>2431</v>
      </c>
      <c r="J680" s="13" t="s">
        <v>2432</v>
      </c>
      <c r="K680" s="44" t="s">
        <v>3111</v>
      </c>
      <c r="L680" s="40" t="s">
        <v>2610</v>
      </c>
      <c r="M680" s="51">
        <v>40561</v>
      </c>
      <c r="N680" s="22" t="s">
        <v>2619</v>
      </c>
      <c r="O680" s="17" t="s">
        <v>90</v>
      </c>
      <c r="P680" s="47"/>
      <c r="Q680" s="48"/>
      <c r="R680" s="47"/>
      <c r="S680" s="20">
        <f t="shared" si="71"/>
      </c>
      <c r="T680" s="20" t="str">
        <f t="shared" si="77"/>
        <v>AP</v>
      </c>
      <c r="U680" s="20" t="str">
        <f t="shared" si="72"/>
        <v>MPM</v>
      </c>
      <c r="V680" s="20">
        <f t="shared" si="73"/>
      </c>
      <c r="W680" s="20">
        <f t="shared" si="74"/>
      </c>
      <c r="X680" s="20">
        <f t="shared" si="75"/>
      </c>
      <c r="Y680" s="52"/>
      <c r="Z680" s="174">
        <f t="shared" si="76"/>
      </c>
      <c r="AA680" s="44" t="s">
        <v>2813</v>
      </c>
      <c r="AB680" s="20" t="s">
        <v>3025</v>
      </c>
    </row>
    <row r="681" spans="1:27" ht="191.25">
      <c r="A681" s="148">
        <v>680</v>
      </c>
      <c r="B681" s="149" t="s">
        <v>2400</v>
      </c>
      <c r="C681" s="149" t="s">
        <v>2401</v>
      </c>
      <c r="D681" s="148" t="s">
        <v>65</v>
      </c>
      <c r="E681" s="148">
        <v>7</v>
      </c>
      <c r="F681" s="146" t="s">
        <v>1092</v>
      </c>
      <c r="G681" s="148">
        <v>134</v>
      </c>
      <c r="H681" s="148">
        <v>27</v>
      </c>
      <c r="I681" s="149" t="s">
        <v>2433</v>
      </c>
      <c r="J681" s="149" t="s">
        <v>2434</v>
      </c>
      <c r="K681" s="151" t="s">
        <v>2814</v>
      </c>
      <c r="L681" s="146" t="s">
        <v>2610</v>
      </c>
      <c r="M681" s="116">
        <v>40493</v>
      </c>
      <c r="N681" s="150" t="s">
        <v>2619</v>
      </c>
      <c r="O681" s="148" t="s">
        <v>90</v>
      </c>
      <c r="P681" s="151"/>
      <c r="Q681" s="152"/>
      <c r="R681" s="151"/>
      <c r="S681" s="148">
        <f t="shared" si="71"/>
      </c>
      <c r="T681" s="148" t="str">
        <f t="shared" si="77"/>
        <v>AP</v>
      </c>
      <c r="U681" s="148" t="str">
        <f t="shared" si="72"/>
        <v>MPM</v>
      </c>
      <c r="V681" s="148">
        <f t="shared" si="73"/>
      </c>
      <c r="W681" s="148">
        <f t="shared" si="74"/>
      </c>
      <c r="X681" s="148">
        <f t="shared" si="75"/>
      </c>
      <c r="Y681" s="147"/>
      <c r="Z681" s="175">
        <f t="shared" si="76"/>
      </c>
      <c r="AA681" s="44" t="s">
        <v>2813</v>
      </c>
    </row>
    <row r="682" spans="1:26" ht="165.75">
      <c r="A682" s="20">
        <v>681</v>
      </c>
      <c r="B682" s="13" t="s">
        <v>2400</v>
      </c>
      <c r="C682" s="13" t="s">
        <v>2401</v>
      </c>
      <c r="D682" s="17" t="s">
        <v>65</v>
      </c>
      <c r="E682" s="17">
        <v>7</v>
      </c>
      <c r="F682" s="41" t="s">
        <v>1471</v>
      </c>
      <c r="G682" s="17">
        <v>117</v>
      </c>
      <c r="H682" s="17">
        <v>53</v>
      </c>
      <c r="I682" s="13" t="s">
        <v>2435</v>
      </c>
      <c r="J682" s="13" t="s">
        <v>2436</v>
      </c>
      <c r="K682" s="15"/>
      <c r="L682" s="40" t="s">
        <v>2658</v>
      </c>
      <c r="N682" s="22" t="s">
        <v>3072</v>
      </c>
      <c r="O682" s="17" t="s">
        <v>90</v>
      </c>
      <c r="P682" s="13" t="s">
        <v>2671</v>
      </c>
      <c r="Q682" s="48"/>
      <c r="R682" s="47"/>
      <c r="S682" s="20">
        <f t="shared" si="71"/>
      </c>
      <c r="T682" s="20" t="str">
        <f t="shared" si="77"/>
        <v>wp</v>
      </c>
      <c r="U682" s="20">
        <f t="shared" si="72"/>
      </c>
      <c r="V682" s="20">
        <f t="shared" si="73"/>
      </c>
      <c r="W682" s="20" t="str">
        <f t="shared" si="74"/>
        <v>Delayed ACK</v>
      </c>
      <c r="X682" s="20">
        <f t="shared" si="75"/>
      </c>
      <c r="Y682" s="52"/>
      <c r="Z682" s="174" t="str">
        <f t="shared" si="76"/>
        <v>Rolfe</v>
      </c>
    </row>
    <row r="683" spans="1:26" ht="127.5">
      <c r="A683" s="20">
        <v>682</v>
      </c>
      <c r="B683" s="13" t="s">
        <v>2400</v>
      </c>
      <c r="C683" s="13" t="s">
        <v>2401</v>
      </c>
      <c r="D683" s="17" t="s">
        <v>65</v>
      </c>
      <c r="E683" s="17">
        <v>7</v>
      </c>
      <c r="F683" s="41" t="s">
        <v>1485</v>
      </c>
      <c r="G683" s="17">
        <v>131</v>
      </c>
      <c r="H683" s="17">
        <v>5</v>
      </c>
      <c r="I683" s="13" t="s">
        <v>2437</v>
      </c>
      <c r="J683" s="13" t="s">
        <v>2438</v>
      </c>
      <c r="K683" s="15"/>
      <c r="L683" s="41" t="s">
        <v>2658</v>
      </c>
      <c r="M683" s="52"/>
      <c r="N683" s="22" t="s">
        <v>3071</v>
      </c>
      <c r="O683" s="17" t="s">
        <v>90</v>
      </c>
      <c r="P683" s="13" t="s">
        <v>2671</v>
      </c>
      <c r="Q683" s="48"/>
      <c r="R683" s="47"/>
      <c r="S683" s="20">
        <f t="shared" si="71"/>
      </c>
      <c r="T683" s="20" t="str">
        <f t="shared" si="77"/>
        <v>wp</v>
      </c>
      <c r="U683" s="20">
        <f t="shared" si="72"/>
      </c>
      <c r="V683" s="20">
        <f t="shared" si="73"/>
      </c>
      <c r="W683" s="20" t="str">
        <f t="shared" si="74"/>
        <v>Time</v>
      </c>
      <c r="X683" s="20">
        <f t="shared" si="75"/>
      </c>
      <c r="Y683" s="52"/>
      <c r="Z683" s="174" t="str">
        <f t="shared" si="76"/>
        <v>Rolfe</v>
      </c>
    </row>
    <row r="684" spans="1:26" ht="51">
      <c r="A684" s="20">
        <v>683</v>
      </c>
      <c r="B684" s="13" t="s">
        <v>2400</v>
      </c>
      <c r="C684" s="13" t="s">
        <v>2401</v>
      </c>
      <c r="D684" s="17" t="s">
        <v>65</v>
      </c>
      <c r="E684" s="17">
        <v>6</v>
      </c>
      <c r="F684" s="41" t="s">
        <v>614</v>
      </c>
      <c r="G684" s="17">
        <v>52</v>
      </c>
      <c r="H684" s="17">
        <v>9</v>
      </c>
      <c r="I684" s="13" t="s">
        <v>2439</v>
      </c>
      <c r="J684" s="13" t="s">
        <v>2440</v>
      </c>
      <c r="K684" s="15"/>
      <c r="L684" s="40" t="s">
        <v>2658</v>
      </c>
      <c r="M684" s="52"/>
      <c r="N684" s="24" t="s">
        <v>2646</v>
      </c>
      <c r="O684" s="17" t="s">
        <v>90</v>
      </c>
      <c r="P684" s="14" t="s">
        <v>2764</v>
      </c>
      <c r="Q684" s="48"/>
      <c r="R684" s="47"/>
      <c r="S684" s="20">
        <f t="shared" si="71"/>
      </c>
      <c r="T684" s="20" t="str">
        <f t="shared" si="77"/>
        <v>wp</v>
      </c>
      <c r="U684" s="20">
        <f t="shared" si="72"/>
      </c>
      <c r="V684" s="20">
        <f t="shared" si="73"/>
      </c>
      <c r="W684" s="20" t="str">
        <f t="shared" si="74"/>
        <v>Radio Spec</v>
      </c>
      <c r="X684" s="20">
        <f t="shared" si="75"/>
      </c>
      <c r="Y684" s="51">
        <v>40493</v>
      </c>
      <c r="Z684" s="174" t="str">
        <f t="shared" si="76"/>
        <v>Seibert/Van Wyk</v>
      </c>
    </row>
    <row r="685" spans="1:27" ht="140.25">
      <c r="A685" s="148">
        <v>684</v>
      </c>
      <c r="B685" s="149" t="s">
        <v>2400</v>
      </c>
      <c r="C685" s="149" t="s">
        <v>2401</v>
      </c>
      <c r="D685" s="148" t="s">
        <v>65</v>
      </c>
      <c r="E685" s="148">
        <v>7</v>
      </c>
      <c r="F685" s="146" t="s">
        <v>194</v>
      </c>
      <c r="G685" s="148">
        <v>134</v>
      </c>
      <c r="H685" s="148">
        <v>6</v>
      </c>
      <c r="I685" s="149" t="s">
        <v>2441</v>
      </c>
      <c r="J685" s="149" t="s">
        <v>2442</v>
      </c>
      <c r="K685" s="149" t="s">
        <v>2818</v>
      </c>
      <c r="L685" s="146" t="s">
        <v>2647</v>
      </c>
      <c r="M685" s="147">
        <v>40493</v>
      </c>
      <c r="N685" s="150" t="s">
        <v>2614</v>
      </c>
      <c r="O685" s="148" t="s">
        <v>90</v>
      </c>
      <c r="P685" s="151"/>
      <c r="Q685" s="152"/>
      <c r="R685" s="151"/>
      <c r="S685" s="148">
        <f t="shared" si="71"/>
      </c>
      <c r="T685" s="148" t="str">
        <f t="shared" si="77"/>
        <v>R</v>
      </c>
      <c r="U685" s="148" t="str">
        <f t="shared" si="72"/>
        <v>MAC</v>
      </c>
      <c r="V685" s="148">
        <f t="shared" si="73"/>
      </c>
      <c r="W685" s="148">
        <f t="shared" si="74"/>
      </c>
      <c r="X685" s="148">
        <f t="shared" si="75"/>
      </c>
      <c r="Y685" s="147"/>
      <c r="Z685" s="175">
        <f t="shared" si="76"/>
      </c>
      <c r="AA685" s="44" t="s">
        <v>2817</v>
      </c>
    </row>
    <row r="686" spans="1:26" ht="114.75">
      <c r="A686" s="148">
        <v>685</v>
      </c>
      <c r="B686" s="149" t="s">
        <v>2453</v>
      </c>
      <c r="C686" s="149" t="s">
        <v>489</v>
      </c>
      <c r="D686" s="148" t="s">
        <v>66</v>
      </c>
      <c r="E686" s="106">
        <v>5</v>
      </c>
      <c r="F686" s="106">
        <v>5.1</v>
      </c>
      <c r="G686" s="148">
        <v>7</v>
      </c>
      <c r="H686" s="148">
        <v>33</v>
      </c>
      <c r="I686" s="108" t="s">
        <v>2454</v>
      </c>
      <c r="J686" s="158" t="s">
        <v>2455</v>
      </c>
      <c r="K686" s="149" t="s">
        <v>2692</v>
      </c>
      <c r="L686" s="146" t="s">
        <v>2610</v>
      </c>
      <c r="M686" s="147">
        <v>40491</v>
      </c>
      <c r="N686" s="150"/>
      <c r="O686" s="148" t="s">
        <v>421</v>
      </c>
      <c r="P686" s="151"/>
      <c r="Q686" s="152"/>
      <c r="R686" s="151"/>
      <c r="S686" s="148" t="str">
        <f t="shared" si="71"/>
        <v>AP</v>
      </c>
      <c r="T686" s="148">
        <f t="shared" si="77"/>
      </c>
      <c r="U686" s="148">
        <f t="shared" si="72"/>
      </c>
      <c r="V686" s="148">
        <f t="shared" si="73"/>
      </c>
      <c r="W686" s="148">
        <f t="shared" si="74"/>
      </c>
      <c r="X686" s="148">
        <f t="shared" si="75"/>
      </c>
      <c r="Y686" s="152"/>
      <c r="Z686" s="175">
        <f t="shared" si="76"/>
      </c>
    </row>
    <row r="687" spans="1:26" ht="127.5">
      <c r="A687" s="20">
        <v>686</v>
      </c>
      <c r="B687" s="13" t="s">
        <v>2453</v>
      </c>
      <c r="C687" s="13" t="s">
        <v>489</v>
      </c>
      <c r="D687" s="17" t="s">
        <v>65</v>
      </c>
      <c r="E687" s="87">
        <v>6</v>
      </c>
      <c r="F687" s="87" t="s">
        <v>547</v>
      </c>
      <c r="G687" s="87">
        <v>30</v>
      </c>
      <c r="H687" s="87">
        <v>17</v>
      </c>
      <c r="I687" s="72" t="s">
        <v>2456</v>
      </c>
      <c r="J687" s="75" t="s">
        <v>2457</v>
      </c>
      <c r="K687" s="13" t="s">
        <v>3130</v>
      </c>
      <c r="L687" s="40" t="s">
        <v>2610</v>
      </c>
      <c r="M687" s="51">
        <v>40561</v>
      </c>
      <c r="N687" s="22" t="s">
        <v>2615</v>
      </c>
      <c r="O687" s="17" t="s">
        <v>90</v>
      </c>
      <c r="P687" s="14" t="s">
        <v>2667</v>
      </c>
      <c r="Q687" s="48"/>
      <c r="R687" s="47"/>
      <c r="S687" s="20">
        <f t="shared" si="71"/>
      </c>
      <c r="T687" s="20" t="str">
        <f t="shared" si="77"/>
        <v>AP</v>
      </c>
      <c r="U687" s="20" t="str">
        <f t="shared" si="72"/>
        <v>OQPSK</v>
      </c>
      <c r="V687" s="20">
        <f t="shared" si="73"/>
      </c>
      <c r="W687" s="20">
        <f t="shared" si="74"/>
      </c>
      <c r="X687" s="20">
        <f t="shared" si="75"/>
      </c>
      <c r="Y687" s="52"/>
      <c r="Z687" s="174">
        <f t="shared" si="76"/>
      </c>
    </row>
    <row r="688" spans="1:27" ht="191.25">
      <c r="A688" s="20">
        <v>687</v>
      </c>
      <c r="B688" s="13" t="s">
        <v>2453</v>
      </c>
      <c r="C688" s="13" t="s">
        <v>489</v>
      </c>
      <c r="D688" s="17" t="s">
        <v>65</v>
      </c>
      <c r="E688" s="87">
        <v>6</v>
      </c>
      <c r="F688" s="87" t="s">
        <v>140</v>
      </c>
      <c r="G688" s="87">
        <v>30</v>
      </c>
      <c r="H688" s="88"/>
      <c r="I688" s="76" t="s">
        <v>2458</v>
      </c>
      <c r="J688" s="75" t="s">
        <v>2459</v>
      </c>
      <c r="K688" s="79"/>
      <c r="L688" s="41" t="s">
        <v>2658</v>
      </c>
      <c r="M688" s="52"/>
      <c r="N688" s="22" t="s">
        <v>2625</v>
      </c>
      <c r="O688" s="17" t="s">
        <v>90</v>
      </c>
      <c r="P688" s="14" t="s">
        <v>2667</v>
      </c>
      <c r="Q688" s="48"/>
      <c r="R688" s="47"/>
      <c r="S688" s="20">
        <f t="shared" si="71"/>
      </c>
      <c r="T688" s="20" t="str">
        <f t="shared" si="77"/>
        <v>wp</v>
      </c>
      <c r="U688" s="20">
        <f t="shared" si="72"/>
      </c>
      <c r="V688" s="20">
        <f t="shared" si="73"/>
      </c>
      <c r="W688" s="20" t="str">
        <f t="shared" si="74"/>
        <v>Channelization</v>
      </c>
      <c r="X688" s="20">
        <f t="shared" si="75"/>
      </c>
      <c r="Y688" s="52"/>
      <c r="Z688" s="174" t="str">
        <f t="shared" si="76"/>
        <v>Schmidt</v>
      </c>
      <c r="AA688" s="44" t="s">
        <v>2805</v>
      </c>
    </row>
    <row r="689" spans="1:26" ht="127.5">
      <c r="A689" s="20">
        <v>688</v>
      </c>
      <c r="B689" s="14" t="s">
        <v>2453</v>
      </c>
      <c r="C689" s="14" t="s">
        <v>489</v>
      </c>
      <c r="D689" s="20" t="s">
        <v>65</v>
      </c>
      <c r="E689" s="26">
        <v>6</v>
      </c>
      <c r="F689" s="26" t="s">
        <v>2460</v>
      </c>
      <c r="G689" s="26">
        <v>32</v>
      </c>
      <c r="H689" s="124"/>
      <c r="I689" s="63" t="s">
        <v>2461</v>
      </c>
      <c r="J689" s="64" t="s">
        <v>469</v>
      </c>
      <c r="K689" s="14" t="s">
        <v>3114</v>
      </c>
      <c r="L689" s="40" t="s">
        <v>2610</v>
      </c>
      <c r="M689" s="51">
        <v>40561</v>
      </c>
      <c r="N689" s="24" t="s">
        <v>2617</v>
      </c>
      <c r="O689" s="20" t="s">
        <v>90</v>
      </c>
      <c r="P689" s="44"/>
      <c r="S689" s="20">
        <f t="shared" si="71"/>
      </c>
      <c r="T689" s="20" t="str">
        <f t="shared" si="77"/>
        <v>AP</v>
      </c>
      <c r="U689" s="20" t="str">
        <f t="shared" si="72"/>
        <v>FSK</v>
      </c>
      <c r="V689" s="20">
        <f t="shared" si="73"/>
      </c>
      <c r="W689" s="20">
        <f t="shared" si="74"/>
      </c>
      <c r="X689" s="20">
        <f t="shared" si="75"/>
      </c>
      <c r="Z689" s="174">
        <f t="shared" si="76"/>
      </c>
    </row>
    <row r="690" spans="1:26" ht="204">
      <c r="A690" s="20">
        <v>689</v>
      </c>
      <c r="B690" s="14" t="s">
        <v>2453</v>
      </c>
      <c r="C690" s="14" t="s">
        <v>489</v>
      </c>
      <c r="D690" s="20" t="s">
        <v>65</v>
      </c>
      <c r="E690" s="26">
        <v>6</v>
      </c>
      <c r="F690" s="26" t="s">
        <v>2460</v>
      </c>
      <c r="G690" s="26">
        <v>32</v>
      </c>
      <c r="H690" s="124"/>
      <c r="I690" s="63" t="s">
        <v>2462</v>
      </c>
      <c r="J690" s="64" t="s">
        <v>2463</v>
      </c>
      <c r="K690" s="14" t="s">
        <v>3031</v>
      </c>
      <c r="L690" s="40" t="s">
        <v>2610</v>
      </c>
      <c r="M690" s="51">
        <v>40561</v>
      </c>
      <c r="N690" s="24" t="s">
        <v>2617</v>
      </c>
      <c r="O690" s="20" t="s">
        <v>90</v>
      </c>
      <c r="P690" s="44"/>
      <c r="S690" s="20">
        <f t="shared" si="71"/>
      </c>
      <c r="T690" s="20" t="str">
        <f t="shared" si="77"/>
        <v>AP</v>
      </c>
      <c r="U690" s="20" t="str">
        <f t="shared" si="72"/>
        <v>FSK</v>
      </c>
      <c r="V690" s="20">
        <f t="shared" si="73"/>
      </c>
      <c r="W690" s="20">
        <f t="shared" si="74"/>
      </c>
      <c r="X690" s="20">
        <f t="shared" si="75"/>
      </c>
      <c r="Z690" s="174">
        <f t="shared" si="76"/>
      </c>
    </row>
    <row r="691" spans="1:26" ht="127.5">
      <c r="A691" s="20">
        <v>690</v>
      </c>
      <c r="B691" s="14" t="s">
        <v>2453</v>
      </c>
      <c r="C691" s="14" t="s">
        <v>489</v>
      </c>
      <c r="D691" s="20" t="s">
        <v>65</v>
      </c>
      <c r="E691" s="26">
        <v>6</v>
      </c>
      <c r="F691" s="26" t="s">
        <v>2464</v>
      </c>
      <c r="G691" s="26">
        <v>32</v>
      </c>
      <c r="H691" s="124"/>
      <c r="I691" s="63" t="s">
        <v>2465</v>
      </c>
      <c r="J691" s="64" t="s">
        <v>2466</v>
      </c>
      <c r="K691" s="14" t="s">
        <v>3114</v>
      </c>
      <c r="L691" s="40" t="s">
        <v>2610</v>
      </c>
      <c r="M691" s="51">
        <v>40561</v>
      </c>
      <c r="N691" s="24" t="s">
        <v>2617</v>
      </c>
      <c r="O691" s="20" t="s">
        <v>90</v>
      </c>
      <c r="P691" s="44"/>
      <c r="S691" s="20">
        <f t="shared" si="71"/>
      </c>
      <c r="T691" s="20" t="str">
        <f t="shared" si="77"/>
        <v>AP</v>
      </c>
      <c r="U691" s="20" t="str">
        <f t="shared" si="72"/>
        <v>FSK</v>
      </c>
      <c r="V691" s="20">
        <f t="shared" si="73"/>
      </c>
      <c r="W691" s="20">
        <f t="shared" si="74"/>
      </c>
      <c r="X691" s="20">
        <f t="shared" si="75"/>
      </c>
      <c r="Z691" s="174">
        <f t="shared" si="76"/>
      </c>
    </row>
    <row r="692" spans="1:27" ht="191.25">
      <c r="A692" s="148">
        <v>691</v>
      </c>
      <c r="B692" s="149" t="s">
        <v>2453</v>
      </c>
      <c r="C692" s="149" t="s">
        <v>489</v>
      </c>
      <c r="D692" s="148" t="s">
        <v>65</v>
      </c>
      <c r="E692" s="163">
        <v>6</v>
      </c>
      <c r="F692" s="163" t="s">
        <v>2460</v>
      </c>
      <c r="G692" s="163">
        <v>32</v>
      </c>
      <c r="H692" s="109"/>
      <c r="I692" s="108" t="s">
        <v>2467</v>
      </c>
      <c r="J692" s="158" t="s">
        <v>2463</v>
      </c>
      <c r="K692" s="170" t="s">
        <v>3033</v>
      </c>
      <c r="L692" s="146" t="s">
        <v>2610</v>
      </c>
      <c r="M692" s="147">
        <v>40493</v>
      </c>
      <c r="N692" s="150" t="s">
        <v>2643</v>
      </c>
      <c r="O692" s="148" t="s">
        <v>90</v>
      </c>
      <c r="P692" s="151" t="s">
        <v>2663</v>
      </c>
      <c r="Q692" s="152"/>
      <c r="R692" s="151"/>
      <c r="S692" s="148">
        <f t="shared" si="71"/>
      </c>
      <c r="T692" s="148" t="str">
        <f t="shared" si="77"/>
        <v>AP</v>
      </c>
      <c r="U692" s="148" t="str">
        <f t="shared" si="72"/>
        <v>Mode Switch</v>
      </c>
      <c r="V692" s="148">
        <f t="shared" si="73"/>
      </c>
      <c r="W692" s="148">
        <f t="shared" si="74"/>
      </c>
      <c r="X692" s="148">
        <f t="shared" si="75"/>
      </c>
      <c r="Y692" s="147">
        <v>40492</v>
      </c>
      <c r="Z692" s="175">
        <f t="shared" si="76"/>
      </c>
      <c r="AA692" s="44" t="s">
        <v>2828</v>
      </c>
    </row>
    <row r="693" spans="1:27" ht="114.75">
      <c r="A693" s="148">
        <v>692</v>
      </c>
      <c r="B693" s="149" t="s">
        <v>2453</v>
      </c>
      <c r="C693" s="149" t="s">
        <v>489</v>
      </c>
      <c r="D693" s="148" t="s">
        <v>65</v>
      </c>
      <c r="E693" s="163">
        <v>6</v>
      </c>
      <c r="F693" s="163" t="s">
        <v>2460</v>
      </c>
      <c r="G693" s="163">
        <v>32</v>
      </c>
      <c r="H693" s="109"/>
      <c r="I693" s="108" t="s">
        <v>2468</v>
      </c>
      <c r="J693" s="158" t="s">
        <v>2463</v>
      </c>
      <c r="K693" s="158" t="s">
        <v>2835</v>
      </c>
      <c r="L693" s="146" t="s">
        <v>2610</v>
      </c>
      <c r="M693" s="147">
        <v>40493</v>
      </c>
      <c r="N693" s="150" t="s">
        <v>2643</v>
      </c>
      <c r="O693" s="148" t="s">
        <v>90</v>
      </c>
      <c r="P693" s="151" t="s">
        <v>2663</v>
      </c>
      <c r="Q693" s="152"/>
      <c r="R693" s="151"/>
      <c r="S693" s="148">
        <f t="shared" si="71"/>
      </c>
      <c r="T693" s="148" t="str">
        <f t="shared" si="77"/>
        <v>AP</v>
      </c>
      <c r="U693" s="148" t="str">
        <f t="shared" si="72"/>
        <v>Mode Switch</v>
      </c>
      <c r="V693" s="148">
        <f t="shared" si="73"/>
      </c>
      <c r="W693" s="148">
        <f t="shared" si="74"/>
      </c>
      <c r="X693" s="148">
        <f t="shared" si="75"/>
      </c>
      <c r="Y693" s="147">
        <v>40492</v>
      </c>
      <c r="Z693" s="175">
        <f t="shared" si="76"/>
      </c>
      <c r="AA693" s="44" t="s">
        <v>2828</v>
      </c>
    </row>
    <row r="694" spans="1:27" ht="25.5">
      <c r="A694" s="148">
        <v>693</v>
      </c>
      <c r="B694" s="149" t="s">
        <v>2453</v>
      </c>
      <c r="C694" s="149" t="s">
        <v>489</v>
      </c>
      <c r="D694" s="148" t="s">
        <v>65</v>
      </c>
      <c r="E694" s="163">
        <v>6</v>
      </c>
      <c r="F694" s="163" t="s">
        <v>2460</v>
      </c>
      <c r="G694" s="163">
        <v>32</v>
      </c>
      <c r="H694" s="163" t="s">
        <v>2469</v>
      </c>
      <c r="I694" s="108" t="s">
        <v>2470</v>
      </c>
      <c r="J694" s="158" t="s">
        <v>2471</v>
      </c>
      <c r="K694" s="158" t="s">
        <v>2831</v>
      </c>
      <c r="L694" s="146" t="s">
        <v>2610</v>
      </c>
      <c r="M694" s="147">
        <v>40493</v>
      </c>
      <c r="N694" s="150" t="s">
        <v>2643</v>
      </c>
      <c r="O694" s="148" t="s">
        <v>90</v>
      </c>
      <c r="P694" s="151" t="s">
        <v>2663</v>
      </c>
      <c r="Q694" s="152"/>
      <c r="R694" s="151"/>
      <c r="S694" s="148">
        <f t="shared" si="71"/>
      </c>
      <c r="T694" s="148" t="str">
        <f t="shared" si="77"/>
        <v>AP</v>
      </c>
      <c r="U694" s="148" t="str">
        <f t="shared" si="72"/>
        <v>Mode Switch</v>
      </c>
      <c r="V694" s="148">
        <f t="shared" si="73"/>
      </c>
      <c r="W694" s="148">
        <f t="shared" si="74"/>
      </c>
      <c r="X694" s="148">
        <f t="shared" si="75"/>
      </c>
      <c r="Y694" s="147">
        <v>40492</v>
      </c>
      <c r="Z694" s="175">
        <f t="shared" si="76"/>
      </c>
      <c r="AA694" s="44" t="s">
        <v>2828</v>
      </c>
    </row>
    <row r="695" spans="1:26" ht="102">
      <c r="A695" s="20">
        <v>694</v>
      </c>
      <c r="B695" s="13" t="s">
        <v>2453</v>
      </c>
      <c r="C695" s="13" t="s">
        <v>489</v>
      </c>
      <c r="D695" s="17" t="s">
        <v>65</v>
      </c>
      <c r="E695" s="87">
        <v>6</v>
      </c>
      <c r="F695" s="87" t="s">
        <v>732</v>
      </c>
      <c r="G695" s="87">
        <v>37</v>
      </c>
      <c r="H695" s="88"/>
      <c r="I695" s="72" t="s">
        <v>2472</v>
      </c>
      <c r="J695" s="75" t="s">
        <v>2473</v>
      </c>
      <c r="K695" s="75" t="s">
        <v>3094</v>
      </c>
      <c r="L695" s="41" t="s">
        <v>2658</v>
      </c>
      <c r="M695" s="52"/>
      <c r="N695" s="22" t="s">
        <v>2584</v>
      </c>
      <c r="O695" s="17" t="s">
        <v>90</v>
      </c>
      <c r="P695" s="14" t="s">
        <v>3032</v>
      </c>
      <c r="Q695" s="48"/>
      <c r="R695" s="47"/>
      <c r="S695" s="20">
        <f aca="true" t="shared" si="78" ref="S695:S758">IF(D695="E",L695,"")</f>
      </c>
      <c r="T695" s="20" t="str">
        <f t="shared" si="77"/>
        <v>wp</v>
      </c>
      <c r="U695" s="20">
        <f t="shared" si="72"/>
      </c>
      <c r="V695" s="20">
        <f t="shared" si="73"/>
      </c>
      <c r="W695" s="20" t="str">
        <f t="shared" si="74"/>
        <v>Bit Order</v>
      </c>
      <c r="X695" s="20">
        <f t="shared" si="75"/>
      </c>
      <c r="Y695" s="52"/>
      <c r="Z695" s="174" t="str">
        <f t="shared" si="76"/>
        <v>Seibert</v>
      </c>
    </row>
    <row r="696" spans="1:26" ht="38.25">
      <c r="A696" s="20">
        <v>695</v>
      </c>
      <c r="B696" s="13" t="s">
        <v>2453</v>
      </c>
      <c r="C696" s="13" t="s">
        <v>489</v>
      </c>
      <c r="D696" s="17" t="s">
        <v>65</v>
      </c>
      <c r="E696" s="87">
        <v>6</v>
      </c>
      <c r="F696" s="87" t="s">
        <v>628</v>
      </c>
      <c r="G696" s="87">
        <v>39</v>
      </c>
      <c r="H696" s="88"/>
      <c r="I696" s="72" t="s">
        <v>2474</v>
      </c>
      <c r="J696" s="75" t="s">
        <v>2475</v>
      </c>
      <c r="K696" s="79"/>
      <c r="L696" s="40" t="s">
        <v>2658</v>
      </c>
      <c r="M696" s="52"/>
      <c r="N696" s="22" t="s">
        <v>2623</v>
      </c>
      <c r="O696" s="17" t="s">
        <v>90</v>
      </c>
      <c r="P696" s="13" t="s">
        <v>2671</v>
      </c>
      <c r="Q696" s="48"/>
      <c r="R696" s="47"/>
      <c r="S696" s="20">
        <f t="shared" si="78"/>
      </c>
      <c r="T696" s="20" t="str">
        <f t="shared" si="77"/>
        <v>wp</v>
      </c>
      <c r="U696" s="20">
        <f t="shared" si="72"/>
      </c>
      <c r="V696" s="20">
        <f t="shared" si="73"/>
      </c>
      <c r="W696" s="20" t="str">
        <f t="shared" si="74"/>
        <v>FCS</v>
      </c>
      <c r="X696" s="20">
        <f t="shared" si="75"/>
      </c>
      <c r="Y696" s="52"/>
      <c r="Z696" s="174" t="str">
        <f t="shared" si="76"/>
        <v>Rolfe</v>
      </c>
    </row>
    <row r="697" spans="1:27" ht="409.5">
      <c r="A697" s="148">
        <v>696</v>
      </c>
      <c r="B697" s="149" t="s">
        <v>2453</v>
      </c>
      <c r="C697" s="149" t="s">
        <v>489</v>
      </c>
      <c r="D697" s="148" t="s">
        <v>65</v>
      </c>
      <c r="E697" s="163">
        <v>6</v>
      </c>
      <c r="F697" s="163" t="s">
        <v>104</v>
      </c>
      <c r="G697" s="163">
        <v>40</v>
      </c>
      <c r="H697" s="163" t="s">
        <v>2476</v>
      </c>
      <c r="I697" s="108" t="s">
        <v>2477</v>
      </c>
      <c r="J697" s="158" t="s">
        <v>2478</v>
      </c>
      <c r="K697" s="108" t="s">
        <v>2839</v>
      </c>
      <c r="L697" s="146" t="s">
        <v>2610</v>
      </c>
      <c r="M697" s="147">
        <v>40493</v>
      </c>
      <c r="N697" s="150" t="s">
        <v>2643</v>
      </c>
      <c r="O697" s="148" t="s">
        <v>90</v>
      </c>
      <c r="P697" s="151" t="s">
        <v>2663</v>
      </c>
      <c r="Q697" s="152"/>
      <c r="R697" s="151"/>
      <c r="S697" s="148">
        <f t="shared" si="78"/>
      </c>
      <c r="T697" s="148" t="str">
        <f t="shared" si="77"/>
        <v>AP</v>
      </c>
      <c r="U697" s="148" t="str">
        <f t="shared" si="72"/>
        <v>Mode Switch</v>
      </c>
      <c r="V697" s="148">
        <f t="shared" si="73"/>
      </c>
      <c r="W697" s="148">
        <f t="shared" si="74"/>
      </c>
      <c r="X697" s="148">
        <f t="shared" si="75"/>
      </c>
      <c r="Y697" s="147">
        <v>40492</v>
      </c>
      <c r="Z697" s="175">
        <f t="shared" si="76"/>
      </c>
      <c r="AA697" s="44" t="s">
        <v>2828</v>
      </c>
    </row>
    <row r="698" spans="1:27" ht="191.25">
      <c r="A698" s="148">
        <v>697</v>
      </c>
      <c r="B698" s="149" t="s">
        <v>2453</v>
      </c>
      <c r="C698" s="149" t="s">
        <v>489</v>
      </c>
      <c r="D698" s="148" t="s">
        <v>65</v>
      </c>
      <c r="E698" s="163">
        <v>6</v>
      </c>
      <c r="F698" s="163" t="s">
        <v>104</v>
      </c>
      <c r="G698" s="163">
        <v>40</v>
      </c>
      <c r="H698" s="109"/>
      <c r="I698" s="108" t="s">
        <v>2479</v>
      </c>
      <c r="J698" s="158" t="s">
        <v>2480</v>
      </c>
      <c r="K698" s="108" t="s">
        <v>2838</v>
      </c>
      <c r="L698" s="146" t="s">
        <v>2610</v>
      </c>
      <c r="M698" s="147">
        <v>40493</v>
      </c>
      <c r="N698" s="150" t="s">
        <v>2643</v>
      </c>
      <c r="O698" s="148" t="s">
        <v>90</v>
      </c>
      <c r="P698" s="151" t="s">
        <v>2663</v>
      </c>
      <c r="Q698" s="152"/>
      <c r="R698" s="151"/>
      <c r="S698" s="148">
        <f t="shared" si="78"/>
      </c>
      <c r="T698" s="148" t="str">
        <f t="shared" si="77"/>
        <v>AP</v>
      </c>
      <c r="U698" s="148" t="str">
        <f t="shared" si="72"/>
        <v>Mode Switch</v>
      </c>
      <c r="V698" s="148">
        <f t="shared" si="73"/>
      </c>
      <c r="W698" s="148">
        <f t="shared" si="74"/>
      </c>
      <c r="X698" s="148">
        <f t="shared" si="75"/>
      </c>
      <c r="Y698" s="147">
        <v>40492</v>
      </c>
      <c r="Z698" s="175">
        <f t="shared" si="76"/>
      </c>
      <c r="AA698" s="44" t="s">
        <v>2828</v>
      </c>
    </row>
    <row r="699" spans="1:27" ht="127.5">
      <c r="A699" s="148">
        <v>698</v>
      </c>
      <c r="B699" s="149" t="s">
        <v>2453</v>
      </c>
      <c r="C699" s="149" t="s">
        <v>17</v>
      </c>
      <c r="D699" s="148" t="s">
        <v>65</v>
      </c>
      <c r="E699" s="163">
        <v>6</v>
      </c>
      <c r="F699" s="163" t="s">
        <v>2481</v>
      </c>
      <c r="G699" s="163">
        <v>40</v>
      </c>
      <c r="H699" s="109"/>
      <c r="I699" s="108" t="s">
        <v>2482</v>
      </c>
      <c r="J699" s="158" t="s">
        <v>2483</v>
      </c>
      <c r="K699" s="108" t="s">
        <v>2915</v>
      </c>
      <c r="L699" s="146" t="s">
        <v>2647</v>
      </c>
      <c r="M699" s="147">
        <v>40493</v>
      </c>
      <c r="N699" s="150" t="s">
        <v>2643</v>
      </c>
      <c r="O699" s="148" t="s">
        <v>90</v>
      </c>
      <c r="P699" s="151" t="s">
        <v>2663</v>
      </c>
      <c r="Q699" s="152"/>
      <c r="R699" s="151"/>
      <c r="S699" s="148">
        <f t="shared" si="78"/>
      </c>
      <c r="T699" s="148" t="str">
        <f t="shared" si="77"/>
        <v>R</v>
      </c>
      <c r="U699" s="148" t="str">
        <f t="shared" si="72"/>
        <v>Mode Switch</v>
      </c>
      <c r="V699" s="148">
        <f t="shared" si="73"/>
      </c>
      <c r="W699" s="148">
        <f t="shared" si="74"/>
      </c>
      <c r="X699" s="148">
        <f t="shared" si="75"/>
      </c>
      <c r="Y699" s="147">
        <v>40492</v>
      </c>
      <c r="Z699" s="175">
        <f t="shared" si="76"/>
      </c>
      <c r="AA699" s="44" t="s">
        <v>2828</v>
      </c>
    </row>
    <row r="700" spans="1:26" ht="12.75">
      <c r="A700" s="20">
        <v>699</v>
      </c>
      <c r="B700" s="13" t="s">
        <v>2453</v>
      </c>
      <c r="C700" s="13" t="s">
        <v>489</v>
      </c>
      <c r="D700" s="17" t="s">
        <v>66</v>
      </c>
      <c r="E700" s="87">
        <v>6</v>
      </c>
      <c r="F700" s="87" t="s">
        <v>749</v>
      </c>
      <c r="G700" s="87">
        <v>41</v>
      </c>
      <c r="H700" s="87">
        <v>48</v>
      </c>
      <c r="I700" s="72" t="s">
        <v>2484</v>
      </c>
      <c r="J700" s="75" t="s">
        <v>2485</v>
      </c>
      <c r="K700" s="79"/>
      <c r="L700" s="41"/>
      <c r="M700" s="52"/>
      <c r="N700" s="22"/>
      <c r="O700" s="17" t="s">
        <v>90</v>
      </c>
      <c r="P700" s="47"/>
      <c r="Q700" s="48"/>
      <c r="R700" s="47"/>
      <c r="S700" s="20">
        <f t="shared" si="78"/>
        <v>0</v>
      </c>
      <c r="T700" s="20">
        <f t="shared" si="77"/>
      </c>
      <c r="U700" s="20">
        <f t="shared" si="72"/>
      </c>
      <c r="V700" s="20">
        <f t="shared" si="73"/>
      </c>
      <c r="W700" s="20">
        <f t="shared" si="74"/>
      </c>
      <c r="X700" s="20">
        <f t="shared" si="75"/>
      </c>
      <c r="Y700" s="48"/>
      <c r="Z700" s="174">
        <f t="shared" si="76"/>
      </c>
    </row>
    <row r="701" spans="1:26" ht="12.75">
      <c r="A701" s="20">
        <v>700</v>
      </c>
      <c r="B701" s="13" t="s">
        <v>2453</v>
      </c>
      <c r="C701" s="13" t="s">
        <v>489</v>
      </c>
      <c r="D701" s="17" t="s">
        <v>66</v>
      </c>
      <c r="E701" s="87">
        <v>6</v>
      </c>
      <c r="F701" s="87" t="s">
        <v>422</v>
      </c>
      <c r="G701" s="87">
        <v>42</v>
      </c>
      <c r="H701" s="87">
        <v>24</v>
      </c>
      <c r="I701" s="72" t="s">
        <v>2484</v>
      </c>
      <c r="J701" s="75" t="s">
        <v>2485</v>
      </c>
      <c r="K701" s="79"/>
      <c r="L701" s="41"/>
      <c r="M701" s="52"/>
      <c r="N701" s="22"/>
      <c r="O701" s="17" t="s">
        <v>90</v>
      </c>
      <c r="P701" s="47"/>
      <c r="Q701" s="48"/>
      <c r="R701" s="47"/>
      <c r="S701" s="20">
        <f t="shared" si="78"/>
        <v>0</v>
      </c>
      <c r="T701" s="20">
        <f t="shared" si="77"/>
      </c>
      <c r="U701" s="20">
        <f t="shared" si="72"/>
      </c>
      <c r="V701" s="20">
        <f t="shared" si="73"/>
      </c>
      <c r="W701" s="20">
        <f t="shared" si="74"/>
      </c>
      <c r="X701" s="20">
        <f t="shared" si="75"/>
      </c>
      <c r="Y701" s="48"/>
      <c r="Z701" s="174">
        <f t="shared" si="76"/>
      </c>
    </row>
    <row r="702" spans="1:26" ht="25.5">
      <c r="A702" s="20">
        <v>701</v>
      </c>
      <c r="B702" s="14" t="s">
        <v>2453</v>
      </c>
      <c r="C702" s="14" t="s">
        <v>489</v>
      </c>
      <c r="D702" s="20" t="s">
        <v>66</v>
      </c>
      <c r="E702" s="26">
        <v>6</v>
      </c>
      <c r="F702" s="26" t="s">
        <v>506</v>
      </c>
      <c r="G702" s="26">
        <v>61</v>
      </c>
      <c r="H702" s="124"/>
      <c r="I702" s="63" t="s">
        <v>508</v>
      </c>
      <c r="J702" s="64" t="s">
        <v>509</v>
      </c>
      <c r="K702" s="78"/>
      <c r="N702" s="24"/>
      <c r="O702" s="20" t="s">
        <v>90</v>
      </c>
      <c r="P702" s="44"/>
      <c r="S702" s="20">
        <f t="shared" si="78"/>
        <v>0</v>
      </c>
      <c r="T702" s="20">
        <f t="shared" si="77"/>
      </c>
      <c r="U702" s="20">
        <f t="shared" si="72"/>
      </c>
      <c r="V702" s="20">
        <f t="shared" si="73"/>
      </c>
      <c r="W702" s="20">
        <f t="shared" si="74"/>
      </c>
      <c r="X702" s="20">
        <f t="shared" si="75"/>
      </c>
      <c r="Y702" s="45"/>
      <c r="Z702" s="174">
        <f t="shared" si="76"/>
      </c>
    </row>
    <row r="703" spans="1:27" ht="25.5">
      <c r="A703" s="20">
        <v>702</v>
      </c>
      <c r="B703" s="13" t="s">
        <v>2453</v>
      </c>
      <c r="C703" s="13" t="s">
        <v>489</v>
      </c>
      <c r="D703" s="17" t="s">
        <v>65</v>
      </c>
      <c r="E703" s="87">
        <v>6</v>
      </c>
      <c r="F703" s="87" t="s">
        <v>513</v>
      </c>
      <c r="G703" s="87">
        <v>67</v>
      </c>
      <c r="H703" s="88"/>
      <c r="I703" s="72" t="s">
        <v>2486</v>
      </c>
      <c r="J703" s="75" t="s">
        <v>516</v>
      </c>
      <c r="K703" s="64" t="s">
        <v>2849</v>
      </c>
      <c r="L703" s="40" t="s">
        <v>2610</v>
      </c>
      <c r="M703" s="51">
        <v>40561</v>
      </c>
      <c r="N703" s="22" t="s">
        <v>2643</v>
      </c>
      <c r="O703" s="17" t="s">
        <v>90</v>
      </c>
      <c r="P703" s="14" t="s">
        <v>2663</v>
      </c>
      <c r="Q703" s="48"/>
      <c r="R703" s="47"/>
      <c r="S703" s="20">
        <f t="shared" si="78"/>
      </c>
      <c r="T703" s="20" t="str">
        <f t="shared" si="77"/>
        <v>AP</v>
      </c>
      <c r="U703" s="20" t="str">
        <f t="shared" si="72"/>
        <v>Mode Switch</v>
      </c>
      <c r="V703" s="20">
        <f t="shared" si="73"/>
      </c>
      <c r="W703" s="20">
        <f t="shared" si="74"/>
      </c>
      <c r="X703" s="20">
        <f t="shared" si="75"/>
      </c>
      <c r="Y703" s="51">
        <v>40492</v>
      </c>
      <c r="Z703" s="174">
        <f t="shared" si="76"/>
      </c>
      <c r="AA703" s="44" t="s">
        <v>2828</v>
      </c>
    </row>
    <row r="704" spans="1:28" s="125" customFormat="1" ht="306">
      <c r="A704" s="20">
        <v>703</v>
      </c>
      <c r="B704" s="13" t="s">
        <v>2453</v>
      </c>
      <c r="C704" s="13" t="s">
        <v>489</v>
      </c>
      <c r="D704" s="17" t="s">
        <v>65</v>
      </c>
      <c r="E704" s="87">
        <v>6</v>
      </c>
      <c r="F704" s="87" t="s">
        <v>2487</v>
      </c>
      <c r="G704" s="87">
        <v>68</v>
      </c>
      <c r="H704" s="88"/>
      <c r="I704" s="72" t="s">
        <v>2488</v>
      </c>
      <c r="J704" s="75" t="s">
        <v>2489</v>
      </c>
      <c r="K704" s="14" t="s">
        <v>2857</v>
      </c>
      <c r="L704" s="40" t="s">
        <v>2658</v>
      </c>
      <c r="M704" s="52"/>
      <c r="N704" s="22" t="s">
        <v>2643</v>
      </c>
      <c r="O704" s="17" t="s">
        <v>90</v>
      </c>
      <c r="P704" s="14" t="s">
        <v>2663</v>
      </c>
      <c r="Q704" s="48"/>
      <c r="R704" s="47"/>
      <c r="S704" s="20">
        <f t="shared" si="78"/>
      </c>
      <c r="T704" s="20" t="str">
        <f t="shared" si="77"/>
        <v>wp</v>
      </c>
      <c r="U704" s="20">
        <f t="shared" si="72"/>
      </c>
      <c r="V704" s="20">
        <f t="shared" si="73"/>
      </c>
      <c r="W704" s="20" t="str">
        <f t="shared" si="74"/>
        <v>Mode Switch</v>
      </c>
      <c r="X704" s="20">
        <f t="shared" si="75"/>
      </c>
      <c r="Y704" s="51">
        <v>40492</v>
      </c>
      <c r="Z704" s="174" t="str">
        <f t="shared" si="76"/>
        <v>Chang</v>
      </c>
      <c r="AA704" s="44" t="s">
        <v>2828</v>
      </c>
      <c r="AB704" s="20"/>
    </row>
    <row r="705" spans="1:26" ht="76.5">
      <c r="A705" s="20">
        <v>704</v>
      </c>
      <c r="B705" s="13" t="s">
        <v>2453</v>
      </c>
      <c r="C705" s="13" t="s">
        <v>489</v>
      </c>
      <c r="D705" s="17" t="s">
        <v>65</v>
      </c>
      <c r="E705" s="87">
        <v>6</v>
      </c>
      <c r="F705" s="87" t="s">
        <v>789</v>
      </c>
      <c r="G705" s="87">
        <v>64</v>
      </c>
      <c r="H705" s="88"/>
      <c r="I705" s="72" t="s">
        <v>2490</v>
      </c>
      <c r="J705" s="75" t="s">
        <v>2491</v>
      </c>
      <c r="K705" s="75" t="s">
        <v>2684</v>
      </c>
      <c r="L705" s="40" t="s">
        <v>2649</v>
      </c>
      <c r="M705" s="51">
        <v>40561</v>
      </c>
      <c r="N705" s="24" t="s">
        <v>2630</v>
      </c>
      <c r="O705" s="17" t="s">
        <v>90</v>
      </c>
      <c r="P705" s="44" t="s">
        <v>2721</v>
      </c>
      <c r="Q705" s="48"/>
      <c r="R705" s="47"/>
      <c r="S705" s="20">
        <f t="shared" si="78"/>
      </c>
      <c r="T705" s="20" t="str">
        <f t="shared" si="77"/>
        <v>A</v>
      </c>
      <c r="U705" s="20" t="str">
        <f t="shared" si="72"/>
        <v>FEC</v>
      </c>
      <c r="V705" s="20">
        <f t="shared" si="73"/>
      </c>
      <c r="W705" s="20">
        <f t="shared" si="74"/>
      </c>
      <c r="X705" s="20">
        <f t="shared" si="75"/>
      </c>
      <c r="Y705" s="51">
        <v>40492</v>
      </c>
      <c r="Z705" s="177">
        <f t="shared" si="76"/>
      </c>
    </row>
    <row r="706" spans="1:28" ht="63.75">
      <c r="A706" s="20">
        <v>705</v>
      </c>
      <c r="B706" s="13" t="s">
        <v>2453</v>
      </c>
      <c r="C706" s="13" t="s">
        <v>489</v>
      </c>
      <c r="D706" s="17" t="s">
        <v>65</v>
      </c>
      <c r="E706" s="87">
        <v>6</v>
      </c>
      <c r="F706" s="87" t="s">
        <v>796</v>
      </c>
      <c r="G706" s="87">
        <v>70</v>
      </c>
      <c r="H706" s="88"/>
      <c r="I706" s="72" t="s">
        <v>2492</v>
      </c>
      <c r="J706" s="75" t="s">
        <v>2493</v>
      </c>
      <c r="K706" s="75" t="s">
        <v>3103</v>
      </c>
      <c r="L706" s="40" t="s">
        <v>2610</v>
      </c>
      <c r="M706" s="51">
        <v>40561</v>
      </c>
      <c r="N706" s="24" t="s">
        <v>2646</v>
      </c>
      <c r="O706" s="17" t="s">
        <v>90</v>
      </c>
      <c r="P706" s="44" t="s">
        <v>2764</v>
      </c>
      <c r="Q706" s="48"/>
      <c r="R706" s="47"/>
      <c r="S706" s="20">
        <f t="shared" si="78"/>
      </c>
      <c r="T706" s="20" t="str">
        <f t="shared" si="77"/>
        <v>AP</v>
      </c>
      <c r="U706" s="20" t="str">
        <f aca="true" t="shared" si="79" ref="U706:U769">IF(OR(T706="A",T706="AP",T706="R",T706="Z"),N706,"")</f>
        <v>Radio Spec</v>
      </c>
      <c r="V706" s="20">
        <f aca="true" t="shared" si="80" ref="V706:V769">IF(T706=0,N706,"")</f>
      </c>
      <c r="W706" s="20">
        <f aca="true" t="shared" si="81" ref="W706:W769">IF(T706="wp",N706,"")</f>
      </c>
      <c r="X706" s="20">
        <f aca="true" t="shared" si="82" ref="X706:X769">IF(T706="rdy2vote",N706,IF(T706="rdy2vote2",N706,""))</f>
      </c>
      <c r="Y706" s="51">
        <v>40493</v>
      </c>
      <c r="Z706" s="174">
        <f aca="true" t="shared" si="83" ref="Z706:Z769">IF(OR(T706="rdy2vote",T706="wp"),P706,"")</f>
      </c>
      <c r="AB706" s="20" t="s">
        <v>3044</v>
      </c>
    </row>
    <row r="707" spans="1:26" ht="12.75">
      <c r="A707" s="148">
        <v>706</v>
      </c>
      <c r="B707" s="149" t="s">
        <v>2453</v>
      </c>
      <c r="C707" s="149" t="s">
        <v>489</v>
      </c>
      <c r="D707" s="148" t="s">
        <v>66</v>
      </c>
      <c r="E707" s="163">
        <v>6</v>
      </c>
      <c r="F707" s="163" t="s">
        <v>163</v>
      </c>
      <c r="G707" s="163">
        <v>84</v>
      </c>
      <c r="H707" s="163">
        <v>44</v>
      </c>
      <c r="I707" s="108" t="s">
        <v>2494</v>
      </c>
      <c r="J707" s="158" t="s">
        <v>2495</v>
      </c>
      <c r="K707" s="164" t="s">
        <v>2684</v>
      </c>
      <c r="L707" s="146" t="s">
        <v>2649</v>
      </c>
      <c r="M707" s="147">
        <v>40498</v>
      </c>
      <c r="N707" s="150"/>
      <c r="O707" s="148" t="s">
        <v>90</v>
      </c>
      <c r="P707" s="151"/>
      <c r="Q707" s="152"/>
      <c r="R707" s="151"/>
      <c r="S707" s="148" t="str">
        <f t="shared" si="78"/>
        <v>A</v>
      </c>
      <c r="T707" s="148">
        <f t="shared" si="77"/>
      </c>
      <c r="U707" s="148">
        <f t="shared" si="79"/>
      </c>
      <c r="V707" s="148">
        <f t="shared" si="80"/>
      </c>
      <c r="W707" s="148">
        <f t="shared" si="81"/>
      </c>
      <c r="X707" s="148">
        <f t="shared" si="82"/>
      </c>
      <c r="Y707" s="152"/>
      <c r="Z707" s="175">
        <f t="shared" si="83"/>
      </c>
    </row>
    <row r="708" spans="1:26" ht="25.5">
      <c r="A708" s="148">
        <v>707</v>
      </c>
      <c r="B708" s="149" t="s">
        <v>2453</v>
      </c>
      <c r="C708" s="149" t="s">
        <v>489</v>
      </c>
      <c r="D708" s="148" t="s">
        <v>66</v>
      </c>
      <c r="E708" s="163">
        <v>6</v>
      </c>
      <c r="F708" s="163" t="s">
        <v>156</v>
      </c>
      <c r="G708" s="163">
        <v>84</v>
      </c>
      <c r="H708" s="163">
        <v>11</v>
      </c>
      <c r="I708" s="108" t="s">
        <v>2484</v>
      </c>
      <c r="J708" s="158" t="s">
        <v>2485</v>
      </c>
      <c r="K708" s="149" t="s">
        <v>2998</v>
      </c>
      <c r="L708" s="146" t="s">
        <v>2610</v>
      </c>
      <c r="M708" s="147">
        <v>40553</v>
      </c>
      <c r="N708" s="150"/>
      <c r="O708" s="148" t="s">
        <v>90</v>
      </c>
      <c r="P708" s="151"/>
      <c r="Q708" s="152"/>
      <c r="R708" s="151"/>
      <c r="S708" s="148" t="str">
        <f t="shared" si="78"/>
        <v>AP</v>
      </c>
      <c r="T708" s="148">
        <f t="shared" si="77"/>
      </c>
      <c r="U708" s="148">
        <f t="shared" si="79"/>
      </c>
      <c r="V708" s="148">
        <f t="shared" si="80"/>
      </c>
      <c r="W708" s="148">
        <f t="shared" si="81"/>
      </c>
      <c r="X708" s="148">
        <f t="shared" si="82"/>
      </c>
      <c r="Y708" s="152"/>
      <c r="Z708" s="175">
        <f t="shared" si="83"/>
      </c>
    </row>
    <row r="709" spans="1:28" s="46" customFormat="1" ht="51">
      <c r="A709" s="133">
        <v>708</v>
      </c>
      <c r="B709" s="134" t="s">
        <v>2453</v>
      </c>
      <c r="C709" s="134" t="s">
        <v>489</v>
      </c>
      <c r="D709" s="133" t="s">
        <v>66</v>
      </c>
      <c r="E709" s="133">
        <v>6</v>
      </c>
      <c r="F709" s="133" t="s">
        <v>156</v>
      </c>
      <c r="G709" s="133">
        <v>84</v>
      </c>
      <c r="H709" s="133">
        <v>17</v>
      </c>
      <c r="I709" s="140" t="s">
        <v>2484</v>
      </c>
      <c r="J709" s="141" t="s">
        <v>2485</v>
      </c>
      <c r="K709" s="141" t="s">
        <v>2884</v>
      </c>
      <c r="L709" s="135" t="s">
        <v>2610</v>
      </c>
      <c r="M709" s="136">
        <v>40498</v>
      </c>
      <c r="N709" s="137"/>
      <c r="O709" s="133" t="s">
        <v>90</v>
      </c>
      <c r="P709" s="138"/>
      <c r="Q709" s="139"/>
      <c r="R709" s="138"/>
      <c r="S709" s="133" t="str">
        <f t="shared" si="78"/>
        <v>AP</v>
      </c>
      <c r="T709" s="133">
        <f t="shared" si="77"/>
      </c>
      <c r="U709" s="133">
        <f t="shared" si="79"/>
      </c>
      <c r="V709" s="133">
        <f t="shared" si="80"/>
      </c>
      <c r="W709" s="133">
        <f t="shared" si="81"/>
      </c>
      <c r="X709" s="133">
        <f t="shared" si="82"/>
      </c>
      <c r="Y709" s="139"/>
      <c r="Z709" s="176">
        <f t="shared" si="83"/>
      </c>
      <c r="AA709" s="167"/>
      <c r="AB709" s="166"/>
    </row>
    <row r="710" spans="1:26" ht="25.5">
      <c r="A710" s="148">
        <v>709</v>
      </c>
      <c r="B710" s="149" t="s">
        <v>2453</v>
      </c>
      <c r="C710" s="149" t="s">
        <v>489</v>
      </c>
      <c r="D710" s="148" t="s">
        <v>66</v>
      </c>
      <c r="E710" s="163">
        <v>6</v>
      </c>
      <c r="F710" s="163" t="s">
        <v>166</v>
      </c>
      <c r="G710" s="163">
        <v>84</v>
      </c>
      <c r="H710" s="163">
        <v>52</v>
      </c>
      <c r="I710" s="108" t="s">
        <v>2496</v>
      </c>
      <c r="J710" s="158" t="s">
        <v>2497</v>
      </c>
      <c r="K710" s="164" t="s">
        <v>2684</v>
      </c>
      <c r="L710" s="146" t="s">
        <v>2649</v>
      </c>
      <c r="M710" s="147">
        <v>40498</v>
      </c>
      <c r="N710" s="150"/>
      <c r="O710" s="148" t="s">
        <v>90</v>
      </c>
      <c r="P710" s="151"/>
      <c r="Q710" s="152"/>
      <c r="R710" s="151"/>
      <c r="S710" s="148" t="str">
        <f t="shared" si="78"/>
        <v>A</v>
      </c>
      <c r="T710" s="148">
        <f t="shared" si="77"/>
      </c>
      <c r="U710" s="148">
        <f t="shared" si="79"/>
      </c>
      <c r="V710" s="148">
        <f t="shared" si="80"/>
      </c>
      <c r="W710" s="148">
        <f t="shared" si="81"/>
      </c>
      <c r="X710" s="148">
        <f t="shared" si="82"/>
      </c>
      <c r="Y710" s="152"/>
      <c r="Z710" s="175">
        <f t="shared" si="83"/>
      </c>
    </row>
    <row r="711" spans="1:26" ht="25.5">
      <c r="A711" s="148">
        <v>710</v>
      </c>
      <c r="B711" s="149" t="s">
        <v>2453</v>
      </c>
      <c r="C711" s="149" t="s">
        <v>489</v>
      </c>
      <c r="D711" s="148" t="s">
        <v>66</v>
      </c>
      <c r="E711" s="163">
        <v>6</v>
      </c>
      <c r="F711" s="163" t="s">
        <v>156</v>
      </c>
      <c r="G711" s="163">
        <v>84</v>
      </c>
      <c r="H711" s="163">
        <v>15</v>
      </c>
      <c r="I711" s="108" t="s">
        <v>2498</v>
      </c>
      <c r="J711" s="158" t="s">
        <v>2499</v>
      </c>
      <c r="K711" s="164" t="s">
        <v>2684</v>
      </c>
      <c r="L711" s="146" t="s">
        <v>2649</v>
      </c>
      <c r="M711" s="147">
        <v>40498</v>
      </c>
      <c r="N711" s="150"/>
      <c r="O711" s="148" t="s">
        <v>90</v>
      </c>
      <c r="P711" s="151"/>
      <c r="Q711" s="152"/>
      <c r="R711" s="151"/>
      <c r="S711" s="148" t="str">
        <f t="shared" si="78"/>
        <v>A</v>
      </c>
      <c r="T711" s="148">
        <f t="shared" si="77"/>
      </c>
      <c r="U711" s="148">
        <f t="shared" si="79"/>
      </c>
      <c r="V711" s="148">
        <f t="shared" si="80"/>
      </c>
      <c r="W711" s="148">
        <f t="shared" si="81"/>
      </c>
      <c r="X711" s="148">
        <f t="shared" si="82"/>
      </c>
      <c r="Y711" s="152"/>
      <c r="Z711" s="175">
        <f t="shared" si="83"/>
      </c>
    </row>
    <row r="712" spans="1:26" ht="25.5">
      <c r="A712" s="148">
        <v>711</v>
      </c>
      <c r="B712" s="149" t="s">
        <v>2453</v>
      </c>
      <c r="C712" s="149" t="s">
        <v>489</v>
      </c>
      <c r="D712" s="148" t="s">
        <v>66</v>
      </c>
      <c r="E712" s="163">
        <v>6</v>
      </c>
      <c r="F712" s="163" t="s">
        <v>166</v>
      </c>
      <c r="G712" s="163">
        <v>85</v>
      </c>
      <c r="H712" s="163">
        <v>42</v>
      </c>
      <c r="I712" s="108" t="s">
        <v>2500</v>
      </c>
      <c r="J712" s="158" t="s">
        <v>2501</v>
      </c>
      <c r="K712" s="164" t="s">
        <v>2684</v>
      </c>
      <c r="L712" s="146" t="s">
        <v>2649</v>
      </c>
      <c r="M712" s="147">
        <v>40498</v>
      </c>
      <c r="N712" s="150"/>
      <c r="O712" s="148" t="s">
        <v>421</v>
      </c>
      <c r="P712" s="151"/>
      <c r="Q712" s="152"/>
      <c r="R712" s="151"/>
      <c r="S712" s="148" t="str">
        <f t="shared" si="78"/>
        <v>A</v>
      </c>
      <c r="T712" s="148">
        <f t="shared" si="77"/>
      </c>
      <c r="U712" s="148">
        <f t="shared" si="79"/>
      </c>
      <c r="V712" s="148">
        <f t="shared" si="80"/>
      </c>
      <c r="W712" s="148">
        <f t="shared" si="81"/>
      </c>
      <c r="X712" s="148">
        <f t="shared" si="82"/>
      </c>
      <c r="Y712" s="152"/>
      <c r="Z712" s="175">
        <f t="shared" si="83"/>
      </c>
    </row>
    <row r="713" spans="1:26" ht="12.75">
      <c r="A713" s="148">
        <v>712</v>
      </c>
      <c r="B713" s="149" t="s">
        <v>2453</v>
      </c>
      <c r="C713" s="149" t="s">
        <v>90</v>
      </c>
      <c r="D713" s="148" t="s">
        <v>66</v>
      </c>
      <c r="E713" s="163">
        <v>6</v>
      </c>
      <c r="F713" s="163" t="s">
        <v>166</v>
      </c>
      <c r="G713" s="163">
        <v>85</v>
      </c>
      <c r="H713" s="163">
        <v>34</v>
      </c>
      <c r="I713" s="108" t="s">
        <v>2502</v>
      </c>
      <c r="J713" s="158" t="s">
        <v>2503</v>
      </c>
      <c r="K713" s="164" t="s">
        <v>2684</v>
      </c>
      <c r="L713" s="146" t="s">
        <v>2649</v>
      </c>
      <c r="M713" s="147">
        <v>40498</v>
      </c>
      <c r="N713" s="150"/>
      <c r="O713" s="148" t="s">
        <v>90</v>
      </c>
      <c r="P713" s="151"/>
      <c r="Q713" s="152"/>
      <c r="R713" s="151"/>
      <c r="S713" s="148" t="str">
        <f t="shared" si="78"/>
        <v>A</v>
      </c>
      <c r="T713" s="148">
        <f t="shared" si="77"/>
      </c>
      <c r="U713" s="148">
        <f t="shared" si="79"/>
      </c>
      <c r="V713" s="148">
        <f t="shared" si="80"/>
      </c>
      <c r="W713" s="148">
        <f t="shared" si="81"/>
      </c>
      <c r="X713" s="148">
        <f t="shared" si="82"/>
      </c>
      <c r="Y713" s="152"/>
      <c r="Z713" s="175">
        <f t="shared" si="83"/>
      </c>
    </row>
    <row r="714" spans="1:26" ht="12.75">
      <c r="A714" s="148">
        <v>713</v>
      </c>
      <c r="B714" s="149" t="s">
        <v>2453</v>
      </c>
      <c r="C714" s="149" t="s">
        <v>90</v>
      </c>
      <c r="D714" s="148" t="s">
        <v>66</v>
      </c>
      <c r="E714" s="163">
        <v>6</v>
      </c>
      <c r="F714" s="163" t="s">
        <v>2504</v>
      </c>
      <c r="G714" s="163">
        <v>86</v>
      </c>
      <c r="H714" s="163">
        <v>9</v>
      </c>
      <c r="I714" s="108" t="s">
        <v>2502</v>
      </c>
      <c r="J714" s="158" t="s">
        <v>2503</v>
      </c>
      <c r="K714" s="164" t="s">
        <v>2684</v>
      </c>
      <c r="L714" s="146" t="s">
        <v>2649</v>
      </c>
      <c r="M714" s="147">
        <v>40498</v>
      </c>
      <c r="N714" s="150"/>
      <c r="O714" s="148" t="s">
        <v>90</v>
      </c>
      <c r="P714" s="151"/>
      <c r="Q714" s="152"/>
      <c r="R714" s="151"/>
      <c r="S714" s="148" t="str">
        <f t="shared" si="78"/>
        <v>A</v>
      </c>
      <c r="T714" s="148">
        <f t="shared" si="77"/>
      </c>
      <c r="U714" s="148">
        <f t="shared" si="79"/>
      </c>
      <c r="V714" s="148">
        <f t="shared" si="80"/>
      </c>
      <c r="W714" s="148">
        <f t="shared" si="81"/>
      </c>
      <c r="X714" s="148">
        <f t="shared" si="82"/>
      </c>
      <c r="Y714" s="152"/>
      <c r="Z714" s="175">
        <f t="shared" si="83"/>
      </c>
    </row>
    <row r="715" spans="1:26" ht="15">
      <c r="A715" s="148">
        <v>714</v>
      </c>
      <c r="B715" s="149" t="s">
        <v>2453</v>
      </c>
      <c r="C715" s="149" t="s">
        <v>489</v>
      </c>
      <c r="D715" s="148" t="s">
        <v>66</v>
      </c>
      <c r="E715" s="163">
        <v>6</v>
      </c>
      <c r="F715" s="109"/>
      <c r="G715" s="163">
        <v>88</v>
      </c>
      <c r="H715" s="109"/>
      <c r="I715" s="108" t="s">
        <v>2505</v>
      </c>
      <c r="J715" s="158" t="s">
        <v>2506</v>
      </c>
      <c r="K715" s="99" t="s">
        <v>2684</v>
      </c>
      <c r="L715" s="146" t="s">
        <v>2649</v>
      </c>
      <c r="M715" s="147">
        <v>40498</v>
      </c>
      <c r="N715" s="150"/>
      <c r="O715" s="148" t="s">
        <v>90</v>
      </c>
      <c r="P715" s="151"/>
      <c r="Q715" s="152"/>
      <c r="R715" s="151"/>
      <c r="S715" s="148" t="str">
        <f t="shared" si="78"/>
        <v>A</v>
      </c>
      <c r="T715" s="148">
        <f t="shared" si="77"/>
      </c>
      <c r="U715" s="148">
        <f t="shared" si="79"/>
      </c>
      <c r="V715" s="148">
        <f t="shared" si="80"/>
      </c>
      <c r="W715" s="148">
        <f t="shared" si="81"/>
      </c>
      <c r="X715" s="148">
        <f t="shared" si="82"/>
      </c>
      <c r="Y715" s="152"/>
      <c r="Z715" s="175">
        <f t="shared" si="83"/>
      </c>
    </row>
    <row r="716" spans="1:26" ht="25.5">
      <c r="A716" s="148">
        <v>715</v>
      </c>
      <c r="B716" s="149" t="s">
        <v>2453</v>
      </c>
      <c r="C716" s="149" t="s">
        <v>489</v>
      </c>
      <c r="D716" s="148" t="s">
        <v>66</v>
      </c>
      <c r="E716" s="163">
        <v>6</v>
      </c>
      <c r="F716" s="163" t="s">
        <v>2507</v>
      </c>
      <c r="G716" s="163">
        <v>92</v>
      </c>
      <c r="H716" s="163">
        <v>10</v>
      </c>
      <c r="I716" s="108" t="s">
        <v>2508</v>
      </c>
      <c r="J716" s="158" t="s">
        <v>2509</v>
      </c>
      <c r="K716" s="99" t="s">
        <v>2874</v>
      </c>
      <c r="L716" s="146" t="s">
        <v>2649</v>
      </c>
      <c r="M716" s="147">
        <v>40499</v>
      </c>
      <c r="N716" s="150"/>
      <c r="O716" s="148" t="s">
        <v>90</v>
      </c>
      <c r="P716" s="151"/>
      <c r="Q716" s="152"/>
      <c r="R716" s="151"/>
      <c r="S716" s="148" t="str">
        <f t="shared" si="78"/>
        <v>A</v>
      </c>
      <c r="T716" s="148">
        <f t="shared" si="77"/>
      </c>
      <c r="U716" s="148">
        <f t="shared" si="79"/>
      </c>
      <c r="V716" s="148">
        <f t="shared" si="80"/>
      </c>
      <c r="W716" s="148">
        <f t="shared" si="81"/>
      </c>
      <c r="X716" s="148">
        <f t="shared" si="82"/>
      </c>
      <c r="Y716" s="152"/>
      <c r="Z716" s="175">
        <f t="shared" si="83"/>
      </c>
    </row>
    <row r="717" spans="1:26" ht="12.75">
      <c r="A717" s="148">
        <v>716</v>
      </c>
      <c r="B717" s="149" t="s">
        <v>2453</v>
      </c>
      <c r="C717" s="149" t="s">
        <v>489</v>
      </c>
      <c r="D717" s="148" t="s">
        <v>66</v>
      </c>
      <c r="E717" s="163">
        <v>6</v>
      </c>
      <c r="F717" s="163" t="s">
        <v>2507</v>
      </c>
      <c r="G717" s="163">
        <v>92</v>
      </c>
      <c r="H717" s="163">
        <v>10</v>
      </c>
      <c r="I717" s="108" t="s">
        <v>2510</v>
      </c>
      <c r="J717" s="158" t="s">
        <v>2511</v>
      </c>
      <c r="K717" s="99" t="s">
        <v>2684</v>
      </c>
      <c r="L717" s="146" t="s">
        <v>2649</v>
      </c>
      <c r="M717" s="147">
        <v>40499</v>
      </c>
      <c r="N717" s="150"/>
      <c r="O717" s="148" t="s">
        <v>90</v>
      </c>
      <c r="P717" s="151"/>
      <c r="Q717" s="152"/>
      <c r="R717" s="151"/>
      <c r="S717" s="148" t="str">
        <f t="shared" si="78"/>
        <v>A</v>
      </c>
      <c r="T717" s="148">
        <f t="shared" si="77"/>
      </c>
      <c r="U717" s="148">
        <f t="shared" si="79"/>
      </c>
      <c r="V717" s="148">
        <f t="shared" si="80"/>
      </c>
      <c r="W717" s="148">
        <f t="shared" si="81"/>
      </c>
      <c r="X717" s="148">
        <f t="shared" si="82"/>
      </c>
      <c r="Y717" s="152"/>
      <c r="Z717" s="175">
        <f t="shared" si="83"/>
      </c>
    </row>
    <row r="718" spans="1:26" ht="25.5">
      <c r="A718" s="148">
        <v>717</v>
      </c>
      <c r="B718" s="149" t="s">
        <v>2453</v>
      </c>
      <c r="C718" s="149" t="s">
        <v>489</v>
      </c>
      <c r="D718" s="148" t="s">
        <v>66</v>
      </c>
      <c r="E718" s="163">
        <v>6</v>
      </c>
      <c r="F718" s="163" t="s">
        <v>2261</v>
      </c>
      <c r="G718" s="163">
        <v>94</v>
      </c>
      <c r="H718" s="109"/>
      <c r="I718" s="108" t="s">
        <v>2512</v>
      </c>
      <c r="J718" s="158" t="s">
        <v>2513</v>
      </c>
      <c r="K718" s="99" t="s">
        <v>2684</v>
      </c>
      <c r="L718" s="146" t="s">
        <v>2649</v>
      </c>
      <c r="M718" s="147">
        <v>40499</v>
      </c>
      <c r="N718" s="150"/>
      <c r="O718" s="148" t="s">
        <v>90</v>
      </c>
      <c r="P718" s="151"/>
      <c r="Q718" s="152"/>
      <c r="R718" s="151"/>
      <c r="S718" s="148" t="str">
        <f t="shared" si="78"/>
        <v>A</v>
      </c>
      <c r="T718" s="148">
        <f t="shared" si="77"/>
      </c>
      <c r="U718" s="148">
        <f t="shared" si="79"/>
      </c>
      <c r="V718" s="148">
        <f t="shared" si="80"/>
      </c>
      <c r="W718" s="148">
        <f t="shared" si="81"/>
      </c>
      <c r="X718" s="148">
        <f t="shared" si="82"/>
      </c>
      <c r="Y718" s="152"/>
      <c r="Z718" s="175">
        <f t="shared" si="83"/>
      </c>
    </row>
    <row r="719" spans="1:26" ht="15">
      <c r="A719" s="148">
        <v>718</v>
      </c>
      <c r="B719" s="149" t="s">
        <v>2453</v>
      </c>
      <c r="C719" s="149" t="s">
        <v>489</v>
      </c>
      <c r="D719" s="148" t="s">
        <v>66</v>
      </c>
      <c r="E719" s="163">
        <v>6</v>
      </c>
      <c r="F719" s="109"/>
      <c r="G719" s="163">
        <v>94</v>
      </c>
      <c r="H719" s="109"/>
      <c r="I719" s="108" t="s">
        <v>2514</v>
      </c>
      <c r="J719" s="158" t="s">
        <v>2506</v>
      </c>
      <c r="K719" s="99" t="s">
        <v>2684</v>
      </c>
      <c r="L719" s="146" t="s">
        <v>2649</v>
      </c>
      <c r="M719" s="147">
        <v>40499</v>
      </c>
      <c r="N719" s="150"/>
      <c r="O719" s="148" t="s">
        <v>90</v>
      </c>
      <c r="P719" s="151"/>
      <c r="Q719" s="152"/>
      <c r="R719" s="151"/>
      <c r="S719" s="148" t="str">
        <f t="shared" si="78"/>
        <v>A</v>
      </c>
      <c r="T719" s="148">
        <f aca="true" t="shared" si="84" ref="T719:T782">IF(OR(D719="T",D719="G"),L719,"")</f>
      </c>
      <c r="U719" s="148">
        <f t="shared" si="79"/>
      </c>
      <c r="V719" s="148">
        <f t="shared" si="80"/>
      </c>
      <c r="W719" s="148">
        <f t="shared" si="81"/>
      </c>
      <c r="X719" s="148">
        <f t="shared" si="82"/>
      </c>
      <c r="Y719" s="152"/>
      <c r="Z719" s="175">
        <f t="shared" si="83"/>
      </c>
    </row>
    <row r="720" spans="1:26" ht="25.5">
      <c r="A720" s="20">
        <v>719</v>
      </c>
      <c r="B720" s="13" t="s">
        <v>2453</v>
      </c>
      <c r="C720" s="13" t="s">
        <v>489</v>
      </c>
      <c r="D720" s="17" t="s">
        <v>65</v>
      </c>
      <c r="E720" s="87">
        <v>6</v>
      </c>
      <c r="F720" s="87" t="s">
        <v>2515</v>
      </c>
      <c r="G720" s="87">
        <v>102</v>
      </c>
      <c r="H720" s="88"/>
      <c r="I720" s="72" t="s">
        <v>2516</v>
      </c>
      <c r="J720" s="75" t="s">
        <v>2517</v>
      </c>
      <c r="K720" s="79"/>
      <c r="L720" s="40" t="s">
        <v>2658</v>
      </c>
      <c r="M720" s="52"/>
      <c r="N720" s="24" t="s">
        <v>2615</v>
      </c>
      <c r="O720" s="17" t="s">
        <v>421</v>
      </c>
      <c r="P720" s="14" t="s">
        <v>2667</v>
      </c>
      <c r="Q720" s="48"/>
      <c r="R720" s="47"/>
      <c r="S720" s="20">
        <f t="shared" si="78"/>
      </c>
      <c r="T720" s="20" t="str">
        <f t="shared" si="84"/>
        <v>wp</v>
      </c>
      <c r="U720" s="20">
        <f t="shared" si="79"/>
      </c>
      <c r="V720" s="20">
        <f t="shared" si="80"/>
      </c>
      <c r="W720" s="20" t="str">
        <f t="shared" si="81"/>
        <v>OQPSK</v>
      </c>
      <c r="X720" s="20">
        <f t="shared" si="82"/>
      </c>
      <c r="Y720" s="52"/>
      <c r="Z720" s="174" t="str">
        <f t="shared" si="83"/>
        <v>Schmidt</v>
      </c>
    </row>
    <row r="721" spans="1:26" ht="25.5">
      <c r="A721" s="148">
        <v>720</v>
      </c>
      <c r="B721" s="149" t="s">
        <v>2453</v>
      </c>
      <c r="C721" s="149" t="s">
        <v>489</v>
      </c>
      <c r="D721" s="148" t="s">
        <v>66</v>
      </c>
      <c r="E721" s="163">
        <v>6</v>
      </c>
      <c r="F721" s="163" t="s">
        <v>2515</v>
      </c>
      <c r="G721" s="163">
        <v>102</v>
      </c>
      <c r="H721" s="163">
        <v>35</v>
      </c>
      <c r="I721" s="108" t="s">
        <v>2518</v>
      </c>
      <c r="J721" s="158" t="s">
        <v>2519</v>
      </c>
      <c r="K721" s="99" t="s">
        <v>2684</v>
      </c>
      <c r="L721" s="146" t="s">
        <v>2649</v>
      </c>
      <c r="M721" s="147">
        <v>40499</v>
      </c>
      <c r="N721" s="150"/>
      <c r="O721" s="148" t="s">
        <v>90</v>
      </c>
      <c r="P721" s="151"/>
      <c r="Q721" s="152"/>
      <c r="R721" s="151"/>
      <c r="S721" s="148" t="str">
        <f t="shared" si="78"/>
        <v>A</v>
      </c>
      <c r="T721" s="148">
        <f t="shared" si="84"/>
      </c>
      <c r="U721" s="148">
        <f t="shared" si="79"/>
      </c>
      <c r="V721" s="148">
        <f t="shared" si="80"/>
      </c>
      <c r="W721" s="148">
        <f t="shared" si="81"/>
      </c>
      <c r="X721" s="148">
        <f t="shared" si="82"/>
      </c>
      <c r="Y721" s="152"/>
      <c r="Z721" s="175">
        <f t="shared" si="83"/>
      </c>
    </row>
    <row r="722" spans="1:26" ht="38.25">
      <c r="A722" s="148">
        <v>721</v>
      </c>
      <c r="B722" s="149" t="s">
        <v>2453</v>
      </c>
      <c r="C722" s="149" t="s">
        <v>489</v>
      </c>
      <c r="D722" s="148" t="s">
        <v>66</v>
      </c>
      <c r="E722" s="163">
        <v>6</v>
      </c>
      <c r="F722" s="163" t="s">
        <v>2515</v>
      </c>
      <c r="G722" s="163">
        <v>102</v>
      </c>
      <c r="H722" s="163">
        <v>43</v>
      </c>
      <c r="I722" s="108" t="s">
        <v>2520</v>
      </c>
      <c r="J722" s="158" t="s">
        <v>2521</v>
      </c>
      <c r="K722" s="99" t="s">
        <v>2965</v>
      </c>
      <c r="L722" s="146" t="s">
        <v>2649</v>
      </c>
      <c r="M722" s="147">
        <v>40548</v>
      </c>
      <c r="N722" s="150"/>
      <c r="O722" s="148" t="s">
        <v>90</v>
      </c>
      <c r="P722" s="151"/>
      <c r="Q722" s="152"/>
      <c r="R722" s="151"/>
      <c r="S722" s="148" t="str">
        <f t="shared" si="78"/>
        <v>A</v>
      </c>
      <c r="T722" s="148">
        <f t="shared" si="84"/>
      </c>
      <c r="U722" s="148">
        <f t="shared" si="79"/>
      </c>
      <c r="V722" s="148">
        <f t="shared" si="80"/>
      </c>
      <c r="W722" s="148">
        <f t="shared" si="81"/>
      </c>
      <c r="X722" s="148">
        <f t="shared" si="82"/>
      </c>
      <c r="Y722" s="152"/>
      <c r="Z722" s="175">
        <f t="shared" si="83"/>
      </c>
    </row>
    <row r="723" spans="1:26" ht="51">
      <c r="A723" s="20">
        <v>722</v>
      </c>
      <c r="B723" s="13" t="s">
        <v>2453</v>
      </c>
      <c r="C723" s="13" t="s">
        <v>489</v>
      </c>
      <c r="D723" s="17" t="s">
        <v>66</v>
      </c>
      <c r="E723" s="87">
        <v>6</v>
      </c>
      <c r="F723" s="87" t="s">
        <v>2522</v>
      </c>
      <c r="G723" s="87">
        <v>104</v>
      </c>
      <c r="H723" s="87">
        <v>35</v>
      </c>
      <c r="I723" s="72" t="s">
        <v>2523</v>
      </c>
      <c r="J723" s="75" t="s">
        <v>2524</v>
      </c>
      <c r="K723" s="79"/>
      <c r="L723" s="41"/>
      <c r="M723" s="52"/>
      <c r="N723" s="22"/>
      <c r="O723" s="17" t="s">
        <v>90</v>
      </c>
      <c r="P723" s="47"/>
      <c r="Q723" s="48"/>
      <c r="R723" s="47"/>
      <c r="S723" s="20">
        <f t="shared" si="78"/>
        <v>0</v>
      </c>
      <c r="T723" s="20">
        <f t="shared" si="84"/>
      </c>
      <c r="U723" s="20">
        <f t="shared" si="79"/>
      </c>
      <c r="V723" s="20">
        <f t="shared" si="80"/>
      </c>
      <c r="W723" s="20">
        <f t="shared" si="81"/>
      </c>
      <c r="X723" s="20">
        <f t="shared" si="82"/>
      </c>
      <c r="Y723" s="48"/>
      <c r="Z723" s="174">
        <f t="shared" si="83"/>
      </c>
    </row>
    <row r="724" spans="1:26" ht="38.25">
      <c r="A724" s="20">
        <v>723</v>
      </c>
      <c r="B724" s="13" t="s">
        <v>2453</v>
      </c>
      <c r="C724" s="13" t="s">
        <v>489</v>
      </c>
      <c r="D724" s="17" t="s">
        <v>65</v>
      </c>
      <c r="E724" s="87">
        <v>6</v>
      </c>
      <c r="F724" s="87" t="s">
        <v>2525</v>
      </c>
      <c r="G724" s="87">
        <v>106</v>
      </c>
      <c r="H724" s="87">
        <v>30</v>
      </c>
      <c r="I724" s="72" t="s">
        <v>2526</v>
      </c>
      <c r="J724" s="75" t="s">
        <v>2527</v>
      </c>
      <c r="K724" s="79"/>
      <c r="L724" s="40" t="s">
        <v>2658</v>
      </c>
      <c r="M724" s="52"/>
      <c r="N724" s="24" t="s">
        <v>2615</v>
      </c>
      <c r="O724" s="17" t="s">
        <v>90</v>
      </c>
      <c r="P724" s="14" t="s">
        <v>2667</v>
      </c>
      <c r="Q724" s="48"/>
      <c r="R724" s="47"/>
      <c r="S724" s="20">
        <f t="shared" si="78"/>
      </c>
      <c r="T724" s="20" t="str">
        <f t="shared" si="84"/>
        <v>wp</v>
      </c>
      <c r="U724" s="20">
        <f t="shared" si="79"/>
      </c>
      <c r="V724" s="20">
        <f t="shared" si="80"/>
      </c>
      <c r="W724" s="20" t="str">
        <f t="shared" si="81"/>
        <v>OQPSK</v>
      </c>
      <c r="X724" s="20">
        <f t="shared" si="82"/>
      </c>
      <c r="Y724" s="52"/>
      <c r="Z724" s="174" t="str">
        <f t="shared" si="83"/>
        <v>Schmidt</v>
      </c>
    </row>
    <row r="725" spans="1:26" ht="76.5">
      <c r="A725" s="20">
        <v>724</v>
      </c>
      <c r="B725" s="13" t="s">
        <v>2453</v>
      </c>
      <c r="C725" s="13" t="s">
        <v>489</v>
      </c>
      <c r="D725" s="17" t="s">
        <v>65</v>
      </c>
      <c r="E725" s="87">
        <v>7</v>
      </c>
      <c r="F725" s="87" t="s">
        <v>2268</v>
      </c>
      <c r="G725" s="87">
        <v>109</v>
      </c>
      <c r="H725" s="88"/>
      <c r="I725" s="72" t="s">
        <v>2528</v>
      </c>
      <c r="J725" s="75" t="s">
        <v>2529</v>
      </c>
      <c r="K725" s="14" t="s">
        <v>3112</v>
      </c>
      <c r="L725" s="40" t="s">
        <v>2610</v>
      </c>
      <c r="M725" s="51">
        <v>40561</v>
      </c>
      <c r="N725" s="24" t="s">
        <v>3073</v>
      </c>
      <c r="O725" s="17" t="s">
        <v>90</v>
      </c>
      <c r="P725" s="47"/>
      <c r="Q725" s="48"/>
      <c r="R725" s="47"/>
      <c r="S725" s="20">
        <f t="shared" si="78"/>
      </c>
      <c r="T725" s="20" t="str">
        <f t="shared" si="84"/>
        <v>AP</v>
      </c>
      <c r="U725" s="20" t="str">
        <f t="shared" si="79"/>
        <v>PD-DATA</v>
      </c>
      <c r="V725" s="20">
        <f t="shared" si="80"/>
      </c>
      <c r="W725" s="20">
        <f t="shared" si="81"/>
      </c>
      <c r="X725" s="20">
        <f t="shared" si="82"/>
      </c>
      <c r="Y725" s="52"/>
      <c r="Z725" s="174">
        <f t="shared" si="83"/>
      </c>
    </row>
    <row r="726" spans="1:26" ht="204">
      <c r="A726" s="20">
        <v>725</v>
      </c>
      <c r="B726" s="13" t="s">
        <v>2453</v>
      </c>
      <c r="C726" s="13" t="s">
        <v>489</v>
      </c>
      <c r="D726" s="17" t="s">
        <v>65</v>
      </c>
      <c r="E726" s="87">
        <v>7</v>
      </c>
      <c r="F726" s="87" t="s">
        <v>2268</v>
      </c>
      <c r="G726" s="87">
        <v>110</v>
      </c>
      <c r="H726" s="88"/>
      <c r="I726" s="72" t="s">
        <v>2462</v>
      </c>
      <c r="J726" s="75" t="s">
        <v>2463</v>
      </c>
      <c r="K726" s="14" t="s">
        <v>3031</v>
      </c>
      <c r="L726" s="40" t="s">
        <v>2610</v>
      </c>
      <c r="M726" s="51">
        <v>40561</v>
      </c>
      <c r="N726" s="24" t="s">
        <v>3074</v>
      </c>
      <c r="O726" s="17" t="s">
        <v>90</v>
      </c>
      <c r="P726" s="47"/>
      <c r="Q726" s="48"/>
      <c r="R726" s="47"/>
      <c r="S726" s="20">
        <f t="shared" si="78"/>
      </c>
      <c r="T726" s="20" t="str">
        <f t="shared" si="84"/>
        <v>AP</v>
      </c>
      <c r="U726" s="20" t="str">
        <f t="shared" si="79"/>
        <v>MCPS-DATA</v>
      </c>
      <c r="V726" s="20">
        <f t="shared" si="80"/>
      </c>
      <c r="W726" s="20">
        <f t="shared" si="81"/>
      </c>
      <c r="X726" s="20">
        <f t="shared" si="82"/>
      </c>
      <c r="Y726" s="52"/>
      <c r="Z726" s="174">
        <f t="shared" si="83"/>
      </c>
    </row>
    <row r="727" spans="1:27" ht="38.25">
      <c r="A727" s="20">
        <v>726</v>
      </c>
      <c r="B727" s="13" t="s">
        <v>2453</v>
      </c>
      <c r="C727" s="13" t="s">
        <v>489</v>
      </c>
      <c r="D727" s="17" t="s">
        <v>65</v>
      </c>
      <c r="E727" s="87">
        <v>7</v>
      </c>
      <c r="F727" s="87" t="s">
        <v>2268</v>
      </c>
      <c r="G727" s="87">
        <v>110</v>
      </c>
      <c r="H727" s="88"/>
      <c r="I727" s="72" t="s">
        <v>2530</v>
      </c>
      <c r="J727" s="75" t="s">
        <v>2463</v>
      </c>
      <c r="K727" s="14" t="s">
        <v>3079</v>
      </c>
      <c r="L727" s="40" t="s">
        <v>2610</v>
      </c>
      <c r="M727" s="51">
        <v>40561</v>
      </c>
      <c r="N727" s="24" t="s">
        <v>3074</v>
      </c>
      <c r="O727" s="17" t="s">
        <v>90</v>
      </c>
      <c r="P727" s="47"/>
      <c r="Q727" s="48"/>
      <c r="R727" s="47"/>
      <c r="S727" s="20">
        <f t="shared" si="78"/>
      </c>
      <c r="T727" s="20" t="str">
        <f t="shared" si="84"/>
        <v>AP</v>
      </c>
      <c r="U727" s="20" t="str">
        <f t="shared" si="79"/>
        <v>MCPS-DATA</v>
      </c>
      <c r="V727" s="20">
        <f t="shared" si="80"/>
      </c>
      <c r="W727" s="20">
        <f t="shared" si="81"/>
      </c>
      <c r="X727" s="20">
        <f t="shared" si="82"/>
      </c>
      <c r="Y727" s="52"/>
      <c r="Z727" s="174">
        <f t="shared" si="83"/>
      </c>
      <c r="AA727" s="44" t="s">
        <v>2772</v>
      </c>
    </row>
    <row r="728" spans="1:26" ht="63.75">
      <c r="A728" s="20">
        <v>727</v>
      </c>
      <c r="B728" s="13" t="s">
        <v>2453</v>
      </c>
      <c r="C728" s="13" t="s">
        <v>489</v>
      </c>
      <c r="D728" s="17" t="s">
        <v>65</v>
      </c>
      <c r="E728" s="87">
        <v>7</v>
      </c>
      <c r="F728" s="87" t="s">
        <v>2268</v>
      </c>
      <c r="G728" s="87">
        <v>110</v>
      </c>
      <c r="H728" s="88"/>
      <c r="I728" s="72" t="s">
        <v>2467</v>
      </c>
      <c r="J728" s="75" t="s">
        <v>2463</v>
      </c>
      <c r="K728" s="75" t="s">
        <v>3144</v>
      </c>
      <c r="L728" s="40" t="s">
        <v>2610</v>
      </c>
      <c r="M728" s="51">
        <v>40561</v>
      </c>
      <c r="N728" s="22" t="s">
        <v>2643</v>
      </c>
      <c r="O728" s="17" t="s">
        <v>90</v>
      </c>
      <c r="P728" s="13" t="s">
        <v>2663</v>
      </c>
      <c r="Q728" s="48"/>
      <c r="R728" s="47"/>
      <c r="S728" s="20">
        <f t="shared" si="78"/>
      </c>
      <c r="T728" s="20" t="str">
        <f t="shared" si="84"/>
        <v>AP</v>
      </c>
      <c r="U728" s="20" t="str">
        <f t="shared" si="79"/>
        <v>Mode Switch</v>
      </c>
      <c r="V728" s="20">
        <f t="shared" si="80"/>
      </c>
      <c r="W728" s="20">
        <f t="shared" si="81"/>
      </c>
      <c r="X728" s="20">
        <f t="shared" si="82"/>
      </c>
      <c r="Y728" s="52"/>
      <c r="Z728" s="174">
        <f t="shared" si="83"/>
      </c>
    </row>
    <row r="729" spans="1:26" ht="76.5">
      <c r="A729" s="20">
        <v>728</v>
      </c>
      <c r="B729" s="13" t="s">
        <v>2453</v>
      </c>
      <c r="C729" s="13" t="s">
        <v>489</v>
      </c>
      <c r="D729" s="17" t="s">
        <v>65</v>
      </c>
      <c r="E729" s="87">
        <v>7</v>
      </c>
      <c r="F729" s="87" t="s">
        <v>2268</v>
      </c>
      <c r="G729" s="87">
        <v>110</v>
      </c>
      <c r="H729" s="88"/>
      <c r="I729" s="72" t="s">
        <v>2468</v>
      </c>
      <c r="J729" s="75" t="s">
        <v>2463</v>
      </c>
      <c r="K729" s="75" t="s">
        <v>3145</v>
      </c>
      <c r="L729" s="40" t="s">
        <v>2610</v>
      </c>
      <c r="M729" s="51">
        <v>40561</v>
      </c>
      <c r="N729" s="22" t="s">
        <v>2643</v>
      </c>
      <c r="O729" s="17" t="s">
        <v>90</v>
      </c>
      <c r="P729" s="13" t="s">
        <v>2663</v>
      </c>
      <c r="Q729" s="48"/>
      <c r="R729" s="47"/>
      <c r="S729" s="20">
        <f t="shared" si="78"/>
      </c>
      <c r="T729" s="20" t="str">
        <f t="shared" si="84"/>
        <v>AP</v>
      </c>
      <c r="U729" s="20" t="str">
        <f t="shared" si="79"/>
        <v>Mode Switch</v>
      </c>
      <c r="V729" s="20">
        <f t="shared" si="80"/>
      </c>
      <c r="W729" s="20">
        <f t="shared" si="81"/>
      </c>
      <c r="X729" s="20">
        <f t="shared" si="82"/>
      </c>
      <c r="Y729" s="52"/>
      <c r="Z729" s="174">
        <f t="shared" si="83"/>
      </c>
    </row>
    <row r="730" spans="1:27" ht="51">
      <c r="A730" s="20">
        <v>729</v>
      </c>
      <c r="B730" s="13" t="s">
        <v>2453</v>
      </c>
      <c r="C730" s="13" t="s">
        <v>489</v>
      </c>
      <c r="D730" s="17" t="s">
        <v>65</v>
      </c>
      <c r="E730" s="87">
        <v>7</v>
      </c>
      <c r="F730" s="87" t="s">
        <v>450</v>
      </c>
      <c r="G730" s="87">
        <v>116</v>
      </c>
      <c r="H730" s="87">
        <v>13</v>
      </c>
      <c r="I730" s="72" t="s">
        <v>2531</v>
      </c>
      <c r="J730" s="75" t="s">
        <v>2532</v>
      </c>
      <c r="K730" s="79"/>
      <c r="L730" s="40" t="s">
        <v>2658</v>
      </c>
      <c r="M730" s="52"/>
      <c r="N730" s="24" t="s">
        <v>2615</v>
      </c>
      <c r="O730" s="17" t="s">
        <v>90</v>
      </c>
      <c r="P730" s="14" t="s">
        <v>2667</v>
      </c>
      <c r="Q730" s="48"/>
      <c r="R730" s="47"/>
      <c r="S730" s="20">
        <f t="shared" si="78"/>
      </c>
      <c r="T730" s="20" t="str">
        <f t="shared" si="84"/>
        <v>wp</v>
      </c>
      <c r="U730" s="20">
        <f t="shared" si="79"/>
      </c>
      <c r="V730" s="20">
        <f t="shared" si="80"/>
      </c>
      <c r="W730" s="20" t="str">
        <f t="shared" si="81"/>
        <v>OQPSK</v>
      </c>
      <c r="X730" s="20">
        <f t="shared" si="82"/>
      </c>
      <c r="Y730" s="52"/>
      <c r="Z730" s="174" t="str">
        <f t="shared" si="83"/>
        <v>Schmidt</v>
      </c>
      <c r="AA730" s="44" t="s">
        <v>2772</v>
      </c>
    </row>
    <row r="731" spans="1:26" ht="191.25">
      <c r="A731" s="20">
        <v>730</v>
      </c>
      <c r="B731" s="13" t="s">
        <v>2453</v>
      </c>
      <c r="C731" s="13" t="s">
        <v>489</v>
      </c>
      <c r="D731" s="17" t="s">
        <v>65</v>
      </c>
      <c r="E731" s="87">
        <v>7</v>
      </c>
      <c r="F731" s="87" t="s">
        <v>450</v>
      </c>
      <c r="G731" s="87">
        <v>117</v>
      </c>
      <c r="H731" s="88"/>
      <c r="I731" s="72" t="s">
        <v>2533</v>
      </c>
      <c r="J731" s="72" t="s">
        <v>2534</v>
      </c>
      <c r="K731" s="79"/>
      <c r="L731" s="40" t="s">
        <v>2658</v>
      </c>
      <c r="M731" s="52"/>
      <c r="N731" s="24" t="s">
        <v>2623</v>
      </c>
      <c r="O731" s="17" t="s">
        <v>90</v>
      </c>
      <c r="P731" s="13" t="s">
        <v>2671</v>
      </c>
      <c r="Q731" s="48"/>
      <c r="R731" s="47"/>
      <c r="S731" s="20">
        <f t="shared" si="78"/>
      </c>
      <c r="T731" s="20" t="str">
        <f t="shared" si="84"/>
        <v>wp</v>
      </c>
      <c r="U731" s="20">
        <f t="shared" si="79"/>
      </c>
      <c r="V731" s="20">
        <f t="shared" si="80"/>
      </c>
      <c r="W731" s="20" t="str">
        <f t="shared" si="81"/>
        <v>FCS</v>
      </c>
      <c r="X731" s="20">
        <f t="shared" si="82"/>
      </c>
      <c r="Y731" s="52"/>
      <c r="Z731" s="174" t="str">
        <f t="shared" si="83"/>
        <v>Rolfe</v>
      </c>
    </row>
    <row r="732" spans="1:28" ht="89.25">
      <c r="A732" s="20">
        <v>731</v>
      </c>
      <c r="B732" s="13" t="s">
        <v>2453</v>
      </c>
      <c r="C732" s="13" t="s">
        <v>489</v>
      </c>
      <c r="D732" s="17" t="s">
        <v>65</v>
      </c>
      <c r="E732" s="87">
        <v>7</v>
      </c>
      <c r="F732" s="87" t="s">
        <v>97</v>
      </c>
      <c r="G732" s="87">
        <v>120</v>
      </c>
      <c r="H732" s="87">
        <v>40</v>
      </c>
      <c r="I732" s="72" t="s">
        <v>2535</v>
      </c>
      <c r="J732" s="75" t="s">
        <v>2536</v>
      </c>
      <c r="K732" s="44" t="s">
        <v>3111</v>
      </c>
      <c r="L732" s="40" t="s">
        <v>2610</v>
      </c>
      <c r="M732" s="51">
        <v>40561</v>
      </c>
      <c r="N732" s="24" t="s">
        <v>2619</v>
      </c>
      <c r="O732" s="17" t="s">
        <v>90</v>
      </c>
      <c r="P732" s="47"/>
      <c r="Q732" s="48"/>
      <c r="R732" s="47"/>
      <c r="S732" s="20">
        <f t="shared" si="78"/>
      </c>
      <c r="T732" s="20" t="str">
        <f t="shared" si="84"/>
        <v>AP</v>
      </c>
      <c r="U732" s="20" t="str">
        <f t="shared" si="79"/>
        <v>MPM</v>
      </c>
      <c r="V732" s="20">
        <f t="shared" si="80"/>
      </c>
      <c r="W732" s="20">
        <f t="shared" si="81"/>
      </c>
      <c r="X732" s="20">
        <f t="shared" si="82"/>
      </c>
      <c r="Y732" s="52"/>
      <c r="Z732" s="174">
        <f t="shared" si="83"/>
      </c>
      <c r="AA732" s="44" t="s">
        <v>2813</v>
      </c>
      <c r="AB732" s="20" t="s">
        <v>3025</v>
      </c>
    </row>
    <row r="733" spans="1:27" ht="38.25">
      <c r="A733" s="148">
        <v>732</v>
      </c>
      <c r="B733" s="149" t="s">
        <v>2453</v>
      </c>
      <c r="C733" s="149" t="s">
        <v>489</v>
      </c>
      <c r="D733" s="148" t="s">
        <v>65</v>
      </c>
      <c r="E733" s="163">
        <v>7</v>
      </c>
      <c r="F733" s="163" t="s">
        <v>100</v>
      </c>
      <c r="G733" s="163">
        <v>125</v>
      </c>
      <c r="H733" s="163">
        <v>51</v>
      </c>
      <c r="I733" s="108" t="s">
        <v>2537</v>
      </c>
      <c r="J733" s="158" t="s">
        <v>2538</v>
      </c>
      <c r="K733" s="158" t="s">
        <v>2877</v>
      </c>
      <c r="L733" s="146" t="s">
        <v>2610</v>
      </c>
      <c r="M733" s="147">
        <v>40493</v>
      </c>
      <c r="N733" s="150" t="s">
        <v>2616</v>
      </c>
      <c r="O733" s="148" t="s">
        <v>90</v>
      </c>
      <c r="P733" s="151"/>
      <c r="Q733" s="152"/>
      <c r="R733" s="151"/>
      <c r="S733" s="148">
        <f t="shared" si="78"/>
      </c>
      <c r="T733" s="148" t="str">
        <f t="shared" si="84"/>
        <v>AP</v>
      </c>
      <c r="U733" s="148" t="str">
        <f t="shared" si="79"/>
        <v>IE</v>
      </c>
      <c r="V733" s="148">
        <f t="shared" si="80"/>
      </c>
      <c r="W733" s="148">
        <f t="shared" si="81"/>
      </c>
      <c r="X733" s="148">
        <f t="shared" si="82"/>
      </c>
      <c r="Y733" s="147"/>
      <c r="Z733" s="175">
        <f t="shared" si="83"/>
      </c>
      <c r="AA733" s="44" t="s">
        <v>2776</v>
      </c>
    </row>
    <row r="734" spans="1:27" ht="114.75">
      <c r="A734" s="148">
        <v>733</v>
      </c>
      <c r="B734" s="149" t="s">
        <v>2453</v>
      </c>
      <c r="C734" s="149" t="s">
        <v>489</v>
      </c>
      <c r="D734" s="148" t="s">
        <v>65</v>
      </c>
      <c r="E734" s="163">
        <v>7</v>
      </c>
      <c r="F734" s="163" t="s">
        <v>100</v>
      </c>
      <c r="G734" s="163">
        <v>126</v>
      </c>
      <c r="H734" s="163">
        <v>9</v>
      </c>
      <c r="I734" s="108" t="s">
        <v>2539</v>
      </c>
      <c r="J734" s="158" t="s">
        <v>2540</v>
      </c>
      <c r="K734" s="158" t="s">
        <v>2784</v>
      </c>
      <c r="L734" s="146" t="s">
        <v>2610</v>
      </c>
      <c r="M734" s="147">
        <v>40493</v>
      </c>
      <c r="N734" s="150" t="s">
        <v>2616</v>
      </c>
      <c r="O734" s="148" t="s">
        <v>90</v>
      </c>
      <c r="P734" s="151"/>
      <c r="Q734" s="152"/>
      <c r="R734" s="151"/>
      <c r="S734" s="148">
        <f t="shared" si="78"/>
      </c>
      <c r="T734" s="148" t="str">
        <f t="shared" si="84"/>
        <v>AP</v>
      </c>
      <c r="U734" s="148" t="str">
        <f t="shared" si="79"/>
        <v>IE</v>
      </c>
      <c r="V734" s="148">
        <f t="shared" si="80"/>
      </c>
      <c r="W734" s="148">
        <f t="shared" si="81"/>
      </c>
      <c r="X734" s="148">
        <f t="shared" si="82"/>
      </c>
      <c r="Y734" s="147"/>
      <c r="Z734" s="175">
        <f t="shared" si="83"/>
      </c>
      <c r="AA734" s="44" t="s">
        <v>2776</v>
      </c>
    </row>
    <row r="735" spans="1:28" ht="114.75">
      <c r="A735" s="20">
        <v>734</v>
      </c>
      <c r="B735" s="13" t="s">
        <v>2453</v>
      </c>
      <c r="C735" s="13" t="s">
        <v>489</v>
      </c>
      <c r="D735" s="17" t="s">
        <v>65</v>
      </c>
      <c r="E735" s="87">
        <v>7</v>
      </c>
      <c r="F735" s="87" t="s">
        <v>97</v>
      </c>
      <c r="G735" s="87">
        <v>120</v>
      </c>
      <c r="H735" s="87">
        <v>40</v>
      </c>
      <c r="I735" s="72" t="s">
        <v>2541</v>
      </c>
      <c r="J735" s="75" t="s">
        <v>2455</v>
      </c>
      <c r="K735" s="44" t="s">
        <v>3111</v>
      </c>
      <c r="L735" s="40" t="s">
        <v>2610</v>
      </c>
      <c r="M735" s="51">
        <v>40561</v>
      </c>
      <c r="N735" s="24" t="s">
        <v>2619</v>
      </c>
      <c r="O735" s="17" t="s">
        <v>90</v>
      </c>
      <c r="P735" s="47"/>
      <c r="Q735" s="48"/>
      <c r="R735" s="47"/>
      <c r="S735" s="20">
        <f t="shared" si="78"/>
      </c>
      <c r="T735" s="20" t="str">
        <f t="shared" si="84"/>
        <v>AP</v>
      </c>
      <c r="U735" s="20" t="str">
        <f t="shared" si="79"/>
        <v>MPM</v>
      </c>
      <c r="V735" s="20">
        <f t="shared" si="80"/>
      </c>
      <c r="W735" s="20">
        <f t="shared" si="81"/>
      </c>
      <c r="X735" s="20">
        <f t="shared" si="82"/>
      </c>
      <c r="Y735" s="52"/>
      <c r="Z735" s="174">
        <f t="shared" si="83"/>
      </c>
      <c r="AA735" s="44" t="s">
        <v>2813</v>
      </c>
      <c r="AB735" s="20" t="s">
        <v>3025</v>
      </c>
    </row>
    <row r="736" spans="1:27" ht="38.25">
      <c r="A736" s="148">
        <v>735</v>
      </c>
      <c r="B736" s="149" t="s">
        <v>2453</v>
      </c>
      <c r="C736" s="149" t="s">
        <v>489</v>
      </c>
      <c r="D736" s="148" t="s">
        <v>65</v>
      </c>
      <c r="E736" s="163">
        <v>7</v>
      </c>
      <c r="F736" s="163" t="s">
        <v>100</v>
      </c>
      <c r="G736" s="163">
        <v>128</v>
      </c>
      <c r="H736" s="109"/>
      <c r="I736" s="108" t="s">
        <v>2542</v>
      </c>
      <c r="J736" s="158" t="s">
        <v>2543</v>
      </c>
      <c r="K736" s="158" t="s">
        <v>2785</v>
      </c>
      <c r="L736" s="146" t="s">
        <v>2610</v>
      </c>
      <c r="M736" s="147">
        <v>40493</v>
      </c>
      <c r="N736" s="150" t="s">
        <v>2616</v>
      </c>
      <c r="O736" s="148" t="s">
        <v>90</v>
      </c>
      <c r="P736" s="151"/>
      <c r="Q736" s="152"/>
      <c r="R736" s="151"/>
      <c r="S736" s="148">
        <f t="shared" si="78"/>
      </c>
      <c r="T736" s="148" t="str">
        <f t="shared" si="84"/>
        <v>AP</v>
      </c>
      <c r="U736" s="148" t="str">
        <f t="shared" si="79"/>
        <v>IE</v>
      </c>
      <c r="V736" s="148">
        <f t="shared" si="80"/>
      </c>
      <c r="W736" s="148">
        <f t="shared" si="81"/>
      </c>
      <c r="X736" s="148">
        <f t="shared" si="82"/>
      </c>
      <c r="Y736" s="147"/>
      <c r="Z736" s="175">
        <f t="shared" si="83"/>
      </c>
      <c r="AA736" s="44" t="s">
        <v>2776</v>
      </c>
    </row>
    <row r="737" spans="1:27" ht="63.75">
      <c r="A737" s="148">
        <v>736</v>
      </c>
      <c r="B737" s="149" t="s">
        <v>2453</v>
      </c>
      <c r="C737" s="149" t="s">
        <v>489</v>
      </c>
      <c r="D737" s="148" t="s">
        <v>65</v>
      </c>
      <c r="E737" s="163">
        <v>7</v>
      </c>
      <c r="F737" s="163" t="s">
        <v>318</v>
      </c>
      <c r="G737" s="163">
        <v>130</v>
      </c>
      <c r="H737" s="163">
        <v>43</v>
      </c>
      <c r="I737" s="108" t="s">
        <v>2544</v>
      </c>
      <c r="J737" s="158" t="s">
        <v>2455</v>
      </c>
      <c r="K737" s="158" t="s">
        <v>2793</v>
      </c>
      <c r="L737" s="146" t="s">
        <v>2610</v>
      </c>
      <c r="M737" s="147">
        <v>40493</v>
      </c>
      <c r="N737" s="150" t="s">
        <v>2616</v>
      </c>
      <c r="O737" s="148" t="s">
        <v>90</v>
      </c>
      <c r="P737" s="151"/>
      <c r="Q737" s="152"/>
      <c r="R737" s="151"/>
      <c r="S737" s="148">
        <f t="shared" si="78"/>
      </c>
      <c r="T737" s="148" t="str">
        <f t="shared" si="84"/>
        <v>AP</v>
      </c>
      <c r="U737" s="148" t="str">
        <f t="shared" si="79"/>
        <v>IE</v>
      </c>
      <c r="V737" s="148">
        <f t="shared" si="80"/>
      </c>
      <c r="W737" s="148">
        <f t="shared" si="81"/>
      </c>
      <c r="X737" s="148">
        <f t="shared" si="82"/>
      </c>
      <c r="Y737" s="147"/>
      <c r="Z737" s="175">
        <f t="shared" si="83"/>
      </c>
      <c r="AA737" s="44" t="s">
        <v>2776</v>
      </c>
    </row>
    <row r="738" spans="1:26" ht="89.25">
      <c r="A738" s="20">
        <v>737</v>
      </c>
      <c r="B738" s="13" t="s">
        <v>2453</v>
      </c>
      <c r="C738" s="13" t="s">
        <v>489</v>
      </c>
      <c r="D738" s="17" t="s">
        <v>65</v>
      </c>
      <c r="E738" s="87">
        <v>7</v>
      </c>
      <c r="F738" s="87" t="s">
        <v>1485</v>
      </c>
      <c r="G738" s="87">
        <v>131</v>
      </c>
      <c r="H738" s="88"/>
      <c r="I738" s="72" t="s">
        <v>2545</v>
      </c>
      <c r="J738" s="75" t="s">
        <v>2546</v>
      </c>
      <c r="K738" s="79"/>
      <c r="L738" s="41" t="s">
        <v>2658</v>
      </c>
      <c r="M738" s="52"/>
      <c r="N738" s="22" t="s">
        <v>3071</v>
      </c>
      <c r="O738" s="17" t="s">
        <v>90</v>
      </c>
      <c r="P738" s="13" t="s">
        <v>2671</v>
      </c>
      <c r="Q738" s="48"/>
      <c r="R738" s="47"/>
      <c r="S738" s="20">
        <f t="shared" si="78"/>
      </c>
      <c r="T738" s="20" t="str">
        <f t="shared" si="84"/>
        <v>wp</v>
      </c>
      <c r="U738" s="20">
        <f t="shared" si="79"/>
      </c>
      <c r="V738" s="20">
        <f t="shared" si="80"/>
      </c>
      <c r="W738" s="20" t="str">
        <f t="shared" si="81"/>
        <v>Time</v>
      </c>
      <c r="X738" s="20">
        <f t="shared" si="82"/>
      </c>
      <c r="Y738" s="52"/>
      <c r="Z738" s="174" t="str">
        <f t="shared" si="83"/>
        <v>Rolfe</v>
      </c>
    </row>
    <row r="739" spans="1:26" ht="51">
      <c r="A739" s="148">
        <v>738</v>
      </c>
      <c r="B739" s="149" t="s">
        <v>2453</v>
      </c>
      <c r="C739" s="149" t="s">
        <v>489</v>
      </c>
      <c r="D739" s="148" t="s">
        <v>65</v>
      </c>
      <c r="E739" s="163">
        <v>7</v>
      </c>
      <c r="F739" s="163" t="s">
        <v>968</v>
      </c>
      <c r="G739" s="163">
        <v>133</v>
      </c>
      <c r="H739" s="163">
        <v>37</v>
      </c>
      <c r="I739" s="108" t="s">
        <v>2547</v>
      </c>
      <c r="J739" s="158" t="s">
        <v>2548</v>
      </c>
      <c r="K739" s="164" t="s">
        <v>2896</v>
      </c>
      <c r="L739" s="146" t="s">
        <v>2610</v>
      </c>
      <c r="M739" s="147">
        <v>40500</v>
      </c>
      <c r="N739" s="150" t="s">
        <v>2619</v>
      </c>
      <c r="O739" s="148" t="s">
        <v>90</v>
      </c>
      <c r="P739" s="151"/>
      <c r="Q739" s="152"/>
      <c r="R739" s="151"/>
      <c r="S739" s="148">
        <f t="shared" si="78"/>
      </c>
      <c r="T739" s="148" t="str">
        <f t="shared" si="84"/>
        <v>AP</v>
      </c>
      <c r="U739" s="148" t="str">
        <f t="shared" si="79"/>
        <v>MPM</v>
      </c>
      <c r="V739" s="148">
        <f t="shared" si="80"/>
      </c>
      <c r="W739" s="148">
        <f t="shared" si="81"/>
      </c>
      <c r="X739" s="148">
        <f t="shared" si="82"/>
      </c>
      <c r="Y739" s="147"/>
      <c r="Z739" s="175">
        <f t="shared" si="83"/>
      </c>
    </row>
    <row r="740" spans="1:26" ht="38.25">
      <c r="A740" s="20">
        <v>739</v>
      </c>
      <c r="B740" s="13" t="s">
        <v>2453</v>
      </c>
      <c r="C740" s="13" t="s">
        <v>489</v>
      </c>
      <c r="D740" s="17" t="s">
        <v>65</v>
      </c>
      <c r="E740" s="87">
        <v>7</v>
      </c>
      <c r="F740" s="87" t="s">
        <v>194</v>
      </c>
      <c r="G740" s="87">
        <v>134</v>
      </c>
      <c r="H740" s="87">
        <v>17</v>
      </c>
      <c r="I740" s="72" t="s">
        <v>2549</v>
      </c>
      <c r="J740" s="75" t="s">
        <v>2550</v>
      </c>
      <c r="K740" s="79"/>
      <c r="L740" s="41" t="s">
        <v>2658</v>
      </c>
      <c r="M740" s="52"/>
      <c r="N740" s="22" t="s">
        <v>3071</v>
      </c>
      <c r="O740" s="17" t="s">
        <v>90</v>
      </c>
      <c r="P740" s="13" t="s">
        <v>2671</v>
      </c>
      <c r="Q740" s="48"/>
      <c r="R740" s="47"/>
      <c r="S740" s="20">
        <f t="shared" si="78"/>
      </c>
      <c r="T740" s="20" t="str">
        <f t="shared" si="84"/>
        <v>wp</v>
      </c>
      <c r="U740" s="20">
        <f t="shared" si="79"/>
      </c>
      <c r="V740" s="20">
        <f t="shared" si="80"/>
      </c>
      <c r="W740" s="20" t="str">
        <f t="shared" si="81"/>
        <v>Time</v>
      </c>
      <c r="X740" s="20">
        <f t="shared" si="82"/>
      </c>
      <c r="Y740" s="52"/>
      <c r="Z740" s="174" t="str">
        <f t="shared" si="83"/>
        <v>Rolfe</v>
      </c>
    </row>
    <row r="741" spans="1:26" ht="63.75">
      <c r="A741" s="20">
        <v>740</v>
      </c>
      <c r="B741" s="13" t="s">
        <v>2453</v>
      </c>
      <c r="C741" s="13" t="s">
        <v>489</v>
      </c>
      <c r="D741" s="17" t="s">
        <v>65</v>
      </c>
      <c r="E741" s="87">
        <v>7</v>
      </c>
      <c r="F741" s="87" t="s">
        <v>332</v>
      </c>
      <c r="G741" s="87">
        <v>138</v>
      </c>
      <c r="H741" s="88"/>
      <c r="I741" s="72" t="s">
        <v>2551</v>
      </c>
      <c r="J741" s="75" t="s">
        <v>2552</v>
      </c>
      <c r="K741" s="79"/>
      <c r="L741" s="41" t="s">
        <v>2658</v>
      </c>
      <c r="M741" s="52"/>
      <c r="N741" s="22" t="s">
        <v>3066</v>
      </c>
      <c r="O741" s="17" t="s">
        <v>90</v>
      </c>
      <c r="P741" s="13" t="s">
        <v>3067</v>
      </c>
      <c r="Q741" s="48"/>
      <c r="R741" s="47"/>
      <c r="S741" s="20">
        <f t="shared" si="78"/>
      </c>
      <c r="T741" s="20" t="str">
        <f t="shared" si="84"/>
        <v>wp</v>
      </c>
      <c r="U741" s="20">
        <f t="shared" si="79"/>
      </c>
      <c r="V741" s="20">
        <f t="shared" si="80"/>
      </c>
      <c r="W741" s="20" t="str">
        <f t="shared" si="81"/>
        <v>PICS</v>
      </c>
      <c r="X741" s="20">
        <f t="shared" si="82"/>
      </c>
      <c r="Y741" s="52"/>
      <c r="Z741" s="174" t="str">
        <f t="shared" si="83"/>
        <v>Shah</v>
      </c>
    </row>
    <row r="742" spans="1:26" ht="51">
      <c r="A742" s="20">
        <v>741</v>
      </c>
      <c r="B742" s="14" t="s">
        <v>1221</v>
      </c>
      <c r="C742" s="14" t="s">
        <v>438</v>
      </c>
      <c r="D742" s="20" t="s">
        <v>65</v>
      </c>
      <c r="E742" s="20">
        <v>5</v>
      </c>
      <c r="F742" s="20">
        <v>5.1</v>
      </c>
      <c r="G742" s="20">
        <v>7</v>
      </c>
      <c r="H742" s="20">
        <v>9</v>
      </c>
      <c r="I742" s="14" t="s">
        <v>1222</v>
      </c>
      <c r="J742" s="14" t="s">
        <v>1223</v>
      </c>
      <c r="K742" s="13" t="s">
        <v>3035</v>
      </c>
      <c r="L742" s="40" t="s">
        <v>2610</v>
      </c>
      <c r="M742" s="51">
        <v>40561</v>
      </c>
      <c r="N742" s="24" t="s">
        <v>2621</v>
      </c>
      <c r="O742" s="20" t="s">
        <v>421</v>
      </c>
      <c r="P742" s="47" t="s">
        <v>2651</v>
      </c>
      <c r="S742" s="20">
        <f t="shared" si="78"/>
      </c>
      <c r="T742" s="20" t="str">
        <f t="shared" si="84"/>
        <v>AP</v>
      </c>
      <c r="U742" s="20" t="str">
        <f t="shared" si="79"/>
        <v>Easy</v>
      </c>
      <c r="V742" s="20">
        <f t="shared" si="80"/>
      </c>
      <c r="W742" s="20">
        <f t="shared" si="81"/>
      </c>
      <c r="X742" s="20">
        <f t="shared" si="82"/>
      </c>
      <c r="Z742" s="174">
        <f t="shared" si="83"/>
      </c>
    </row>
    <row r="743" spans="1:26" ht="89.25">
      <c r="A743" s="20">
        <v>742</v>
      </c>
      <c r="B743" s="14" t="s">
        <v>1221</v>
      </c>
      <c r="C743" s="14" t="s">
        <v>438</v>
      </c>
      <c r="D743" s="20" t="s">
        <v>65</v>
      </c>
      <c r="E743" s="20">
        <v>5</v>
      </c>
      <c r="F743" s="20" t="s">
        <v>91</v>
      </c>
      <c r="G743" s="20">
        <v>8</v>
      </c>
      <c r="H743" s="20">
        <v>1</v>
      </c>
      <c r="I743" s="14" t="s">
        <v>1224</v>
      </c>
      <c r="J743" s="14" t="s">
        <v>1225</v>
      </c>
      <c r="K743" s="13" t="s">
        <v>3036</v>
      </c>
      <c r="L743" s="40" t="s">
        <v>2610</v>
      </c>
      <c r="M743" s="51">
        <v>40561</v>
      </c>
      <c r="N743" s="24" t="s">
        <v>2621</v>
      </c>
      <c r="O743" s="20" t="s">
        <v>421</v>
      </c>
      <c r="P743" s="44" t="s">
        <v>2652</v>
      </c>
      <c r="S743" s="20">
        <f t="shared" si="78"/>
      </c>
      <c r="T743" s="20" t="str">
        <f t="shared" si="84"/>
        <v>AP</v>
      </c>
      <c r="U743" s="20" t="str">
        <f t="shared" si="79"/>
        <v>Easy</v>
      </c>
      <c r="V743" s="20">
        <f t="shared" si="80"/>
      </c>
      <c r="W743" s="20">
        <f t="shared" si="81"/>
      </c>
      <c r="X743" s="20">
        <f t="shared" si="82"/>
      </c>
      <c r="Y743" s="51">
        <v>40491</v>
      </c>
      <c r="Z743" s="174">
        <f t="shared" si="83"/>
      </c>
    </row>
    <row r="744" spans="1:28" ht="38.25">
      <c r="A744" s="160">
        <v>743</v>
      </c>
      <c r="B744" s="164" t="s">
        <v>1221</v>
      </c>
      <c r="C744" s="164" t="s">
        <v>438</v>
      </c>
      <c r="D744" s="160" t="s">
        <v>66</v>
      </c>
      <c r="E744" s="160">
        <v>5</v>
      </c>
      <c r="F744" s="160" t="s">
        <v>91</v>
      </c>
      <c r="G744" s="160">
        <v>8</v>
      </c>
      <c r="H744" s="160">
        <v>17</v>
      </c>
      <c r="I744" s="164" t="s">
        <v>1226</v>
      </c>
      <c r="J744" s="164" t="s">
        <v>1227</v>
      </c>
      <c r="K744" s="164" t="s">
        <v>2995</v>
      </c>
      <c r="L744" s="105" t="s">
        <v>2610</v>
      </c>
      <c r="M744" s="102">
        <v>40550</v>
      </c>
      <c r="N744" s="94"/>
      <c r="O744" s="160" t="s">
        <v>421</v>
      </c>
      <c r="P744" s="98"/>
      <c r="Q744" s="103"/>
      <c r="R744" s="98"/>
      <c r="S744" s="160" t="str">
        <f t="shared" si="78"/>
        <v>AP</v>
      </c>
      <c r="T744" s="160">
        <f t="shared" si="84"/>
      </c>
      <c r="U744" s="160">
        <f t="shared" si="79"/>
      </c>
      <c r="V744" s="160">
        <f t="shared" si="80"/>
      </c>
      <c r="W744" s="160">
        <f t="shared" si="81"/>
      </c>
      <c r="X744" s="160">
        <f t="shared" si="82"/>
      </c>
      <c r="Y744" s="103"/>
      <c r="Z744" s="175">
        <f t="shared" si="83"/>
      </c>
      <c r="AA744" s="49"/>
      <c r="AB744" s="67"/>
    </row>
    <row r="745" spans="1:26" ht="76.5">
      <c r="A745" s="148">
        <v>744</v>
      </c>
      <c r="B745" s="149" t="s">
        <v>1221</v>
      </c>
      <c r="C745" s="149" t="s">
        <v>438</v>
      </c>
      <c r="D745" s="148" t="s">
        <v>65</v>
      </c>
      <c r="E745" s="148">
        <v>5</v>
      </c>
      <c r="F745" s="148" t="s">
        <v>91</v>
      </c>
      <c r="G745" s="148">
        <v>8</v>
      </c>
      <c r="H745" s="148">
        <v>17</v>
      </c>
      <c r="I745" s="149" t="s">
        <v>1228</v>
      </c>
      <c r="J745" s="149" t="s">
        <v>1229</v>
      </c>
      <c r="K745" s="149" t="s">
        <v>2706</v>
      </c>
      <c r="L745" s="146" t="s">
        <v>2610</v>
      </c>
      <c r="M745" s="116">
        <v>40490</v>
      </c>
      <c r="N745" s="150" t="s">
        <v>2621</v>
      </c>
      <c r="O745" s="148" t="s">
        <v>421</v>
      </c>
      <c r="P745" s="151"/>
      <c r="Q745" s="152"/>
      <c r="R745" s="151"/>
      <c r="S745" s="148">
        <f t="shared" si="78"/>
      </c>
      <c r="T745" s="148" t="str">
        <f t="shared" si="84"/>
        <v>AP</v>
      </c>
      <c r="U745" s="148" t="str">
        <f t="shared" si="79"/>
        <v>Easy</v>
      </c>
      <c r="V745" s="148">
        <f t="shared" si="80"/>
      </c>
      <c r="W745" s="148">
        <f t="shared" si="81"/>
      </c>
      <c r="X745" s="148">
        <f t="shared" si="82"/>
      </c>
      <c r="Y745" s="147"/>
      <c r="Z745" s="175">
        <f t="shared" si="83"/>
      </c>
    </row>
    <row r="746" spans="1:26" ht="38.25">
      <c r="A746" s="148">
        <v>745</v>
      </c>
      <c r="B746" s="149" t="s">
        <v>1221</v>
      </c>
      <c r="C746" s="149" t="s">
        <v>438</v>
      </c>
      <c r="D746" s="148" t="s">
        <v>66</v>
      </c>
      <c r="E746" s="148">
        <v>5</v>
      </c>
      <c r="F746" s="148" t="s">
        <v>91</v>
      </c>
      <c r="G746" s="148">
        <v>8</v>
      </c>
      <c r="H746" s="148">
        <v>19</v>
      </c>
      <c r="I746" s="149" t="s">
        <v>1230</v>
      </c>
      <c r="J746" s="149" t="s">
        <v>1227</v>
      </c>
      <c r="K746" s="164" t="s">
        <v>2684</v>
      </c>
      <c r="L746" s="146" t="s">
        <v>2649</v>
      </c>
      <c r="M746" s="147">
        <v>40491</v>
      </c>
      <c r="N746" s="150"/>
      <c r="O746" s="148" t="s">
        <v>421</v>
      </c>
      <c r="P746" s="151"/>
      <c r="Q746" s="152"/>
      <c r="R746" s="151"/>
      <c r="S746" s="148" t="str">
        <f t="shared" si="78"/>
        <v>A</v>
      </c>
      <c r="T746" s="148">
        <f t="shared" si="84"/>
      </c>
      <c r="U746" s="148">
        <f t="shared" si="79"/>
      </c>
      <c r="V746" s="148">
        <f t="shared" si="80"/>
      </c>
      <c r="W746" s="148">
        <f t="shared" si="81"/>
      </c>
      <c r="X746" s="148">
        <f t="shared" si="82"/>
      </c>
      <c r="Y746" s="152"/>
      <c r="Z746" s="175">
        <f t="shared" si="83"/>
      </c>
    </row>
    <row r="747" spans="1:26" ht="38.25">
      <c r="A747" s="148">
        <v>746</v>
      </c>
      <c r="B747" s="149" t="s">
        <v>1221</v>
      </c>
      <c r="C747" s="149" t="s">
        <v>438</v>
      </c>
      <c r="D747" s="148" t="s">
        <v>66</v>
      </c>
      <c r="E747" s="148">
        <v>5</v>
      </c>
      <c r="F747" s="148" t="s">
        <v>1231</v>
      </c>
      <c r="G747" s="148">
        <v>11</v>
      </c>
      <c r="H747" s="148">
        <v>30</v>
      </c>
      <c r="I747" s="149" t="s">
        <v>1232</v>
      </c>
      <c r="J747" s="149" t="s">
        <v>1233</v>
      </c>
      <c r="K747" s="149" t="s">
        <v>2679</v>
      </c>
      <c r="L747" s="146" t="s">
        <v>2610</v>
      </c>
      <c r="M747" s="147">
        <v>40490</v>
      </c>
      <c r="N747" s="150"/>
      <c r="O747" s="148" t="s">
        <v>421</v>
      </c>
      <c r="P747" s="151"/>
      <c r="Q747" s="152"/>
      <c r="R747" s="151"/>
      <c r="S747" s="148" t="str">
        <f t="shared" si="78"/>
        <v>AP</v>
      </c>
      <c r="T747" s="148">
        <f t="shared" si="84"/>
      </c>
      <c r="U747" s="148">
        <f t="shared" si="79"/>
      </c>
      <c r="V747" s="148">
        <f t="shared" si="80"/>
      </c>
      <c r="W747" s="148">
        <f t="shared" si="81"/>
      </c>
      <c r="X747" s="148">
        <f t="shared" si="82"/>
      </c>
      <c r="Y747" s="152"/>
      <c r="Z747" s="175">
        <f t="shared" si="83"/>
      </c>
    </row>
    <row r="748" spans="1:26" ht="102">
      <c r="A748" s="148">
        <v>747</v>
      </c>
      <c r="B748" s="149" t="s">
        <v>1221</v>
      </c>
      <c r="C748" s="149" t="s">
        <v>438</v>
      </c>
      <c r="D748" s="148" t="s">
        <v>65</v>
      </c>
      <c r="E748" s="148">
        <v>6</v>
      </c>
      <c r="F748" s="148" t="s">
        <v>109</v>
      </c>
      <c r="G748" s="148">
        <v>13</v>
      </c>
      <c r="H748" s="148">
        <v>25</v>
      </c>
      <c r="I748" s="149" t="s">
        <v>1234</v>
      </c>
      <c r="J748" s="149" t="s">
        <v>1235</v>
      </c>
      <c r="K748" s="149" t="s">
        <v>2684</v>
      </c>
      <c r="L748" s="146" t="s">
        <v>2649</v>
      </c>
      <c r="M748" s="147">
        <v>40491</v>
      </c>
      <c r="N748" s="150" t="s">
        <v>2621</v>
      </c>
      <c r="O748" s="148" t="s">
        <v>421</v>
      </c>
      <c r="P748" s="151"/>
      <c r="Q748" s="152"/>
      <c r="R748" s="151"/>
      <c r="S748" s="148">
        <f t="shared" si="78"/>
      </c>
      <c r="T748" s="148" t="str">
        <f t="shared" si="84"/>
        <v>A</v>
      </c>
      <c r="U748" s="148" t="str">
        <f t="shared" si="79"/>
        <v>Easy</v>
      </c>
      <c r="V748" s="148">
        <f t="shared" si="80"/>
      </c>
      <c r="W748" s="148">
        <f t="shared" si="81"/>
      </c>
      <c r="X748" s="148">
        <f t="shared" si="82"/>
      </c>
      <c r="Y748" s="147"/>
      <c r="Z748" s="175">
        <f t="shared" si="83"/>
      </c>
    </row>
    <row r="749" spans="1:26" ht="89.25">
      <c r="A749" s="148">
        <v>748</v>
      </c>
      <c r="B749" s="149" t="s">
        <v>1221</v>
      </c>
      <c r="C749" s="149" t="s">
        <v>438</v>
      </c>
      <c r="D749" s="148" t="s">
        <v>66</v>
      </c>
      <c r="E749" s="148">
        <v>6</v>
      </c>
      <c r="F749" s="148" t="s">
        <v>109</v>
      </c>
      <c r="G749" s="148">
        <v>15</v>
      </c>
      <c r="H749" s="148">
        <v>25</v>
      </c>
      <c r="I749" s="149" t="s">
        <v>1236</v>
      </c>
      <c r="J749" s="149" t="s">
        <v>1237</v>
      </c>
      <c r="K749" s="164" t="s">
        <v>2697</v>
      </c>
      <c r="L749" s="146" t="s">
        <v>2610</v>
      </c>
      <c r="M749" s="147">
        <v>40492</v>
      </c>
      <c r="N749" s="150"/>
      <c r="O749" s="148" t="s">
        <v>421</v>
      </c>
      <c r="P749" s="151"/>
      <c r="Q749" s="152"/>
      <c r="R749" s="151"/>
      <c r="S749" s="148" t="str">
        <f t="shared" si="78"/>
        <v>AP</v>
      </c>
      <c r="T749" s="148">
        <f t="shared" si="84"/>
      </c>
      <c r="U749" s="148">
        <f t="shared" si="79"/>
      </c>
      <c r="V749" s="148">
        <f t="shared" si="80"/>
      </c>
      <c r="W749" s="148">
        <f t="shared" si="81"/>
      </c>
      <c r="X749" s="148">
        <f t="shared" si="82"/>
      </c>
      <c r="Y749" s="152"/>
      <c r="Z749" s="175">
        <f t="shared" si="83"/>
      </c>
    </row>
    <row r="750" spans="1:26" ht="25.5">
      <c r="A750" s="148">
        <v>749</v>
      </c>
      <c r="B750" s="149" t="s">
        <v>1221</v>
      </c>
      <c r="C750" s="149" t="s">
        <v>438</v>
      </c>
      <c r="D750" s="148" t="s">
        <v>66</v>
      </c>
      <c r="E750" s="148">
        <v>6</v>
      </c>
      <c r="F750" s="148" t="s">
        <v>133</v>
      </c>
      <c r="G750" s="148">
        <v>16</v>
      </c>
      <c r="H750" s="148">
        <v>9</v>
      </c>
      <c r="I750" s="149" t="s">
        <v>1238</v>
      </c>
      <c r="J750" s="149" t="s">
        <v>1227</v>
      </c>
      <c r="K750" s="164" t="s">
        <v>2899</v>
      </c>
      <c r="L750" s="146" t="s">
        <v>2610</v>
      </c>
      <c r="M750" s="147">
        <v>40504</v>
      </c>
      <c r="N750" s="150"/>
      <c r="O750" s="148" t="s">
        <v>421</v>
      </c>
      <c r="P750" s="151"/>
      <c r="Q750" s="152"/>
      <c r="R750" s="151"/>
      <c r="S750" s="148" t="str">
        <f t="shared" si="78"/>
        <v>AP</v>
      </c>
      <c r="T750" s="148">
        <f t="shared" si="84"/>
      </c>
      <c r="U750" s="148">
        <f t="shared" si="79"/>
      </c>
      <c r="V750" s="148">
        <f t="shared" si="80"/>
      </c>
      <c r="W750" s="148">
        <f t="shared" si="81"/>
      </c>
      <c r="X750" s="148">
        <f t="shared" si="82"/>
      </c>
      <c r="Y750" s="152"/>
      <c r="Z750" s="175">
        <f t="shared" si="83"/>
      </c>
    </row>
    <row r="751" spans="1:26" ht="51">
      <c r="A751" s="148">
        <v>750</v>
      </c>
      <c r="B751" s="149" t="s">
        <v>1221</v>
      </c>
      <c r="C751" s="149" t="s">
        <v>438</v>
      </c>
      <c r="D751" s="148" t="s">
        <v>66</v>
      </c>
      <c r="E751" s="148">
        <v>6</v>
      </c>
      <c r="F751" s="148" t="s">
        <v>133</v>
      </c>
      <c r="G751" s="148">
        <v>16</v>
      </c>
      <c r="H751" s="148">
        <v>12</v>
      </c>
      <c r="I751" s="149" t="s">
        <v>1239</v>
      </c>
      <c r="J751" s="149" t="s">
        <v>1227</v>
      </c>
      <c r="K751" s="164" t="s">
        <v>2900</v>
      </c>
      <c r="L751" s="146" t="s">
        <v>2610</v>
      </c>
      <c r="M751" s="147">
        <v>40504</v>
      </c>
      <c r="N751" s="150"/>
      <c r="O751" s="148" t="s">
        <v>421</v>
      </c>
      <c r="P751" s="151"/>
      <c r="Q751" s="152"/>
      <c r="R751" s="151"/>
      <c r="S751" s="148" t="str">
        <f t="shared" si="78"/>
        <v>AP</v>
      </c>
      <c r="T751" s="148">
        <f t="shared" si="84"/>
      </c>
      <c r="U751" s="148">
        <f t="shared" si="79"/>
      </c>
      <c r="V751" s="148">
        <f t="shared" si="80"/>
      </c>
      <c r="W751" s="148">
        <f t="shared" si="81"/>
      </c>
      <c r="X751" s="148">
        <f t="shared" si="82"/>
      </c>
      <c r="Y751" s="152"/>
      <c r="Z751" s="175">
        <f t="shared" si="83"/>
      </c>
    </row>
    <row r="752" spans="1:26" ht="38.25">
      <c r="A752" s="148">
        <v>751</v>
      </c>
      <c r="B752" s="149" t="s">
        <v>1221</v>
      </c>
      <c r="C752" s="149" t="s">
        <v>438</v>
      </c>
      <c r="D752" s="148" t="s">
        <v>66</v>
      </c>
      <c r="E752" s="148">
        <v>6</v>
      </c>
      <c r="F752" s="148" t="s">
        <v>133</v>
      </c>
      <c r="G752" s="148">
        <v>16</v>
      </c>
      <c r="H752" s="148">
        <v>17</v>
      </c>
      <c r="I752" s="149" t="s">
        <v>1240</v>
      </c>
      <c r="J752" s="149" t="s">
        <v>1241</v>
      </c>
      <c r="K752" s="164" t="s">
        <v>2799</v>
      </c>
      <c r="L752" s="146" t="s">
        <v>2610</v>
      </c>
      <c r="M752" s="147">
        <v>40492</v>
      </c>
      <c r="N752" s="150"/>
      <c r="O752" s="148" t="s">
        <v>421</v>
      </c>
      <c r="P752" s="151"/>
      <c r="Q752" s="152"/>
      <c r="R752" s="151"/>
      <c r="S752" s="148" t="str">
        <f t="shared" si="78"/>
        <v>AP</v>
      </c>
      <c r="T752" s="148">
        <f t="shared" si="84"/>
      </c>
      <c r="U752" s="148">
        <f t="shared" si="79"/>
      </c>
      <c r="V752" s="148">
        <f t="shared" si="80"/>
      </c>
      <c r="W752" s="148">
        <f t="shared" si="81"/>
      </c>
      <c r="X752" s="148">
        <f t="shared" si="82"/>
      </c>
      <c r="Y752" s="152"/>
      <c r="Z752" s="175">
        <f t="shared" si="83"/>
      </c>
    </row>
    <row r="753" spans="1:26" ht="51">
      <c r="A753" s="20">
        <v>752</v>
      </c>
      <c r="B753" s="14" t="s">
        <v>1221</v>
      </c>
      <c r="C753" s="14" t="s">
        <v>438</v>
      </c>
      <c r="D753" s="20" t="s">
        <v>66</v>
      </c>
      <c r="E753" s="20">
        <v>6</v>
      </c>
      <c r="F753" s="20" t="s">
        <v>133</v>
      </c>
      <c r="G753" s="20">
        <v>16</v>
      </c>
      <c r="H753" s="20">
        <v>19</v>
      </c>
      <c r="I753" s="14" t="s">
        <v>1242</v>
      </c>
      <c r="J753" s="14" t="s">
        <v>1227</v>
      </c>
      <c r="K753" s="21" t="s">
        <v>2901</v>
      </c>
      <c r="N753" s="24"/>
      <c r="O753" s="20" t="s">
        <v>421</v>
      </c>
      <c r="P753" s="44"/>
      <c r="S753" s="20">
        <f t="shared" si="78"/>
        <v>0</v>
      </c>
      <c r="T753" s="20">
        <f t="shared" si="84"/>
      </c>
      <c r="U753" s="20">
        <f t="shared" si="79"/>
      </c>
      <c r="V753" s="20">
        <f t="shared" si="80"/>
      </c>
      <c r="W753" s="20">
        <f t="shared" si="81"/>
      </c>
      <c r="X753" s="20">
        <f t="shared" si="82"/>
      </c>
      <c r="Y753" s="45"/>
      <c r="Z753" s="174">
        <f t="shared" si="83"/>
      </c>
    </row>
    <row r="754" spans="1:26" ht="63.75">
      <c r="A754" s="20">
        <v>753</v>
      </c>
      <c r="B754" s="14" t="s">
        <v>1221</v>
      </c>
      <c r="C754" s="14" t="s">
        <v>438</v>
      </c>
      <c r="D754" s="20" t="s">
        <v>66</v>
      </c>
      <c r="E754" s="20">
        <v>6</v>
      </c>
      <c r="F754" s="20" t="s">
        <v>133</v>
      </c>
      <c r="G754" s="20">
        <v>16</v>
      </c>
      <c r="H754" s="20">
        <v>19</v>
      </c>
      <c r="I754" s="14" t="s">
        <v>1243</v>
      </c>
      <c r="J754" s="14" t="s">
        <v>1244</v>
      </c>
      <c r="K754" s="21" t="s">
        <v>2901</v>
      </c>
      <c r="N754" s="24"/>
      <c r="O754" s="20" t="s">
        <v>421</v>
      </c>
      <c r="P754" s="44"/>
      <c r="S754" s="20">
        <f t="shared" si="78"/>
        <v>0</v>
      </c>
      <c r="T754" s="20">
        <f t="shared" si="84"/>
      </c>
      <c r="U754" s="20">
        <f t="shared" si="79"/>
      </c>
      <c r="V754" s="20">
        <f t="shared" si="80"/>
      </c>
      <c r="W754" s="20">
        <f t="shared" si="81"/>
      </c>
      <c r="X754" s="20">
        <f t="shared" si="82"/>
      </c>
      <c r="Y754" s="45"/>
      <c r="Z754" s="174">
        <f t="shared" si="83"/>
      </c>
    </row>
    <row r="755" spans="1:28" s="125" customFormat="1" ht="51">
      <c r="A755" s="148">
        <v>754</v>
      </c>
      <c r="B755" s="149" t="s">
        <v>1221</v>
      </c>
      <c r="C755" s="149" t="s">
        <v>438</v>
      </c>
      <c r="D755" s="148" t="s">
        <v>65</v>
      </c>
      <c r="E755" s="148">
        <v>6</v>
      </c>
      <c r="F755" s="148" t="s">
        <v>133</v>
      </c>
      <c r="G755" s="148">
        <v>16</v>
      </c>
      <c r="H755" s="148">
        <v>19</v>
      </c>
      <c r="I755" s="149" t="s">
        <v>1245</v>
      </c>
      <c r="J755" s="149" t="s">
        <v>1246</v>
      </c>
      <c r="K755" s="149" t="s">
        <v>2684</v>
      </c>
      <c r="L755" s="146" t="s">
        <v>2649</v>
      </c>
      <c r="M755" s="147">
        <v>40491</v>
      </c>
      <c r="N755" s="150" t="s">
        <v>2621</v>
      </c>
      <c r="O755" s="148" t="s">
        <v>421</v>
      </c>
      <c r="P755" s="151"/>
      <c r="Q755" s="152"/>
      <c r="R755" s="151"/>
      <c r="S755" s="148">
        <f t="shared" si="78"/>
      </c>
      <c r="T755" s="148" t="str">
        <f t="shared" si="84"/>
        <v>A</v>
      </c>
      <c r="U755" s="148" t="str">
        <f t="shared" si="79"/>
        <v>Easy</v>
      </c>
      <c r="V755" s="148">
        <f t="shared" si="80"/>
      </c>
      <c r="W755" s="148">
        <f t="shared" si="81"/>
      </c>
      <c r="X755" s="148">
        <f t="shared" si="82"/>
      </c>
      <c r="Y755" s="147"/>
      <c r="Z755" s="175">
        <f t="shared" si="83"/>
      </c>
      <c r="AA755" s="44"/>
      <c r="AB755" s="20"/>
    </row>
    <row r="756" spans="1:26" ht="63.75">
      <c r="A756" s="148">
        <v>755</v>
      </c>
      <c r="B756" s="149" t="s">
        <v>1221</v>
      </c>
      <c r="C756" s="149" t="s">
        <v>438</v>
      </c>
      <c r="D756" s="148" t="s">
        <v>66</v>
      </c>
      <c r="E756" s="148">
        <v>6</v>
      </c>
      <c r="F756" s="148" t="s">
        <v>495</v>
      </c>
      <c r="G756" s="148">
        <v>16</v>
      </c>
      <c r="H756" s="148">
        <v>33</v>
      </c>
      <c r="I756" s="149" t="s">
        <v>1247</v>
      </c>
      <c r="J756" s="149" t="s">
        <v>1248</v>
      </c>
      <c r="K756" s="164" t="s">
        <v>2801</v>
      </c>
      <c r="L756" s="146" t="s">
        <v>2649</v>
      </c>
      <c r="M756" s="147">
        <v>40492</v>
      </c>
      <c r="N756" s="150"/>
      <c r="O756" s="148" t="s">
        <v>421</v>
      </c>
      <c r="P756" s="151"/>
      <c r="Q756" s="152"/>
      <c r="R756" s="151"/>
      <c r="S756" s="148" t="str">
        <f t="shared" si="78"/>
        <v>A</v>
      </c>
      <c r="T756" s="148">
        <f t="shared" si="84"/>
      </c>
      <c r="U756" s="148">
        <f t="shared" si="79"/>
      </c>
      <c r="V756" s="148">
        <f t="shared" si="80"/>
      </c>
      <c r="W756" s="148">
        <f t="shared" si="81"/>
      </c>
      <c r="X756" s="148">
        <f t="shared" si="82"/>
      </c>
      <c r="Y756" s="152"/>
      <c r="Z756" s="175">
        <f t="shared" si="83"/>
      </c>
    </row>
    <row r="757" spans="1:26" ht="51">
      <c r="A757" s="148">
        <v>756</v>
      </c>
      <c r="B757" s="149" t="s">
        <v>1221</v>
      </c>
      <c r="C757" s="149" t="s">
        <v>438</v>
      </c>
      <c r="D757" s="148" t="s">
        <v>66</v>
      </c>
      <c r="E757" s="148">
        <v>6</v>
      </c>
      <c r="F757" s="148" t="s">
        <v>495</v>
      </c>
      <c r="G757" s="148">
        <v>16</v>
      </c>
      <c r="H757" s="148">
        <v>33</v>
      </c>
      <c r="I757" s="149" t="s">
        <v>1249</v>
      </c>
      <c r="J757" s="149" t="s">
        <v>1250</v>
      </c>
      <c r="K757" s="164" t="s">
        <v>2684</v>
      </c>
      <c r="L757" s="146" t="s">
        <v>2649</v>
      </c>
      <c r="M757" s="147">
        <v>40492</v>
      </c>
      <c r="N757" s="150"/>
      <c r="O757" s="148" t="s">
        <v>421</v>
      </c>
      <c r="P757" s="151"/>
      <c r="Q757" s="152"/>
      <c r="R757" s="151"/>
      <c r="S757" s="148" t="str">
        <f t="shared" si="78"/>
        <v>A</v>
      </c>
      <c r="T757" s="148">
        <f t="shared" si="84"/>
      </c>
      <c r="U757" s="148">
        <f t="shared" si="79"/>
      </c>
      <c r="V757" s="148">
        <f t="shared" si="80"/>
      </c>
      <c r="W757" s="148">
        <f t="shared" si="81"/>
      </c>
      <c r="X757" s="148">
        <f t="shared" si="82"/>
      </c>
      <c r="Y757" s="152"/>
      <c r="Z757" s="175">
        <f t="shared" si="83"/>
      </c>
    </row>
    <row r="758" spans="1:26" ht="89.25">
      <c r="A758" s="148">
        <v>757</v>
      </c>
      <c r="B758" s="149" t="s">
        <v>1221</v>
      </c>
      <c r="C758" s="149" t="s">
        <v>438</v>
      </c>
      <c r="D758" s="148" t="s">
        <v>66</v>
      </c>
      <c r="E758" s="148">
        <v>6</v>
      </c>
      <c r="F758" s="148" t="s">
        <v>674</v>
      </c>
      <c r="G758" s="148">
        <v>17</v>
      </c>
      <c r="H758" s="148">
        <v>33</v>
      </c>
      <c r="I758" s="149" t="s">
        <v>1251</v>
      </c>
      <c r="J758" s="149" t="s">
        <v>1227</v>
      </c>
      <c r="K758" s="164" t="s">
        <v>2684</v>
      </c>
      <c r="L758" s="146" t="s">
        <v>2649</v>
      </c>
      <c r="M758" s="147">
        <v>40504</v>
      </c>
      <c r="N758" s="150"/>
      <c r="O758" s="148" t="s">
        <v>421</v>
      </c>
      <c r="P758" s="151"/>
      <c r="Q758" s="152"/>
      <c r="R758" s="151"/>
      <c r="S758" s="148" t="str">
        <f t="shared" si="78"/>
        <v>A</v>
      </c>
      <c r="T758" s="148">
        <f t="shared" si="84"/>
      </c>
      <c r="U758" s="148">
        <f t="shared" si="79"/>
      </c>
      <c r="V758" s="148">
        <f t="shared" si="80"/>
      </c>
      <c r="W758" s="148">
        <f t="shared" si="81"/>
      </c>
      <c r="X758" s="148">
        <f t="shared" si="82"/>
      </c>
      <c r="Y758" s="152"/>
      <c r="Z758" s="175">
        <f t="shared" si="83"/>
      </c>
    </row>
    <row r="759" spans="1:26" ht="63.75">
      <c r="A759" s="148">
        <v>758</v>
      </c>
      <c r="B759" s="149" t="s">
        <v>1221</v>
      </c>
      <c r="C759" s="149" t="s">
        <v>438</v>
      </c>
      <c r="D759" s="148" t="s">
        <v>65</v>
      </c>
      <c r="E759" s="148">
        <v>6</v>
      </c>
      <c r="F759" s="148" t="s">
        <v>674</v>
      </c>
      <c r="G759" s="148">
        <v>17</v>
      </c>
      <c r="H759" s="148">
        <v>33</v>
      </c>
      <c r="I759" s="149" t="s">
        <v>1252</v>
      </c>
      <c r="J759" s="149" t="s">
        <v>1227</v>
      </c>
      <c r="K759" s="149" t="s">
        <v>2684</v>
      </c>
      <c r="L759" s="146" t="s">
        <v>2649</v>
      </c>
      <c r="M759" s="147">
        <v>40491</v>
      </c>
      <c r="N759" s="150" t="s">
        <v>2621</v>
      </c>
      <c r="O759" s="148" t="s">
        <v>421</v>
      </c>
      <c r="P759" s="151"/>
      <c r="Q759" s="152"/>
      <c r="R759" s="151"/>
      <c r="S759" s="148">
        <f aca="true" t="shared" si="85" ref="S759:S822">IF(D759="E",L759,"")</f>
      </c>
      <c r="T759" s="148" t="str">
        <f t="shared" si="84"/>
        <v>A</v>
      </c>
      <c r="U759" s="148" t="str">
        <f t="shared" si="79"/>
        <v>Easy</v>
      </c>
      <c r="V759" s="148">
        <f t="shared" si="80"/>
      </c>
      <c r="W759" s="148">
        <f t="shared" si="81"/>
      </c>
      <c r="X759" s="148">
        <f t="shared" si="82"/>
      </c>
      <c r="Y759" s="147"/>
      <c r="Z759" s="175">
        <f t="shared" si="83"/>
      </c>
    </row>
    <row r="760" spans="1:26" ht="89.25">
      <c r="A760" s="148">
        <v>759</v>
      </c>
      <c r="B760" s="149" t="s">
        <v>1221</v>
      </c>
      <c r="C760" s="149" t="s">
        <v>438</v>
      </c>
      <c r="D760" s="148" t="s">
        <v>66</v>
      </c>
      <c r="E760" s="148">
        <v>6</v>
      </c>
      <c r="F760" s="148" t="s">
        <v>204</v>
      </c>
      <c r="G760" s="148">
        <v>17</v>
      </c>
      <c r="H760" s="148">
        <v>46</v>
      </c>
      <c r="I760" s="149" t="s">
        <v>1253</v>
      </c>
      <c r="J760" s="149" t="s">
        <v>1227</v>
      </c>
      <c r="K760" s="164" t="s">
        <v>2684</v>
      </c>
      <c r="L760" s="146" t="s">
        <v>2649</v>
      </c>
      <c r="M760" s="147">
        <v>40504</v>
      </c>
      <c r="N760" s="150"/>
      <c r="O760" s="148" t="s">
        <v>421</v>
      </c>
      <c r="P760" s="151"/>
      <c r="Q760" s="152"/>
      <c r="R760" s="151"/>
      <c r="S760" s="148" t="str">
        <f t="shared" si="85"/>
        <v>A</v>
      </c>
      <c r="T760" s="148">
        <f t="shared" si="84"/>
      </c>
      <c r="U760" s="148">
        <f t="shared" si="79"/>
      </c>
      <c r="V760" s="148">
        <f t="shared" si="80"/>
      </c>
      <c r="W760" s="148">
        <f t="shared" si="81"/>
      </c>
      <c r="X760" s="148">
        <f t="shared" si="82"/>
      </c>
      <c r="Y760" s="152"/>
      <c r="Z760" s="175">
        <f t="shared" si="83"/>
      </c>
    </row>
    <row r="761" spans="1:26" ht="51">
      <c r="A761" s="148">
        <v>760</v>
      </c>
      <c r="B761" s="149" t="s">
        <v>1221</v>
      </c>
      <c r="C761" s="149" t="s">
        <v>438</v>
      </c>
      <c r="D761" s="148" t="s">
        <v>66</v>
      </c>
      <c r="E761" s="148">
        <v>6</v>
      </c>
      <c r="F761" s="148" t="s">
        <v>623</v>
      </c>
      <c r="G761" s="148">
        <v>17</v>
      </c>
      <c r="H761" s="148">
        <v>54</v>
      </c>
      <c r="I761" s="149" t="s">
        <v>1254</v>
      </c>
      <c r="J761" s="149" t="s">
        <v>1255</v>
      </c>
      <c r="K761" s="164" t="s">
        <v>2924</v>
      </c>
      <c r="L761" s="146" t="s">
        <v>2610</v>
      </c>
      <c r="M761" s="147">
        <v>40525</v>
      </c>
      <c r="N761" s="150"/>
      <c r="O761" s="148" t="s">
        <v>421</v>
      </c>
      <c r="P761" s="151"/>
      <c r="Q761" s="152"/>
      <c r="R761" s="151"/>
      <c r="S761" s="148" t="str">
        <f t="shared" si="85"/>
        <v>AP</v>
      </c>
      <c r="T761" s="148">
        <f t="shared" si="84"/>
      </c>
      <c r="U761" s="148">
        <f t="shared" si="79"/>
      </c>
      <c r="V761" s="148">
        <f t="shared" si="80"/>
      </c>
      <c r="W761" s="148">
        <f t="shared" si="81"/>
      </c>
      <c r="X761" s="148">
        <f t="shared" si="82"/>
      </c>
      <c r="Y761" s="152"/>
      <c r="Z761" s="175">
        <f t="shared" si="83"/>
      </c>
    </row>
    <row r="762" spans="1:26" ht="38.25">
      <c r="A762" s="148">
        <v>761</v>
      </c>
      <c r="B762" s="149" t="s">
        <v>1221</v>
      </c>
      <c r="C762" s="149" t="s">
        <v>438</v>
      </c>
      <c r="D762" s="148" t="s">
        <v>66</v>
      </c>
      <c r="E762" s="148">
        <v>6</v>
      </c>
      <c r="F762" s="148" t="s">
        <v>674</v>
      </c>
      <c r="G762" s="148">
        <v>18</v>
      </c>
      <c r="H762" s="148">
        <v>7</v>
      </c>
      <c r="I762" s="149" t="s">
        <v>1256</v>
      </c>
      <c r="J762" s="149" t="s">
        <v>1227</v>
      </c>
      <c r="K762" s="164" t="s">
        <v>2684</v>
      </c>
      <c r="L762" s="146" t="s">
        <v>2649</v>
      </c>
      <c r="M762" s="147">
        <v>40493</v>
      </c>
      <c r="N762" s="150"/>
      <c r="O762" s="148" t="s">
        <v>421</v>
      </c>
      <c r="P762" s="151"/>
      <c r="Q762" s="152"/>
      <c r="R762" s="151"/>
      <c r="S762" s="148" t="str">
        <f t="shared" si="85"/>
        <v>A</v>
      </c>
      <c r="T762" s="148">
        <f t="shared" si="84"/>
      </c>
      <c r="U762" s="148">
        <f t="shared" si="79"/>
      </c>
      <c r="V762" s="148">
        <f t="shared" si="80"/>
      </c>
      <c r="W762" s="148">
        <f t="shared" si="81"/>
      </c>
      <c r="X762" s="148">
        <f t="shared" si="82"/>
      </c>
      <c r="Y762" s="152"/>
      <c r="Z762" s="175">
        <f t="shared" si="83"/>
      </c>
    </row>
    <row r="763" spans="1:26" ht="76.5">
      <c r="A763" s="20">
        <v>762</v>
      </c>
      <c r="B763" s="14" t="s">
        <v>1221</v>
      </c>
      <c r="C763" s="14" t="s">
        <v>438</v>
      </c>
      <c r="D763" s="20" t="s">
        <v>65</v>
      </c>
      <c r="E763" s="20">
        <v>6</v>
      </c>
      <c r="F763" s="20" t="s">
        <v>204</v>
      </c>
      <c r="G763" s="20">
        <v>18</v>
      </c>
      <c r="H763" s="20">
        <v>31</v>
      </c>
      <c r="I763" s="14" t="s">
        <v>1257</v>
      </c>
      <c r="J763" s="14" t="s">
        <v>1258</v>
      </c>
      <c r="K763" s="14" t="s">
        <v>2962</v>
      </c>
      <c r="L763" s="40" t="s">
        <v>2610</v>
      </c>
      <c r="M763" s="51">
        <v>40491</v>
      </c>
      <c r="N763" s="20" t="s">
        <v>2621</v>
      </c>
      <c r="O763" s="20" t="s">
        <v>421</v>
      </c>
      <c r="P763" s="44"/>
      <c r="S763" s="20">
        <f t="shared" si="85"/>
      </c>
      <c r="T763" s="20" t="str">
        <f t="shared" si="84"/>
        <v>AP</v>
      </c>
      <c r="U763" s="20" t="str">
        <f t="shared" si="79"/>
        <v>Easy</v>
      </c>
      <c r="V763" s="20">
        <f t="shared" si="80"/>
      </c>
      <c r="W763" s="20">
        <f t="shared" si="81"/>
      </c>
      <c r="X763" s="20">
        <f t="shared" si="82"/>
      </c>
      <c r="Z763" s="174">
        <f t="shared" si="83"/>
      </c>
    </row>
    <row r="764" spans="1:26" ht="89.25">
      <c r="A764" s="20">
        <v>763</v>
      </c>
      <c r="B764" s="14" t="s">
        <v>1221</v>
      </c>
      <c r="C764" s="14" t="s">
        <v>438</v>
      </c>
      <c r="D764" s="20" t="s">
        <v>65</v>
      </c>
      <c r="E764" s="20">
        <v>6</v>
      </c>
      <c r="F764" s="20" t="s">
        <v>204</v>
      </c>
      <c r="G764" s="20">
        <v>18</v>
      </c>
      <c r="H764" s="20">
        <v>35</v>
      </c>
      <c r="I764" s="14" t="s">
        <v>1259</v>
      </c>
      <c r="J764" s="14" t="s">
        <v>1258</v>
      </c>
      <c r="K764" s="14" t="s">
        <v>2962</v>
      </c>
      <c r="L764" s="40" t="s">
        <v>2610</v>
      </c>
      <c r="M764" s="51">
        <v>40491</v>
      </c>
      <c r="N764" s="20" t="s">
        <v>2621</v>
      </c>
      <c r="O764" s="20" t="s">
        <v>421</v>
      </c>
      <c r="P764" s="44"/>
      <c r="S764" s="20">
        <f t="shared" si="85"/>
      </c>
      <c r="T764" s="20" t="str">
        <f t="shared" si="84"/>
        <v>AP</v>
      </c>
      <c r="U764" s="20" t="str">
        <f t="shared" si="79"/>
        <v>Easy</v>
      </c>
      <c r="V764" s="20">
        <f t="shared" si="80"/>
      </c>
      <c r="W764" s="20">
        <f t="shared" si="81"/>
      </c>
      <c r="X764" s="20">
        <f t="shared" si="82"/>
      </c>
      <c r="Z764" s="174">
        <f t="shared" si="83"/>
      </c>
    </row>
    <row r="765" spans="1:26" ht="25.5">
      <c r="A765" s="148">
        <v>764</v>
      </c>
      <c r="B765" s="149" t="s">
        <v>1221</v>
      </c>
      <c r="C765" s="149" t="s">
        <v>438</v>
      </c>
      <c r="D765" s="148" t="s">
        <v>66</v>
      </c>
      <c r="E765" s="148">
        <v>6</v>
      </c>
      <c r="F765" s="148" t="s">
        <v>204</v>
      </c>
      <c r="G765" s="148">
        <v>18</v>
      </c>
      <c r="H765" s="148">
        <v>38</v>
      </c>
      <c r="I765" s="149" t="s">
        <v>1260</v>
      </c>
      <c r="J765" s="149" t="s">
        <v>1227</v>
      </c>
      <c r="K765" s="164" t="s">
        <v>2684</v>
      </c>
      <c r="L765" s="146" t="s">
        <v>2649</v>
      </c>
      <c r="M765" s="147">
        <v>40493</v>
      </c>
      <c r="N765" s="150"/>
      <c r="O765" s="148" t="s">
        <v>421</v>
      </c>
      <c r="P765" s="151"/>
      <c r="Q765" s="152"/>
      <c r="R765" s="151"/>
      <c r="S765" s="148" t="str">
        <f t="shared" si="85"/>
        <v>A</v>
      </c>
      <c r="T765" s="148">
        <f t="shared" si="84"/>
      </c>
      <c r="U765" s="148">
        <f t="shared" si="79"/>
      </c>
      <c r="V765" s="148">
        <f t="shared" si="80"/>
      </c>
      <c r="W765" s="148">
        <f t="shared" si="81"/>
      </c>
      <c r="X765" s="148">
        <f t="shared" si="82"/>
      </c>
      <c r="Y765" s="152"/>
      <c r="Z765" s="175">
        <f t="shared" si="83"/>
      </c>
    </row>
    <row r="766" spans="1:26" ht="25.5">
      <c r="A766" s="148">
        <v>765</v>
      </c>
      <c r="B766" s="149" t="s">
        <v>1221</v>
      </c>
      <c r="C766" s="149" t="s">
        <v>438</v>
      </c>
      <c r="D766" s="148" t="s">
        <v>66</v>
      </c>
      <c r="E766" s="148">
        <v>6</v>
      </c>
      <c r="F766" s="148" t="s">
        <v>623</v>
      </c>
      <c r="G766" s="148">
        <v>18</v>
      </c>
      <c r="H766" s="148">
        <v>48</v>
      </c>
      <c r="I766" s="149" t="s">
        <v>1261</v>
      </c>
      <c r="J766" s="149" t="s">
        <v>1227</v>
      </c>
      <c r="K766" s="164" t="s">
        <v>2684</v>
      </c>
      <c r="L766" s="146" t="s">
        <v>2649</v>
      </c>
      <c r="M766" s="147">
        <v>40493</v>
      </c>
      <c r="N766" s="150"/>
      <c r="O766" s="148" t="s">
        <v>421</v>
      </c>
      <c r="P766" s="151"/>
      <c r="Q766" s="152"/>
      <c r="R766" s="151"/>
      <c r="S766" s="148" t="str">
        <f t="shared" si="85"/>
        <v>A</v>
      </c>
      <c r="T766" s="148">
        <f t="shared" si="84"/>
      </c>
      <c r="U766" s="148">
        <f t="shared" si="79"/>
      </c>
      <c r="V766" s="148">
        <f t="shared" si="80"/>
      </c>
      <c r="W766" s="148">
        <f t="shared" si="81"/>
      </c>
      <c r="X766" s="148">
        <f t="shared" si="82"/>
      </c>
      <c r="Y766" s="152"/>
      <c r="Z766" s="175">
        <f t="shared" si="83"/>
      </c>
    </row>
    <row r="767" spans="1:26" ht="89.25">
      <c r="A767" s="20">
        <v>766</v>
      </c>
      <c r="B767" s="14" t="s">
        <v>1221</v>
      </c>
      <c r="C767" s="14" t="s">
        <v>438</v>
      </c>
      <c r="D767" s="20" t="s">
        <v>65</v>
      </c>
      <c r="E767" s="20">
        <v>6</v>
      </c>
      <c r="F767" s="20" t="s">
        <v>623</v>
      </c>
      <c r="G767" s="20">
        <v>18</v>
      </c>
      <c r="H767" s="20">
        <v>49</v>
      </c>
      <c r="I767" s="14" t="s">
        <v>1262</v>
      </c>
      <c r="J767" s="14" t="s">
        <v>1263</v>
      </c>
      <c r="K767" s="14" t="s">
        <v>2870</v>
      </c>
      <c r="L767" s="40" t="s">
        <v>2658</v>
      </c>
      <c r="N767" s="20" t="s">
        <v>2621</v>
      </c>
      <c r="O767" s="20" t="s">
        <v>421</v>
      </c>
      <c r="P767" s="14" t="s">
        <v>2660</v>
      </c>
      <c r="S767" s="20">
        <f t="shared" si="85"/>
      </c>
      <c r="T767" s="20" t="str">
        <f t="shared" si="84"/>
        <v>wp</v>
      </c>
      <c r="U767" s="20">
        <f t="shared" si="79"/>
      </c>
      <c r="V767" s="20">
        <f t="shared" si="80"/>
      </c>
      <c r="W767" s="20" t="str">
        <f t="shared" si="81"/>
        <v>Easy</v>
      </c>
      <c r="X767" s="20">
        <f t="shared" si="82"/>
      </c>
      <c r="Y767" s="51">
        <v>40492</v>
      </c>
      <c r="Z767" s="174" t="str">
        <f t="shared" si="83"/>
        <v>Brown/Chang</v>
      </c>
    </row>
    <row r="768" spans="1:26" ht="12.75">
      <c r="A768" s="148">
        <v>767</v>
      </c>
      <c r="B768" s="149" t="s">
        <v>1221</v>
      </c>
      <c r="C768" s="149" t="s">
        <v>438</v>
      </c>
      <c r="D768" s="148" t="s">
        <v>66</v>
      </c>
      <c r="E768" s="148">
        <v>6</v>
      </c>
      <c r="F768" s="148" t="s">
        <v>623</v>
      </c>
      <c r="G768" s="148">
        <v>18</v>
      </c>
      <c r="H768" s="148">
        <v>52</v>
      </c>
      <c r="I768" s="149" t="s">
        <v>1264</v>
      </c>
      <c r="J768" s="149" t="s">
        <v>1265</v>
      </c>
      <c r="K768" s="164" t="s">
        <v>2684</v>
      </c>
      <c r="L768" s="146" t="s">
        <v>2649</v>
      </c>
      <c r="M768" s="147">
        <v>40493</v>
      </c>
      <c r="N768" s="150"/>
      <c r="O768" s="148" t="s">
        <v>421</v>
      </c>
      <c r="P768" s="151"/>
      <c r="Q768" s="152"/>
      <c r="R768" s="151"/>
      <c r="S768" s="148" t="str">
        <f t="shared" si="85"/>
        <v>A</v>
      </c>
      <c r="T768" s="148">
        <f t="shared" si="84"/>
      </c>
      <c r="U768" s="148">
        <f t="shared" si="79"/>
      </c>
      <c r="V768" s="148">
        <f t="shared" si="80"/>
      </c>
      <c r="W768" s="148">
        <f t="shared" si="81"/>
      </c>
      <c r="X768" s="148">
        <f t="shared" si="82"/>
      </c>
      <c r="Y768" s="152"/>
      <c r="Z768" s="175">
        <f t="shared" si="83"/>
      </c>
    </row>
    <row r="769" spans="1:26" ht="140.25">
      <c r="A769" s="148">
        <v>768</v>
      </c>
      <c r="B769" s="149" t="s">
        <v>1221</v>
      </c>
      <c r="C769" s="149" t="s">
        <v>438</v>
      </c>
      <c r="D769" s="148" t="s">
        <v>66</v>
      </c>
      <c r="E769" s="148">
        <v>6</v>
      </c>
      <c r="F769" s="148" t="s">
        <v>623</v>
      </c>
      <c r="G769" s="148">
        <v>19</v>
      </c>
      <c r="H769" s="148">
        <v>18</v>
      </c>
      <c r="I769" s="149" t="s">
        <v>1266</v>
      </c>
      <c r="J769" s="149" t="s">
        <v>1267</v>
      </c>
      <c r="K769" s="149" t="s">
        <v>2820</v>
      </c>
      <c r="L769" s="163" t="s">
        <v>2647</v>
      </c>
      <c r="M769" s="97">
        <v>40493</v>
      </c>
      <c r="N769" s="150"/>
      <c r="O769" s="148" t="s">
        <v>421</v>
      </c>
      <c r="P769" s="151"/>
      <c r="Q769" s="152"/>
      <c r="R769" s="151"/>
      <c r="S769" s="148" t="str">
        <f t="shared" si="85"/>
        <v>R</v>
      </c>
      <c r="T769" s="148">
        <f t="shared" si="84"/>
      </c>
      <c r="U769" s="148">
        <f t="shared" si="79"/>
      </c>
      <c r="V769" s="148">
        <f t="shared" si="80"/>
      </c>
      <c r="W769" s="148">
        <f t="shared" si="81"/>
      </c>
      <c r="X769" s="148">
        <f t="shared" si="82"/>
      </c>
      <c r="Y769" s="152"/>
      <c r="Z769" s="175">
        <f t="shared" si="83"/>
      </c>
    </row>
    <row r="770" spans="1:26" ht="38.25">
      <c r="A770" s="148">
        <v>769</v>
      </c>
      <c r="B770" s="149" t="s">
        <v>1221</v>
      </c>
      <c r="C770" s="149" t="s">
        <v>438</v>
      </c>
      <c r="D770" s="148" t="s">
        <v>66</v>
      </c>
      <c r="E770" s="148">
        <v>6</v>
      </c>
      <c r="F770" s="148" t="s">
        <v>687</v>
      </c>
      <c r="G770" s="148">
        <v>19</v>
      </c>
      <c r="H770" s="148">
        <v>51</v>
      </c>
      <c r="I770" s="149" t="s">
        <v>1268</v>
      </c>
      <c r="J770" s="149" t="s">
        <v>1269</v>
      </c>
      <c r="K770" s="164" t="s">
        <v>2684</v>
      </c>
      <c r="L770" s="146" t="s">
        <v>2649</v>
      </c>
      <c r="M770" s="147">
        <v>40493</v>
      </c>
      <c r="N770" s="150"/>
      <c r="O770" s="148" t="s">
        <v>421</v>
      </c>
      <c r="P770" s="151"/>
      <c r="Q770" s="152"/>
      <c r="R770" s="151"/>
      <c r="S770" s="148" t="str">
        <f t="shared" si="85"/>
        <v>A</v>
      </c>
      <c r="T770" s="148">
        <f t="shared" si="84"/>
      </c>
      <c r="U770" s="148">
        <f aca="true" t="shared" si="86" ref="U770:U833">IF(OR(T770="A",T770="AP",T770="R",T770="Z"),N770,"")</f>
      </c>
      <c r="V770" s="148">
        <f aca="true" t="shared" si="87" ref="V770:V833">IF(T770=0,N770,"")</f>
      </c>
      <c r="W770" s="148">
        <f aca="true" t="shared" si="88" ref="W770:W833">IF(T770="wp",N770,"")</f>
      </c>
      <c r="X770" s="148">
        <f aca="true" t="shared" si="89" ref="X770:X833">IF(T770="rdy2vote",N770,IF(T770="rdy2vote2",N770,""))</f>
      </c>
      <c r="Y770" s="152"/>
      <c r="Z770" s="175">
        <f aca="true" t="shared" si="90" ref="Z770:Z833">IF(OR(T770="rdy2vote",T770="wp"),P770,"")</f>
      </c>
    </row>
    <row r="771" spans="1:26" ht="89.25">
      <c r="A771" s="148">
        <v>770</v>
      </c>
      <c r="B771" s="149" t="s">
        <v>1221</v>
      </c>
      <c r="C771" s="149" t="s">
        <v>438</v>
      </c>
      <c r="D771" s="148" t="s">
        <v>66</v>
      </c>
      <c r="E771" s="148">
        <v>6</v>
      </c>
      <c r="F771" s="148" t="s">
        <v>687</v>
      </c>
      <c r="G771" s="148">
        <v>19</v>
      </c>
      <c r="H771" s="148">
        <v>53</v>
      </c>
      <c r="I771" s="149" t="s">
        <v>1270</v>
      </c>
      <c r="J771" s="149" t="s">
        <v>1271</v>
      </c>
      <c r="K771" s="164" t="s">
        <v>2966</v>
      </c>
      <c r="L771" s="146" t="s">
        <v>2610</v>
      </c>
      <c r="M771" s="147">
        <v>40548</v>
      </c>
      <c r="N771" s="150"/>
      <c r="O771" s="148" t="s">
        <v>421</v>
      </c>
      <c r="P771" s="151"/>
      <c r="Q771" s="152"/>
      <c r="R771" s="151"/>
      <c r="S771" s="148" t="str">
        <f t="shared" si="85"/>
        <v>AP</v>
      </c>
      <c r="T771" s="148">
        <f t="shared" si="84"/>
      </c>
      <c r="U771" s="148">
        <f t="shared" si="86"/>
      </c>
      <c r="V771" s="148">
        <f t="shared" si="87"/>
      </c>
      <c r="W771" s="148">
        <f t="shared" si="88"/>
      </c>
      <c r="X771" s="148">
        <f t="shared" si="89"/>
      </c>
      <c r="Y771" s="152"/>
      <c r="Z771" s="175">
        <f t="shared" si="90"/>
      </c>
    </row>
    <row r="772" spans="1:26" ht="25.5">
      <c r="A772" s="148">
        <v>771</v>
      </c>
      <c r="B772" s="149" t="s">
        <v>1221</v>
      </c>
      <c r="C772" s="149" t="s">
        <v>438</v>
      </c>
      <c r="D772" s="148" t="s">
        <v>66</v>
      </c>
      <c r="E772" s="148">
        <v>6</v>
      </c>
      <c r="F772" s="148" t="s">
        <v>687</v>
      </c>
      <c r="G772" s="148">
        <v>19</v>
      </c>
      <c r="H772" s="148">
        <v>53</v>
      </c>
      <c r="I772" s="149" t="s">
        <v>1272</v>
      </c>
      <c r="J772" s="149" t="s">
        <v>1273</v>
      </c>
      <c r="K772" s="164" t="s">
        <v>2905</v>
      </c>
      <c r="L772" s="146" t="s">
        <v>2610</v>
      </c>
      <c r="M772" s="147">
        <v>40504</v>
      </c>
      <c r="N772" s="150"/>
      <c r="O772" s="148" t="s">
        <v>421</v>
      </c>
      <c r="P772" s="151"/>
      <c r="Q772" s="152"/>
      <c r="R772" s="151"/>
      <c r="S772" s="148" t="str">
        <f t="shared" si="85"/>
        <v>AP</v>
      </c>
      <c r="T772" s="148">
        <f t="shared" si="84"/>
      </c>
      <c r="U772" s="148">
        <f t="shared" si="86"/>
      </c>
      <c r="V772" s="148">
        <f t="shared" si="87"/>
      </c>
      <c r="W772" s="148">
        <f t="shared" si="88"/>
      </c>
      <c r="X772" s="148">
        <f t="shared" si="89"/>
      </c>
      <c r="Y772" s="152"/>
      <c r="Z772" s="175">
        <f t="shared" si="90"/>
      </c>
    </row>
    <row r="773" spans="1:26" ht="38.25">
      <c r="A773" s="148">
        <v>772</v>
      </c>
      <c r="B773" s="149" t="s">
        <v>1221</v>
      </c>
      <c r="C773" s="149" t="s">
        <v>438</v>
      </c>
      <c r="D773" s="148" t="s">
        <v>66</v>
      </c>
      <c r="E773" s="148">
        <v>6</v>
      </c>
      <c r="F773" s="148" t="s">
        <v>687</v>
      </c>
      <c r="G773" s="148">
        <v>22</v>
      </c>
      <c r="H773" s="148">
        <v>44</v>
      </c>
      <c r="I773" s="149" t="s">
        <v>1274</v>
      </c>
      <c r="J773" s="149" t="s">
        <v>1227</v>
      </c>
      <c r="K773" s="164" t="s">
        <v>2684</v>
      </c>
      <c r="L773" s="146" t="s">
        <v>2649</v>
      </c>
      <c r="M773" s="147">
        <v>40493</v>
      </c>
      <c r="N773" s="150"/>
      <c r="O773" s="148" t="s">
        <v>421</v>
      </c>
      <c r="P773" s="151"/>
      <c r="Q773" s="152"/>
      <c r="R773" s="151"/>
      <c r="S773" s="148" t="str">
        <f t="shared" si="85"/>
        <v>A</v>
      </c>
      <c r="T773" s="148">
        <f t="shared" si="84"/>
      </c>
      <c r="U773" s="148">
        <f t="shared" si="86"/>
      </c>
      <c r="V773" s="148">
        <f t="shared" si="87"/>
      </c>
      <c r="W773" s="148">
        <f t="shared" si="88"/>
      </c>
      <c r="X773" s="148">
        <f t="shared" si="89"/>
      </c>
      <c r="Y773" s="152"/>
      <c r="Z773" s="175">
        <f t="shared" si="90"/>
      </c>
    </row>
    <row r="774" spans="1:26" ht="25.5">
      <c r="A774" s="148">
        <v>773</v>
      </c>
      <c r="B774" s="149" t="s">
        <v>1221</v>
      </c>
      <c r="C774" s="149" t="s">
        <v>438</v>
      </c>
      <c r="D774" s="148" t="s">
        <v>66</v>
      </c>
      <c r="E774" s="148">
        <v>6</v>
      </c>
      <c r="F774" s="148" t="s">
        <v>687</v>
      </c>
      <c r="G774" s="148">
        <v>22</v>
      </c>
      <c r="H774" s="148">
        <v>44</v>
      </c>
      <c r="I774" s="149" t="s">
        <v>1275</v>
      </c>
      <c r="J774" s="149" t="s">
        <v>1227</v>
      </c>
      <c r="K774" s="164" t="s">
        <v>2684</v>
      </c>
      <c r="L774" s="146" t="s">
        <v>2649</v>
      </c>
      <c r="M774" s="147">
        <v>40493</v>
      </c>
      <c r="N774" s="150"/>
      <c r="O774" s="148" t="s">
        <v>421</v>
      </c>
      <c r="P774" s="151"/>
      <c r="Q774" s="152"/>
      <c r="R774" s="151"/>
      <c r="S774" s="148" t="str">
        <f t="shared" si="85"/>
        <v>A</v>
      </c>
      <c r="T774" s="148">
        <f t="shared" si="84"/>
      </c>
      <c r="U774" s="148">
        <f t="shared" si="86"/>
      </c>
      <c r="V774" s="148">
        <f t="shared" si="87"/>
      </c>
      <c r="W774" s="148">
        <f t="shared" si="88"/>
      </c>
      <c r="X774" s="148">
        <f t="shared" si="89"/>
      </c>
      <c r="Y774" s="152"/>
      <c r="Z774" s="175">
        <f t="shared" si="90"/>
      </c>
    </row>
    <row r="775" spans="1:26" ht="114.75">
      <c r="A775" s="20">
        <v>774</v>
      </c>
      <c r="B775" s="14" t="s">
        <v>1221</v>
      </c>
      <c r="C775" s="14" t="s">
        <v>438</v>
      </c>
      <c r="D775" s="20" t="s">
        <v>65</v>
      </c>
      <c r="E775" s="20">
        <v>6</v>
      </c>
      <c r="F775" s="20" t="s">
        <v>687</v>
      </c>
      <c r="G775" s="20">
        <v>29</v>
      </c>
      <c r="H775" s="20">
        <v>38</v>
      </c>
      <c r="I775" s="14" t="s">
        <v>1276</v>
      </c>
      <c r="J775" s="14" t="s">
        <v>1277</v>
      </c>
      <c r="K775" s="14" t="s">
        <v>3084</v>
      </c>
      <c r="L775" s="40" t="s">
        <v>2610</v>
      </c>
      <c r="M775" s="51">
        <v>40561</v>
      </c>
      <c r="N775" s="24" t="s">
        <v>2590</v>
      </c>
      <c r="O775" s="20" t="s">
        <v>421</v>
      </c>
      <c r="P775" s="44" t="s">
        <v>2663</v>
      </c>
      <c r="S775" s="20">
        <f t="shared" si="85"/>
      </c>
      <c r="T775" s="20" t="str">
        <f t="shared" si="84"/>
        <v>AP</v>
      </c>
      <c r="U775" s="20" t="str">
        <f t="shared" si="86"/>
        <v>Generic PHY</v>
      </c>
      <c r="V775" s="20">
        <f t="shared" si="87"/>
      </c>
      <c r="W775" s="20">
        <f t="shared" si="88"/>
      </c>
      <c r="X775" s="20">
        <f t="shared" si="89"/>
      </c>
      <c r="Y775" s="51">
        <v>40492</v>
      </c>
      <c r="Z775" s="174">
        <f t="shared" si="90"/>
      </c>
    </row>
    <row r="776" spans="1:26" ht="25.5">
      <c r="A776" s="20">
        <v>775</v>
      </c>
      <c r="B776" s="14" t="s">
        <v>1221</v>
      </c>
      <c r="C776" s="14" t="s">
        <v>438</v>
      </c>
      <c r="D776" s="20" t="s">
        <v>65</v>
      </c>
      <c r="E776" s="20">
        <v>6</v>
      </c>
      <c r="F776" s="20" t="s">
        <v>687</v>
      </c>
      <c r="G776" s="20">
        <v>29</v>
      </c>
      <c r="H776" s="20">
        <v>53</v>
      </c>
      <c r="I776" s="14" t="s">
        <v>1278</v>
      </c>
      <c r="J776" s="14" t="s">
        <v>1279</v>
      </c>
      <c r="K776" s="14" t="s">
        <v>3085</v>
      </c>
      <c r="L776" s="40" t="s">
        <v>2610</v>
      </c>
      <c r="M776" s="51">
        <v>40561</v>
      </c>
      <c r="N776" s="22" t="s">
        <v>2590</v>
      </c>
      <c r="O776" s="20" t="s">
        <v>421</v>
      </c>
      <c r="P776" s="44" t="s">
        <v>2663</v>
      </c>
      <c r="S776" s="20">
        <f t="shared" si="85"/>
      </c>
      <c r="T776" s="20" t="str">
        <f t="shared" si="84"/>
        <v>AP</v>
      </c>
      <c r="U776" s="20" t="str">
        <f t="shared" si="86"/>
        <v>Generic PHY</v>
      </c>
      <c r="V776" s="20">
        <f t="shared" si="87"/>
      </c>
      <c r="W776" s="20">
        <f t="shared" si="88"/>
      </c>
      <c r="X776" s="20">
        <f t="shared" si="89"/>
      </c>
      <c r="Y776" s="52">
        <v>40492</v>
      </c>
      <c r="Z776" s="174">
        <f t="shared" si="90"/>
      </c>
    </row>
    <row r="777" spans="1:26" ht="25.5">
      <c r="A777" s="148">
        <v>776</v>
      </c>
      <c r="B777" s="149" t="s">
        <v>1221</v>
      </c>
      <c r="C777" s="149" t="s">
        <v>438</v>
      </c>
      <c r="D777" s="148" t="s">
        <v>65</v>
      </c>
      <c r="E777" s="148">
        <v>6</v>
      </c>
      <c r="F777" s="148" t="s">
        <v>140</v>
      </c>
      <c r="G777" s="148">
        <v>30</v>
      </c>
      <c r="H777" s="148">
        <v>50</v>
      </c>
      <c r="I777" s="149" t="s">
        <v>1280</v>
      </c>
      <c r="J777" s="149" t="s">
        <v>1281</v>
      </c>
      <c r="K777" s="151" t="s">
        <v>2731</v>
      </c>
      <c r="L777" s="150" t="s">
        <v>2724</v>
      </c>
      <c r="M777" s="147">
        <v>40492</v>
      </c>
      <c r="N777" s="150" t="s">
        <v>2619</v>
      </c>
      <c r="O777" s="148" t="s">
        <v>421</v>
      </c>
      <c r="P777" s="151"/>
      <c r="Q777" s="152"/>
      <c r="R777" s="151"/>
      <c r="S777" s="148">
        <f t="shared" si="85"/>
      </c>
      <c r="T777" s="148" t="str">
        <f t="shared" si="84"/>
        <v>AP</v>
      </c>
      <c r="U777" s="148" t="str">
        <f t="shared" si="86"/>
        <v>MPM</v>
      </c>
      <c r="V777" s="148">
        <f t="shared" si="87"/>
      </c>
      <c r="W777" s="148">
        <f t="shared" si="88"/>
      </c>
      <c r="X777" s="148">
        <f t="shared" si="89"/>
      </c>
      <c r="Y777" s="147"/>
      <c r="Z777" s="175">
        <f t="shared" si="90"/>
      </c>
    </row>
    <row r="778" spans="1:26" ht="76.5">
      <c r="A778" s="148">
        <v>777</v>
      </c>
      <c r="B778" s="149" t="s">
        <v>1221</v>
      </c>
      <c r="C778" s="149" t="s">
        <v>438</v>
      </c>
      <c r="D778" s="148" t="s">
        <v>66</v>
      </c>
      <c r="E778" s="148">
        <v>6</v>
      </c>
      <c r="F778" s="148" t="s">
        <v>143</v>
      </c>
      <c r="G778" s="148">
        <v>31</v>
      </c>
      <c r="H778" s="148">
        <v>52</v>
      </c>
      <c r="I778" s="149" t="s">
        <v>1282</v>
      </c>
      <c r="J778" s="149" t="s">
        <v>1283</v>
      </c>
      <c r="K778" s="164" t="s">
        <v>2980</v>
      </c>
      <c r="L778" s="146" t="s">
        <v>2610</v>
      </c>
      <c r="M778" s="147">
        <v>40548</v>
      </c>
      <c r="N778" s="150"/>
      <c r="O778" s="148" t="s">
        <v>421</v>
      </c>
      <c r="P778" s="151"/>
      <c r="Q778" s="152"/>
      <c r="R778" s="151"/>
      <c r="S778" s="148" t="str">
        <f t="shared" si="85"/>
        <v>AP</v>
      </c>
      <c r="T778" s="148">
        <f t="shared" si="84"/>
      </c>
      <c r="U778" s="148">
        <f t="shared" si="86"/>
      </c>
      <c r="V778" s="148">
        <f t="shared" si="87"/>
      </c>
      <c r="W778" s="148">
        <f t="shared" si="88"/>
      </c>
      <c r="X778" s="148">
        <f t="shared" si="89"/>
      </c>
      <c r="Y778" s="152"/>
      <c r="Z778" s="175">
        <f t="shared" si="90"/>
      </c>
    </row>
    <row r="779" spans="1:26" ht="76.5">
      <c r="A779" s="148">
        <v>778</v>
      </c>
      <c r="B779" s="149" t="s">
        <v>1221</v>
      </c>
      <c r="C779" s="149" t="s">
        <v>438</v>
      </c>
      <c r="D779" s="148" t="s">
        <v>66</v>
      </c>
      <c r="E779" s="148">
        <v>6</v>
      </c>
      <c r="F779" s="148" t="s">
        <v>136</v>
      </c>
      <c r="G779" s="148">
        <v>32</v>
      </c>
      <c r="H779" s="148">
        <v>12</v>
      </c>
      <c r="I779" s="149" t="s">
        <v>1284</v>
      </c>
      <c r="J779" s="149" t="s">
        <v>1285</v>
      </c>
      <c r="K779" s="164" t="s">
        <v>2980</v>
      </c>
      <c r="L779" s="146" t="s">
        <v>2610</v>
      </c>
      <c r="M779" s="147">
        <v>40548</v>
      </c>
      <c r="N779" s="150"/>
      <c r="O779" s="148" t="s">
        <v>421</v>
      </c>
      <c r="P779" s="151"/>
      <c r="Q779" s="152"/>
      <c r="R779" s="151"/>
      <c r="S779" s="148" t="str">
        <f t="shared" si="85"/>
        <v>AP</v>
      </c>
      <c r="T779" s="148">
        <f t="shared" si="84"/>
      </c>
      <c r="U779" s="148">
        <f t="shared" si="86"/>
      </c>
      <c r="V779" s="148">
        <f t="shared" si="87"/>
      </c>
      <c r="W779" s="148">
        <f t="shared" si="88"/>
      </c>
      <c r="X779" s="148">
        <f t="shared" si="89"/>
      </c>
      <c r="Y779" s="152"/>
      <c r="Z779" s="175">
        <f t="shared" si="90"/>
      </c>
    </row>
    <row r="780" spans="1:26" ht="51">
      <c r="A780" s="148">
        <v>779</v>
      </c>
      <c r="B780" s="149" t="s">
        <v>1221</v>
      </c>
      <c r="C780" s="149" t="s">
        <v>438</v>
      </c>
      <c r="D780" s="148" t="s">
        <v>66</v>
      </c>
      <c r="E780" s="148">
        <v>6</v>
      </c>
      <c r="F780" s="148" t="s">
        <v>136</v>
      </c>
      <c r="G780" s="148">
        <v>32</v>
      </c>
      <c r="H780" s="148">
        <v>15</v>
      </c>
      <c r="I780" s="149" t="s">
        <v>1286</v>
      </c>
      <c r="J780" s="149" t="s">
        <v>1287</v>
      </c>
      <c r="K780" s="149" t="s">
        <v>3018</v>
      </c>
      <c r="L780" s="146" t="s">
        <v>2610</v>
      </c>
      <c r="M780" s="147">
        <v>40548</v>
      </c>
      <c r="N780" s="150"/>
      <c r="O780" s="148" t="s">
        <v>421</v>
      </c>
      <c r="P780" s="151"/>
      <c r="Q780" s="152"/>
      <c r="R780" s="151"/>
      <c r="S780" s="148" t="str">
        <f t="shared" si="85"/>
        <v>AP</v>
      </c>
      <c r="T780" s="148">
        <f t="shared" si="84"/>
      </c>
      <c r="U780" s="148">
        <f t="shared" si="86"/>
      </c>
      <c r="V780" s="148">
        <f t="shared" si="87"/>
      </c>
      <c r="W780" s="148">
        <f t="shared" si="88"/>
      </c>
      <c r="X780" s="148">
        <f t="shared" si="89"/>
      </c>
      <c r="Y780" s="152"/>
      <c r="Z780" s="175">
        <f t="shared" si="90"/>
      </c>
    </row>
    <row r="781" spans="1:27" ht="395.25">
      <c r="A781" s="148">
        <v>780</v>
      </c>
      <c r="B781" s="149" t="s">
        <v>1221</v>
      </c>
      <c r="C781" s="149" t="s">
        <v>438</v>
      </c>
      <c r="D781" s="148" t="s">
        <v>65</v>
      </c>
      <c r="E781" s="148">
        <v>6</v>
      </c>
      <c r="F781" s="148" t="s">
        <v>136</v>
      </c>
      <c r="G781" s="148">
        <v>32</v>
      </c>
      <c r="H781" s="148">
        <v>17</v>
      </c>
      <c r="I781" s="149" t="s">
        <v>1288</v>
      </c>
      <c r="J781" s="149" t="s">
        <v>1289</v>
      </c>
      <c r="K781" s="149" t="s">
        <v>3011</v>
      </c>
      <c r="L781" s="146" t="s">
        <v>2610</v>
      </c>
      <c r="M781" s="147">
        <v>40493</v>
      </c>
      <c r="N781" s="150" t="s">
        <v>2643</v>
      </c>
      <c r="O781" s="148" t="s">
        <v>421</v>
      </c>
      <c r="P781" s="151" t="s">
        <v>2663</v>
      </c>
      <c r="Q781" s="152"/>
      <c r="R781" s="151"/>
      <c r="S781" s="148">
        <f t="shared" si="85"/>
      </c>
      <c r="T781" s="148" t="str">
        <f t="shared" si="84"/>
        <v>AP</v>
      </c>
      <c r="U781" s="148" t="str">
        <f t="shared" si="86"/>
        <v>Mode Switch</v>
      </c>
      <c r="V781" s="148">
        <f t="shared" si="87"/>
      </c>
      <c r="W781" s="148">
        <f t="shared" si="88"/>
      </c>
      <c r="X781" s="148">
        <f t="shared" si="89"/>
      </c>
      <c r="Y781" s="147">
        <v>40492</v>
      </c>
      <c r="Z781" s="175">
        <f t="shared" si="90"/>
      </c>
      <c r="AA781" s="44" t="s">
        <v>2828</v>
      </c>
    </row>
    <row r="782" spans="1:27" ht="229.5">
      <c r="A782" s="148">
        <v>781</v>
      </c>
      <c r="B782" s="149" t="s">
        <v>1221</v>
      </c>
      <c r="C782" s="149" t="s">
        <v>438</v>
      </c>
      <c r="D782" s="148" t="s">
        <v>65</v>
      </c>
      <c r="E782" s="148">
        <v>6</v>
      </c>
      <c r="F782" s="148" t="s">
        <v>136</v>
      </c>
      <c r="G782" s="148">
        <v>32</v>
      </c>
      <c r="H782" s="148">
        <v>21</v>
      </c>
      <c r="I782" s="149" t="s">
        <v>1290</v>
      </c>
      <c r="J782" s="149" t="s">
        <v>1291</v>
      </c>
      <c r="K782" s="149" t="s">
        <v>3012</v>
      </c>
      <c r="L782" s="146" t="s">
        <v>2610</v>
      </c>
      <c r="M782" s="147">
        <v>40493</v>
      </c>
      <c r="N782" s="150" t="s">
        <v>2643</v>
      </c>
      <c r="O782" s="148" t="s">
        <v>421</v>
      </c>
      <c r="P782" s="151" t="s">
        <v>2663</v>
      </c>
      <c r="Q782" s="152"/>
      <c r="R782" s="151"/>
      <c r="S782" s="148">
        <f t="shared" si="85"/>
      </c>
      <c r="T782" s="148" t="str">
        <f t="shared" si="84"/>
        <v>AP</v>
      </c>
      <c r="U782" s="148" t="str">
        <f t="shared" si="86"/>
        <v>Mode Switch</v>
      </c>
      <c r="V782" s="148">
        <f t="shared" si="87"/>
      </c>
      <c r="W782" s="148">
        <f t="shared" si="88"/>
      </c>
      <c r="X782" s="148">
        <f t="shared" si="89"/>
      </c>
      <c r="Y782" s="147">
        <v>40492</v>
      </c>
      <c r="Z782" s="175">
        <f t="shared" si="90"/>
      </c>
      <c r="AA782" s="44" t="s">
        <v>2828</v>
      </c>
    </row>
    <row r="783" spans="1:26" ht="51">
      <c r="A783" s="148">
        <v>782</v>
      </c>
      <c r="B783" s="149" t="s">
        <v>1221</v>
      </c>
      <c r="C783" s="149" t="s">
        <v>438</v>
      </c>
      <c r="D783" s="148" t="s">
        <v>66</v>
      </c>
      <c r="E783" s="148">
        <v>6</v>
      </c>
      <c r="F783" s="148" t="s">
        <v>136</v>
      </c>
      <c r="G783" s="148">
        <v>32</v>
      </c>
      <c r="H783" s="148">
        <v>27</v>
      </c>
      <c r="I783" s="149" t="s">
        <v>1292</v>
      </c>
      <c r="J783" s="149" t="s">
        <v>1293</v>
      </c>
      <c r="K783" s="149" t="s">
        <v>3016</v>
      </c>
      <c r="L783" s="146" t="s">
        <v>2610</v>
      </c>
      <c r="M783" s="147">
        <v>40548</v>
      </c>
      <c r="N783" s="150"/>
      <c r="O783" s="148" t="s">
        <v>421</v>
      </c>
      <c r="P783" s="151"/>
      <c r="Q783" s="152"/>
      <c r="R783" s="151"/>
      <c r="S783" s="148" t="str">
        <f t="shared" si="85"/>
        <v>AP</v>
      </c>
      <c r="T783" s="148">
        <f aca="true" t="shared" si="91" ref="T783:T846">IF(OR(D783="T",D783="G"),L783,"")</f>
      </c>
      <c r="U783" s="148">
        <f t="shared" si="86"/>
      </c>
      <c r="V783" s="148">
        <f t="shared" si="87"/>
      </c>
      <c r="W783" s="148">
        <f t="shared" si="88"/>
      </c>
      <c r="X783" s="148">
        <f t="shared" si="89"/>
      </c>
      <c r="Y783" s="152"/>
      <c r="Z783" s="175">
        <f t="shared" si="90"/>
      </c>
    </row>
    <row r="784" spans="1:26" ht="63.75">
      <c r="A784" s="148">
        <v>783</v>
      </c>
      <c r="B784" s="149" t="s">
        <v>1221</v>
      </c>
      <c r="C784" s="149" t="s">
        <v>438</v>
      </c>
      <c r="D784" s="148" t="s">
        <v>66</v>
      </c>
      <c r="E784" s="148">
        <v>6</v>
      </c>
      <c r="F784" s="148" t="s">
        <v>136</v>
      </c>
      <c r="G784" s="148">
        <v>32</v>
      </c>
      <c r="H784" s="148">
        <v>32</v>
      </c>
      <c r="I784" s="149" t="s">
        <v>1294</v>
      </c>
      <c r="J784" s="149" t="s">
        <v>1295</v>
      </c>
      <c r="K784" s="149" t="s">
        <v>3016</v>
      </c>
      <c r="L784" s="146" t="s">
        <v>2610</v>
      </c>
      <c r="M784" s="147">
        <v>40548</v>
      </c>
      <c r="N784" s="150"/>
      <c r="O784" s="148" t="s">
        <v>421</v>
      </c>
      <c r="P784" s="151"/>
      <c r="Q784" s="152"/>
      <c r="R784" s="151"/>
      <c r="S784" s="148" t="str">
        <f t="shared" si="85"/>
        <v>AP</v>
      </c>
      <c r="T784" s="148">
        <f t="shared" si="91"/>
      </c>
      <c r="U784" s="148">
        <f t="shared" si="86"/>
      </c>
      <c r="V784" s="148">
        <f t="shared" si="87"/>
      </c>
      <c r="W784" s="148">
        <f t="shared" si="88"/>
      </c>
      <c r="X784" s="148">
        <f t="shared" si="89"/>
      </c>
      <c r="Y784" s="152"/>
      <c r="Z784" s="175">
        <f t="shared" si="90"/>
      </c>
    </row>
    <row r="785" spans="1:26" ht="76.5">
      <c r="A785" s="20">
        <v>784</v>
      </c>
      <c r="B785" s="14" t="s">
        <v>1221</v>
      </c>
      <c r="C785" s="14" t="s">
        <v>438</v>
      </c>
      <c r="D785" s="20" t="s">
        <v>65</v>
      </c>
      <c r="E785" s="20">
        <v>6</v>
      </c>
      <c r="F785" s="20" t="s">
        <v>136</v>
      </c>
      <c r="G785" s="20">
        <v>32</v>
      </c>
      <c r="H785" s="20">
        <v>39</v>
      </c>
      <c r="I785" s="14" t="s">
        <v>1296</v>
      </c>
      <c r="J785" s="14" t="s">
        <v>1297</v>
      </c>
      <c r="K785" s="14" t="s">
        <v>3112</v>
      </c>
      <c r="L785" s="40" t="s">
        <v>2610</v>
      </c>
      <c r="M785" s="51">
        <v>40561</v>
      </c>
      <c r="N785" s="24" t="s">
        <v>2615</v>
      </c>
      <c r="O785" s="20" t="s">
        <v>421</v>
      </c>
      <c r="P785" s="44"/>
      <c r="S785" s="20">
        <f t="shared" si="85"/>
      </c>
      <c r="T785" s="20" t="str">
        <f t="shared" si="91"/>
        <v>AP</v>
      </c>
      <c r="U785" s="20" t="str">
        <f t="shared" si="86"/>
        <v>OQPSK</v>
      </c>
      <c r="V785" s="20">
        <f t="shared" si="87"/>
      </c>
      <c r="W785" s="20">
        <f t="shared" si="88"/>
      </c>
      <c r="X785" s="20">
        <f t="shared" si="89"/>
      </c>
      <c r="Z785" s="174">
        <f t="shared" si="90"/>
      </c>
    </row>
    <row r="786" spans="1:26" ht="76.5">
      <c r="A786" s="148">
        <v>785</v>
      </c>
      <c r="B786" s="149" t="s">
        <v>1221</v>
      </c>
      <c r="C786" s="149" t="s">
        <v>438</v>
      </c>
      <c r="D786" s="148" t="s">
        <v>66</v>
      </c>
      <c r="E786" s="148">
        <v>6</v>
      </c>
      <c r="F786" s="148" t="s">
        <v>136</v>
      </c>
      <c r="G786" s="148">
        <v>32</v>
      </c>
      <c r="H786" s="148">
        <v>42</v>
      </c>
      <c r="I786" s="149" t="s">
        <v>1298</v>
      </c>
      <c r="J786" s="149" t="s">
        <v>1227</v>
      </c>
      <c r="K786" s="164" t="s">
        <v>2980</v>
      </c>
      <c r="L786" s="146" t="s">
        <v>2610</v>
      </c>
      <c r="M786" s="147">
        <v>40548</v>
      </c>
      <c r="N786" s="150"/>
      <c r="O786" s="148" t="s">
        <v>421</v>
      </c>
      <c r="P786" s="151"/>
      <c r="Q786" s="152"/>
      <c r="R786" s="151"/>
      <c r="S786" s="148" t="str">
        <f t="shared" si="85"/>
        <v>AP</v>
      </c>
      <c r="T786" s="148">
        <f t="shared" si="91"/>
      </c>
      <c r="U786" s="148">
        <f t="shared" si="86"/>
      </c>
      <c r="V786" s="148">
        <f t="shared" si="87"/>
      </c>
      <c r="W786" s="148">
        <f t="shared" si="88"/>
      </c>
      <c r="X786" s="148">
        <f t="shared" si="89"/>
      </c>
      <c r="Y786" s="152"/>
      <c r="Z786" s="175">
        <f t="shared" si="90"/>
      </c>
    </row>
    <row r="787" spans="1:26" ht="76.5">
      <c r="A787" s="148">
        <v>786</v>
      </c>
      <c r="B787" s="149" t="s">
        <v>1221</v>
      </c>
      <c r="C787" s="149" t="s">
        <v>438</v>
      </c>
      <c r="D787" s="148" t="s">
        <v>66</v>
      </c>
      <c r="E787" s="148">
        <v>6</v>
      </c>
      <c r="F787" s="148" t="s">
        <v>136</v>
      </c>
      <c r="G787" s="148">
        <v>32</v>
      </c>
      <c r="H787" s="148">
        <v>48</v>
      </c>
      <c r="I787" s="149" t="s">
        <v>1299</v>
      </c>
      <c r="J787" s="149" t="s">
        <v>1300</v>
      </c>
      <c r="K787" s="164" t="s">
        <v>2980</v>
      </c>
      <c r="L787" s="146" t="s">
        <v>2610</v>
      </c>
      <c r="M787" s="147">
        <v>40548</v>
      </c>
      <c r="N787" s="150"/>
      <c r="O787" s="148" t="s">
        <v>421</v>
      </c>
      <c r="P787" s="151"/>
      <c r="Q787" s="152"/>
      <c r="R787" s="151"/>
      <c r="S787" s="148" t="str">
        <f t="shared" si="85"/>
        <v>AP</v>
      </c>
      <c r="T787" s="148">
        <f t="shared" si="91"/>
      </c>
      <c r="U787" s="148">
        <f t="shared" si="86"/>
      </c>
      <c r="V787" s="148">
        <f t="shared" si="87"/>
      </c>
      <c r="W787" s="148">
        <f t="shared" si="88"/>
      </c>
      <c r="X787" s="148">
        <f t="shared" si="89"/>
      </c>
      <c r="Y787" s="152"/>
      <c r="Z787" s="175">
        <f t="shared" si="90"/>
      </c>
    </row>
    <row r="788" spans="1:27" ht="63.75">
      <c r="A788" s="148">
        <v>787</v>
      </c>
      <c r="B788" s="149" t="s">
        <v>1221</v>
      </c>
      <c r="C788" s="149" t="s">
        <v>438</v>
      </c>
      <c r="D788" s="148" t="s">
        <v>65</v>
      </c>
      <c r="E788" s="148">
        <v>6</v>
      </c>
      <c r="F788" s="148" t="s">
        <v>136</v>
      </c>
      <c r="G788" s="148">
        <v>32</v>
      </c>
      <c r="H788" s="148">
        <v>49</v>
      </c>
      <c r="I788" s="149" t="s">
        <v>1301</v>
      </c>
      <c r="J788" s="149" t="s">
        <v>1302</v>
      </c>
      <c r="K788" s="158" t="s">
        <v>2831</v>
      </c>
      <c r="L788" s="146" t="s">
        <v>2610</v>
      </c>
      <c r="M788" s="147">
        <v>40493</v>
      </c>
      <c r="N788" s="150" t="s">
        <v>2643</v>
      </c>
      <c r="O788" s="148" t="s">
        <v>421</v>
      </c>
      <c r="P788" s="151" t="s">
        <v>2663</v>
      </c>
      <c r="Q788" s="152"/>
      <c r="R788" s="151"/>
      <c r="S788" s="148">
        <f t="shared" si="85"/>
      </c>
      <c r="T788" s="148" t="str">
        <f t="shared" si="91"/>
        <v>AP</v>
      </c>
      <c r="U788" s="148" t="str">
        <f t="shared" si="86"/>
        <v>Mode Switch</v>
      </c>
      <c r="V788" s="148">
        <f t="shared" si="87"/>
      </c>
      <c r="W788" s="148">
        <f t="shared" si="88"/>
      </c>
      <c r="X788" s="148">
        <f t="shared" si="89"/>
      </c>
      <c r="Y788" s="147">
        <v>40492</v>
      </c>
      <c r="Z788" s="175">
        <f t="shared" si="90"/>
      </c>
      <c r="AA788" s="44" t="s">
        <v>2828</v>
      </c>
    </row>
    <row r="789" spans="1:26" ht="114.75">
      <c r="A789" s="20">
        <v>788</v>
      </c>
      <c r="B789" s="14" t="s">
        <v>1221</v>
      </c>
      <c r="C789" s="14" t="s">
        <v>438</v>
      </c>
      <c r="D789" s="20" t="s">
        <v>66</v>
      </c>
      <c r="E789" s="20">
        <v>6</v>
      </c>
      <c r="F789" s="20" t="s">
        <v>136</v>
      </c>
      <c r="G789" s="20">
        <v>32</v>
      </c>
      <c r="H789" s="20">
        <v>50</v>
      </c>
      <c r="I789" s="14" t="s">
        <v>1299</v>
      </c>
      <c r="J789" s="14" t="s">
        <v>1303</v>
      </c>
      <c r="K789" s="14" t="s">
        <v>3026</v>
      </c>
      <c r="L789" s="40" t="s">
        <v>2610</v>
      </c>
      <c r="M789" s="51">
        <v>40556</v>
      </c>
      <c r="N789" s="24"/>
      <c r="O789" s="20" t="s">
        <v>421</v>
      </c>
      <c r="P789" s="44"/>
      <c r="S789" s="20" t="str">
        <f t="shared" si="85"/>
        <v>AP</v>
      </c>
      <c r="T789" s="20">
        <f t="shared" si="91"/>
      </c>
      <c r="U789" s="20">
        <f t="shared" si="86"/>
      </c>
      <c r="V789" s="20">
        <f t="shared" si="87"/>
      </c>
      <c r="W789" s="20">
        <f t="shared" si="88"/>
      </c>
      <c r="X789" s="20">
        <f t="shared" si="89"/>
      </c>
      <c r="Y789" s="45"/>
      <c r="Z789" s="174">
        <f t="shared" si="90"/>
      </c>
    </row>
    <row r="790" spans="1:27" ht="293.25">
      <c r="A790" s="148">
        <v>789</v>
      </c>
      <c r="B790" s="149" t="s">
        <v>1221</v>
      </c>
      <c r="C790" s="149" t="s">
        <v>438</v>
      </c>
      <c r="D790" s="148" t="s">
        <v>65</v>
      </c>
      <c r="E790" s="148">
        <v>6</v>
      </c>
      <c r="F790" s="148" t="s">
        <v>136</v>
      </c>
      <c r="G790" s="148">
        <v>32</v>
      </c>
      <c r="H790" s="148">
        <v>50</v>
      </c>
      <c r="I790" s="149" t="s">
        <v>1304</v>
      </c>
      <c r="J790" s="149" t="s">
        <v>1302</v>
      </c>
      <c r="K790" s="149" t="s">
        <v>3013</v>
      </c>
      <c r="L790" s="146" t="s">
        <v>2610</v>
      </c>
      <c r="M790" s="147">
        <v>40493</v>
      </c>
      <c r="N790" s="150" t="s">
        <v>2643</v>
      </c>
      <c r="O790" s="148" t="s">
        <v>421</v>
      </c>
      <c r="P790" s="151" t="s">
        <v>2663</v>
      </c>
      <c r="Q790" s="152"/>
      <c r="R790" s="151"/>
      <c r="S790" s="148">
        <f t="shared" si="85"/>
      </c>
      <c r="T790" s="148" t="str">
        <f t="shared" si="91"/>
        <v>AP</v>
      </c>
      <c r="U790" s="148" t="str">
        <f t="shared" si="86"/>
        <v>Mode Switch</v>
      </c>
      <c r="V790" s="148">
        <f t="shared" si="87"/>
      </c>
      <c r="W790" s="148">
        <f t="shared" si="88"/>
      </c>
      <c r="X790" s="148">
        <f t="shared" si="89"/>
      </c>
      <c r="Y790" s="147">
        <v>40492</v>
      </c>
      <c r="Z790" s="175">
        <f t="shared" si="90"/>
      </c>
      <c r="AA790" s="44" t="s">
        <v>2828</v>
      </c>
    </row>
    <row r="791" spans="1:27" ht="229.5">
      <c r="A791" s="148">
        <v>790</v>
      </c>
      <c r="B791" s="149" t="s">
        <v>1221</v>
      </c>
      <c r="C791" s="149" t="s">
        <v>438</v>
      </c>
      <c r="D791" s="148" t="s">
        <v>65</v>
      </c>
      <c r="E791" s="148">
        <v>6</v>
      </c>
      <c r="F791" s="148" t="s">
        <v>136</v>
      </c>
      <c r="G791" s="148">
        <v>32</v>
      </c>
      <c r="H791" s="148">
        <v>51</v>
      </c>
      <c r="I791" s="149" t="s">
        <v>1305</v>
      </c>
      <c r="J791" s="149" t="s">
        <v>1306</v>
      </c>
      <c r="K791" s="149" t="s">
        <v>2832</v>
      </c>
      <c r="L791" s="146" t="s">
        <v>2610</v>
      </c>
      <c r="M791" s="147">
        <v>40493</v>
      </c>
      <c r="N791" s="150" t="s">
        <v>2643</v>
      </c>
      <c r="O791" s="148" t="s">
        <v>421</v>
      </c>
      <c r="P791" s="151" t="s">
        <v>2663</v>
      </c>
      <c r="Q791" s="152"/>
      <c r="R791" s="151"/>
      <c r="S791" s="148">
        <f t="shared" si="85"/>
      </c>
      <c r="T791" s="148" t="str">
        <f t="shared" si="91"/>
        <v>AP</v>
      </c>
      <c r="U791" s="148" t="str">
        <f t="shared" si="86"/>
        <v>Mode Switch</v>
      </c>
      <c r="V791" s="148">
        <f t="shared" si="87"/>
      </c>
      <c r="W791" s="148">
        <f t="shared" si="88"/>
      </c>
      <c r="X791" s="148">
        <f t="shared" si="89"/>
      </c>
      <c r="Y791" s="147">
        <v>40492</v>
      </c>
      <c r="Z791" s="175">
        <f t="shared" si="90"/>
      </c>
      <c r="AA791" s="44" t="s">
        <v>2828</v>
      </c>
    </row>
    <row r="792" spans="1:27" ht="114.75">
      <c r="A792" s="148">
        <v>791</v>
      </c>
      <c r="B792" s="149" t="s">
        <v>1221</v>
      </c>
      <c r="C792" s="149" t="s">
        <v>438</v>
      </c>
      <c r="D792" s="148" t="s">
        <v>65</v>
      </c>
      <c r="E792" s="148">
        <v>6</v>
      </c>
      <c r="F792" s="148" t="s">
        <v>148</v>
      </c>
      <c r="G792" s="148">
        <v>34</v>
      </c>
      <c r="H792" s="148">
        <v>4</v>
      </c>
      <c r="I792" s="149" t="s">
        <v>1307</v>
      </c>
      <c r="J792" s="149" t="s">
        <v>1308</v>
      </c>
      <c r="K792" s="149" t="s">
        <v>3014</v>
      </c>
      <c r="L792" s="146" t="s">
        <v>2649</v>
      </c>
      <c r="M792" s="147">
        <v>40493</v>
      </c>
      <c r="N792" s="150" t="s">
        <v>2643</v>
      </c>
      <c r="O792" s="148" t="s">
        <v>421</v>
      </c>
      <c r="P792" s="151" t="s">
        <v>2663</v>
      </c>
      <c r="Q792" s="152"/>
      <c r="R792" s="151"/>
      <c r="S792" s="148">
        <f t="shared" si="85"/>
      </c>
      <c r="T792" s="148" t="str">
        <f t="shared" si="91"/>
        <v>A</v>
      </c>
      <c r="U792" s="148" t="str">
        <f t="shared" si="86"/>
        <v>Mode Switch</v>
      </c>
      <c r="V792" s="148">
        <f t="shared" si="87"/>
      </c>
      <c r="W792" s="148">
        <f t="shared" si="88"/>
      </c>
      <c r="X792" s="148">
        <f t="shared" si="89"/>
      </c>
      <c r="Y792" s="147">
        <v>40492</v>
      </c>
      <c r="Z792" s="175">
        <f t="shared" si="90"/>
      </c>
      <c r="AA792" s="44" t="s">
        <v>2828</v>
      </c>
    </row>
    <row r="793" spans="1:26" ht="76.5">
      <c r="A793" s="148">
        <v>792</v>
      </c>
      <c r="B793" s="149" t="s">
        <v>1221</v>
      </c>
      <c r="C793" s="149" t="s">
        <v>438</v>
      </c>
      <c r="D793" s="148" t="s">
        <v>66</v>
      </c>
      <c r="E793" s="148">
        <v>6</v>
      </c>
      <c r="F793" s="148" t="s">
        <v>554</v>
      </c>
      <c r="G793" s="148">
        <v>35</v>
      </c>
      <c r="H793" s="148">
        <v>34</v>
      </c>
      <c r="I793" s="149" t="s">
        <v>1284</v>
      </c>
      <c r="J793" s="149" t="s">
        <v>1285</v>
      </c>
      <c r="K793" s="164" t="s">
        <v>2980</v>
      </c>
      <c r="L793" s="146" t="s">
        <v>2610</v>
      </c>
      <c r="M793" s="147">
        <v>40548</v>
      </c>
      <c r="N793" s="150"/>
      <c r="O793" s="148" t="s">
        <v>421</v>
      </c>
      <c r="P793" s="151"/>
      <c r="Q793" s="152"/>
      <c r="R793" s="151"/>
      <c r="S793" s="148" t="str">
        <f t="shared" si="85"/>
        <v>AP</v>
      </c>
      <c r="T793" s="148">
        <f t="shared" si="91"/>
      </c>
      <c r="U793" s="148">
        <f t="shared" si="86"/>
      </c>
      <c r="V793" s="148">
        <f t="shared" si="87"/>
      </c>
      <c r="W793" s="148">
        <f t="shared" si="88"/>
      </c>
      <c r="X793" s="148">
        <f t="shared" si="89"/>
      </c>
      <c r="Y793" s="152"/>
      <c r="Z793" s="175">
        <f t="shared" si="90"/>
      </c>
    </row>
    <row r="794" spans="1:26" ht="76.5">
      <c r="A794" s="20">
        <v>793</v>
      </c>
      <c r="B794" s="14" t="s">
        <v>1221</v>
      </c>
      <c r="C794" s="14" t="s">
        <v>438</v>
      </c>
      <c r="D794" s="20" t="s">
        <v>65</v>
      </c>
      <c r="E794" s="20">
        <v>6</v>
      </c>
      <c r="F794" s="20" t="s">
        <v>554</v>
      </c>
      <c r="G794" s="20">
        <v>35</v>
      </c>
      <c r="H794" s="20">
        <v>37</v>
      </c>
      <c r="I794" s="14" t="s">
        <v>1296</v>
      </c>
      <c r="J794" s="14" t="s">
        <v>1297</v>
      </c>
      <c r="K794" s="14" t="s">
        <v>3112</v>
      </c>
      <c r="L794" s="40" t="s">
        <v>2610</v>
      </c>
      <c r="M794" s="51">
        <v>40561</v>
      </c>
      <c r="N794" s="24" t="s">
        <v>2621</v>
      </c>
      <c r="O794" s="20" t="s">
        <v>421</v>
      </c>
      <c r="P794" s="44"/>
      <c r="S794" s="20">
        <f t="shared" si="85"/>
      </c>
      <c r="T794" s="20" t="str">
        <f t="shared" si="91"/>
        <v>AP</v>
      </c>
      <c r="U794" s="20" t="str">
        <f t="shared" si="86"/>
        <v>Easy</v>
      </c>
      <c r="V794" s="20">
        <f t="shared" si="87"/>
      </c>
      <c r="W794" s="20">
        <f t="shared" si="88"/>
      </c>
      <c r="X794" s="20">
        <f t="shared" si="89"/>
      </c>
      <c r="Z794" s="174">
        <f t="shared" si="90"/>
      </c>
    </row>
    <row r="795" spans="1:26" ht="76.5">
      <c r="A795" s="148">
        <v>794</v>
      </c>
      <c r="B795" s="149" t="s">
        <v>1221</v>
      </c>
      <c r="C795" s="149" t="s">
        <v>438</v>
      </c>
      <c r="D795" s="148" t="s">
        <v>66</v>
      </c>
      <c r="E795" s="148">
        <v>6</v>
      </c>
      <c r="F795" s="148" t="s">
        <v>554</v>
      </c>
      <c r="G795" s="148">
        <v>35</v>
      </c>
      <c r="H795" s="148">
        <v>39</v>
      </c>
      <c r="I795" s="149" t="s">
        <v>1298</v>
      </c>
      <c r="J795" s="149" t="s">
        <v>1227</v>
      </c>
      <c r="K795" s="164" t="s">
        <v>2980</v>
      </c>
      <c r="L795" s="146" t="s">
        <v>2610</v>
      </c>
      <c r="M795" s="147">
        <v>40548</v>
      </c>
      <c r="N795" s="150"/>
      <c r="O795" s="148" t="s">
        <v>421</v>
      </c>
      <c r="P795" s="151"/>
      <c r="Q795" s="152"/>
      <c r="R795" s="151"/>
      <c r="S795" s="148" t="str">
        <f t="shared" si="85"/>
        <v>AP</v>
      </c>
      <c r="T795" s="148">
        <f t="shared" si="91"/>
      </c>
      <c r="U795" s="148">
        <f t="shared" si="86"/>
      </c>
      <c r="V795" s="148">
        <f t="shared" si="87"/>
      </c>
      <c r="W795" s="148">
        <f t="shared" si="88"/>
      </c>
      <c r="X795" s="148">
        <f t="shared" si="89"/>
      </c>
      <c r="Y795" s="152"/>
      <c r="Z795" s="175">
        <f t="shared" si="90"/>
      </c>
    </row>
    <row r="796" spans="1:26" ht="76.5">
      <c r="A796" s="148">
        <v>795</v>
      </c>
      <c r="B796" s="149" t="s">
        <v>1221</v>
      </c>
      <c r="C796" s="149" t="s">
        <v>438</v>
      </c>
      <c r="D796" s="148" t="s">
        <v>66</v>
      </c>
      <c r="E796" s="148">
        <v>6</v>
      </c>
      <c r="F796" s="148" t="s">
        <v>1309</v>
      </c>
      <c r="G796" s="148">
        <v>36</v>
      </c>
      <c r="H796" s="148">
        <v>4</v>
      </c>
      <c r="I796" s="149" t="s">
        <v>1310</v>
      </c>
      <c r="J796" s="149" t="s">
        <v>1311</v>
      </c>
      <c r="K796" s="164" t="s">
        <v>2980</v>
      </c>
      <c r="L796" s="146" t="s">
        <v>2610</v>
      </c>
      <c r="M796" s="147">
        <v>40548</v>
      </c>
      <c r="N796" s="150"/>
      <c r="O796" s="148" t="s">
        <v>421</v>
      </c>
      <c r="P796" s="151"/>
      <c r="Q796" s="152"/>
      <c r="R796" s="151"/>
      <c r="S796" s="148" t="str">
        <f t="shared" si="85"/>
        <v>AP</v>
      </c>
      <c r="T796" s="148">
        <f t="shared" si="91"/>
      </c>
      <c r="U796" s="148">
        <f t="shared" si="86"/>
      </c>
      <c r="V796" s="148">
        <f t="shared" si="87"/>
      </c>
      <c r="W796" s="148">
        <f t="shared" si="88"/>
      </c>
      <c r="X796" s="148">
        <f t="shared" si="89"/>
      </c>
      <c r="Y796" s="152"/>
      <c r="Z796" s="175">
        <f t="shared" si="90"/>
      </c>
    </row>
    <row r="797" spans="1:26" ht="331.5">
      <c r="A797" s="148">
        <v>796</v>
      </c>
      <c r="B797" s="149" t="s">
        <v>1221</v>
      </c>
      <c r="C797" s="149" t="s">
        <v>438</v>
      </c>
      <c r="D797" s="148" t="s">
        <v>66</v>
      </c>
      <c r="E797" s="148">
        <v>6</v>
      </c>
      <c r="F797" s="148" t="s">
        <v>939</v>
      </c>
      <c r="G797" s="148">
        <v>38</v>
      </c>
      <c r="H797" s="148">
        <v>36</v>
      </c>
      <c r="I797" s="149" t="s">
        <v>1312</v>
      </c>
      <c r="J797" s="149" t="s">
        <v>1313</v>
      </c>
      <c r="K797" s="164" t="s">
        <v>2907</v>
      </c>
      <c r="L797" s="146" t="s">
        <v>2610</v>
      </c>
      <c r="M797" s="147">
        <v>40504</v>
      </c>
      <c r="N797" s="150"/>
      <c r="O797" s="148" t="s">
        <v>421</v>
      </c>
      <c r="P797" s="151"/>
      <c r="Q797" s="152"/>
      <c r="R797" s="151"/>
      <c r="S797" s="148" t="str">
        <f t="shared" si="85"/>
        <v>AP</v>
      </c>
      <c r="T797" s="148">
        <f t="shared" si="91"/>
      </c>
      <c r="U797" s="148">
        <f t="shared" si="86"/>
      </c>
      <c r="V797" s="148">
        <f t="shared" si="87"/>
      </c>
      <c r="W797" s="148">
        <f t="shared" si="88"/>
      </c>
      <c r="X797" s="148">
        <f t="shared" si="89"/>
      </c>
      <c r="Y797" s="152"/>
      <c r="Z797" s="175">
        <f t="shared" si="90"/>
      </c>
    </row>
    <row r="798" spans="1:27" ht="140.25">
      <c r="A798" s="148">
        <v>797</v>
      </c>
      <c r="B798" s="149" t="s">
        <v>1221</v>
      </c>
      <c r="C798" s="149" t="s">
        <v>438</v>
      </c>
      <c r="D798" s="148" t="s">
        <v>65</v>
      </c>
      <c r="E798" s="148">
        <v>6</v>
      </c>
      <c r="F798" s="148" t="s">
        <v>104</v>
      </c>
      <c r="G798" s="148">
        <v>39</v>
      </c>
      <c r="H798" s="148">
        <v>53</v>
      </c>
      <c r="I798" s="149" t="s">
        <v>1314</v>
      </c>
      <c r="J798" s="149" t="s">
        <v>1315</v>
      </c>
      <c r="K798" s="149" t="s">
        <v>2833</v>
      </c>
      <c r="L798" s="146" t="s">
        <v>2610</v>
      </c>
      <c r="M798" s="147">
        <v>40493</v>
      </c>
      <c r="N798" s="150" t="s">
        <v>2643</v>
      </c>
      <c r="O798" s="148" t="s">
        <v>421</v>
      </c>
      <c r="P798" s="151" t="s">
        <v>2663</v>
      </c>
      <c r="Q798" s="152"/>
      <c r="R798" s="151"/>
      <c r="S798" s="148">
        <f t="shared" si="85"/>
      </c>
      <c r="T798" s="148" t="str">
        <f t="shared" si="91"/>
        <v>AP</v>
      </c>
      <c r="U798" s="148" t="str">
        <f t="shared" si="86"/>
        <v>Mode Switch</v>
      </c>
      <c r="V798" s="148">
        <f t="shared" si="87"/>
      </c>
      <c r="W798" s="148">
        <f t="shared" si="88"/>
      </c>
      <c r="X798" s="148">
        <f t="shared" si="89"/>
      </c>
      <c r="Y798" s="147">
        <v>40492</v>
      </c>
      <c r="Z798" s="175">
        <f t="shared" si="90"/>
      </c>
      <c r="AA798" s="44" t="s">
        <v>2828</v>
      </c>
    </row>
    <row r="799" spans="1:26" ht="38.25">
      <c r="A799" s="148">
        <v>798</v>
      </c>
      <c r="B799" s="149" t="s">
        <v>1221</v>
      </c>
      <c r="C799" s="149" t="s">
        <v>438</v>
      </c>
      <c r="D799" s="148" t="s">
        <v>66</v>
      </c>
      <c r="E799" s="148">
        <v>6</v>
      </c>
      <c r="F799" s="148" t="s">
        <v>104</v>
      </c>
      <c r="G799" s="148">
        <v>39</v>
      </c>
      <c r="H799" s="148">
        <v>54</v>
      </c>
      <c r="I799" s="149" t="s">
        <v>1316</v>
      </c>
      <c r="J799" s="149" t="s">
        <v>1317</v>
      </c>
      <c r="K799" s="164" t="s">
        <v>2834</v>
      </c>
      <c r="L799" s="146" t="s">
        <v>2610</v>
      </c>
      <c r="M799" s="147">
        <v>40493</v>
      </c>
      <c r="N799" s="150"/>
      <c r="O799" s="148" t="s">
        <v>421</v>
      </c>
      <c r="P799" s="151"/>
      <c r="Q799" s="152"/>
      <c r="R799" s="151"/>
      <c r="S799" s="148" t="str">
        <f t="shared" si="85"/>
        <v>AP</v>
      </c>
      <c r="T799" s="148">
        <f t="shared" si="91"/>
      </c>
      <c r="U799" s="148">
        <f t="shared" si="86"/>
      </c>
      <c r="V799" s="148">
        <f t="shared" si="87"/>
      </c>
      <c r="W799" s="148">
        <f t="shared" si="88"/>
      </c>
      <c r="X799" s="148">
        <f t="shared" si="89"/>
      </c>
      <c r="Y799" s="152"/>
      <c r="Z799" s="175">
        <f t="shared" si="90"/>
      </c>
    </row>
    <row r="800" spans="1:27" ht="409.5">
      <c r="A800" s="148">
        <v>799</v>
      </c>
      <c r="B800" s="149" t="s">
        <v>1221</v>
      </c>
      <c r="C800" s="149" t="s">
        <v>438</v>
      </c>
      <c r="D800" s="148" t="s">
        <v>65</v>
      </c>
      <c r="E800" s="148">
        <v>6</v>
      </c>
      <c r="F800" s="148" t="s">
        <v>104</v>
      </c>
      <c r="G800" s="148">
        <v>40</v>
      </c>
      <c r="H800" s="148">
        <v>3</v>
      </c>
      <c r="I800" s="149" t="s">
        <v>1318</v>
      </c>
      <c r="J800" s="149" t="s">
        <v>1319</v>
      </c>
      <c r="K800" s="149" t="s">
        <v>3019</v>
      </c>
      <c r="L800" s="146" t="s">
        <v>2610</v>
      </c>
      <c r="M800" s="147">
        <v>40493</v>
      </c>
      <c r="N800" s="150" t="s">
        <v>2643</v>
      </c>
      <c r="O800" s="148" t="s">
        <v>421</v>
      </c>
      <c r="P800" s="151" t="s">
        <v>2663</v>
      </c>
      <c r="Q800" s="152"/>
      <c r="R800" s="151"/>
      <c r="S800" s="148">
        <f t="shared" si="85"/>
      </c>
      <c r="T800" s="148" t="str">
        <f t="shared" si="91"/>
        <v>AP</v>
      </c>
      <c r="U800" s="148" t="str">
        <f t="shared" si="86"/>
        <v>Mode Switch</v>
      </c>
      <c r="V800" s="148">
        <f t="shared" si="87"/>
      </c>
      <c r="W800" s="148">
        <f t="shared" si="88"/>
      </c>
      <c r="X800" s="148">
        <f t="shared" si="89"/>
      </c>
      <c r="Y800" s="147">
        <v>40492</v>
      </c>
      <c r="Z800" s="175">
        <f t="shared" si="90"/>
      </c>
      <c r="AA800" s="44" t="s">
        <v>2828</v>
      </c>
    </row>
    <row r="801" spans="1:26" ht="25.5">
      <c r="A801" s="20">
        <v>800</v>
      </c>
      <c r="B801" s="14" t="s">
        <v>1221</v>
      </c>
      <c r="C801" s="14" t="s">
        <v>438</v>
      </c>
      <c r="D801" s="20" t="s">
        <v>66</v>
      </c>
      <c r="E801" s="20">
        <v>6</v>
      </c>
      <c r="F801" s="20" t="s">
        <v>104</v>
      </c>
      <c r="G801" s="20">
        <v>40</v>
      </c>
      <c r="H801" s="20">
        <v>14</v>
      </c>
      <c r="I801" s="14" t="s">
        <v>1320</v>
      </c>
      <c r="J801" s="14" t="s">
        <v>1321</v>
      </c>
      <c r="N801" s="24"/>
      <c r="O801" s="20" t="s">
        <v>421</v>
      </c>
      <c r="P801" s="44"/>
      <c r="S801" s="20">
        <f t="shared" si="85"/>
        <v>0</v>
      </c>
      <c r="T801" s="20">
        <f t="shared" si="91"/>
      </c>
      <c r="U801" s="20">
        <f t="shared" si="86"/>
      </c>
      <c r="V801" s="20">
        <f t="shared" si="87"/>
      </c>
      <c r="W801" s="20">
        <f t="shared" si="88"/>
      </c>
      <c r="X801" s="20">
        <f t="shared" si="89"/>
      </c>
      <c r="Y801" s="45"/>
      <c r="Z801" s="174">
        <f t="shared" si="90"/>
      </c>
    </row>
    <row r="802" spans="1:26" ht="76.5">
      <c r="A802" s="148">
        <v>801</v>
      </c>
      <c r="B802" s="149" t="s">
        <v>1221</v>
      </c>
      <c r="C802" s="149" t="s">
        <v>438</v>
      </c>
      <c r="D802" s="148" t="s">
        <v>66</v>
      </c>
      <c r="E802" s="148">
        <v>6</v>
      </c>
      <c r="F802" s="148" t="s">
        <v>104</v>
      </c>
      <c r="G802" s="148">
        <v>40</v>
      </c>
      <c r="H802" s="148">
        <v>27</v>
      </c>
      <c r="I802" s="149" t="s">
        <v>1322</v>
      </c>
      <c r="J802" s="149" t="s">
        <v>1323</v>
      </c>
      <c r="K802" s="149" t="s">
        <v>3003</v>
      </c>
      <c r="L802" s="146" t="s">
        <v>2610</v>
      </c>
      <c r="M802" s="147">
        <v>40555</v>
      </c>
      <c r="N802" s="150"/>
      <c r="O802" s="148" t="s">
        <v>421</v>
      </c>
      <c r="P802" s="151"/>
      <c r="Q802" s="152"/>
      <c r="R802" s="151"/>
      <c r="S802" s="148" t="str">
        <f t="shared" si="85"/>
        <v>AP</v>
      </c>
      <c r="T802" s="148">
        <f t="shared" si="91"/>
      </c>
      <c r="U802" s="148">
        <f t="shared" si="86"/>
      </c>
      <c r="V802" s="148">
        <f t="shared" si="87"/>
      </c>
      <c r="W802" s="148">
        <f t="shared" si="88"/>
      </c>
      <c r="X802" s="148">
        <f t="shared" si="89"/>
      </c>
      <c r="Y802" s="152"/>
      <c r="Z802" s="175">
        <f t="shared" si="90"/>
      </c>
    </row>
    <row r="803" spans="1:27" ht="114.75">
      <c r="A803" s="148">
        <v>802</v>
      </c>
      <c r="B803" s="149" t="s">
        <v>1221</v>
      </c>
      <c r="C803" s="149" t="s">
        <v>438</v>
      </c>
      <c r="D803" s="148" t="s">
        <v>65</v>
      </c>
      <c r="E803" s="148">
        <v>6</v>
      </c>
      <c r="F803" s="148" t="s">
        <v>104</v>
      </c>
      <c r="G803" s="148">
        <v>40</v>
      </c>
      <c r="H803" s="148">
        <v>29</v>
      </c>
      <c r="I803" s="149" t="s">
        <v>1324</v>
      </c>
      <c r="J803" s="149" t="s">
        <v>1325</v>
      </c>
      <c r="K803" s="149" t="s">
        <v>2837</v>
      </c>
      <c r="L803" s="146" t="s">
        <v>2610</v>
      </c>
      <c r="M803" s="147">
        <v>40493</v>
      </c>
      <c r="N803" s="150" t="s">
        <v>2643</v>
      </c>
      <c r="O803" s="148" t="s">
        <v>421</v>
      </c>
      <c r="P803" s="151" t="s">
        <v>2663</v>
      </c>
      <c r="Q803" s="152"/>
      <c r="R803" s="151"/>
      <c r="S803" s="148">
        <f t="shared" si="85"/>
      </c>
      <c r="T803" s="148" t="str">
        <f t="shared" si="91"/>
        <v>AP</v>
      </c>
      <c r="U803" s="148" t="str">
        <f t="shared" si="86"/>
        <v>Mode Switch</v>
      </c>
      <c r="V803" s="148">
        <f t="shared" si="87"/>
      </c>
      <c r="W803" s="148">
        <f t="shared" si="88"/>
      </c>
      <c r="X803" s="148">
        <f t="shared" si="89"/>
      </c>
      <c r="Y803" s="147">
        <v>40492</v>
      </c>
      <c r="Z803" s="175">
        <f t="shared" si="90"/>
      </c>
      <c r="AA803" s="44" t="s">
        <v>2828</v>
      </c>
    </row>
    <row r="804" spans="1:26" ht="89.25">
      <c r="A804" s="148">
        <v>803</v>
      </c>
      <c r="B804" s="149" t="s">
        <v>1221</v>
      </c>
      <c r="C804" s="149" t="s">
        <v>438</v>
      </c>
      <c r="D804" s="148" t="s">
        <v>66</v>
      </c>
      <c r="E804" s="148">
        <v>6</v>
      </c>
      <c r="F804" s="148" t="s">
        <v>104</v>
      </c>
      <c r="G804" s="148">
        <v>40</v>
      </c>
      <c r="H804" s="148">
        <v>33</v>
      </c>
      <c r="I804" s="149" t="s">
        <v>1326</v>
      </c>
      <c r="J804" s="149" t="s">
        <v>1227</v>
      </c>
      <c r="K804" s="164" t="s">
        <v>2969</v>
      </c>
      <c r="L804" s="146" t="s">
        <v>2647</v>
      </c>
      <c r="M804" s="147">
        <v>40548</v>
      </c>
      <c r="N804" s="150"/>
      <c r="O804" s="148" t="s">
        <v>421</v>
      </c>
      <c r="P804" s="151"/>
      <c r="Q804" s="152"/>
      <c r="R804" s="151"/>
      <c r="S804" s="148" t="str">
        <f t="shared" si="85"/>
        <v>R</v>
      </c>
      <c r="T804" s="148">
        <f t="shared" si="91"/>
      </c>
      <c r="U804" s="148">
        <f t="shared" si="86"/>
      </c>
      <c r="V804" s="148">
        <f t="shared" si="87"/>
      </c>
      <c r="W804" s="148">
        <f t="shared" si="88"/>
      </c>
      <c r="X804" s="148">
        <f t="shared" si="89"/>
      </c>
      <c r="Y804" s="152"/>
      <c r="Z804" s="175">
        <f t="shared" si="90"/>
      </c>
    </row>
    <row r="805" spans="1:26" ht="38.25">
      <c r="A805" s="148">
        <v>804</v>
      </c>
      <c r="B805" s="149" t="s">
        <v>1221</v>
      </c>
      <c r="C805" s="149" t="s">
        <v>438</v>
      </c>
      <c r="D805" s="148" t="s">
        <v>66</v>
      </c>
      <c r="E805" s="148">
        <v>6</v>
      </c>
      <c r="F805" s="148" t="s">
        <v>104</v>
      </c>
      <c r="G805" s="148">
        <v>40</v>
      </c>
      <c r="H805" s="148">
        <v>34</v>
      </c>
      <c r="I805" s="149" t="s">
        <v>1327</v>
      </c>
      <c r="J805" s="149" t="s">
        <v>1328</v>
      </c>
      <c r="K805" s="164" t="s">
        <v>2967</v>
      </c>
      <c r="L805" s="146" t="s">
        <v>2610</v>
      </c>
      <c r="M805" s="147">
        <v>40548</v>
      </c>
      <c r="N805" s="150"/>
      <c r="O805" s="148" t="s">
        <v>421</v>
      </c>
      <c r="P805" s="151"/>
      <c r="Q805" s="152"/>
      <c r="R805" s="151"/>
      <c r="S805" s="148" t="str">
        <f t="shared" si="85"/>
        <v>AP</v>
      </c>
      <c r="T805" s="148">
        <f t="shared" si="91"/>
      </c>
      <c r="U805" s="148">
        <f t="shared" si="86"/>
      </c>
      <c r="V805" s="148">
        <f t="shared" si="87"/>
      </c>
      <c r="W805" s="148">
        <f t="shared" si="88"/>
      </c>
      <c r="X805" s="148">
        <f t="shared" si="89"/>
      </c>
      <c r="Y805" s="152"/>
      <c r="Z805" s="175">
        <f t="shared" si="90"/>
      </c>
    </row>
    <row r="806" spans="1:26" ht="38.25">
      <c r="A806" s="148">
        <v>805</v>
      </c>
      <c r="B806" s="149" t="s">
        <v>1221</v>
      </c>
      <c r="C806" s="149" t="s">
        <v>438</v>
      </c>
      <c r="D806" s="148" t="s">
        <v>66</v>
      </c>
      <c r="E806" s="148">
        <v>6</v>
      </c>
      <c r="F806" s="148" t="s">
        <v>104</v>
      </c>
      <c r="G806" s="148">
        <v>40</v>
      </c>
      <c r="H806" s="148">
        <v>47</v>
      </c>
      <c r="I806" s="149" t="s">
        <v>1329</v>
      </c>
      <c r="J806" s="149" t="s">
        <v>1330</v>
      </c>
      <c r="K806" s="164" t="s">
        <v>2684</v>
      </c>
      <c r="L806" s="146" t="s">
        <v>2649</v>
      </c>
      <c r="M806" s="147">
        <v>40548</v>
      </c>
      <c r="N806" s="150"/>
      <c r="O806" s="148" t="s">
        <v>421</v>
      </c>
      <c r="P806" s="151"/>
      <c r="Q806" s="152"/>
      <c r="R806" s="151"/>
      <c r="S806" s="148" t="str">
        <f t="shared" si="85"/>
        <v>A</v>
      </c>
      <c r="T806" s="148">
        <f t="shared" si="91"/>
      </c>
      <c r="U806" s="148">
        <f t="shared" si="86"/>
      </c>
      <c r="V806" s="148">
        <f t="shared" si="87"/>
      </c>
      <c r="W806" s="148">
        <f t="shared" si="88"/>
      </c>
      <c r="X806" s="148">
        <f t="shared" si="89"/>
      </c>
      <c r="Y806" s="152"/>
      <c r="Z806" s="175">
        <f t="shared" si="90"/>
      </c>
    </row>
    <row r="807" spans="1:26" ht="38.25">
      <c r="A807" s="148">
        <v>806</v>
      </c>
      <c r="B807" s="149" t="s">
        <v>1221</v>
      </c>
      <c r="C807" s="149" t="s">
        <v>438</v>
      </c>
      <c r="D807" s="148" t="s">
        <v>66</v>
      </c>
      <c r="E807" s="148">
        <v>6</v>
      </c>
      <c r="F807" s="148" t="s">
        <v>422</v>
      </c>
      <c r="G807" s="148">
        <v>42</v>
      </c>
      <c r="H807" s="148">
        <v>26</v>
      </c>
      <c r="I807" s="149" t="s">
        <v>1331</v>
      </c>
      <c r="J807" s="149" t="s">
        <v>1227</v>
      </c>
      <c r="K807" s="149" t="s">
        <v>2935</v>
      </c>
      <c r="L807" s="146" t="s">
        <v>2610</v>
      </c>
      <c r="M807" s="147">
        <v>40528</v>
      </c>
      <c r="N807" s="150"/>
      <c r="O807" s="148" t="s">
        <v>421</v>
      </c>
      <c r="P807" s="151"/>
      <c r="Q807" s="152"/>
      <c r="R807" s="151"/>
      <c r="S807" s="148" t="str">
        <f t="shared" si="85"/>
        <v>AP</v>
      </c>
      <c r="T807" s="148">
        <f t="shared" si="91"/>
      </c>
      <c r="U807" s="148">
        <f t="shared" si="86"/>
      </c>
      <c r="V807" s="148">
        <f t="shared" si="87"/>
      </c>
      <c r="W807" s="148">
        <f t="shared" si="88"/>
      </c>
      <c r="X807" s="148">
        <f t="shared" si="89"/>
      </c>
      <c r="Y807" s="152"/>
      <c r="Z807" s="175">
        <f t="shared" si="90"/>
      </c>
    </row>
    <row r="808" spans="1:26" ht="114.75">
      <c r="A808" s="20">
        <v>807</v>
      </c>
      <c r="B808" s="14" t="s">
        <v>1221</v>
      </c>
      <c r="C808" s="14" t="s">
        <v>438</v>
      </c>
      <c r="D808" s="20" t="s">
        <v>65</v>
      </c>
      <c r="E808" s="20">
        <v>6</v>
      </c>
      <c r="F808" s="20" t="s">
        <v>422</v>
      </c>
      <c r="G808" s="20">
        <v>42</v>
      </c>
      <c r="H808" s="20">
        <v>49</v>
      </c>
      <c r="I808" s="14" t="s">
        <v>1332</v>
      </c>
      <c r="J808" s="14" t="s">
        <v>1333</v>
      </c>
      <c r="K808" s="14" t="s">
        <v>3128</v>
      </c>
      <c r="L808" s="40" t="s">
        <v>2610</v>
      </c>
      <c r="M808" s="51">
        <v>40561</v>
      </c>
      <c r="N808" s="24" t="s">
        <v>2615</v>
      </c>
      <c r="O808" s="20" t="s">
        <v>421</v>
      </c>
      <c r="P808" s="14" t="s">
        <v>2667</v>
      </c>
      <c r="S808" s="20">
        <f t="shared" si="85"/>
      </c>
      <c r="T808" s="20" t="str">
        <f t="shared" si="91"/>
        <v>AP</v>
      </c>
      <c r="U808" s="20" t="str">
        <f t="shared" si="86"/>
        <v>OQPSK</v>
      </c>
      <c r="V808" s="20">
        <f t="shared" si="87"/>
      </c>
      <c r="W808" s="20">
        <f t="shared" si="88"/>
      </c>
      <c r="X808" s="20">
        <f t="shared" si="89"/>
      </c>
      <c r="Z808" s="174">
        <f t="shared" si="90"/>
      </c>
    </row>
    <row r="809" spans="1:26" ht="12.75">
      <c r="A809" s="148">
        <v>808</v>
      </c>
      <c r="B809" s="149" t="s">
        <v>1221</v>
      </c>
      <c r="C809" s="149" t="s">
        <v>438</v>
      </c>
      <c r="D809" s="148" t="s">
        <v>66</v>
      </c>
      <c r="E809" s="148">
        <v>6</v>
      </c>
      <c r="F809" s="148" t="s">
        <v>422</v>
      </c>
      <c r="G809" s="148">
        <v>43</v>
      </c>
      <c r="H809" s="148">
        <v>1</v>
      </c>
      <c r="I809" s="149" t="s">
        <v>1264</v>
      </c>
      <c r="J809" s="149" t="s">
        <v>1334</v>
      </c>
      <c r="K809" s="164" t="s">
        <v>2684</v>
      </c>
      <c r="L809" s="146" t="s">
        <v>2649</v>
      </c>
      <c r="M809" s="147">
        <v>40519</v>
      </c>
      <c r="N809" s="150"/>
      <c r="O809" s="148" t="s">
        <v>421</v>
      </c>
      <c r="P809" s="151"/>
      <c r="Q809" s="152"/>
      <c r="R809" s="151"/>
      <c r="S809" s="148" t="str">
        <f t="shared" si="85"/>
        <v>A</v>
      </c>
      <c r="T809" s="148">
        <f t="shared" si="91"/>
      </c>
      <c r="U809" s="148">
        <f t="shared" si="86"/>
      </c>
      <c r="V809" s="148">
        <f t="shared" si="87"/>
      </c>
      <c r="W809" s="148">
        <f t="shared" si="88"/>
      </c>
      <c r="X809" s="148">
        <f t="shared" si="89"/>
      </c>
      <c r="Y809" s="152"/>
      <c r="Z809" s="175">
        <f t="shared" si="90"/>
      </c>
    </row>
    <row r="810" spans="1:26" ht="25.5">
      <c r="A810" s="148">
        <v>809</v>
      </c>
      <c r="B810" s="149" t="s">
        <v>1221</v>
      </c>
      <c r="C810" s="149" t="s">
        <v>438</v>
      </c>
      <c r="D810" s="148" t="s">
        <v>66</v>
      </c>
      <c r="E810" s="148">
        <v>6</v>
      </c>
      <c r="F810" s="148" t="s">
        <v>422</v>
      </c>
      <c r="G810" s="148">
        <v>43</v>
      </c>
      <c r="H810" s="148">
        <v>25</v>
      </c>
      <c r="I810" s="149" t="s">
        <v>1335</v>
      </c>
      <c r="J810" s="149" t="s">
        <v>1336</v>
      </c>
      <c r="K810" s="164" t="s">
        <v>2684</v>
      </c>
      <c r="L810" s="146" t="s">
        <v>2649</v>
      </c>
      <c r="M810" s="147">
        <v>40519</v>
      </c>
      <c r="N810" s="150"/>
      <c r="O810" s="148" t="s">
        <v>421</v>
      </c>
      <c r="P810" s="151"/>
      <c r="Q810" s="152"/>
      <c r="R810" s="151"/>
      <c r="S810" s="148" t="str">
        <f t="shared" si="85"/>
        <v>A</v>
      </c>
      <c r="T810" s="148">
        <f t="shared" si="91"/>
      </c>
      <c r="U810" s="148">
        <f t="shared" si="86"/>
      </c>
      <c r="V810" s="148">
        <f t="shared" si="87"/>
      </c>
      <c r="W810" s="148">
        <f t="shared" si="88"/>
      </c>
      <c r="X810" s="148">
        <f t="shared" si="89"/>
      </c>
      <c r="Y810" s="152"/>
      <c r="Z810" s="175">
        <f t="shared" si="90"/>
      </c>
    </row>
    <row r="811" spans="1:26" ht="38.25">
      <c r="A811" s="20">
        <v>810</v>
      </c>
      <c r="B811" s="14" t="s">
        <v>1221</v>
      </c>
      <c r="C811" s="14" t="s">
        <v>438</v>
      </c>
      <c r="D811" s="20" t="s">
        <v>65</v>
      </c>
      <c r="E811" s="20">
        <v>6</v>
      </c>
      <c r="F811" s="20" t="s">
        <v>1337</v>
      </c>
      <c r="G811" s="20">
        <v>43</v>
      </c>
      <c r="H811" s="20">
        <v>49</v>
      </c>
      <c r="I811" s="14" t="s">
        <v>1338</v>
      </c>
      <c r="J811" s="14" t="s">
        <v>1339</v>
      </c>
      <c r="K811" s="14" t="s">
        <v>3116</v>
      </c>
      <c r="L811" s="40" t="s">
        <v>2610</v>
      </c>
      <c r="M811" s="51">
        <v>40561</v>
      </c>
      <c r="N811" s="24" t="s">
        <v>2622</v>
      </c>
      <c r="O811" s="20" t="s">
        <v>421</v>
      </c>
      <c r="P811" s="14" t="s">
        <v>3095</v>
      </c>
      <c r="S811" s="20">
        <f t="shared" si="85"/>
      </c>
      <c r="T811" s="20" t="str">
        <f t="shared" si="91"/>
        <v>AP</v>
      </c>
      <c r="U811" s="20" t="str">
        <f t="shared" si="86"/>
        <v>OFDM</v>
      </c>
      <c r="V811" s="20">
        <f t="shared" si="87"/>
      </c>
      <c r="W811" s="20">
        <f t="shared" si="88"/>
      </c>
      <c r="X811" s="20">
        <f t="shared" si="89"/>
      </c>
      <c r="Z811" s="174">
        <f t="shared" si="90"/>
      </c>
    </row>
    <row r="812" spans="1:26" ht="38.25">
      <c r="A812" s="20">
        <v>811</v>
      </c>
      <c r="B812" s="14" t="s">
        <v>1221</v>
      </c>
      <c r="C812" s="14" t="s">
        <v>438</v>
      </c>
      <c r="D812" s="20" t="s">
        <v>65</v>
      </c>
      <c r="E812" s="20">
        <v>6</v>
      </c>
      <c r="F812" s="20" t="s">
        <v>439</v>
      </c>
      <c r="G812" s="20">
        <v>46</v>
      </c>
      <c r="H812" s="20">
        <v>52</v>
      </c>
      <c r="I812" s="14" t="s">
        <v>1340</v>
      </c>
      <c r="J812" s="14" t="s">
        <v>1341</v>
      </c>
      <c r="K812" s="14" t="s">
        <v>3116</v>
      </c>
      <c r="L812" s="40" t="s">
        <v>2610</v>
      </c>
      <c r="M812" s="51">
        <v>40561</v>
      </c>
      <c r="N812" s="24" t="s">
        <v>2622</v>
      </c>
      <c r="O812" s="20" t="s">
        <v>421</v>
      </c>
      <c r="P812" s="14" t="s">
        <v>3095</v>
      </c>
      <c r="S812" s="20">
        <f t="shared" si="85"/>
      </c>
      <c r="T812" s="20" t="str">
        <f t="shared" si="91"/>
        <v>AP</v>
      </c>
      <c r="U812" s="20" t="str">
        <f t="shared" si="86"/>
        <v>OFDM</v>
      </c>
      <c r="V812" s="20">
        <f t="shared" si="87"/>
      </c>
      <c r="W812" s="20">
        <f t="shared" si="88"/>
      </c>
      <c r="X812" s="20">
        <f t="shared" si="89"/>
      </c>
      <c r="Z812" s="174">
        <f t="shared" si="90"/>
      </c>
    </row>
    <row r="813" spans="1:26" ht="38.25">
      <c r="A813" s="20">
        <v>812</v>
      </c>
      <c r="B813" s="14" t="s">
        <v>1221</v>
      </c>
      <c r="C813" s="14" t="s">
        <v>438</v>
      </c>
      <c r="D813" s="20" t="s">
        <v>65</v>
      </c>
      <c r="E813" s="20">
        <v>6</v>
      </c>
      <c r="F813" s="20" t="s">
        <v>439</v>
      </c>
      <c r="G813" s="20">
        <v>47</v>
      </c>
      <c r="H813" s="20">
        <v>1</v>
      </c>
      <c r="I813" s="14" t="s">
        <v>1342</v>
      </c>
      <c r="J813" s="14" t="s">
        <v>1343</v>
      </c>
      <c r="K813" s="14" t="s">
        <v>3118</v>
      </c>
      <c r="L813" s="40" t="s">
        <v>2610</v>
      </c>
      <c r="M813" s="51">
        <v>40561</v>
      </c>
      <c r="N813" s="24" t="s">
        <v>2622</v>
      </c>
      <c r="O813" s="20" t="s">
        <v>421</v>
      </c>
      <c r="P813" s="14" t="s">
        <v>3095</v>
      </c>
      <c r="S813" s="20">
        <f t="shared" si="85"/>
      </c>
      <c r="T813" s="20" t="str">
        <f t="shared" si="91"/>
        <v>AP</v>
      </c>
      <c r="U813" s="20" t="str">
        <f t="shared" si="86"/>
        <v>OFDM</v>
      </c>
      <c r="V813" s="20">
        <f t="shared" si="87"/>
      </c>
      <c r="W813" s="20">
        <f t="shared" si="88"/>
      </c>
      <c r="X813" s="20">
        <f t="shared" si="89"/>
      </c>
      <c r="Z813" s="174">
        <f t="shared" si="90"/>
      </c>
    </row>
    <row r="814" spans="1:26" ht="25.5">
      <c r="A814" s="20">
        <v>813</v>
      </c>
      <c r="B814" s="14" t="s">
        <v>1221</v>
      </c>
      <c r="C814" s="14" t="s">
        <v>438</v>
      </c>
      <c r="D814" s="20" t="s">
        <v>65</v>
      </c>
      <c r="E814" s="20">
        <v>6</v>
      </c>
      <c r="F814" s="20" t="s">
        <v>439</v>
      </c>
      <c r="G814" s="20">
        <v>47</v>
      </c>
      <c r="H814" s="20">
        <v>15</v>
      </c>
      <c r="I814" s="14" t="s">
        <v>1344</v>
      </c>
      <c r="J814" s="14" t="s">
        <v>1345</v>
      </c>
      <c r="L814" s="40" t="s">
        <v>2658</v>
      </c>
      <c r="N814" s="24" t="s">
        <v>2622</v>
      </c>
      <c r="O814" s="20" t="s">
        <v>421</v>
      </c>
      <c r="P814" s="14" t="s">
        <v>3095</v>
      </c>
      <c r="S814" s="20">
        <f t="shared" si="85"/>
      </c>
      <c r="T814" s="20" t="str">
        <f t="shared" si="91"/>
        <v>wp</v>
      </c>
      <c r="U814" s="20">
        <f t="shared" si="86"/>
      </c>
      <c r="V814" s="20">
        <f t="shared" si="87"/>
      </c>
      <c r="W814" s="20" t="str">
        <f t="shared" si="88"/>
        <v>OFDM</v>
      </c>
      <c r="X814" s="20">
        <f t="shared" si="89"/>
      </c>
      <c r="Z814" s="174" t="str">
        <f t="shared" si="90"/>
        <v>Monnerie</v>
      </c>
    </row>
    <row r="815" spans="1:26" ht="25.5">
      <c r="A815" s="20">
        <v>814</v>
      </c>
      <c r="B815" s="14" t="s">
        <v>1221</v>
      </c>
      <c r="C815" s="14" t="s">
        <v>438</v>
      </c>
      <c r="D815" s="20" t="s">
        <v>66</v>
      </c>
      <c r="E815" s="20">
        <v>6</v>
      </c>
      <c r="F815" s="20" t="s">
        <v>1346</v>
      </c>
      <c r="G815" s="20">
        <v>47</v>
      </c>
      <c r="H815" s="20">
        <v>46</v>
      </c>
      <c r="I815" s="14" t="s">
        <v>1347</v>
      </c>
      <c r="J815" s="14" t="s">
        <v>1348</v>
      </c>
      <c r="N815" s="24"/>
      <c r="O815" s="20" t="s">
        <v>421</v>
      </c>
      <c r="P815" s="44"/>
      <c r="S815" s="20">
        <f t="shared" si="85"/>
        <v>0</v>
      </c>
      <c r="T815" s="20">
        <f t="shared" si="91"/>
      </c>
      <c r="U815" s="20">
        <f t="shared" si="86"/>
      </c>
      <c r="V815" s="20">
        <f t="shared" si="87"/>
      </c>
      <c r="W815" s="20">
        <f t="shared" si="88"/>
      </c>
      <c r="X815" s="20">
        <f t="shared" si="89"/>
      </c>
      <c r="Y815" s="45"/>
      <c r="Z815" s="174">
        <f t="shared" si="90"/>
      </c>
    </row>
    <row r="816" spans="1:26" ht="38.25">
      <c r="A816" s="20">
        <v>815</v>
      </c>
      <c r="B816" s="14" t="s">
        <v>1221</v>
      </c>
      <c r="C816" s="14" t="s">
        <v>438</v>
      </c>
      <c r="D816" s="20" t="s">
        <v>66</v>
      </c>
      <c r="E816" s="20">
        <v>6</v>
      </c>
      <c r="F816" s="20" t="s">
        <v>1349</v>
      </c>
      <c r="G816" s="20">
        <v>50</v>
      </c>
      <c r="H816" s="20">
        <v>23</v>
      </c>
      <c r="I816" s="14" t="s">
        <v>1350</v>
      </c>
      <c r="J816" s="14" t="s">
        <v>1351</v>
      </c>
      <c r="N816" s="24"/>
      <c r="O816" s="20" t="s">
        <v>421</v>
      </c>
      <c r="P816" s="44"/>
      <c r="S816" s="20">
        <f t="shared" si="85"/>
        <v>0</v>
      </c>
      <c r="T816" s="20">
        <f t="shared" si="91"/>
      </c>
      <c r="U816" s="20">
        <f t="shared" si="86"/>
      </c>
      <c r="V816" s="20">
        <f t="shared" si="87"/>
      </c>
      <c r="W816" s="20">
        <f t="shared" si="88"/>
      </c>
      <c r="X816" s="20">
        <f t="shared" si="89"/>
      </c>
      <c r="Y816" s="45"/>
      <c r="Z816" s="174">
        <f t="shared" si="90"/>
      </c>
    </row>
    <row r="817" spans="1:26" ht="38.25">
      <c r="A817" s="20">
        <v>816</v>
      </c>
      <c r="B817" s="14" t="s">
        <v>1221</v>
      </c>
      <c r="C817" s="14" t="s">
        <v>438</v>
      </c>
      <c r="D817" s="20" t="s">
        <v>65</v>
      </c>
      <c r="E817" s="20">
        <v>6</v>
      </c>
      <c r="F817" s="20" t="s">
        <v>1349</v>
      </c>
      <c r="G817" s="20">
        <v>50</v>
      </c>
      <c r="H817" s="20">
        <v>38</v>
      </c>
      <c r="I817" s="14" t="s">
        <v>1352</v>
      </c>
      <c r="J817" s="14" t="s">
        <v>1353</v>
      </c>
      <c r="K817" s="14" t="s">
        <v>3116</v>
      </c>
      <c r="L817" s="40" t="s">
        <v>2610</v>
      </c>
      <c r="M817" s="51">
        <v>40561</v>
      </c>
      <c r="N817" s="24" t="s">
        <v>2622</v>
      </c>
      <c r="O817" s="20" t="s">
        <v>421</v>
      </c>
      <c r="P817" s="14" t="s">
        <v>3095</v>
      </c>
      <c r="S817" s="20">
        <f t="shared" si="85"/>
      </c>
      <c r="T817" s="20" t="str">
        <f t="shared" si="91"/>
        <v>AP</v>
      </c>
      <c r="U817" s="20" t="str">
        <f t="shared" si="86"/>
        <v>OFDM</v>
      </c>
      <c r="V817" s="20">
        <f t="shared" si="87"/>
      </c>
      <c r="W817" s="20">
        <f t="shared" si="88"/>
      </c>
      <c r="X817" s="20">
        <f t="shared" si="89"/>
      </c>
      <c r="Z817" s="174">
        <f t="shared" si="90"/>
      </c>
    </row>
    <row r="818" spans="1:26" ht="51">
      <c r="A818" s="148">
        <v>817</v>
      </c>
      <c r="B818" s="149" t="s">
        <v>1221</v>
      </c>
      <c r="C818" s="149" t="s">
        <v>438</v>
      </c>
      <c r="D818" s="148" t="s">
        <v>66</v>
      </c>
      <c r="E818" s="148">
        <v>6</v>
      </c>
      <c r="F818" s="148" t="s">
        <v>1349</v>
      </c>
      <c r="G818" s="148">
        <v>50</v>
      </c>
      <c r="H818" s="148">
        <v>39</v>
      </c>
      <c r="I818" s="149" t="s">
        <v>1354</v>
      </c>
      <c r="J818" s="149" t="s">
        <v>1355</v>
      </c>
      <c r="K818" s="164" t="s">
        <v>2978</v>
      </c>
      <c r="L818" s="146" t="s">
        <v>2610</v>
      </c>
      <c r="M818" s="147">
        <v>40548</v>
      </c>
      <c r="N818" s="150"/>
      <c r="O818" s="148" t="s">
        <v>421</v>
      </c>
      <c r="P818" s="151"/>
      <c r="Q818" s="152"/>
      <c r="R818" s="151"/>
      <c r="S818" s="148" t="str">
        <f t="shared" si="85"/>
        <v>AP</v>
      </c>
      <c r="T818" s="148">
        <f t="shared" si="91"/>
      </c>
      <c r="U818" s="148">
        <f t="shared" si="86"/>
      </c>
      <c r="V818" s="148">
        <f t="shared" si="87"/>
      </c>
      <c r="W818" s="148">
        <f t="shared" si="88"/>
      </c>
      <c r="X818" s="148">
        <f t="shared" si="89"/>
      </c>
      <c r="Y818" s="152"/>
      <c r="Z818" s="175">
        <f t="shared" si="90"/>
      </c>
    </row>
    <row r="819" spans="1:26" ht="38.25">
      <c r="A819" s="148">
        <v>818</v>
      </c>
      <c r="B819" s="149" t="s">
        <v>1221</v>
      </c>
      <c r="C819" s="149" t="s">
        <v>438</v>
      </c>
      <c r="D819" s="148" t="s">
        <v>66</v>
      </c>
      <c r="E819" s="148">
        <v>6</v>
      </c>
      <c r="F819" s="148" t="s">
        <v>1349</v>
      </c>
      <c r="G819" s="148">
        <v>50</v>
      </c>
      <c r="H819" s="148">
        <v>46</v>
      </c>
      <c r="I819" s="149" t="s">
        <v>1356</v>
      </c>
      <c r="J819" s="149" t="s">
        <v>1227</v>
      </c>
      <c r="K819" s="164" t="s">
        <v>2928</v>
      </c>
      <c r="L819" s="146" t="s">
        <v>2610</v>
      </c>
      <c r="M819" s="147">
        <v>40525</v>
      </c>
      <c r="N819" s="150"/>
      <c r="O819" s="148" t="s">
        <v>421</v>
      </c>
      <c r="P819" s="151"/>
      <c r="Q819" s="152"/>
      <c r="R819" s="151"/>
      <c r="S819" s="148" t="str">
        <f t="shared" si="85"/>
        <v>AP</v>
      </c>
      <c r="T819" s="148">
        <f t="shared" si="91"/>
      </c>
      <c r="U819" s="148">
        <f t="shared" si="86"/>
      </c>
      <c r="V819" s="148">
        <f t="shared" si="87"/>
      </c>
      <c r="W819" s="148">
        <f t="shared" si="88"/>
      </c>
      <c r="X819" s="148">
        <f t="shared" si="89"/>
      </c>
      <c r="Y819" s="152"/>
      <c r="Z819" s="175">
        <f t="shared" si="90"/>
      </c>
    </row>
    <row r="820" spans="1:26" ht="38.25">
      <c r="A820" s="148">
        <v>819</v>
      </c>
      <c r="B820" s="149" t="s">
        <v>1221</v>
      </c>
      <c r="C820" s="149" t="s">
        <v>438</v>
      </c>
      <c r="D820" s="148" t="s">
        <v>66</v>
      </c>
      <c r="E820" s="148">
        <v>6</v>
      </c>
      <c r="F820" s="148" t="s">
        <v>1349</v>
      </c>
      <c r="G820" s="148">
        <v>50</v>
      </c>
      <c r="H820" s="148">
        <v>48</v>
      </c>
      <c r="I820" s="149" t="s">
        <v>1357</v>
      </c>
      <c r="J820" s="149" t="s">
        <v>1358</v>
      </c>
      <c r="K820" s="164" t="s">
        <v>2684</v>
      </c>
      <c r="L820" s="146" t="s">
        <v>2649</v>
      </c>
      <c r="M820" s="147">
        <v>40549</v>
      </c>
      <c r="N820" s="150"/>
      <c r="O820" s="148" t="s">
        <v>421</v>
      </c>
      <c r="P820" s="151"/>
      <c r="Q820" s="152"/>
      <c r="R820" s="151"/>
      <c r="S820" s="148" t="str">
        <f t="shared" si="85"/>
        <v>A</v>
      </c>
      <c r="T820" s="148">
        <f t="shared" si="91"/>
      </c>
      <c r="U820" s="148">
        <f t="shared" si="86"/>
      </c>
      <c r="V820" s="148">
        <f t="shared" si="87"/>
      </c>
      <c r="W820" s="148">
        <f t="shared" si="88"/>
      </c>
      <c r="X820" s="148">
        <f t="shared" si="89"/>
      </c>
      <c r="Y820" s="152"/>
      <c r="Z820" s="175">
        <f t="shared" si="90"/>
      </c>
    </row>
    <row r="821" spans="1:26" ht="38.25">
      <c r="A821" s="148">
        <v>820</v>
      </c>
      <c r="B821" s="149" t="s">
        <v>1221</v>
      </c>
      <c r="C821" s="149" t="s">
        <v>438</v>
      </c>
      <c r="D821" s="148" t="s">
        <v>66</v>
      </c>
      <c r="E821" s="148">
        <v>6</v>
      </c>
      <c r="F821" s="148" t="s">
        <v>1349</v>
      </c>
      <c r="G821" s="148">
        <v>51</v>
      </c>
      <c r="H821" s="148">
        <v>1</v>
      </c>
      <c r="I821" s="149" t="s">
        <v>1299</v>
      </c>
      <c r="J821" s="149" t="s">
        <v>1359</v>
      </c>
      <c r="K821" s="164" t="s">
        <v>2684</v>
      </c>
      <c r="L821" s="146" t="s">
        <v>2649</v>
      </c>
      <c r="M821" s="147">
        <v>40525</v>
      </c>
      <c r="N821" s="150"/>
      <c r="O821" s="148" t="s">
        <v>421</v>
      </c>
      <c r="P821" s="151"/>
      <c r="Q821" s="152"/>
      <c r="R821" s="151"/>
      <c r="S821" s="148" t="str">
        <f t="shared" si="85"/>
        <v>A</v>
      </c>
      <c r="T821" s="148">
        <f t="shared" si="91"/>
      </c>
      <c r="U821" s="148">
        <f t="shared" si="86"/>
      </c>
      <c r="V821" s="148">
        <f t="shared" si="87"/>
      </c>
      <c r="W821" s="148">
        <f t="shared" si="88"/>
      </c>
      <c r="X821" s="148">
        <f t="shared" si="89"/>
      </c>
      <c r="Y821" s="152"/>
      <c r="Z821" s="175">
        <f t="shared" si="90"/>
      </c>
    </row>
    <row r="822" spans="1:26" ht="51">
      <c r="A822" s="148">
        <v>821</v>
      </c>
      <c r="B822" s="149" t="s">
        <v>1221</v>
      </c>
      <c r="C822" s="149" t="s">
        <v>438</v>
      </c>
      <c r="D822" s="148" t="s">
        <v>66</v>
      </c>
      <c r="E822" s="148">
        <v>6</v>
      </c>
      <c r="F822" s="148" t="s">
        <v>754</v>
      </c>
      <c r="G822" s="148">
        <v>51</v>
      </c>
      <c r="H822" s="148">
        <v>41</v>
      </c>
      <c r="I822" s="149" t="s">
        <v>1360</v>
      </c>
      <c r="J822" s="149" t="s">
        <v>1227</v>
      </c>
      <c r="K822" s="164" t="s">
        <v>2931</v>
      </c>
      <c r="L822" s="146" t="s">
        <v>2647</v>
      </c>
      <c r="M822" s="147">
        <v>40525</v>
      </c>
      <c r="N822" s="150"/>
      <c r="O822" s="148" t="s">
        <v>421</v>
      </c>
      <c r="P822" s="151"/>
      <c r="Q822" s="152"/>
      <c r="R822" s="151"/>
      <c r="S822" s="148" t="str">
        <f t="shared" si="85"/>
        <v>R</v>
      </c>
      <c r="T822" s="148">
        <f t="shared" si="91"/>
      </c>
      <c r="U822" s="148">
        <f t="shared" si="86"/>
      </c>
      <c r="V822" s="148">
        <f t="shared" si="87"/>
      </c>
      <c r="W822" s="148">
        <f t="shared" si="88"/>
      </c>
      <c r="X822" s="148">
        <f t="shared" si="89"/>
      </c>
      <c r="Y822" s="152"/>
      <c r="Z822" s="175">
        <f t="shared" si="90"/>
      </c>
    </row>
    <row r="823" spans="1:26" ht="76.5">
      <c r="A823" s="20">
        <v>822</v>
      </c>
      <c r="B823" s="14" t="s">
        <v>1221</v>
      </c>
      <c r="C823" s="14" t="s">
        <v>438</v>
      </c>
      <c r="D823" s="20" t="s">
        <v>65</v>
      </c>
      <c r="E823" s="20">
        <v>6</v>
      </c>
      <c r="F823" s="20" t="s">
        <v>754</v>
      </c>
      <c r="G823" s="20">
        <v>53</v>
      </c>
      <c r="H823" s="20">
        <v>10</v>
      </c>
      <c r="I823" s="14" t="s">
        <v>1361</v>
      </c>
      <c r="J823" s="14" t="s">
        <v>1362</v>
      </c>
      <c r="L823" s="40" t="s">
        <v>2658</v>
      </c>
      <c r="N823" s="24" t="s">
        <v>2618</v>
      </c>
      <c r="O823" s="20" t="s">
        <v>421</v>
      </c>
      <c r="P823" s="14" t="s">
        <v>2671</v>
      </c>
      <c r="S823" s="20">
        <f aca="true" t="shared" si="92" ref="S823:S886">IF(D823="E",L823,"")</f>
      </c>
      <c r="T823" s="20" t="str">
        <f t="shared" si="91"/>
        <v>wp</v>
      </c>
      <c r="U823" s="20">
        <f t="shared" si="86"/>
      </c>
      <c r="V823" s="20">
        <f t="shared" si="87"/>
      </c>
      <c r="W823" s="20" t="str">
        <f t="shared" si="88"/>
        <v>PIB</v>
      </c>
      <c r="X823" s="20">
        <f t="shared" si="89"/>
      </c>
      <c r="Z823" s="174" t="str">
        <f t="shared" si="90"/>
        <v>Rolfe</v>
      </c>
    </row>
    <row r="824" spans="1:26" ht="25.5">
      <c r="A824" s="148">
        <v>823</v>
      </c>
      <c r="B824" s="149" t="s">
        <v>1221</v>
      </c>
      <c r="C824" s="149" t="s">
        <v>438</v>
      </c>
      <c r="D824" s="148" t="s">
        <v>66</v>
      </c>
      <c r="E824" s="148">
        <v>6</v>
      </c>
      <c r="F824" s="148" t="s">
        <v>754</v>
      </c>
      <c r="G824" s="148">
        <v>54</v>
      </c>
      <c r="H824" s="148">
        <v>9</v>
      </c>
      <c r="I824" s="149" t="s">
        <v>1363</v>
      </c>
      <c r="J824" s="149" t="s">
        <v>1364</v>
      </c>
      <c r="K824" s="164" t="s">
        <v>2684</v>
      </c>
      <c r="L824" s="146" t="s">
        <v>2649</v>
      </c>
      <c r="M824" s="147">
        <v>40525</v>
      </c>
      <c r="N824" s="150"/>
      <c r="O824" s="148" t="s">
        <v>421</v>
      </c>
      <c r="P824" s="151"/>
      <c r="Q824" s="152"/>
      <c r="R824" s="151"/>
      <c r="S824" s="148" t="str">
        <f t="shared" si="92"/>
        <v>A</v>
      </c>
      <c r="T824" s="148">
        <f t="shared" si="91"/>
      </c>
      <c r="U824" s="148">
        <f t="shared" si="86"/>
      </c>
      <c r="V824" s="148">
        <f t="shared" si="87"/>
      </c>
      <c r="W824" s="148">
        <f t="shared" si="88"/>
      </c>
      <c r="X824" s="148">
        <f t="shared" si="89"/>
      </c>
      <c r="Y824" s="152"/>
      <c r="Z824" s="175">
        <f t="shared" si="90"/>
      </c>
    </row>
    <row r="825" spans="1:26" ht="102">
      <c r="A825" s="148">
        <v>824</v>
      </c>
      <c r="B825" s="149" t="s">
        <v>1221</v>
      </c>
      <c r="C825" s="149" t="s">
        <v>438</v>
      </c>
      <c r="D825" s="148" t="s">
        <v>66</v>
      </c>
      <c r="E825" s="148">
        <v>6</v>
      </c>
      <c r="F825" s="148" t="s">
        <v>754</v>
      </c>
      <c r="G825" s="148">
        <v>54</v>
      </c>
      <c r="H825" s="148">
        <v>27</v>
      </c>
      <c r="I825" s="149" t="s">
        <v>1365</v>
      </c>
      <c r="J825" s="149" t="s">
        <v>1366</v>
      </c>
      <c r="K825" s="115" t="s">
        <v>2936</v>
      </c>
      <c r="L825" s="146" t="s">
        <v>2610</v>
      </c>
      <c r="M825" s="147">
        <v>40529</v>
      </c>
      <c r="N825" s="150"/>
      <c r="O825" s="148" t="s">
        <v>421</v>
      </c>
      <c r="P825" s="151"/>
      <c r="Q825" s="152"/>
      <c r="R825" s="151"/>
      <c r="S825" s="148" t="str">
        <f t="shared" si="92"/>
        <v>AP</v>
      </c>
      <c r="T825" s="148">
        <f t="shared" si="91"/>
      </c>
      <c r="U825" s="148">
        <f t="shared" si="86"/>
      </c>
      <c r="V825" s="148">
        <f t="shared" si="87"/>
      </c>
      <c r="W825" s="148">
        <f t="shared" si="88"/>
      </c>
      <c r="X825" s="148">
        <f t="shared" si="89"/>
      </c>
      <c r="Y825" s="152"/>
      <c r="Z825" s="175">
        <f t="shared" si="90"/>
      </c>
    </row>
    <row r="826" spans="1:26" ht="63.75">
      <c r="A826" s="148">
        <v>825</v>
      </c>
      <c r="B826" s="149" t="s">
        <v>1221</v>
      </c>
      <c r="C826" s="149" t="s">
        <v>438</v>
      </c>
      <c r="D826" s="148" t="s">
        <v>66</v>
      </c>
      <c r="E826" s="148">
        <v>6</v>
      </c>
      <c r="F826" s="148" t="s">
        <v>754</v>
      </c>
      <c r="G826" s="148">
        <v>54</v>
      </c>
      <c r="H826" s="148">
        <v>41</v>
      </c>
      <c r="I826" s="149" t="s">
        <v>1367</v>
      </c>
      <c r="J826" s="149" t="s">
        <v>1368</v>
      </c>
      <c r="K826" s="164" t="s">
        <v>2684</v>
      </c>
      <c r="L826" s="146" t="s">
        <v>2649</v>
      </c>
      <c r="M826" s="147">
        <v>40528</v>
      </c>
      <c r="N826" s="150"/>
      <c r="O826" s="148" t="s">
        <v>421</v>
      </c>
      <c r="P826" s="151"/>
      <c r="Q826" s="152"/>
      <c r="R826" s="151"/>
      <c r="S826" s="148" t="str">
        <f t="shared" si="92"/>
        <v>A</v>
      </c>
      <c r="T826" s="148">
        <f t="shared" si="91"/>
      </c>
      <c r="U826" s="148">
        <f t="shared" si="86"/>
      </c>
      <c r="V826" s="148">
        <f t="shared" si="87"/>
      </c>
      <c r="W826" s="148">
        <f t="shared" si="88"/>
      </c>
      <c r="X826" s="148">
        <f t="shared" si="89"/>
      </c>
      <c r="Y826" s="152"/>
      <c r="Z826" s="175">
        <f t="shared" si="90"/>
      </c>
    </row>
    <row r="827" spans="1:26" ht="38.25">
      <c r="A827" s="148">
        <v>826</v>
      </c>
      <c r="B827" s="149" t="s">
        <v>1221</v>
      </c>
      <c r="C827" s="149" t="s">
        <v>438</v>
      </c>
      <c r="D827" s="148" t="s">
        <v>66</v>
      </c>
      <c r="E827" s="148">
        <v>6</v>
      </c>
      <c r="F827" s="148" t="s">
        <v>754</v>
      </c>
      <c r="G827" s="148">
        <v>55</v>
      </c>
      <c r="H827" s="148">
        <v>8</v>
      </c>
      <c r="I827" s="149" t="s">
        <v>1369</v>
      </c>
      <c r="J827" s="149" t="s">
        <v>1370</v>
      </c>
      <c r="K827" s="164" t="s">
        <v>2684</v>
      </c>
      <c r="L827" s="146" t="s">
        <v>2649</v>
      </c>
      <c r="M827" s="147">
        <v>40549</v>
      </c>
      <c r="N827" s="150"/>
      <c r="O827" s="148" t="s">
        <v>421</v>
      </c>
      <c r="P827" s="151"/>
      <c r="Q827" s="152"/>
      <c r="R827" s="151"/>
      <c r="S827" s="148" t="str">
        <f t="shared" si="92"/>
        <v>A</v>
      </c>
      <c r="T827" s="148">
        <f t="shared" si="91"/>
      </c>
      <c r="U827" s="148">
        <f t="shared" si="86"/>
      </c>
      <c r="V827" s="148">
        <f t="shared" si="87"/>
      </c>
      <c r="W827" s="148">
        <f t="shared" si="88"/>
      </c>
      <c r="X827" s="148">
        <f t="shared" si="89"/>
      </c>
      <c r="Y827" s="152"/>
      <c r="Z827" s="175">
        <f t="shared" si="90"/>
      </c>
    </row>
    <row r="828" spans="1:26" ht="12.75">
      <c r="A828" s="148">
        <v>827</v>
      </c>
      <c r="B828" s="149" t="s">
        <v>1221</v>
      </c>
      <c r="C828" s="149" t="s">
        <v>438</v>
      </c>
      <c r="D828" s="148" t="s">
        <v>66</v>
      </c>
      <c r="E828" s="148">
        <v>6</v>
      </c>
      <c r="F828" s="148" t="s">
        <v>754</v>
      </c>
      <c r="G828" s="148">
        <v>55</v>
      </c>
      <c r="H828" s="148">
        <v>31</v>
      </c>
      <c r="I828" s="149" t="s">
        <v>1264</v>
      </c>
      <c r="J828" s="149" t="s">
        <v>1371</v>
      </c>
      <c r="K828" s="164" t="s">
        <v>2684</v>
      </c>
      <c r="L828" s="146" t="s">
        <v>2649</v>
      </c>
      <c r="M828" s="147">
        <v>40528</v>
      </c>
      <c r="N828" s="150"/>
      <c r="O828" s="148" t="s">
        <v>421</v>
      </c>
      <c r="P828" s="151"/>
      <c r="Q828" s="152"/>
      <c r="R828" s="151"/>
      <c r="S828" s="148" t="str">
        <f t="shared" si="92"/>
        <v>A</v>
      </c>
      <c r="T828" s="148">
        <f t="shared" si="91"/>
      </c>
      <c r="U828" s="148">
        <f t="shared" si="86"/>
      </c>
      <c r="V828" s="148">
        <f t="shared" si="87"/>
      </c>
      <c r="W828" s="148">
        <f t="shared" si="88"/>
      </c>
      <c r="X828" s="148">
        <f t="shared" si="89"/>
      </c>
      <c r="Y828" s="152"/>
      <c r="Z828" s="175">
        <f t="shared" si="90"/>
      </c>
    </row>
    <row r="829" spans="1:26" ht="25.5">
      <c r="A829" s="148">
        <v>828</v>
      </c>
      <c r="B829" s="149" t="s">
        <v>1221</v>
      </c>
      <c r="C829" s="149" t="s">
        <v>438</v>
      </c>
      <c r="D829" s="148" t="s">
        <v>66</v>
      </c>
      <c r="E829" s="148">
        <v>6</v>
      </c>
      <c r="F829" s="148" t="s">
        <v>754</v>
      </c>
      <c r="G829" s="148">
        <v>55</v>
      </c>
      <c r="H829" s="148">
        <v>36</v>
      </c>
      <c r="I829" s="149" t="s">
        <v>1372</v>
      </c>
      <c r="J829" s="149" t="s">
        <v>1227</v>
      </c>
      <c r="K829" s="164" t="s">
        <v>2684</v>
      </c>
      <c r="L829" s="146" t="s">
        <v>2649</v>
      </c>
      <c r="M829" s="147">
        <v>40528</v>
      </c>
      <c r="N829" s="150"/>
      <c r="O829" s="148" t="s">
        <v>421</v>
      </c>
      <c r="P829" s="151"/>
      <c r="Q829" s="152"/>
      <c r="R829" s="151"/>
      <c r="S829" s="148" t="str">
        <f t="shared" si="92"/>
        <v>A</v>
      </c>
      <c r="T829" s="148">
        <f t="shared" si="91"/>
      </c>
      <c r="U829" s="148">
        <f t="shared" si="86"/>
      </c>
      <c r="V829" s="148">
        <f t="shared" si="87"/>
      </c>
      <c r="W829" s="148">
        <f t="shared" si="88"/>
      </c>
      <c r="X829" s="148">
        <f t="shared" si="89"/>
      </c>
      <c r="Y829" s="152"/>
      <c r="Z829" s="175">
        <f t="shared" si="90"/>
      </c>
    </row>
    <row r="830" spans="1:26" ht="51">
      <c r="A830" s="148">
        <v>829</v>
      </c>
      <c r="B830" s="149" t="s">
        <v>1221</v>
      </c>
      <c r="C830" s="149" t="s">
        <v>438</v>
      </c>
      <c r="D830" s="148" t="s">
        <v>66</v>
      </c>
      <c r="E830" s="148">
        <v>6</v>
      </c>
      <c r="F830" s="148" t="s">
        <v>754</v>
      </c>
      <c r="G830" s="148">
        <v>56</v>
      </c>
      <c r="H830" s="148">
        <v>15</v>
      </c>
      <c r="I830" s="149" t="s">
        <v>1373</v>
      </c>
      <c r="J830" s="149" t="s">
        <v>1227</v>
      </c>
      <c r="K830" s="164" t="s">
        <v>2684</v>
      </c>
      <c r="L830" s="146" t="s">
        <v>2649</v>
      </c>
      <c r="M830" s="147">
        <v>40528</v>
      </c>
      <c r="N830" s="150"/>
      <c r="O830" s="148" t="s">
        <v>421</v>
      </c>
      <c r="P830" s="151"/>
      <c r="Q830" s="152"/>
      <c r="R830" s="151"/>
      <c r="S830" s="148" t="str">
        <f t="shared" si="92"/>
        <v>A</v>
      </c>
      <c r="T830" s="148">
        <f t="shared" si="91"/>
      </c>
      <c r="U830" s="148">
        <f t="shared" si="86"/>
      </c>
      <c r="V830" s="148">
        <f t="shared" si="87"/>
      </c>
      <c r="W830" s="148">
        <f t="shared" si="88"/>
      </c>
      <c r="X830" s="148">
        <f t="shared" si="89"/>
      </c>
      <c r="Y830" s="152"/>
      <c r="Z830" s="175">
        <f t="shared" si="90"/>
      </c>
    </row>
    <row r="831" spans="1:26" ht="38.25">
      <c r="A831" s="20">
        <v>830</v>
      </c>
      <c r="B831" s="14" t="s">
        <v>1221</v>
      </c>
      <c r="C831" s="14" t="s">
        <v>438</v>
      </c>
      <c r="D831" s="20" t="s">
        <v>66</v>
      </c>
      <c r="E831" s="20">
        <v>6</v>
      </c>
      <c r="F831" s="20" t="s">
        <v>228</v>
      </c>
      <c r="G831" s="20">
        <v>56</v>
      </c>
      <c r="H831" s="20">
        <v>27</v>
      </c>
      <c r="I831" s="14" t="s">
        <v>1374</v>
      </c>
      <c r="J831" s="14" t="s">
        <v>1227</v>
      </c>
      <c r="K831" s="14" t="s">
        <v>2939</v>
      </c>
      <c r="N831" s="24"/>
      <c r="O831" s="20" t="s">
        <v>421</v>
      </c>
      <c r="P831" s="44"/>
      <c r="S831" s="20">
        <f t="shared" si="92"/>
        <v>0</v>
      </c>
      <c r="T831" s="20">
        <f t="shared" si="91"/>
      </c>
      <c r="U831" s="20">
        <f t="shared" si="86"/>
      </c>
      <c r="V831" s="20">
        <f t="shared" si="87"/>
      </c>
      <c r="W831" s="20">
        <f t="shared" si="88"/>
      </c>
      <c r="X831" s="20">
        <f t="shared" si="89"/>
      </c>
      <c r="Y831" s="45"/>
      <c r="Z831" s="174">
        <f t="shared" si="90"/>
      </c>
    </row>
    <row r="832" spans="1:26" ht="25.5">
      <c r="A832" s="148">
        <v>831</v>
      </c>
      <c r="B832" s="149" t="s">
        <v>1221</v>
      </c>
      <c r="C832" s="149" t="s">
        <v>438</v>
      </c>
      <c r="D832" s="148" t="s">
        <v>66</v>
      </c>
      <c r="E832" s="148">
        <v>6</v>
      </c>
      <c r="F832" s="148" t="s">
        <v>228</v>
      </c>
      <c r="G832" s="148">
        <v>56</v>
      </c>
      <c r="H832" s="148">
        <v>37</v>
      </c>
      <c r="I832" s="149" t="s">
        <v>1375</v>
      </c>
      <c r="J832" s="149" t="s">
        <v>1376</v>
      </c>
      <c r="K832" s="164" t="s">
        <v>2684</v>
      </c>
      <c r="L832" s="146" t="s">
        <v>2649</v>
      </c>
      <c r="M832" s="147">
        <v>40528</v>
      </c>
      <c r="N832" s="150"/>
      <c r="O832" s="148" t="s">
        <v>421</v>
      </c>
      <c r="P832" s="151"/>
      <c r="Q832" s="152"/>
      <c r="R832" s="151"/>
      <c r="S832" s="148" t="str">
        <f t="shared" si="92"/>
        <v>A</v>
      </c>
      <c r="T832" s="148">
        <f t="shared" si="91"/>
      </c>
      <c r="U832" s="148">
        <f t="shared" si="86"/>
      </c>
      <c r="V832" s="148">
        <f t="shared" si="87"/>
      </c>
      <c r="W832" s="148">
        <f t="shared" si="88"/>
      </c>
      <c r="X832" s="148">
        <f t="shared" si="89"/>
      </c>
      <c r="Y832" s="152"/>
      <c r="Z832" s="175">
        <f t="shared" si="90"/>
      </c>
    </row>
    <row r="833" spans="1:26" ht="76.5">
      <c r="A833" s="148">
        <v>832</v>
      </c>
      <c r="B833" s="149" t="s">
        <v>1221</v>
      </c>
      <c r="C833" s="149" t="s">
        <v>438</v>
      </c>
      <c r="D833" s="148" t="s">
        <v>66</v>
      </c>
      <c r="E833" s="148">
        <v>6</v>
      </c>
      <c r="F833" s="148" t="s">
        <v>228</v>
      </c>
      <c r="G833" s="148">
        <v>56</v>
      </c>
      <c r="H833" s="148">
        <v>39</v>
      </c>
      <c r="I833" s="149" t="s">
        <v>1377</v>
      </c>
      <c r="J833" s="149" t="s">
        <v>1378</v>
      </c>
      <c r="K833" s="164" t="s">
        <v>2940</v>
      </c>
      <c r="L833" s="146" t="s">
        <v>2610</v>
      </c>
      <c r="M833" s="147">
        <v>40528</v>
      </c>
      <c r="N833" s="150"/>
      <c r="O833" s="148" t="s">
        <v>421</v>
      </c>
      <c r="P833" s="151"/>
      <c r="Q833" s="152"/>
      <c r="R833" s="151"/>
      <c r="S833" s="148" t="str">
        <f t="shared" si="92"/>
        <v>AP</v>
      </c>
      <c r="T833" s="148">
        <f t="shared" si="91"/>
      </c>
      <c r="U833" s="148">
        <f t="shared" si="86"/>
      </c>
      <c r="V833" s="148">
        <f t="shared" si="87"/>
      </c>
      <c r="W833" s="148">
        <f t="shared" si="88"/>
      </c>
      <c r="X833" s="148">
        <f t="shared" si="89"/>
      </c>
      <c r="Y833" s="152"/>
      <c r="Z833" s="175">
        <f t="shared" si="90"/>
      </c>
    </row>
    <row r="834" spans="1:26" ht="38.25">
      <c r="A834" s="20">
        <v>833</v>
      </c>
      <c r="B834" s="14" t="s">
        <v>1221</v>
      </c>
      <c r="C834" s="14" t="s">
        <v>438</v>
      </c>
      <c r="D834" s="20" t="s">
        <v>65</v>
      </c>
      <c r="E834" s="20">
        <v>6</v>
      </c>
      <c r="F834" s="20" t="s">
        <v>569</v>
      </c>
      <c r="G834" s="20">
        <v>56</v>
      </c>
      <c r="H834" s="20">
        <v>39</v>
      </c>
      <c r="I834" s="14" t="s">
        <v>1379</v>
      </c>
      <c r="J834" s="14" t="s">
        <v>1380</v>
      </c>
      <c r="K834" s="14" t="s">
        <v>3099</v>
      </c>
      <c r="L834" s="40" t="s">
        <v>2610</v>
      </c>
      <c r="M834" s="51">
        <v>40561</v>
      </c>
      <c r="N834" s="24" t="s">
        <v>2617</v>
      </c>
      <c r="O834" s="20" t="s">
        <v>421</v>
      </c>
      <c r="P834" s="44"/>
      <c r="S834" s="20">
        <f t="shared" si="92"/>
      </c>
      <c r="T834" s="20" t="str">
        <f t="shared" si="91"/>
        <v>AP</v>
      </c>
      <c r="U834" s="20" t="str">
        <f aca="true" t="shared" si="93" ref="U834:U897">IF(OR(T834="A",T834="AP",T834="R",T834="Z"),N834,"")</f>
        <v>FSK</v>
      </c>
      <c r="V834" s="20">
        <f aca="true" t="shared" si="94" ref="V834:V897">IF(T834=0,N834,"")</f>
      </c>
      <c r="W834" s="20">
        <f aca="true" t="shared" si="95" ref="W834:W897">IF(T834="wp",N834,"")</f>
      </c>
      <c r="X834" s="20">
        <f aca="true" t="shared" si="96" ref="X834:X897">IF(T834="rdy2vote",N834,IF(T834="rdy2vote2",N834,""))</f>
      </c>
      <c r="Z834" s="174">
        <f aca="true" t="shared" si="97" ref="Z834:Z897">IF(OR(T834="rdy2vote",T834="wp"),P834,"")</f>
      </c>
    </row>
    <row r="835" spans="1:26" ht="12.75">
      <c r="A835" s="148">
        <v>834</v>
      </c>
      <c r="B835" s="149" t="s">
        <v>1221</v>
      </c>
      <c r="C835" s="149" t="s">
        <v>438</v>
      </c>
      <c r="D835" s="148" t="s">
        <v>66</v>
      </c>
      <c r="E835" s="148">
        <v>6</v>
      </c>
      <c r="F835" s="148" t="s">
        <v>569</v>
      </c>
      <c r="G835" s="148">
        <v>56</v>
      </c>
      <c r="H835" s="148">
        <v>45</v>
      </c>
      <c r="I835" s="149" t="s">
        <v>1381</v>
      </c>
      <c r="J835" s="149" t="s">
        <v>1382</v>
      </c>
      <c r="K835" s="164" t="s">
        <v>2684</v>
      </c>
      <c r="L835" s="146" t="s">
        <v>2649</v>
      </c>
      <c r="M835" s="147">
        <v>40528</v>
      </c>
      <c r="N835" s="150"/>
      <c r="O835" s="148" t="s">
        <v>421</v>
      </c>
      <c r="P835" s="151"/>
      <c r="Q835" s="152"/>
      <c r="R835" s="151"/>
      <c r="S835" s="148" t="str">
        <f t="shared" si="92"/>
        <v>A</v>
      </c>
      <c r="T835" s="148">
        <f t="shared" si="91"/>
      </c>
      <c r="U835" s="148">
        <f t="shared" si="93"/>
      </c>
      <c r="V835" s="148">
        <f t="shared" si="94"/>
      </c>
      <c r="W835" s="148">
        <f t="shared" si="95"/>
      </c>
      <c r="X835" s="148">
        <f t="shared" si="96"/>
      </c>
      <c r="Y835" s="152"/>
      <c r="Z835" s="175">
        <f t="shared" si="97"/>
      </c>
    </row>
    <row r="836" spans="1:26" ht="89.25">
      <c r="A836" s="148">
        <v>835</v>
      </c>
      <c r="B836" s="149" t="s">
        <v>1221</v>
      </c>
      <c r="C836" s="149" t="s">
        <v>438</v>
      </c>
      <c r="D836" s="148" t="s">
        <v>65</v>
      </c>
      <c r="E836" s="148">
        <v>6</v>
      </c>
      <c r="F836" s="148" t="s">
        <v>569</v>
      </c>
      <c r="G836" s="148">
        <v>56</v>
      </c>
      <c r="H836" s="148">
        <v>46</v>
      </c>
      <c r="I836" s="149" t="s">
        <v>1383</v>
      </c>
      <c r="J836" s="149" t="s">
        <v>1384</v>
      </c>
      <c r="K836" s="149" t="s">
        <v>2763</v>
      </c>
      <c r="L836" s="146" t="s">
        <v>2610</v>
      </c>
      <c r="M836" s="147">
        <v>40492</v>
      </c>
      <c r="N836" s="150" t="s">
        <v>2630</v>
      </c>
      <c r="O836" s="148" t="s">
        <v>421</v>
      </c>
      <c r="P836" s="151" t="s">
        <v>2721</v>
      </c>
      <c r="Q836" s="152"/>
      <c r="R836" s="151"/>
      <c r="S836" s="148">
        <f t="shared" si="92"/>
      </c>
      <c r="T836" s="148" t="str">
        <f t="shared" si="91"/>
        <v>AP</v>
      </c>
      <c r="U836" s="148" t="str">
        <f t="shared" si="93"/>
        <v>FEC</v>
      </c>
      <c r="V836" s="148">
        <f t="shared" si="94"/>
      </c>
      <c r="W836" s="148">
        <f t="shared" si="95"/>
      </c>
      <c r="X836" s="148">
        <f t="shared" si="96"/>
      </c>
      <c r="Y836" s="147">
        <v>40492</v>
      </c>
      <c r="Z836" s="179">
        <f t="shared" si="97"/>
      </c>
    </row>
    <row r="837" spans="1:26" ht="12.75">
      <c r="A837" s="148">
        <v>836</v>
      </c>
      <c r="B837" s="149" t="s">
        <v>1221</v>
      </c>
      <c r="C837" s="149" t="s">
        <v>438</v>
      </c>
      <c r="D837" s="148" t="s">
        <v>66</v>
      </c>
      <c r="E837" s="148">
        <v>6</v>
      </c>
      <c r="F837" s="148" t="s">
        <v>569</v>
      </c>
      <c r="G837" s="148">
        <v>56</v>
      </c>
      <c r="H837" s="148">
        <v>53</v>
      </c>
      <c r="I837" s="149" t="s">
        <v>1381</v>
      </c>
      <c r="J837" s="149" t="s">
        <v>1385</v>
      </c>
      <c r="K837" s="164" t="s">
        <v>2684</v>
      </c>
      <c r="L837" s="146" t="s">
        <v>2649</v>
      </c>
      <c r="M837" s="147">
        <v>40528</v>
      </c>
      <c r="N837" s="150"/>
      <c r="O837" s="148" t="s">
        <v>421</v>
      </c>
      <c r="P837" s="151"/>
      <c r="Q837" s="152"/>
      <c r="R837" s="151"/>
      <c r="S837" s="148" t="str">
        <f t="shared" si="92"/>
        <v>A</v>
      </c>
      <c r="T837" s="148">
        <f t="shared" si="91"/>
      </c>
      <c r="U837" s="148">
        <f t="shared" si="93"/>
      </c>
      <c r="V837" s="148">
        <f t="shared" si="94"/>
      </c>
      <c r="W837" s="148">
        <f t="shared" si="95"/>
      </c>
      <c r="X837" s="148">
        <f t="shared" si="96"/>
      </c>
      <c r="Y837" s="152"/>
      <c r="Z837" s="175">
        <f t="shared" si="97"/>
      </c>
    </row>
    <row r="838" spans="1:26" ht="12.75">
      <c r="A838" s="148">
        <v>837</v>
      </c>
      <c r="B838" s="149" t="s">
        <v>1221</v>
      </c>
      <c r="C838" s="149" t="s">
        <v>438</v>
      </c>
      <c r="D838" s="148" t="s">
        <v>66</v>
      </c>
      <c r="E838" s="148">
        <v>6</v>
      </c>
      <c r="F838" s="148" t="s">
        <v>754</v>
      </c>
      <c r="G838" s="148">
        <v>58</v>
      </c>
      <c r="H838" s="148">
        <v>7</v>
      </c>
      <c r="I838" s="149" t="s">
        <v>1386</v>
      </c>
      <c r="J838" s="149" t="s">
        <v>1227</v>
      </c>
      <c r="K838" s="164" t="s">
        <v>2684</v>
      </c>
      <c r="L838" s="146" t="s">
        <v>2649</v>
      </c>
      <c r="M838" s="147">
        <v>40528</v>
      </c>
      <c r="N838" s="150"/>
      <c r="O838" s="148" t="s">
        <v>421</v>
      </c>
      <c r="P838" s="151"/>
      <c r="Q838" s="152"/>
      <c r="R838" s="151"/>
      <c r="S838" s="148" t="str">
        <f t="shared" si="92"/>
        <v>A</v>
      </c>
      <c r="T838" s="148">
        <f t="shared" si="91"/>
      </c>
      <c r="U838" s="148">
        <f t="shared" si="93"/>
      </c>
      <c r="V838" s="148">
        <f t="shared" si="94"/>
      </c>
      <c r="W838" s="148">
        <f t="shared" si="95"/>
      </c>
      <c r="X838" s="148">
        <f t="shared" si="96"/>
      </c>
      <c r="Y838" s="152"/>
      <c r="Z838" s="175">
        <f t="shared" si="97"/>
      </c>
    </row>
    <row r="839" spans="1:26" ht="25.5">
      <c r="A839" s="148">
        <v>838</v>
      </c>
      <c r="B839" s="149" t="s">
        <v>1221</v>
      </c>
      <c r="C839" s="149" t="s">
        <v>438</v>
      </c>
      <c r="D839" s="148" t="s">
        <v>66</v>
      </c>
      <c r="E839" s="148">
        <v>6</v>
      </c>
      <c r="F839" s="148" t="s">
        <v>789</v>
      </c>
      <c r="G839" s="148">
        <v>62</v>
      </c>
      <c r="H839" s="148">
        <v>28</v>
      </c>
      <c r="I839" s="149" t="s">
        <v>1387</v>
      </c>
      <c r="J839" s="149" t="s">
        <v>1388</v>
      </c>
      <c r="K839" s="164" t="s">
        <v>2684</v>
      </c>
      <c r="L839" s="146" t="s">
        <v>2649</v>
      </c>
      <c r="M839" s="147">
        <v>40549</v>
      </c>
      <c r="N839" s="150"/>
      <c r="O839" s="148" t="s">
        <v>421</v>
      </c>
      <c r="P839" s="151"/>
      <c r="Q839" s="152"/>
      <c r="R839" s="151"/>
      <c r="S839" s="148" t="str">
        <f t="shared" si="92"/>
        <v>A</v>
      </c>
      <c r="T839" s="148">
        <f t="shared" si="91"/>
      </c>
      <c r="U839" s="148">
        <f t="shared" si="93"/>
      </c>
      <c r="V839" s="148">
        <f t="shared" si="94"/>
      </c>
      <c r="W839" s="148">
        <f t="shared" si="95"/>
      </c>
      <c r="X839" s="148">
        <f t="shared" si="96"/>
      </c>
      <c r="Y839" s="152"/>
      <c r="Z839" s="175">
        <f t="shared" si="97"/>
      </c>
    </row>
    <row r="840" spans="1:26" ht="51">
      <c r="A840" s="148">
        <v>839</v>
      </c>
      <c r="B840" s="149" t="s">
        <v>1221</v>
      </c>
      <c r="C840" s="149" t="s">
        <v>438</v>
      </c>
      <c r="D840" s="148" t="s">
        <v>65</v>
      </c>
      <c r="E840" s="148">
        <v>6</v>
      </c>
      <c r="F840" s="148" t="s">
        <v>789</v>
      </c>
      <c r="G840" s="148">
        <v>62</v>
      </c>
      <c r="H840" s="148">
        <v>51</v>
      </c>
      <c r="I840" s="149" t="s">
        <v>1389</v>
      </c>
      <c r="J840" s="149" t="s">
        <v>1390</v>
      </c>
      <c r="K840" s="149" t="s">
        <v>2684</v>
      </c>
      <c r="L840" s="146" t="s">
        <v>2649</v>
      </c>
      <c r="M840" s="147">
        <v>40492</v>
      </c>
      <c r="N840" s="150" t="s">
        <v>2630</v>
      </c>
      <c r="O840" s="148" t="s">
        <v>421</v>
      </c>
      <c r="P840" s="151" t="s">
        <v>2721</v>
      </c>
      <c r="Q840" s="152"/>
      <c r="R840" s="151"/>
      <c r="S840" s="148">
        <f t="shared" si="92"/>
      </c>
      <c r="T840" s="148" t="str">
        <f t="shared" si="91"/>
        <v>A</v>
      </c>
      <c r="U840" s="148" t="str">
        <f t="shared" si="93"/>
        <v>FEC</v>
      </c>
      <c r="V840" s="148">
        <f t="shared" si="94"/>
      </c>
      <c r="W840" s="148">
        <f t="shared" si="95"/>
      </c>
      <c r="X840" s="148">
        <f t="shared" si="96"/>
      </c>
      <c r="Y840" s="147">
        <v>40492</v>
      </c>
      <c r="Z840" s="179">
        <f t="shared" si="97"/>
      </c>
    </row>
    <row r="841" spans="1:26" ht="38.25">
      <c r="A841" s="20">
        <v>840</v>
      </c>
      <c r="B841" s="14" t="s">
        <v>1221</v>
      </c>
      <c r="C841" s="14" t="s">
        <v>438</v>
      </c>
      <c r="D841" s="20" t="s">
        <v>65</v>
      </c>
      <c r="E841" s="20">
        <v>6</v>
      </c>
      <c r="F841" s="20" t="s">
        <v>789</v>
      </c>
      <c r="G841" s="20">
        <v>64</v>
      </c>
      <c r="H841" s="20">
        <v>12</v>
      </c>
      <c r="I841" s="14" t="s">
        <v>1391</v>
      </c>
      <c r="J841" s="14" t="s">
        <v>1392</v>
      </c>
      <c r="K841" s="14" t="s">
        <v>2684</v>
      </c>
      <c r="L841" s="40" t="s">
        <v>2649</v>
      </c>
      <c r="M841" s="51">
        <v>40561</v>
      </c>
      <c r="N841" s="24" t="s">
        <v>2621</v>
      </c>
      <c r="O841" s="20" t="s">
        <v>421</v>
      </c>
      <c r="P841" s="44"/>
      <c r="S841" s="20">
        <f t="shared" si="92"/>
      </c>
      <c r="T841" s="20" t="str">
        <f t="shared" si="91"/>
        <v>A</v>
      </c>
      <c r="U841" s="20" t="str">
        <f t="shared" si="93"/>
        <v>Easy</v>
      </c>
      <c r="V841" s="20">
        <f t="shared" si="94"/>
      </c>
      <c r="W841" s="20">
        <f t="shared" si="95"/>
      </c>
      <c r="X841" s="20">
        <f t="shared" si="96"/>
      </c>
      <c r="Z841" s="174">
        <f t="shared" si="97"/>
      </c>
    </row>
    <row r="842" spans="1:27" ht="89.25">
      <c r="A842" s="20">
        <v>841</v>
      </c>
      <c r="B842" s="14" t="s">
        <v>1221</v>
      </c>
      <c r="C842" s="14" t="s">
        <v>438</v>
      </c>
      <c r="D842" s="20" t="s">
        <v>65</v>
      </c>
      <c r="E842" s="20">
        <v>6</v>
      </c>
      <c r="F842" s="20" t="s">
        <v>513</v>
      </c>
      <c r="G842" s="20">
        <v>67</v>
      </c>
      <c r="H842" s="20">
        <v>48</v>
      </c>
      <c r="I842" s="14" t="s">
        <v>1393</v>
      </c>
      <c r="J842" s="14" t="s">
        <v>1394</v>
      </c>
      <c r="K842" s="14" t="s">
        <v>2848</v>
      </c>
      <c r="L842" s="40" t="s">
        <v>2610</v>
      </c>
      <c r="M842" s="51">
        <v>40561</v>
      </c>
      <c r="N842" s="22" t="s">
        <v>2643</v>
      </c>
      <c r="O842" s="20" t="s">
        <v>421</v>
      </c>
      <c r="P842" s="14" t="s">
        <v>2663</v>
      </c>
      <c r="S842" s="20">
        <f t="shared" si="92"/>
      </c>
      <c r="T842" s="20" t="str">
        <f t="shared" si="91"/>
        <v>AP</v>
      </c>
      <c r="U842" s="20" t="str">
        <f t="shared" si="93"/>
        <v>Mode Switch</v>
      </c>
      <c r="V842" s="20">
        <f t="shared" si="94"/>
      </c>
      <c r="W842" s="20">
        <f t="shared" si="95"/>
      </c>
      <c r="X842" s="20">
        <f t="shared" si="96"/>
      </c>
      <c r="Y842" s="51">
        <v>40492</v>
      </c>
      <c r="Z842" s="174">
        <f t="shared" si="97"/>
      </c>
      <c r="AA842" s="44" t="s">
        <v>2828</v>
      </c>
    </row>
    <row r="843" spans="1:27" ht="25.5">
      <c r="A843" s="20">
        <v>842</v>
      </c>
      <c r="B843" s="14" t="s">
        <v>1221</v>
      </c>
      <c r="C843" s="14" t="s">
        <v>438</v>
      </c>
      <c r="D843" s="20" t="s">
        <v>66</v>
      </c>
      <c r="E843" s="20">
        <v>6</v>
      </c>
      <c r="F843" s="20" t="s">
        <v>513</v>
      </c>
      <c r="G843" s="20">
        <v>68</v>
      </c>
      <c r="H843" s="20">
        <v>2</v>
      </c>
      <c r="I843" s="14" t="s">
        <v>1395</v>
      </c>
      <c r="J843" s="14" t="s">
        <v>1396</v>
      </c>
      <c r="K843" s="14" t="s">
        <v>2852</v>
      </c>
      <c r="L843" s="40" t="s">
        <v>3115</v>
      </c>
      <c r="N843" s="24"/>
      <c r="O843" s="20" t="s">
        <v>421</v>
      </c>
      <c r="P843" s="44"/>
      <c r="S843" s="20" t="str">
        <f t="shared" si="92"/>
        <v>rdy2vote2</v>
      </c>
      <c r="T843" s="20">
        <f t="shared" si="91"/>
      </c>
      <c r="U843" s="20">
        <f t="shared" si="93"/>
      </c>
      <c r="V843" s="20">
        <f t="shared" si="94"/>
      </c>
      <c r="W843" s="20">
        <f t="shared" si="95"/>
      </c>
      <c r="X843" s="20">
        <f t="shared" si="96"/>
      </c>
      <c r="Y843" s="45"/>
      <c r="Z843" s="174">
        <f t="shared" si="97"/>
      </c>
      <c r="AA843" s="44" t="s">
        <v>2828</v>
      </c>
    </row>
    <row r="844" spans="1:27" ht="63.75">
      <c r="A844" s="20">
        <v>843</v>
      </c>
      <c r="B844" s="14" t="s">
        <v>1221</v>
      </c>
      <c r="C844" s="14" t="s">
        <v>438</v>
      </c>
      <c r="D844" s="20" t="s">
        <v>65</v>
      </c>
      <c r="E844" s="20">
        <v>6</v>
      </c>
      <c r="F844" s="20" t="s">
        <v>513</v>
      </c>
      <c r="G844" s="20">
        <v>68</v>
      </c>
      <c r="H844" s="20">
        <v>12</v>
      </c>
      <c r="I844" s="14" t="s">
        <v>1397</v>
      </c>
      <c r="J844" s="14" t="s">
        <v>1227</v>
      </c>
      <c r="K844" s="14" t="s">
        <v>2853</v>
      </c>
      <c r="L844" s="40" t="s">
        <v>2658</v>
      </c>
      <c r="N844" s="22" t="s">
        <v>2643</v>
      </c>
      <c r="O844" s="20" t="s">
        <v>421</v>
      </c>
      <c r="P844" s="14" t="s">
        <v>2663</v>
      </c>
      <c r="S844" s="20">
        <f t="shared" si="92"/>
      </c>
      <c r="T844" s="20" t="str">
        <f t="shared" si="91"/>
        <v>wp</v>
      </c>
      <c r="U844" s="20">
        <f t="shared" si="93"/>
      </c>
      <c r="V844" s="20">
        <f t="shared" si="94"/>
      </c>
      <c r="W844" s="20" t="str">
        <f t="shared" si="95"/>
        <v>Mode Switch</v>
      </c>
      <c r="X844" s="20">
        <f t="shared" si="96"/>
      </c>
      <c r="Y844" s="51">
        <v>40492</v>
      </c>
      <c r="Z844" s="174" t="str">
        <f t="shared" si="97"/>
        <v>Chang</v>
      </c>
      <c r="AA844" s="44" t="s">
        <v>2828</v>
      </c>
    </row>
    <row r="845" spans="1:26" ht="38.25">
      <c r="A845" s="20">
        <v>844</v>
      </c>
      <c r="B845" s="14" t="s">
        <v>1221</v>
      </c>
      <c r="C845" s="14" t="s">
        <v>438</v>
      </c>
      <c r="D845" s="20" t="s">
        <v>66</v>
      </c>
      <c r="E845" s="20">
        <v>6</v>
      </c>
      <c r="F845" s="20" t="s">
        <v>513</v>
      </c>
      <c r="G845" s="20">
        <v>68</v>
      </c>
      <c r="H845" s="20">
        <v>22</v>
      </c>
      <c r="I845" s="14" t="s">
        <v>1398</v>
      </c>
      <c r="J845" s="14" t="s">
        <v>1227</v>
      </c>
      <c r="N845" s="24"/>
      <c r="O845" s="20" t="s">
        <v>421</v>
      </c>
      <c r="P845" s="44"/>
      <c r="S845" s="20">
        <f t="shared" si="92"/>
        <v>0</v>
      </c>
      <c r="T845" s="20">
        <f t="shared" si="91"/>
      </c>
      <c r="U845" s="20">
        <f t="shared" si="93"/>
      </c>
      <c r="V845" s="20">
        <f t="shared" si="94"/>
      </c>
      <c r="W845" s="20">
        <f t="shared" si="95"/>
      </c>
      <c r="X845" s="20">
        <f t="shared" si="96"/>
      </c>
      <c r="Y845" s="45"/>
      <c r="Z845" s="174">
        <f t="shared" si="97"/>
      </c>
    </row>
    <row r="846" spans="1:28" ht="51">
      <c r="A846" s="20">
        <v>845</v>
      </c>
      <c r="B846" s="14" t="s">
        <v>1221</v>
      </c>
      <c r="C846" s="14" t="s">
        <v>438</v>
      </c>
      <c r="D846" s="20" t="s">
        <v>65</v>
      </c>
      <c r="E846" s="20">
        <v>6</v>
      </c>
      <c r="F846" s="20" t="s">
        <v>151</v>
      </c>
      <c r="G846" s="20">
        <v>70</v>
      </c>
      <c r="H846" s="20">
        <v>9</v>
      </c>
      <c r="I846" s="14" t="s">
        <v>1399</v>
      </c>
      <c r="J846" s="14" t="s">
        <v>1400</v>
      </c>
      <c r="K846" s="75" t="s">
        <v>3103</v>
      </c>
      <c r="L846" s="40" t="s">
        <v>2610</v>
      </c>
      <c r="M846" s="51">
        <v>40561</v>
      </c>
      <c r="N846" s="24" t="s">
        <v>2646</v>
      </c>
      <c r="O846" s="20" t="s">
        <v>421</v>
      </c>
      <c r="P846" s="44" t="s">
        <v>2764</v>
      </c>
      <c r="S846" s="20">
        <f t="shared" si="92"/>
      </c>
      <c r="T846" s="20" t="str">
        <f t="shared" si="91"/>
        <v>AP</v>
      </c>
      <c r="U846" s="20" t="str">
        <f t="shared" si="93"/>
        <v>Radio Spec</v>
      </c>
      <c r="V846" s="20">
        <f t="shared" si="94"/>
      </c>
      <c r="W846" s="20">
        <f t="shared" si="95"/>
      </c>
      <c r="X846" s="20">
        <f t="shared" si="96"/>
      </c>
      <c r="Y846" s="51">
        <v>40493</v>
      </c>
      <c r="Z846" s="174">
        <f t="shared" si="97"/>
      </c>
      <c r="AB846" s="20" t="s">
        <v>3044</v>
      </c>
    </row>
    <row r="847" spans="1:26" ht="38.25">
      <c r="A847" s="20">
        <v>846</v>
      </c>
      <c r="B847" s="14" t="s">
        <v>1221</v>
      </c>
      <c r="C847" s="14" t="s">
        <v>438</v>
      </c>
      <c r="D847" s="20" t="s">
        <v>66</v>
      </c>
      <c r="E847" s="20">
        <v>6</v>
      </c>
      <c r="F847" s="20" t="s">
        <v>799</v>
      </c>
      <c r="G847" s="20">
        <v>70</v>
      </c>
      <c r="H847" s="20">
        <v>54</v>
      </c>
      <c r="I847" s="14" t="s">
        <v>1401</v>
      </c>
      <c r="J847" s="14" t="s">
        <v>1227</v>
      </c>
      <c r="K847" s="21" t="s">
        <v>2986</v>
      </c>
      <c r="N847" s="24"/>
      <c r="O847" s="20" t="s">
        <v>421</v>
      </c>
      <c r="P847" s="44"/>
      <c r="S847" s="20">
        <f t="shared" si="92"/>
        <v>0</v>
      </c>
      <c r="T847" s="20">
        <f aca="true" t="shared" si="98" ref="T847:T910">IF(OR(D847="T",D847="G"),L847,"")</f>
      </c>
      <c r="U847" s="20">
        <f t="shared" si="93"/>
      </c>
      <c r="V847" s="20">
        <f t="shared" si="94"/>
      </c>
      <c r="W847" s="20">
        <f t="shared" si="95"/>
      </c>
      <c r="X847" s="20">
        <f t="shared" si="96"/>
      </c>
      <c r="Y847" s="45"/>
      <c r="Z847" s="174">
        <f t="shared" si="97"/>
      </c>
    </row>
    <row r="848" spans="1:26" ht="51">
      <c r="A848" s="148">
        <v>847</v>
      </c>
      <c r="B848" s="149" t="s">
        <v>1221</v>
      </c>
      <c r="C848" s="149" t="s">
        <v>438</v>
      </c>
      <c r="D848" s="148" t="s">
        <v>66</v>
      </c>
      <c r="E848" s="148">
        <v>6</v>
      </c>
      <c r="F848" s="148" t="s">
        <v>793</v>
      </c>
      <c r="G848" s="148">
        <v>71</v>
      </c>
      <c r="H848" s="148">
        <v>8</v>
      </c>
      <c r="I848" s="149" t="s">
        <v>1402</v>
      </c>
      <c r="J848" s="149" t="s">
        <v>1403</v>
      </c>
      <c r="K848" s="149" t="s">
        <v>2989</v>
      </c>
      <c r="L848" s="146" t="s">
        <v>2610</v>
      </c>
      <c r="M848" s="147">
        <v>40549</v>
      </c>
      <c r="N848" s="150"/>
      <c r="O848" s="148" t="s">
        <v>421</v>
      </c>
      <c r="P848" s="151"/>
      <c r="Q848" s="152"/>
      <c r="R848" s="151"/>
      <c r="S848" s="148" t="str">
        <f t="shared" si="92"/>
        <v>AP</v>
      </c>
      <c r="T848" s="148">
        <f t="shared" si="98"/>
      </c>
      <c r="U848" s="148">
        <f t="shared" si="93"/>
      </c>
      <c r="V848" s="148">
        <f t="shared" si="94"/>
      </c>
      <c r="W848" s="148">
        <f t="shared" si="95"/>
      </c>
      <c r="X848" s="148">
        <f t="shared" si="96"/>
      </c>
      <c r="Y848" s="152"/>
      <c r="Z848" s="175">
        <f t="shared" si="97"/>
      </c>
    </row>
    <row r="849" spans="1:26" ht="38.25">
      <c r="A849" s="20">
        <v>848</v>
      </c>
      <c r="B849" s="14" t="s">
        <v>1221</v>
      </c>
      <c r="C849" s="14" t="s">
        <v>438</v>
      </c>
      <c r="D849" s="20" t="s">
        <v>65</v>
      </c>
      <c r="E849" s="20">
        <v>6</v>
      </c>
      <c r="F849" s="20" t="s">
        <v>585</v>
      </c>
      <c r="G849" s="20">
        <v>71</v>
      </c>
      <c r="H849" s="20">
        <v>32</v>
      </c>
      <c r="I849" s="14" t="s">
        <v>1404</v>
      </c>
      <c r="J849" s="14" t="s">
        <v>1227</v>
      </c>
      <c r="K849" s="14" t="s">
        <v>3116</v>
      </c>
      <c r="L849" s="40" t="s">
        <v>2610</v>
      </c>
      <c r="M849" s="51">
        <v>40561</v>
      </c>
      <c r="N849" s="24" t="s">
        <v>2622</v>
      </c>
      <c r="O849" s="20" t="s">
        <v>421</v>
      </c>
      <c r="P849" s="14" t="s">
        <v>3095</v>
      </c>
      <c r="S849" s="20">
        <f t="shared" si="92"/>
      </c>
      <c r="T849" s="20" t="str">
        <f t="shared" si="98"/>
        <v>AP</v>
      </c>
      <c r="U849" s="20" t="str">
        <f t="shared" si="93"/>
        <v>OFDM</v>
      </c>
      <c r="V849" s="20">
        <f t="shared" si="94"/>
      </c>
      <c r="W849" s="20">
        <f t="shared" si="95"/>
      </c>
      <c r="X849" s="20">
        <f t="shared" si="96"/>
      </c>
      <c r="Z849" s="174">
        <f t="shared" si="97"/>
      </c>
    </row>
    <row r="850" spans="1:26" ht="25.5">
      <c r="A850" s="20">
        <v>849</v>
      </c>
      <c r="B850" s="14" t="s">
        <v>1221</v>
      </c>
      <c r="C850" s="14" t="s">
        <v>438</v>
      </c>
      <c r="D850" s="20" t="s">
        <v>66</v>
      </c>
      <c r="E850" s="20">
        <v>6</v>
      </c>
      <c r="F850" s="20" t="s">
        <v>444</v>
      </c>
      <c r="G850" s="20">
        <v>71</v>
      </c>
      <c r="H850" s="20">
        <v>35</v>
      </c>
      <c r="I850" s="14" t="s">
        <v>1405</v>
      </c>
      <c r="J850" s="14" t="s">
        <v>1227</v>
      </c>
      <c r="N850" s="24"/>
      <c r="O850" s="20" t="s">
        <v>421</v>
      </c>
      <c r="P850" s="44"/>
      <c r="S850" s="20">
        <f t="shared" si="92"/>
        <v>0</v>
      </c>
      <c r="T850" s="20">
        <f t="shared" si="98"/>
      </c>
      <c r="U850" s="20">
        <f t="shared" si="93"/>
      </c>
      <c r="V850" s="20">
        <f t="shared" si="94"/>
      </c>
      <c r="W850" s="20">
        <f t="shared" si="95"/>
      </c>
      <c r="X850" s="20">
        <f t="shared" si="96"/>
      </c>
      <c r="Y850" s="45"/>
      <c r="Z850" s="174">
        <f t="shared" si="97"/>
      </c>
    </row>
    <row r="851" spans="1:26" ht="25.5">
      <c r="A851" s="148">
        <v>850</v>
      </c>
      <c r="B851" s="149" t="s">
        <v>1221</v>
      </c>
      <c r="C851" s="149" t="s">
        <v>438</v>
      </c>
      <c r="D851" s="148" t="s">
        <v>66</v>
      </c>
      <c r="E851" s="148">
        <v>6</v>
      </c>
      <c r="F851" s="148" t="s">
        <v>444</v>
      </c>
      <c r="G851" s="148">
        <v>71</v>
      </c>
      <c r="H851" s="148">
        <v>41</v>
      </c>
      <c r="I851" s="149" t="s">
        <v>1406</v>
      </c>
      <c r="J851" s="149" t="s">
        <v>1227</v>
      </c>
      <c r="K851" s="149" t="s">
        <v>2684</v>
      </c>
      <c r="L851" s="146" t="s">
        <v>2649</v>
      </c>
      <c r="M851" s="147">
        <v>40549</v>
      </c>
      <c r="N851" s="150"/>
      <c r="O851" s="148" t="s">
        <v>421</v>
      </c>
      <c r="P851" s="151"/>
      <c r="Q851" s="152"/>
      <c r="R851" s="151"/>
      <c r="S851" s="148" t="str">
        <f t="shared" si="92"/>
        <v>A</v>
      </c>
      <c r="T851" s="148">
        <f t="shared" si="98"/>
      </c>
      <c r="U851" s="148">
        <f t="shared" si="93"/>
      </c>
      <c r="V851" s="148">
        <f t="shared" si="94"/>
      </c>
      <c r="W851" s="148">
        <f t="shared" si="95"/>
      </c>
      <c r="X851" s="148">
        <f t="shared" si="96"/>
      </c>
      <c r="Y851" s="152"/>
      <c r="Z851" s="175">
        <f t="shared" si="97"/>
      </c>
    </row>
    <row r="852" spans="1:26" ht="38.25">
      <c r="A852" s="20">
        <v>851</v>
      </c>
      <c r="B852" s="14" t="s">
        <v>1221</v>
      </c>
      <c r="C852" s="14" t="s">
        <v>438</v>
      </c>
      <c r="D852" s="20" t="s">
        <v>65</v>
      </c>
      <c r="E852" s="20">
        <v>6</v>
      </c>
      <c r="F852" s="20" t="s">
        <v>1407</v>
      </c>
      <c r="G852" s="20">
        <v>76</v>
      </c>
      <c r="H852" s="20">
        <v>33</v>
      </c>
      <c r="I852" s="14" t="s">
        <v>1408</v>
      </c>
      <c r="J852" s="14" t="s">
        <v>1409</v>
      </c>
      <c r="K852" s="14" t="s">
        <v>2684</v>
      </c>
      <c r="L852" s="40" t="s">
        <v>2649</v>
      </c>
      <c r="M852" s="51">
        <v>40561</v>
      </c>
      <c r="N852" s="24" t="s">
        <v>2622</v>
      </c>
      <c r="O852" s="20" t="s">
        <v>421</v>
      </c>
      <c r="P852" s="14" t="s">
        <v>3095</v>
      </c>
      <c r="S852" s="20">
        <f t="shared" si="92"/>
      </c>
      <c r="T852" s="20" t="str">
        <f t="shared" si="98"/>
        <v>A</v>
      </c>
      <c r="U852" s="20" t="str">
        <f t="shared" si="93"/>
        <v>OFDM</v>
      </c>
      <c r="V852" s="20">
        <f t="shared" si="94"/>
      </c>
      <c r="W852" s="20">
        <f t="shared" si="95"/>
      </c>
      <c r="X852" s="20">
        <f t="shared" si="96"/>
      </c>
      <c r="Z852" s="174">
        <f t="shared" si="97"/>
      </c>
    </row>
    <row r="853" spans="1:26" ht="63.75">
      <c r="A853" s="20">
        <v>852</v>
      </c>
      <c r="B853" s="14" t="s">
        <v>1221</v>
      </c>
      <c r="C853" s="14" t="s">
        <v>438</v>
      </c>
      <c r="D853" s="20" t="s">
        <v>65</v>
      </c>
      <c r="E853" s="20">
        <v>6</v>
      </c>
      <c r="F853" s="20" t="s">
        <v>1407</v>
      </c>
      <c r="G853" s="20">
        <v>77</v>
      </c>
      <c r="H853" s="20">
        <v>3</v>
      </c>
      <c r="I853" s="14" t="s">
        <v>1410</v>
      </c>
      <c r="J853" s="14" t="s">
        <v>1411</v>
      </c>
      <c r="K853" s="13" t="s">
        <v>3125</v>
      </c>
      <c r="L853" s="40" t="s">
        <v>2610</v>
      </c>
      <c r="M853" s="51">
        <v>40561</v>
      </c>
      <c r="N853" s="24" t="s">
        <v>2622</v>
      </c>
      <c r="O853" s="20" t="s">
        <v>421</v>
      </c>
      <c r="P853" s="14" t="s">
        <v>3095</v>
      </c>
      <c r="S853" s="20">
        <f t="shared" si="92"/>
      </c>
      <c r="T853" s="20" t="str">
        <f t="shared" si="98"/>
        <v>AP</v>
      </c>
      <c r="U853" s="20" t="str">
        <f t="shared" si="93"/>
        <v>OFDM</v>
      </c>
      <c r="V853" s="20">
        <f t="shared" si="94"/>
      </c>
      <c r="W853" s="20">
        <f t="shared" si="95"/>
      </c>
      <c r="X853" s="20">
        <f t="shared" si="96"/>
      </c>
      <c r="Z853" s="174">
        <f t="shared" si="97"/>
      </c>
    </row>
    <row r="854" spans="1:26" ht="51">
      <c r="A854" s="148">
        <v>853</v>
      </c>
      <c r="B854" s="149" t="s">
        <v>1221</v>
      </c>
      <c r="C854" s="149" t="s">
        <v>438</v>
      </c>
      <c r="D854" s="148" t="s">
        <v>66</v>
      </c>
      <c r="E854" s="148">
        <v>6</v>
      </c>
      <c r="F854" s="148" t="s">
        <v>1412</v>
      </c>
      <c r="G854" s="148">
        <v>77</v>
      </c>
      <c r="H854" s="148">
        <v>22</v>
      </c>
      <c r="I854" s="149" t="s">
        <v>1413</v>
      </c>
      <c r="J854" s="149" t="s">
        <v>1414</v>
      </c>
      <c r="K854" s="164" t="s">
        <v>2684</v>
      </c>
      <c r="L854" s="146" t="s">
        <v>2649</v>
      </c>
      <c r="M854" s="147">
        <v>40546</v>
      </c>
      <c r="N854" s="150"/>
      <c r="O854" s="148" t="s">
        <v>421</v>
      </c>
      <c r="P854" s="151"/>
      <c r="Q854" s="152"/>
      <c r="R854" s="151"/>
      <c r="S854" s="148" t="str">
        <f t="shared" si="92"/>
        <v>A</v>
      </c>
      <c r="T854" s="148">
        <f t="shared" si="98"/>
      </c>
      <c r="U854" s="148">
        <f t="shared" si="93"/>
      </c>
      <c r="V854" s="148">
        <f t="shared" si="94"/>
      </c>
      <c r="W854" s="148">
        <f t="shared" si="95"/>
      </c>
      <c r="X854" s="148">
        <f t="shared" si="96"/>
      </c>
      <c r="Y854" s="152"/>
      <c r="Z854" s="175">
        <f t="shared" si="97"/>
      </c>
    </row>
    <row r="855" spans="1:26" ht="89.25">
      <c r="A855" s="148">
        <v>854</v>
      </c>
      <c r="B855" s="149" t="s">
        <v>1221</v>
      </c>
      <c r="C855" s="149" t="s">
        <v>438</v>
      </c>
      <c r="D855" s="148" t="s">
        <v>66</v>
      </c>
      <c r="E855" s="148">
        <v>6</v>
      </c>
      <c r="F855" s="148" t="s">
        <v>1412</v>
      </c>
      <c r="G855" s="148">
        <v>77</v>
      </c>
      <c r="H855" s="148">
        <v>29</v>
      </c>
      <c r="I855" s="149" t="s">
        <v>1413</v>
      </c>
      <c r="J855" s="149" t="s">
        <v>1415</v>
      </c>
      <c r="K855" s="164" t="s">
        <v>2684</v>
      </c>
      <c r="L855" s="146" t="s">
        <v>2649</v>
      </c>
      <c r="M855" s="147">
        <v>40546</v>
      </c>
      <c r="N855" s="150"/>
      <c r="O855" s="148" t="s">
        <v>421</v>
      </c>
      <c r="P855" s="151"/>
      <c r="Q855" s="152"/>
      <c r="R855" s="151"/>
      <c r="S855" s="148" t="str">
        <f t="shared" si="92"/>
        <v>A</v>
      </c>
      <c r="T855" s="148">
        <f t="shared" si="98"/>
      </c>
      <c r="U855" s="148">
        <f t="shared" si="93"/>
      </c>
      <c r="V855" s="148">
        <f t="shared" si="94"/>
      </c>
      <c r="W855" s="148">
        <f t="shared" si="95"/>
      </c>
      <c r="X855" s="148">
        <f t="shared" si="96"/>
      </c>
      <c r="Y855" s="152"/>
      <c r="Z855" s="175">
        <f t="shared" si="97"/>
      </c>
    </row>
    <row r="856" spans="1:26" ht="25.5">
      <c r="A856" s="148">
        <v>855</v>
      </c>
      <c r="B856" s="149" t="s">
        <v>1221</v>
      </c>
      <c r="C856" s="149" t="s">
        <v>438</v>
      </c>
      <c r="D856" s="148" t="s">
        <v>66</v>
      </c>
      <c r="E856" s="148">
        <v>6</v>
      </c>
      <c r="F856" s="148" t="s">
        <v>1416</v>
      </c>
      <c r="G856" s="148">
        <v>77</v>
      </c>
      <c r="H856" s="148">
        <v>35</v>
      </c>
      <c r="I856" s="149" t="s">
        <v>1417</v>
      </c>
      <c r="J856" s="149" t="s">
        <v>1418</v>
      </c>
      <c r="K856" s="164" t="s">
        <v>2684</v>
      </c>
      <c r="L856" s="146" t="s">
        <v>2649</v>
      </c>
      <c r="M856" s="147">
        <v>40546</v>
      </c>
      <c r="N856" s="150"/>
      <c r="O856" s="148" t="s">
        <v>421</v>
      </c>
      <c r="P856" s="151"/>
      <c r="Q856" s="152"/>
      <c r="R856" s="151"/>
      <c r="S856" s="148" t="str">
        <f t="shared" si="92"/>
        <v>A</v>
      </c>
      <c r="T856" s="148">
        <f t="shared" si="98"/>
      </c>
      <c r="U856" s="148">
        <f t="shared" si="93"/>
      </c>
      <c r="V856" s="148">
        <f t="shared" si="94"/>
      </c>
      <c r="W856" s="148">
        <f t="shared" si="95"/>
      </c>
      <c r="X856" s="148">
        <f t="shared" si="96"/>
      </c>
      <c r="Y856" s="152"/>
      <c r="Z856" s="175">
        <f t="shared" si="97"/>
      </c>
    </row>
    <row r="857" spans="1:26" ht="38.25">
      <c r="A857" s="20">
        <v>856</v>
      </c>
      <c r="B857" s="14" t="s">
        <v>1221</v>
      </c>
      <c r="C857" s="14" t="s">
        <v>438</v>
      </c>
      <c r="D857" s="20" t="s">
        <v>65</v>
      </c>
      <c r="E857" s="20">
        <v>6</v>
      </c>
      <c r="F857" s="20" t="s">
        <v>447</v>
      </c>
      <c r="G857" s="20">
        <v>79</v>
      </c>
      <c r="H857" s="20">
        <v>53</v>
      </c>
      <c r="I857" s="14" t="s">
        <v>1419</v>
      </c>
      <c r="J857" s="14" t="s">
        <v>1420</v>
      </c>
      <c r="K857" s="14" t="s">
        <v>3116</v>
      </c>
      <c r="L857" s="40" t="s">
        <v>2610</v>
      </c>
      <c r="M857" s="51">
        <v>40561</v>
      </c>
      <c r="N857" s="24" t="s">
        <v>2622</v>
      </c>
      <c r="O857" s="20" t="s">
        <v>421</v>
      </c>
      <c r="P857" s="14" t="s">
        <v>3095</v>
      </c>
      <c r="S857" s="20">
        <f t="shared" si="92"/>
      </c>
      <c r="T857" s="20" t="str">
        <f t="shared" si="98"/>
        <v>AP</v>
      </c>
      <c r="U857" s="20" t="str">
        <f t="shared" si="93"/>
        <v>OFDM</v>
      </c>
      <c r="V857" s="20">
        <f t="shared" si="94"/>
      </c>
      <c r="W857" s="20">
        <f t="shared" si="95"/>
      </c>
      <c r="X857" s="20">
        <f t="shared" si="96"/>
      </c>
      <c r="Z857" s="174">
        <f t="shared" si="97"/>
      </c>
    </row>
    <row r="858" spans="1:26" ht="38.25">
      <c r="A858" s="20">
        <v>857</v>
      </c>
      <c r="B858" s="14" t="s">
        <v>1221</v>
      </c>
      <c r="C858" s="14" t="s">
        <v>438</v>
      </c>
      <c r="D858" s="20" t="s">
        <v>65</v>
      </c>
      <c r="E858" s="20">
        <v>6</v>
      </c>
      <c r="F858" s="20" t="s">
        <v>1421</v>
      </c>
      <c r="G858" s="20">
        <v>80</v>
      </c>
      <c r="H858" s="20">
        <v>51</v>
      </c>
      <c r="I858" s="14" t="s">
        <v>1422</v>
      </c>
      <c r="J858" s="14" t="s">
        <v>1423</v>
      </c>
      <c r="K858" s="14" t="s">
        <v>2684</v>
      </c>
      <c r="L858" s="40" t="s">
        <v>2649</v>
      </c>
      <c r="M858" s="51">
        <v>40561</v>
      </c>
      <c r="N858" s="24" t="s">
        <v>2622</v>
      </c>
      <c r="O858" s="20" t="s">
        <v>421</v>
      </c>
      <c r="P858" s="14" t="s">
        <v>3095</v>
      </c>
      <c r="S858" s="20">
        <f t="shared" si="92"/>
      </c>
      <c r="T858" s="20" t="str">
        <f t="shared" si="98"/>
        <v>A</v>
      </c>
      <c r="U858" s="20" t="str">
        <f t="shared" si="93"/>
        <v>OFDM</v>
      </c>
      <c r="V858" s="20">
        <f t="shared" si="94"/>
      </c>
      <c r="W858" s="20">
        <f t="shared" si="95"/>
      </c>
      <c r="X858" s="20">
        <f t="shared" si="96"/>
      </c>
      <c r="Z858" s="174">
        <f t="shared" si="97"/>
      </c>
    </row>
    <row r="859" spans="1:26" ht="25.5">
      <c r="A859" s="148">
        <v>858</v>
      </c>
      <c r="B859" s="149" t="s">
        <v>1221</v>
      </c>
      <c r="C859" s="149" t="s">
        <v>438</v>
      </c>
      <c r="D859" s="148" t="s">
        <v>66</v>
      </c>
      <c r="E859" s="148">
        <v>6</v>
      </c>
      <c r="F859" s="148" t="s">
        <v>1424</v>
      </c>
      <c r="G859" s="148">
        <v>81</v>
      </c>
      <c r="H859" s="148">
        <v>17</v>
      </c>
      <c r="I859" s="149" t="s">
        <v>1308</v>
      </c>
      <c r="J859" s="149" t="s">
        <v>1425</v>
      </c>
      <c r="K859" s="164" t="s">
        <v>2684</v>
      </c>
      <c r="L859" s="146" t="s">
        <v>2649</v>
      </c>
      <c r="M859" s="147">
        <v>40546</v>
      </c>
      <c r="N859" s="150"/>
      <c r="O859" s="148" t="s">
        <v>421</v>
      </c>
      <c r="P859" s="151"/>
      <c r="Q859" s="152"/>
      <c r="R859" s="151"/>
      <c r="S859" s="148" t="str">
        <f t="shared" si="92"/>
        <v>A</v>
      </c>
      <c r="T859" s="148">
        <f t="shared" si="98"/>
      </c>
      <c r="U859" s="148">
        <f t="shared" si="93"/>
      </c>
      <c r="V859" s="148">
        <f t="shared" si="94"/>
      </c>
      <c r="W859" s="148">
        <f t="shared" si="95"/>
      </c>
      <c r="X859" s="148">
        <f t="shared" si="96"/>
      </c>
      <c r="Y859" s="152"/>
      <c r="Z859" s="175">
        <f t="shared" si="97"/>
      </c>
    </row>
    <row r="860" spans="1:26" ht="25.5">
      <c r="A860" s="148">
        <v>859</v>
      </c>
      <c r="B860" s="149" t="s">
        <v>1221</v>
      </c>
      <c r="C860" s="149" t="s">
        <v>438</v>
      </c>
      <c r="D860" s="148" t="s">
        <v>66</v>
      </c>
      <c r="E860" s="148">
        <v>6</v>
      </c>
      <c r="F860" s="148" t="s">
        <v>1426</v>
      </c>
      <c r="G860" s="148">
        <v>82</v>
      </c>
      <c r="H860" s="148">
        <v>10</v>
      </c>
      <c r="I860" s="149" t="s">
        <v>1427</v>
      </c>
      <c r="J860" s="149" t="s">
        <v>1428</v>
      </c>
      <c r="K860" s="164" t="s">
        <v>2684</v>
      </c>
      <c r="L860" s="146" t="s">
        <v>2649</v>
      </c>
      <c r="M860" s="147">
        <v>40546</v>
      </c>
      <c r="N860" s="150"/>
      <c r="O860" s="148" t="s">
        <v>421</v>
      </c>
      <c r="P860" s="151"/>
      <c r="Q860" s="152"/>
      <c r="R860" s="151"/>
      <c r="S860" s="148" t="str">
        <f t="shared" si="92"/>
        <v>A</v>
      </c>
      <c r="T860" s="148">
        <f t="shared" si="98"/>
      </c>
      <c r="U860" s="148">
        <f t="shared" si="93"/>
      </c>
      <c r="V860" s="148">
        <f t="shared" si="94"/>
      </c>
      <c r="W860" s="148">
        <f t="shared" si="95"/>
      </c>
      <c r="X860" s="148">
        <f t="shared" si="96"/>
      </c>
      <c r="Y860" s="152"/>
      <c r="Z860" s="175">
        <f t="shared" si="97"/>
      </c>
    </row>
    <row r="861" spans="1:26" ht="38.25">
      <c r="A861" s="20">
        <v>860</v>
      </c>
      <c r="B861" s="14" t="s">
        <v>1221</v>
      </c>
      <c r="C861" s="14" t="s">
        <v>438</v>
      </c>
      <c r="D861" s="20" t="s">
        <v>65</v>
      </c>
      <c r="E861" s="20">
        <v>6</v>
      </c>
      <c r="F861" s="20" t="s">
        <v>1429</v>
      </c>
      <c r="G861" s="20">
        <v>83</v>
      </c>
      <c r="H861" s="20">
        <v>1</v>
      </c>
      <c r="I861" s="14" t="s">
        <v>1430</v>
      </c>
      <c r="J861" s="14" t="s">
        <v>1291</v>
      </c>
      <c r="K861" s="14" t="s">
        <v>3116</v>
      </c>
      <c r="L861" s="40" t="s">
        <v>2610</v>
      </c>
      <c r="M861" s="51">
        <v>40561</v>
      </c>
      <c r="N861" s="24" t="s">
        <v>2622</v>
      </c>
      <c r="O861" s="20" t="s">
        <v>421</v>
      </c>
      <c r="P861" s="14" t="s">
        <v>3095</v>
      </c>
      <c r="S861" s="20">
        <f t="shared" si="92"/>
      </c>
      <c r="T861" s="20" t="str">
        <f t="shared" si="98"/>
        <v>AP</v>
      </c>
      <c r="U861" s="20" t="str">
        <f t="shared" si="93"/>
        <v>OFDM</v>
      </c>
      <c r="V861" s="20">
        <f t="shared" si="94"/>
      </c>
      <c r="W861" s="20">
        <f t="shared" si="95"/>
      </c>
      <c r="X861" s="20">
        <f t="shared" si="96"/>
      </c>
      <c r="Z861" s="174">
        <f t="shared" si="97"/>
      </c>
    </row>
    <row r="862" spans="1:28" ht="76.5">
      <c r="A862" s="20">
        <v>861</v>
      </c>
      <c r="B862" s="14" t="s">
        <v>1221</v>
      </c>
      <c r="C862" s="14" t="s">
        <v>438</v>
      </c>
      <c r="D862" s="20" t="s">
        <v>65</v>
      </c>
      <c r="E862" s="20">
        <v>6</v>
      </c>
      <c r="F862" s="20" t="s">
        <v>1431</v>
      </c>
      <c r="G862" s="20">
        <v>107</v>
      </c>
      <c r="H862" s="20">
        <v>19</v>
      </c>
      <c r="I862" s="14" t="s">
        <v>1432</v>
      </c>
      <c r="J862" s="14" t="s">
        <v>1433</v>
      </c>
      <c r="K862" s="14" t="s">
        <v>3104</v>
      </c>
      <c r="L862" s="40" t="s">
        <v>2649</v>
      </c>
      <c r="M862" s="51">
        <v>40561</v>
      </c>
      <c r="N862" s="24" t="s">
        <v>2646</v>
      </c>
      <c r="O862" s="20" t="s">
        <v>421</v>
      </c>
      <c r="P862" s="44" t="s">
        <v>2764</v>
      </c>
      <c r="S862" s="20">
        <f t="shared" si="92"/>
      </c>
      <c r="T862" s="20" t="str">
        <f t="shared" si="98"/>
        <v>A</v>
      </c>
      <c r="U862" s="20" t="str">
        <f t="shared" si="93"/>
        <v>Radio Spec</v>
      </c>
      <c r="V862" s="20">
        <f t="shared" si="94"/>
      </c>
      <c r="W862" s="20">
        <f t="shared" si="95"/>
      </c>
      <c r="X862" s="20">
        <f t="shared" si="96"/>
      </c>
      <c r="Y862" s="51">
        <v>40493</v>
      </c>
      <c r="Z862" s="174">
        <f t="shared" si="97"/>
      </c>
      <c r="AB862" s="20" t="s">
        <v>3044</v>
      </c>
    </row>
    <row r="863" spans="1:28" ht="51">
      <c r="A863" s="20">
        <v>862</v>
      </c>
      <c r="B863" s="14" t="s">
        <v>1221</v>
      </c>
      <c r="C863" s="14" t="s">
        <v>438</v>
      </c>
      <c r="D863" s="20" t="s">
        <v>65</v>
      </c>
      <c r="E863" s="20">
        <v>7</v>
      </c>
      <c r="F863" s="20" t="s">
        <v>264</v>
      </c>
      <c r="G863" s="20">
        <v>109</v>
      </c>
      <c r="H863" s="20">
        <v>48</v>
      </c>
      <c r="I863" s="14" t="s">
        <v>1434</v>
      </c>
      <c r="J863" s="14" t="s">
        <v>1435</v>
      </c>
      <c r="K863" s="14" t="s">
        <v>3024</v>
      </c>
      <c r="L863" s="40" t="s">
        <v>2610</v>
      </c>
      <c r="M863" s="51">
        <v>40561</v>
      </c>
      <c r="N863" s="24" t="s">
        <v>2619</v>
      </c>
      <c r="O863" s="20" t="s">
        <v>421</v>
      </c>
      <c r="P863" s="44"/>
      <c r="S863" s="20">
        <f t="shared" si="92"/>
      </c>
      <c r="T863" s="20" t="str">
        <f t="shared" si="98"/>
        <v>AP</v>
      </c>
      <c r="U863" s="20" t="str">
        <f t="shared" si="93"/>
        <v>MPM</v>
      </c>
      <c r="V863" s="20">
        <f t="shared" si="94"/>
      </c>
      <c r="W863" s="20">
        <f t="shared" si="95"/>
      </c>
      <c r="X863" s="20">
        <f t="shared" si="96"/>
      </c>
      <c r="Z863" s="174">
        <f t="shared" si="97"/>
      </c>
      <c r="AA863" s="44" t="s">
        <v>3027</v>
      </c>
      <c r="AB863" s="20" t="s">
        <v>3025</v>
      </c>
    </row>
    <row r="864" spans="1:26" ht="38.25">
      <c r="A864" s="148">
        <v>863</v>
      </c>
      <c r="B864" s="149" t="s">
        <v>1221</v>
      </c>
      <c r="C864" s="149" t="s">
        <v>438</v>
      </c>
      <c r="D864" s="148" t="s">
        <v>66</v>
      </c>
      <c r="E864" s="148">
        <v>7</v>
      </c>
      <c r="F864" s="148" t="s">
        <v>1436</v>
      </c>
      <c r="G864" s="148">
        <v>110</v>
      </c>
      <c r="H864" s="148">
        <v>12</v>
      </c>
      <c r="I864" s="149" t="s">
        <v>1437</v>
      </c>
      <c r="J864" s="149" t="s">
        <v>1438</v>
      </c>
      <c r="K864" s="164" t="s">
        <v>2684</v>
      </c>
      <c r="L864" s="146" t="s">
        <v>2649</v>
      </c>
      <c r="M864" s="147">
        <v>40499</v>
      </c>
      <c r="N864" s="150"/>
      <c r="O864" s="148" t="s">
        <v>421</v>
      </c>
      <c r="P864" s="151"/>
      <c r="Q864" s="152"/>
      <c r="R864" s="151"/>
      <c r="S864" s="148" t="str">
        <f t="shared" si="92"/>
        <v>A</v>
      </c>
      <c r="T864" s="148">
        <f t="shared" si="98"/>
      </c>
      <c r="U864" s="148">
        <f t="shared" si="93"/>
      </c>
      <c r="V864" s="148">
        <f t="shared" si="94"/>
      </c>
      <c r="W864" s="148">
        <f t="shared" si="95"/>
      </c>
      <c r="X864" s="148">
        <f t="shared" si="96"/>
      </c>
      <c r="Y864" s="152"/>
      <c r="Z864" s="175">
        <f t="shared" si="97"/>
      </c>
    </row>
    <row r="865" spans="1:28" ht="38.25">
      <c r="A865" s="20">
        <v>864</v>
      </c>
      <c r="B865" s="14" t="s">
        <v>1221</v>
      </c>
      <c r="C865" s="14" t="s">
        <v>438</v>
      </c>
      <c r="D865" s="20" t="s">
        <v>66</v>
      </c>
      <c r="E865" s="20">
        <v>7</v>
      </c>
      <c r="F865" s="20" t="s">
        <v>264</v>
      </c>
      <c r="G865" s="20">
        <v>111</v>
      </c>
      <c r="H865" s="20">
        <v>20</v>
      </c>
      <c r="I865" s="14" t="s">
        <v>1439</v>
      </c>
      <c r="J865" s="14" t="s">
        <v>1440</v>
      </c>
      <c r="K865" s="14" t="s">
        <v>3024</v>
      </c>
      <c r="L865" s="40" t="s">
        <v>2610</v>
      </c>
      <c r="M865" s="51">
        <v>40561</v>
      </c>
      <c r="N865" s="24"/>
      <c r="O865" s="20" t="s">
        <v>421</v>
      </c>
      <c r="P865" s="44"/>
      <c r="S865" s="20" t="str">
        <f t="shared" si="92"/>
        <v>AP</v>
      </c>
      <c r="T865" s="20">
        <f t="shared" si="98"/>
      </c>
      <c r="U865" s="20">
        <f t="shared" si="93"/>
      </c>
      <c r="V865" s="20">
        <f t="shared" si="94"/>
      </c>
      <c r="W865" s="20">
        <f t="shared" si="95"/>
      </c>
      <c r="X865" s="20">
        <f t="shared" si="96"/>
      </c>
      <c r="Y865" s="45"/>
      <c r="Z865" s="174">
        <f t="shared" si="97"/>
      </c>
      <c r="AA865" s="44" t="s">
        <v>3027</v>
      </c>
      <c r="AB865" s="20" t="s">
        <v>3025</v>
      </c>
    </row>
    <row r="866" spans="1:28" ht="51">
      <c r="A866" s="20">
        <v>865</v>
      </c>
      <c r="B866" s="14" t="s">
        <v>1221</v>
      </c>
      <c r="C866" s="14" t="s">
        <v>438</v>
      </c>
      <c r="D866" s="20" t="s">
        <v>66</v>
      </c>
      <c r="E866" s="20">
        <v>7</v>
      </c>
      <c r="F866" s="20" t="s">
        <v>1441</v>
      </c>
      <c r="G866" s="20">
        <v>111</v>
      </c>
      <c r="H866" s="20">
        <v>48</v>
      </c>
      <c r="I866" s="14" t="s">
        <v>1442</v>
      </c>
      <c r="J866" s="14" t="s">
        <v>1443</v>
      </c>
      <c r="K866" s="14" t="s">
        <v>3024</v>
      </c>
      <c r="L866" s="40" t="s">
        <v>2610</v>
      </c>
      <c r="M866" s="51">
        <v>40561</v>
      </c>
      <c r="N866" s="24"/>
      <c r="O866" s="20" t="s">
        <v>421</v>
      </c>
      <c r="P866" s="44"/>
      <c r="S866" s="20" t="str">
        <f t="shared" si="92"/>
        <v>AP</v>
      </c>
      <c r="T866" s="20">
        <f t="shared" si="98"/>
      </c>
      <c r="U866" s="20">
        <f t="shared" si="93"/>
      </c>
      <c r="V866" s="20">
        <f t="shared" si="94"/>
      </c>
      <c r="W866" s="20">
        <f t="shared" si="95"/>
      </c>
      <c r="X866" s="20">
        <f t="shared" si="96"/>
      </c>
      <c r="Y866" s="45"/>
      <c r="Z866" s="174">
        <f t="shared" si="97"/>
      </c>
      <c r="AA866" s="44" t="s">
        <v>3027</v>
      </c>
      <c r="AB866" s="20" t="s">
        <v>3025</v>
      </c>
    </row>
    <row r="867" spans="1:28" ht="38.25">
      <c r="A867" s="20">
        <v>866</v>
      </c>
      <c r="B867" s="14" t="s">
        <v>1221</v>
      </c>
      <c r="C867" s="14" t="s">
        <v>438</v>
      </c>
      <c r="D867" s="20" t="s">
        <v>65</v>
      </c>
      <c r="E867" s="20">
        <v>7</v>
      </c>
      <c r="F867" s="20" t="s">
        <v>1444</v>
      </c>
      <c r="G867" s="20">
        <v>112</v>
      </c>
      <c r="H867" s="20">
        <v>7</v>
      </c>
      <c r="I867" s="14" t="s">
        <v>1445</v>
      </c>
      <c r="J867" s="14" t="s">
        <v>1446</v>
      </c>
      <c r="K867" s="14" t="s">
        <v>3024</v>
      </c>
      <c r="L867" s="40" t="s">
        <v>2610</v>
      </c>
      <c r="M867" s="51">
        <v>40561</v>
      </c>
      <c r="N867" s="22" t="s">
        <v>2621</v>
      </c>
      <c r="O867" s="20" t="s">
        <v>421</v>
      </c>
      <c r="P867" s="44"/>
      <c r="S867" s="20">
        <f t="shared" si="92"/>
      </c>
      <c r="T867" s="20" t="str">
        <f t="shared" si="98"/>
        <v>AP</v>
      </c>
      <c r="U867" s="20" t="str">
        <f t="shared" si="93"/>
        <v>Easy</v>
      </c>
      <c r="V867" s="20">
        <f t="shared" si="94"/>
      </c>
      <c r="W867" s="20">
        <f t="shared" si="95"/>
      </c>
      <c r="X867" s="20">
        <f t="shared" si="96"/>
      </c>
      <c r="Z867" s="174">
        <f t="shared" si="97"/>
      </c>
      <c r="AA867" s="44" t="s">
        <v>3027</v>
      </c>
      <c r="AB867" s="20" t="s">
        <v>3025</v>
      </c>
    </row>
    <row r="868" spans="1:28" ht="51">
      <c r="A868" s="20">
        <v>867</v>
      </c>
      <c r="B868" s="14" t="s">
        <v>1221</v>
      </c>
      <c r="C868" s="14" t="s">
        <v>438</v>
      </c>
      <c r="D868" s="20" t="s">
        <v>66</v>
      </c>
      <c r="E868" s="20">
        <v>7</v>
      </c>
      <c r="F868" s="20" t="s">
        <v>1027</v>
      </c>
      <c r="G868" s="20">
        <v>112</v>
      </c>
      <c r="H868" s="20">
        <v>16</v>
      </c>
      <c r="I868" s="14" t="s">
        <v>1447</v>
      </c>
      <c r="J868" s="14" t="s">
        <v>1448</v>
      </c>
      <c r="K868" s="14" t="s">
        <v>3024</v>
      </c>
      <c r="L868" s="40" t="s">
        <v>2610</v>
      </c>
      <c r="M868" s="51">
        <v>40561</v>
      </c>
      <c r="N868" s="24"/>
      <c r="O868" s="20" t="s">
        <v>421</v>
      </c>
      <c r="P868" s="44"/>
      <c r="S868" s="20" t="str">
        <f t="shared" si="92"/>
        <v>AP</v>
      </c>
      <c r="T868" s="20">
        <f t="shared" si="98"/>
      </c>
      <c r="U868" s="20">
        <f t="shared" si="93"/>
      </c>
      <c r="V868" s="20">
        <f t="shared" si="94"/>
      </c>
      <c r="W868" s="20">
        <f t="shared" si="95"/>
      </c>
      <c r="X868" s="20">
        <f t="shared" si="96"/>
      </c>
      <c r="Y868" s="45"/>
      <c r="Z868" s="174">
        <f t="shared" si="97"/>
      </c>
      <c r="AA868" s="44" t="s">
        <v>3027</v>
      </c>
      <c r="AB868" s="20" t="s">
        <v>3025</v>
      </c>
    </row>
    <row r="869" spans="1:28" ht="51">
      <c r="A869" s="20">
        <v>868</v>
      </c>
      <c r="B869" s="14" t="s">
        <v>1221</v>
      </c>
      <c r="C869" s="14" t="s">
        <v>438</v>
      </c>
      <c r="D869" s="20" t="s">
        <v>65</v>
      </c>
      <c r="E869" s="20">
        <v>7</v>
      </c>
      <c r="F869" s="20" t="s">
        <v>1027</v>
      </c>
      <c r="G869" s="20">
        <v>112</v>
      </c>
      <c r="H869" s="20">
        <v>18</v>
      </c>
      <c r="I869" s="14" t="s">
        <v>1449</v>
      </c>
      <c r="J869" s="14" t="s">
        <v>1450</v>
      </c>
      <c r="K869" s="14" t="s">
        <v>3024</v>
      </c>
      <c r="L869" s="40" t="s">
        <v>2610</v>
      </c>
      <c r="M869" s="51">
        <v>40561</v>
      </c>
      <c r="N869" s="22" t="s">
        <v>2621</v>
      </c>
      <c r="O869" s="20" t="s">
        <v>421</v>
      </c>
      <c r="P869" s="44"/>
      <c r="S869" s="20">
        <f t="shared" si="92"/>
      </c>
      <c r="T869" s="20" t="str">
        <f t="shared" si="98"/>
        <v>AP</v>
      </c>
      <c r="U869" s="20" t="str">
        <f t="shared" si="93"/>
        <v>Easy</v>
      </c>
      <c r="V869" s="20">
        <f t="shared" si="94"/>
      </c>
      <c r="W869" s="20">
        <f t="shared" si="95"/>
      </c>
      <c r="X869" s="20">
        <f t="shared" si="96"/>
      </c>
      <c r="Z869" s="174">
        <f t="shared" si="97"/>
      </c>
      <c r="AA869" s="44" t="s">
        <v>3027</v>
      </c>
      <c r="AB869" s="20" t="s">
        <v>3025</v>
      </c>
    </row>
    <row r="870" spans="1:28" ht="51">
      <c r="A870" s="20">
        <v>869</v>
      </c>
      <c r="B870" s="14" t="s">
        <v>1221</v>
      </c>
      <c r="C870" s="14" t="s">
        <v>438</v>
      </c>
      <c r="D870" s="20" t="s">
        <v>66</v>
      </c>
      <c r="E870" s="20">
        <v>7</v>
      </c>
      <c r="F870" s="20" t="s">
        <v>267</v>
      </c>
      <c r="G870" s="20">
        <v>112</v>
      </c>
      <c r="H870" s="20">
        <v>38</v>
      </c>
      <c r="I870" s="14" t="s">
        <v>1451</v>
      </c>
      <c r="J870" s="14" t="s">
        <v>1227</v>
      </c>
      <c r="K870" s="14" t="s">
        <v>3024</v>
      </c>
      <c r="L870" s="40" t="s">
        <v>2610</v>
      </c>
      <c r="M870" s="51">
        <v>40561</v>
      </c>
      <c r="N870" s="24"/>
      <c r="O870" s="20" t="s">
        <v>421</v>
      </c>
      <c r="P870" s="44"/>
      <c r="S870" s="20" t="str">
        <f t="shared" si="92"/>
        <v>AP</v>
      </c>
      <c r="T870" s="20">
        <f t="shared" si="98"/>
      </c>
      <c r="U870" s="20">
        <f t="shared" si="93"/>
      </c>
      <c r="V870" s="20">
        <f t="shared" si="94"/>
      </c>
      <c r="W870" s="20">
        <f t="shared" si="95"/>
      </c>
      <c r="X870" s="20">
        <f t="shared" si="96"/>
      </c>
      <c r="Y870" s="45"/>
      <c r="Z870" s="174">
        <f t="shared" si="97"/>
      </c>
      <c r="AA870" s="44" t="s">
        <v>3027</v>
      </c>
      <c r="AB870" s="20" t="s">
        <v>3025</v>
      </c>
    </row>
    <row r="871" spans="1:28" ht="38.25">
      <c r="A871" s="20">
        <v>870</v>
      </c>
      <c r="B871" s="14" t="s">
        <v>1221</v>
      </c>
      <c r="C871" s="14" t="s">
        <v>438</v>
      </c>
      <c r="D871" s="20" t="s">
        <v>66</v>
      </c>
      <c r="E871" s="20">
        <v>7</v>
      </c>
      <c r="F871" s="20" t="s">
        <v>1452</v>
      </c>
      <c r="G871" s="20">
        <v>112</v>
      </c>
      <c r="H871" s="20">
        <v>42</v>
      </c>
      <c r="I871" s="14" t="s">
        <v>1453</v>
      </c>
      <c r="J871" s="14" t="s">
        <v>1227</v>
      </c>
      <c r="K871" s="14" t="s">
        <v>3024</v>
      </c>
      <c r="L871" s="40" t="s">
        <v>2610</v>
      </c>
      <c r="M871" s="51">
        <v>40561</v>
      </c>
      <c r="N871" s="24"/>
      <c r="O871" s="20" t="s">
        <v>421</v>
      </c>
      <c r="P871" s="44"/>
      <c r="S871" s="20" t="str">
        <f t="shared" si="92"/>
        <v>AP</v>
      </c>
      <c r="T871" s="20">
        <f t="shared" si="98"/>
      </c>
      <c r="U871" s="20">
        <f t="shared" si="93"/>
      </c>
      <c r="V871" s="20">
        <f t="shared" si="94"/>
      </c>
      <c r="W871" s="20">
        <f t="shared" si="95"/>
      </c>
      <c r="X871" s="20">
        <f t="shared" si="96"/>
      </c>
      <c r="Y871" s="45"/>
      <c r="Z871" s="174">
        <f t="shared" si="97"/>
      </c>
      <c r="AA871" s="44" t="s">
        <v>3027</v>
      </c>
      <c r="AB871" s="20" t="s">
        <v>3025</v>
      </c>
    </row>
    <row r="872" spans="1:28" ht="38.25">
      <c r="A872" s="20">
        <v>871</v>
      </c>
      <c r="B872" s="14" t="s">
        <v>1221</v>
      </c>
      <c r="C872" s="14" t="s">
        <v>438</v>
      </c>
      <c r="D872" s="20" t="s">
        <v>66</v>
      </c>
      <c r="E872" s="20">
        <v>7</v>
      </c>
      <c r="F872" s="20" t="s">
        <v>274</v>
      </c>
      <c r="G872" s="20">
        <v>113</v>
      </c>
      <c r="H872" s="20">
        <v>6</v>
      </c>
      <c r="I872" s="14" t="s">
        <v>1454</v>
      </c>
      <c r="J872" s="14" t="s">
        <v>1455</v>
      </c>
      <c r="K872" s="14" t="s">
        <v>3024</v>
      </c>
      <c r="L872" s="40" t="s">
        <v>2610</v>
      </c>
      <c r="M872" s="51">
        <v>40561</v>
      </c>
      <c r="N872" s="24"/>
      <c r="O872" s="20" t="s">
        <v>421</v>
      </c>
      <c r="P872" s="44"/>
      <c r="S872" s="20" t="str">
        <f t="shared" si="92"/>
        <v>AP</v>
      </c>
      <c r="T872" s="20">
        <f t="shared" si="98"/>
      </c>
      <c r="U872" s="20">
        <f t="shared" si="93"/>
      </c>
      <c r="V872" s="20">
        <f t="shared" si="94"/>
      </c>
      <c r="W872" s="20">
        <f t="shared" si="95"/>
      </c>
      <c r="X872" s="20">
        <f t="shared" si="96"/>
      </c>
      <c r="Y872" s="45"/>
      <c r="Z872" s="174">
        <f t="shared" si="97"/>
      </c>
      <c r="AA872" s="44" t="s">
        <v>3027</v>
      </c>
      <c r="AB872" s="20" t="s">
        <v>3025</v>
      </c>
    </row>
    <row r="873" spans="1:28" ht="51">
      <c r="A873" s="20">
        <v>872</v>
      </c>
      <c r="B873" s="14" t="s">
        <v>1221</v>
      </c>
      <c r="C873" s="14" t="s">
        <v>438</v>
      </c>
      <c r="D873" s="20" t="s">
        <v>65</v>
      </c>
      <c r="E873" s="20">
        <v>7</v>
      </c>
      <c r="F873" s="20" t="s">
        <v>274</v>
      </c>
      <c r="G873" s="20">
        <v>113</v>
      </c>
      <c r="H873" s="20">
        <v>18</v>
      </c>
      <c r="I873" s="14" t="s">
        <v>1456</v>
      </c>
      <c r="J873" s="14" t="s">
        <v>1227</v>
      </c>
      <c r="K873" s="14" t="s">
        <v>3024</v>
      </c>
      <c r="L873" s="40" t="s">
        <v>2610</v>
      </c>
      <c r="M873" s="51">
        <v>40561</v>
      </c>
      <c r="N873" s="22" t="s">
        <v>2619</v>
      </c>
      <c r="O873" s="20" t="s">
        <v>421</v>
      </c>
      <c r="P873" s="44"/>
      <c r="S873" s="20">
        <f t="shared" si="92"/>
      </c>
      <c r="T873" s="20" t="str">
        <f t="shared" si="98"/>
        <v>AP</v>
      </c>
      <c r="U873" s="20" t="str">
        <f t="shared" si="93"/>
        <v>MPM</v>
      </c>
      <c r="V873" s="20">
        <f t="shared" si="94"/>
      </c>
      <c r="W873" s="20">
        <f t="shared" si="95"/>
      </c>
      <c r="X873" s="20">
        <f t="shared" si="96"/>
      </c>
      <c r="Z873" s="174">
        <f t="shared" si="97"/>
      </c>
      <c r="AA873" s="44" t="s">
        <v>3027</v>
      </c>
      <c r="AB873" s="20" t="s">
        <v>3025</v>
      </c>
    </row>
    <row r="874" spans="1:28" ht="51">
      <c r="A874" s="20">
        <v>873</v>
      </c>
      <c r="B874" s="14" t="s">
        <v>1221</v>
      </c>
      <c r="C874" s="14" t="s">
        <v>438</v>
      </c>
      <c r="D874" s="20" t="s">
        <v>65</v>
      </c>
      <c r="E874" s="20">
        <v>7</v>
      </c>
      <c r="F874" s="20" t="s">
        <v>274</v>
      </c>
      <c r="G874" s="20">
        <v>113</v>
      </c>
      <c r="H874" s="20">
        <v>26</v>
      </c>
      <c r="I874" s="14" t="s">
        <v>1457</v>
      </c>
      <c r="J874" s="14" t="s">
        <v>1227</v>
      </c>
      <c r="K874" s="14" t="s">
        <v>3024</v>
      </c>
      <c r="L874" s="40" t="s">
        <v>2610</v>
      </c>
      <c r="M874" s="51">
        <v>40561</v>
      </c>
      <c r="N874" s="22" t="s">
        <v>2619</v>
      </c>
      <c r="O874" s="20" t="s">
        <v>421</v>
      </c>
      <c r="P874" s="44"/>
      <c r="S874" s="20">
        <f t="shared" si="92"/>
      </c>
      <c r="T874" s="20" t="str">
        <f t="shared" si="98"/>
        <v>AP</v>
      </c>
      <c r="U874" s="20" t="str">
        <f t="shared" si="93"/>
        <v>MPM</v>
      </c>
      <c r="V874" s="20">
        <f t="shared" si="94"/>
      </c>
      <c r="W874" s="20">
        <f t="shared" si="95"/>
      </c>
      <c r="X874" s="20">
        <f t="shared" si="96"/>
      </c>
      <c r="Z874" s="174">
        <f t="shared" si="97"/>
      </c>
      <c r="AA874" s="44" t="s">
        <v>3027</v>
      </c>
      <c r="AB874" s="20" t="s">
        <v>3025</v>
      </c>
    </row>
    <row r="875" spans="1:28" ht="38.25">
      <c r="A875" s="20">
        <v>874</v>
      </c>
      <c r="B875" s="14" t="s">
        <v>1221</v>
      </c>
      <c r="C875" s="14" t="s">
        <v>438</v>
      </c>
      <c r="D875" s="20" t="s">
        <v>66</v>
      </c>
      <c r="E875" s="20">
        <v>7</v>
      </c>
      <c r="F875" s="20" t="s">
        <v>1458</v>
      </c>
      <c r="G875" s="20">
        <v>114</v>
      </c>
      <c r="H875" s="20">
        <v>4</v>
      </c>
      <c r="I875" s="14" t="s">
        <v>1459</v>
      </c>
      <c r="J875" s="14" t="s">
        <v>1227</v>
      </c>
      <c r="K875" s="14" t="s">
        <v>3024</v>
      </c>
      <c r="L875" s="40" t="s">
        <v>2610</v>
      </c>
      <c r="M875" s="51">
        <v>40561</v>
      </c>
      <c r="N875" s="24"/>
      <c r="O875" s="20" t="s">
        <v>421</v>
      </c>
      <c r="P875" s="44"/>
      <c r="S875" s="20" t="str">
        <f t="shared" si="92"/>
        <v>AP</v>
      </c>
      <c r="T875" s="20">
        <f t="shared" si="98"/>
      </c>
      <c r="U875" s="20">
        <f t="shared" si="93"/>
      </c>
      <c r="V875" s="20">
        <f t="shared" si="94"/>
      </c>
      <c r="W875" s="20">
        <f t="shared" si="95"/>
      </c>
      <c r="X875" s="20">
        <f t="shared" si="96"/>
      </c>
      <c r="Y875" s="45"/>
      <c r="Z875" s="174">
        <f t="shared" si="97"/>
      </c>
      <c r="AA875" s="44" t="s">
        <v>3027</v>
      </c>
      <c r="AB875" s="20" t="s">
        <v>3025</v>
      </c>
    </row>
    <row r="876" spans="1:28" ht="38.25">
      <c r="A876" s="20">
        <v>875</v>
      </c>
      <c r="B876" s="14" t="s">
        <v>1221</v>
      </c>
      <c r="C876" s="14" t="s">
        <v>438</v>
      </c>
      <c r="D876" s="20" t="s">
        <v>66</v>
      </c>
      <c r="E876" s="20">
        <v>7</v>
      </c>
      <c r="F876" s="20" t="s">
        <v>1460</v>
      </c>
      <c r="G876" s="20">
        <v>114</v>
      </c>
      <c r="H876" s="20">
        <v>6</v>
      </c>
      <c r="I876" s="14" t="s">
        <v>1461</v>
      </c>
      <c r="J876" s="14" t="s">
        <v>1462</v>
      </c>
      <c r="K876" s="14" t="s">
        <v>3024</v>
      </c>
      <c r="L876" s="40" t="s">
        <v>2610</v>
      </c>
      <c r="M876" s="51">
        <v>40561</v>
      </c>
      <c r="N876" s="24"/>
      <c r="O876" s="20" t="s">
        <v>421</v>
      </c>
      <c r="P876" s="44"/>
      <c r="S876" s="20" t="str">
        <f t="shared" si="92"/>
        <v>AP</v>
      </c>
      <c r="T876" s="20">
        <f t="shared" si="98"/>
      </c>
      <c r="U876" s="20">
        <f t="shared" si="93"/>
      </c>
      <c r="V876" s="20">
        <f t="shared" si="94"/>
      </c>
      <c r="W876" s="20">
        <f t="shared" si="95"/>
      </c>
      <c r="X876" s="20">
        <f t="shared" si="96"/>
      </c>
      <c r="Y876" s="45"/>
      <c r="Z876" s="174">
        <f t="shared" si="97"/>
      </c>
      <c r="AA876" s="44" t="s">
        <v>3027</v>
      </c>
      <c r="AB876" s="20" t="s">
        <v>3025</v>
      </c>
    </row>
    <row r="877" spans="1:26" ht="51">
      <c r="A877" s="20">
        <v>876</v>
      </c>
      <c r="B877" s="14" t="s">
        <v>1221</v>
      </c>
      <c r="C877" s="14" t="s">
        <v>438</v>
      </c>
      <c r="D877" s="20" t="s">
        <v>65</v>
      </c>
      <c r="E877" s="20">
        <v>7</v>
      </c>
      <c r="F877" s="20">
        <v>7.2</v>
      </c>
      <c r="G877" s="20">
        <v>115</v>
      </c>
      <c r="H877" s="20">
        <v>28</v>
      </c>
      <c r="I877" s="14" t="s">
        <v>1463</v>
      </c>
      <c r="J877" s="14" t="s">
        <v>1227</v>
      </c>
      <c r="K877" s="14" t="s">
        <v>3054</v>
      </c>
      <c r="L877" s="40" t="s">
        <v>2610</v>
      </c>
      <c r="M877" s="51">
        <v>40561</v>
      </c>
      <c r="N877" s="24" t="s">
        <v>2621</v>
      </c>
      <c r="O877" s="20" t="s">
        <v>421</v>
      </c>
      <c r="P877" s="44"/>
      <c r="S877" s="20">
        <f t="shared" si="92"/>
      </c>
      <c r="T877" s="20" t="str">
        <f t="shared" si="98"/>
        <v>AP</v>
      </c>
      <c r="U877" s="20" t="str">
        <f t="shared" si="93"/>
        <v>Easy</v>
      </c>
      <c r="V877" s="20">
        <f t="shared" si="94"/>
      </c>
      <c r="W877" s="20">
        <f t="shared" si="95"/>
      </c>
      <c r="X877" s="20">
        <f t="shared" si="96"/>
      </c>
      <c r="Z877" s="174">
        <f t="shared" si="97"/>
      </c>
    </row>
    <row r="878" spans="1:27" ht="114.75">
      <c r="A878" s="20">
        <v>877</v>
      </c>
      <c r="B878" s="14" t="s">
        <v>1221</v>
      </c>
      <c r="C878" s="14" t="s">
        <v>438</v>
      </c>
      <c r="D878" s="20" t="s">
        <v>65</v>
      </c>
      <c r="E878" s="20">
        <v>7</v>
      </c>
      <c r="F878" s="20" t="s">
        <v>1464</v>
      </c>
      <c r="G878" s="20">
        <v>115</v>
      </c>
      <c r="H878" s="20">
        <v>33</v>
      </c>
      <c r="I878" s="14" t="s">
        <v>1465</v>
      </c>
      <c r="J878" s="14" t="s">
        <v>1466</v>
      </c>
      <c r="K878" s="14" t="s">
        <v>2684</v>
      </c>
      <c r="L878" s="41" t="s">
        <v>2649</v>
      </c>
      <c r="M878" s="51">
        <v>40493</v>
      </c>
      <c r="N878" s="24" t="s">
        <v>2616</v>
      </c>
      <c r="O878" s="20" t="s">
        <v>421</v>
      </c>
      <c r="P878" s="47" t="s">
        <v>2671</v>
      </c>
      <c r="S878" s="20">
        <f t="shared" si="92"/>
      </c>
      <c r="T878" s="20" t="str">
        <f t="shared" si="98"/>
        <v>A</v>
      </c>
      <c r="U878" s="20" t="str">
        <f t="shared" si="93"/>
        <v>IE</v>
      </c>
      <c r="V878" s="20">
        <f t="shared" si="94"/>
      </c>
      <c r="W878" s="20">
        <f t="shared" si="95"/>
      </c>
      <c r="X878" s="20">
        <f t="shared" si="96"/>
      </c>
      <c r="Y878" s="52">
        <v>40492</v>
      </c>
      <c r="Z878" s="174">
        <f t="shared" si="97"/>
      </c>
      <c r="AA878" s="44" t="s">
        <v>2776</v>
      </c>
    </row>
    <row r="879" spans="1:27" ht="38.25">
      <c r="A879" s="20">
        <v>878</v>
      </c>
      <c r="B879" s="14" t="s">
        <v>1221</v>
      </c>
      <c r="C879" s="14" t="s">
        <v>438</v>
      </c>
      <c r="D879" s="20" t="s">
        <v>65</v>
      </c>
      <c r="E879" s="20">
        <v>7</v>
      </c>
      <c r="F879" s="20" t="s">
        <v>1464</v>
      </c>
      <c r="G879" s="20">
        <v>115</v>
      </c>
      <c r="H879" s="20">
        <v>33</v>
      </c>
      <c r="I879" s="14" t="s">
        <v>1467</v>
      </c>
      <c r="J879" s="14" t="s">
        <v>1468</v>
      </c>
      <c r="K879" s="14" t="s">
        <v>2786</v>
      </c>
      <c r="L879" s="41" t="s">
        <v>2610</v>
      </c>
      <c r="M879" s="51">
        <v>40493</v>
      </c>
      <c r="N879" s="24" t="s">
        <v>2616</v>
      </c>
      <c r="O879" s="20" t="s">
        <v>421</v>
      </c>
      <c r="P879" s="47" t="s">
        <v>2671</v>
      </c>
      <c r="S879" s="20">
        <f t="shared" si="92"/>
      </c>
      <c r="T879" s="20" t="str">
        <f t="shared" si="98"/>
        <v>AP</v>
      </c>
      <c r="U879" s="20" t="str">
        <f t="shared" si="93"/>
        <v>IE</v>
      </c>
      <c r="V879" s="20">
        <f t="shared" si="94"/>
      </c>
      <c r="W879" s="20">
        <f t="shared" si="95"/>
      </c>
      <c r="X879" s="20">
        <f t="shared" si="96"/>
      </c>
      <c r="Y879" s="52">
        <v>40492</v>
      </c>
      <c r="Z879" s="174">
        <f t="shared" si="97"/>
      </c>
      <c r="AA879" s="44" t="s">
        <v>2776</v>
      </c>
    </row>
    <row r="880" spans="1:27" ht="76.5">
      <c r="A880" s="20">
        <v>879</v>
      </c>
      <c r="B880" s="14" t="s">
        <v>1221</v>
      </c>
      <c r="C880" s="14" t="s">
        <v>438</v>
      </c>
      <c r="D880" s="20" t="s">
        <v>65</v>
      </c>
      <c r="E880" s="20">
        <v>7</v>
      </c>
      <c r="F880" s="20" t="s">
        <v>1464</v>
      </c>
      <c r="G880" s="20">
        <v>115</v>
      </c>
      <c r="H880" s="20">
        <v>33</v>
      </c>
      <c r="I880" s="14" t="s">
        <v>1469</v>
      </c>
      <c r="J880" s="14" t="s">
        <v>1470</v>
      </c>
      <c r="K880" s="14" t="s">
        <v>2786</v>
      </c>
      <c r="L880" s="41" t="s">
        <v>2610</v>
      </c>
      <c r="M880" s="51">
        <v>40493</v>
      </c>
      <c r="N880" s="24" t="s">
        <v>2616</v>
      </c>
      <c r="O880" s="20" t="s">
        <v>421</v>
      </c>
      <c r="P880" s="47" t="s">
        <v>2671</v>
      </c>
      <c r="S880" s="20">
        <f t="shared" si="92"/>
      </c>
      <c r="T880" s="20" t="str">
        <f t="shared" si="98"/>
        <v>AP</v>
      </c>
      <c r="U880" s="20" t="str">
        <f t="shared" si="93"/>
        <v>IE</v>
      </c>
      <c r="V880" s="20">
        <f t="shared" si="94"/>
      </c>
      <c r="W880" s="20">
        <f t="shared" si="95"/>
      </c>
      <c r="X880" s="20">
        <f t="shared" si="96"/>
      </c>
      <c r="Y880" s="52">
        <v>40492</v>
      </c>
      <c r="Z880" s="174">
        <f t="shared" si="97"/>
      </c>
      <c r="AA880" s="44" t="s">
        <v>2776</v>
      </c>
    </row>
    <row r="881" spans="1:26" ht="51">
      <c r="A881" s="20">
        <v>880</v>
      </c>
      <c r="B881" s="14" t="s">
        <v>1221</v>
      </c>
      <c r="C881" s="14" t="s">
        <v>438</v>
      </c>
      <c r="D881" s="20" t="s">
        <v>65</v>
      </c>
      <c r="E881" s="20">
        <v>7</v>
      </c>
      <c r="F881" s="20" t="s">
        <v>1471</v>
      </c>
      <c r="G881" s="20">
        <v>117</v>
      </c>
      <c r="H881" s="20">
        <v>49</v>
      </c>
      <c r="I881" s="14" t="s">
        <v>1472</v>
      </c>
      <c r="J881" s="14" t="s">
        <v>1473</v>
      </c>
      <c r="K881" s="14" t="s">
        <v>2684</v>
      </c>
      <c r="L881" s="40" t="s">
        <v>2649</v>
      </c>
      <c r="M881" s="51">
        <v>40561</v>
      </c>
      <c r="N881" s="24" t="s">
        <v>2638</v>
      </c>
      <c r="O881" s="20" t="s">
        <v>421</v>
      </c>
      <c r="P881" s="44"/>
      <c r="S881" s="20">
        <f t="shared" si="92"/>
      </c>
      <c r="T881" s="20" t="str">
        <f t="shared" si="98"/>
        <v>A</v>
      </c>
      <c r="U881" s="20" t="str">
        <f t="shared" si="93"/>
        <v>Frame Format</v>
      </c>
      <c r="V881" s="20">
        <f t="shared" si="94"/>
      </c>
      <c r="W881" s="20">
        <f t="shared" si="95"/>
      </c>
      <c r="X881" s="20">
        <f t="shared" si="96"/>
      </c>
      <c r="Z881" s="174">
        <f t="shared" si="97"/>
      </c>
    </row>
    <row r="882" spans="1:26" ht="51">
      <c r="A882" s="148">
        <v>881</v>
      </c>
      <c r="B882" s="149" t="s">
        <v>1221</v>
      </c>
      <c r="C882" s="149" t="s">
        <v>438</v>
      </c>
      <c r="D882" s="148" t="s">
        <v>65</v>
      </c>
      <c r="E882" s="148">
        <v>7</v>
      </c>
      <c r="F882" s="148" t="s">
        <v>97</v>
      </c>
      <c r="G882" s="148">
        <v>120</v>
      </c>
      <c r="H882" s="148">
        <v>10</v>
      </c>
      <c r="I882" s="149" t="s">
        <v>1474</v>
      </c>
      <c r="J882" s="149" t="s">
        <v>1475</v>
      </c>
      <c r="K882" s="151" t="s">
        <v>2684</v>
      </c>
      <c r="L882" s="146" t="s">
        <v>2725</v>
      </c>
      <c r="M882" s="147">
        <v>40492</v>
      </c>
      <c r="N882" s="150" t="s">
        <v>2619</v>
      </c>
      <c r="O882" s="148" t="s">
        <v>421</v>
      </c>
      <c r="P882" s="151"/>
      <c r="Q882" s="152"/>
      <c r="R882" s="151"/>
      <c r="S882" s="148">
        <f t="shared" si="92"/>
      </c>
      <c r="T882" s="148" t="str">
        <f t="shared" si="98"/>
        <v>A</v>
      </c>
      <c r="U882" s="148" t="str">
        <f t="shared" si="93"/>
        <v>MPM</v>
      </c>
      <c r="V882" s="148">
        <f t="shared" si="94"/>
      </c>
      <c r="W882" s="148">
        <f t="shared" si="95"/>
      </c>
      <c r="X882" s="148">
        <f t="shared" si="96"/>
      </c>
      <c r="Y882" s="147"/>
      <c r="Z882" s="175">
        <f t="shared" si="97"/>
      </c>
    </row>
    <row r="883" spans="1:26" ht="38.25">
      <c r="A883" s="148">
        <v>882</v>
      </c>
      <c r="B883" s="149" t="s">
        <v>1221</v>
      </c>
      <c r="C883" s="149" t="s">
        <v>438</v>
      </c>
      <c r="D883" s="148" t="s">
        <v>66</v>
      </c>
      <c r="E883" s="148">
        <v>7</v>
      </c>
      <c r="F883" s="148" t="s">
        <v>97</v>
      </c>
      <c r="G883" s="148">
        <v>121</v>
      </c>
      <c r="H883" s="148">
        <v>21</v>
      </c>
      <c r="I883" s="149" t="s">
        <v>1476</v>
      </c>
      <c r="J883" s="149" t="s">
        <v>1227</v>
      </c>
      <c r="K883" s="151" t="s">
        <v>2684</v>
      </c>
      <c r="L883" s="146" t="s">
        <v>2725</v>
      </c>
      <c r="M883" s="147">
        <v>40492</v>
      </c>
      <c r="N883" s="150"/>
      <c r="O883" s="148" t="s">
        <v>421</v>
      </c>
      <c r="P883" s="151"/>
      <c r="Q883" s="152"/>
      <c r="R883" s="151"/>
      <c r="S883" s="148" t="str">
        <f t="shared" si="92"/>
        <v>A</v>
      </c>
      <c r="T883" s="148">
        <f t="shared" si="98"/>
      </c>
      <c r="U883" s="148">
        <f t="shared" si="93"/>
      </c>
      <c r="V883" s="148">
        <f t="shared" si="94"/>
      </c>
      <c r="W883" s="148">
        <f t="shared" si="95"/>
      </c>
      <c r="X883" s="148">
        <f t="shared" si="96"/>
      </c>
      <c r="Y883" s="152"/>
      <c r="Z883" s="175">
        <f t="shared" si="97"/>
      </c>
    </row>
    <row r="884" spans="1:27" ht="89.25">
      <c r="A884" s="20">
        <v>883</v>
      </c>
      <c r="B884" s="14" t="s">
        <v>1221</v>
      </c>
      <c r="C884" s="14" t="s">
        <v>438</v>
      </c>
      <c r="D884" s="20" t="s">
        <v>65</v>
      </c>
      <c r="E884" s="20">
        <v>7</v>
      </c>
      <c r="F884" s="20" t="s">
        <v>297</v>
      </c>
      <c r="G884" s="20">
        <v>121</v>
      </c>
      <c r="H884" s="20">
        <v>27</v>
      </c>
      <c r="I884" s="14" t="s">
        <v>1477</v>
      </c>
      <c r="J884" s="14" t="s">
        <v>1478</v>
      </c>
      <c r="K884" s="14" t="s">
        <v>2825</v>
      </c>
      <c r="L884" s="40" t="s">
        <v>2610</v>
      </c>
      <c r="M884" s="51">
        <v>40493</v>
      </c>
      <c r="N884" s="24" t="s">
        <v>2619</v>
      </c>
      <c r="O884" s="20" t="s">
        <v>421</v>
      </c>
      <c r="P884" s="44"/>
      <c r="S884" s="20">
        <f t="shared" si="92"/>
      </c>
      <c r="T884" s="20" t="str">
        <f t="shared" si="98"/>
        <v>AP</v>
      </c>
      <c r="U884" s="20" t="str">
        <f t="shared" si="93"/>
        <v>MPM</v>
      </c>
      <c r="V884" s="20">
        <f t="shared" si="94"/>
      </c>
      <c r="W884" s="20">
        <f t="shared" si="95"/>
      </c>
      <c r="X884" s="20">
        <f t="shared" si="96"/>
      </c>
      <c r="Z884" s="174">
        <f t="shared" si="97"/>
      </c>
      <c r="AA884" s="44" t="s">
        <v>2812</v>
      </c>
    </row>
    <row r="885" spans="1:27" ht="51">
      <c r="A885" s="20">
        <v>884</v>
      </c>
      <c r="B885" s="14" t="s">
        <v>1221</v>
      </c>
      <c r="C885" s="14" t="s">
        <v>438</v>
      </c>
      <c r="D885" s="20" t="s">
        <v>65</v>
      </c>
      <c r="E885" s="20">
        <v>7</v>
      </c>
      <c r="F885" s="20" t="s">
        <v>176</v>
      </c>
      <c r="G885" s="20">
        <v>124</v>
      </c>
      <c r="H885" s="20">
        <v>24</v>
      </c>
      <c r="I885" s="14" t="s">
        <v>1479</v>
      </c>
      <c r="J885" s="14" t="s">
        <v>1480</v>
      </c>
      <c r="K885" s="14" t="s">
        <v>3060</v>
      </c>
      <c r="L885" s="40" t="s">
        <v>2658</v>
      </c>
      <c r="N885" s="24" t="s">
        <v>2616</v>
      </c>
      <c r="O885" s="20" t="s">
        <v>421</v>
      </c>
      <c r="P885" s="14" t="s">
        <v>2654</v>
      </c>
      <c r="S885" s="20">
        <f t="shared" si="92"/>
      </c>
      <c r="T885" s="20" t="str">
        <f t="shared" si="98"/>
        <v>wp</v>
      </c>
      <c r="U885" s="20">
        <f t="shared" si="93"/>
      </c>
      <c r="V885" s="20">
        <f t="shared" si="94"/>
      </c>
      <c r="W885" s="20" t="str">
        <f t="shared" si="95"/>
        <v>IE</v>
      </c>
      <c r="X885" s="20">
        <f t="shared" si="96"/>
      </c>
      <c r="Z885" s="174" t="str">
        <f t="shared" si="97"/>
        <v>Taylor</v>
      </c>
      <c r="AA885" s="44" t="s">
        <v>2776</v>
      </c>
    </row>
    <row r="886" spans="1:27" ht="63.75">
      <c r="A886" s="20">
        <v>885</v>
      </c>
      <c r="B886" s="14" t="s">
        <v>1221</v>
      </c>
      <c r="C886" s="14" t="s">
        <v>438</v>
      </c>
      <c r="D886" s="20" t="s">
        <v>65</v>
      </c>
      <c r="E886" s="20">
        <v>7</v>
      </c>
      <c r="F886" s="20" t="s">
        <v>176</v>
      </c>
      <c r="G886" s="20">
        <v>124</v>
      </c>
      <c r="H886" s="20">
        <v>27</v>
      </c>
      <c r="I886" s="14" t="s">
        <v>1481</v>
      </c>
      <c r="J886" s="14" t="s">
        <v>1482</v>
      </c>
      <c r="K886" s="14" t="s">
        <v>3061</v>
      </c>
      <c r="L886" s="40" t="s">
        <v>2658</v>
      </c>
      <c r="N886" s="24" t="s">
        <v>2616</v>
      </c>
      <c r="O886" s="20" t="s">
        <v>421</v>
      </c>
      <c r="P886" s="14" t="s">
        <v>2654</v>
      </c>
      <c r="S886" s="20">
        <f t="shared" si="92"/>
      </c>
      <c r="T886" s="20" t="str">
        <f t="shared" si="98"/>
        <v>wp</v>
      </c>
      <c r="U886" s="20">
        <f t="shared" si="93"/>
      </c>
      <c r="V886" s="20">
        <f t="shared" si="94"/>
      </c>
      <c r="W886" s="20" t="str">
        <f t="shared" si="95"/>
        <v>IE</v>
      </c>
      <c r="X886" s="20">
        <f t="shared" si="96"/>
      </c>
      <c r="Z886" s="174" t="str">
        <f t="shared" si="97"/>
        <v>Taylor</v>
      </c>
      <c r="AA886" s="44" t="s">
        <v>2776</v>
      </c>
    </row>
    <row r="887" spans="1:27" ht="38.25">
      <c r="A887" s="20">
        <v>886</v>
      </c>
      <c r="B887" s="14" t="s">
        <v>1221</v>
      </c>
      <c r="C887" s="14" t="s">
        <v>438</v>
      </c>
      <c r="D887" s="20" t="s">
        <v>65</v>
      </c>
      <c r="E887" s="20">
        <v>7</v>
      </c>
      <c r="F887" s="20" t="s">
        <v>176</v>
      </c>
      <c r="G887" s="20">
        <v>124</v>
      </c>
      <c r="H887" s="20">
        <v>42</v>
      </c>
      <c r="I887" s="14" t="s">
        <v>1483</v>
      </c>
      <c r="J887" s="14" t="s">
        <v>1484</v>
      </c>
      <c r="K887" s="14" t="s">
        <v>2783</v>
      </c>
      <c r="L887" s="40" t="s">
        <v>2610</v>
      </c>
      <c r="M887" s="51">
        <v>40493</v>
      </c>
      <c r="N887" s="24" t="s">
        <v>2616</v>
      </c>
      <c r="O887" s="20" t="s">
        <v>421</v>
      </c>
      <c r="P887" s="44"/>
      <c r="S887" s="20">
        <f aca="true" t="shared" si="99" ref="S887:S950">IF(D887="E",L887,"")</f>
      </c>
      <c r="T887" s="20" t="str">
        <f t="shared" si="98"/>
        <v>AP</v>
      </c>
      <c r="U887" s="20" t="str">
        <f t="shared" si="93"/>
        <v>IE</v>
      </c>
      <c r="V887" s="20">
        <f t="shared" si="94"/>
      </c>
      <c r="W887" s="20">
        <f t="shared" si="95"/>
      </c>
      <c r="X887" s="20">
        <f t="shared" si="96"/>
      </c>
      <c r="Z887" s="174">
        <f t="shared" si="97"/>
      </c>
      <c r="AA887" s="44" t="s">
        <v>2776</v>
      </c>
    </row>
    <row r="888" spans="1:26" ht="51">
      <c r="A888" s="20">
        <v>887</v>
      </c>
      <c r="B888" s="14" t="s">
        <v>1221</v>
      </c>
      <c r="C888" s="14" t="s">
        <v>438</v>
      </c>
      <c r="D888" s="20" t="s">
        <v>65</v>
      </c>
      <c r="E888" s="20">
        <v>7</v>
      </c>
      <c r="F888" s="20" t="s">
        <v>1485</v>
      </c>
      <c r="G888" s="20">
        <v>131</v>
      </c>
      <c r="H888" s="20">
        <v>5</v>
      </c>
      <c r="I888" s="14" t="s">
        <v>1486</v>
      </c>
      <c r="J888" s="14" t="s">
        <v>1487</v>
      </c>
      <c r="L888" s="41" t="s">
        <v>2658</v>
      </c>
      <c r="N888" s="22" t="s">
        <v>3071</v>
      </c>
      <c r="O888" s="20" t="s">
        <v>421</v>
      </c>
      <c r="P888" s="13" t="s">
        <v>2671</v>
      </c>
      <c r="S888" s="20">
        <f t="shared" si="99"/>
      </c>
      <c r="T888" s="20" t="str">
        <f t="shared" si="98"/>
        <v>wp</v>
      </c>
      <c r="U888" s="20">
        <f t="shared" si="93"/>
      </c>
      <c r="V888" s="20">
        <f t="shared" si="94"/>
      </c>
      <c r="W888" s="20" t="str">
        <f t="shared" si="95"/>
        <v>Time</v>
      </c>
      <c r="X888" s="20">
        <f t="shared" si="96"/>
      </c>
      <c r="Z888" s="174" t="str">
        <f t="shared" si="97"/>
        <v>Rolfe</v>
      </c>
    </row>
    <row r="889" spans="1:26" ht="63.75">
      <c r="A889" s="148">
        <v>888</v>
      </c>
      <c r="B889" s="149" t="s">
        <v>1221</v>
      </c>
      <c r="C889" s="149" t="s">
        <v>438</v>
      </c>
      <c r="D889" s="148" t="s">
        <v>66</v>
      </c>
      <c r="E889" s="148">
        <v>7</v>
      </c>
      <c r="F889" s="148" t="s">
        <v>321</v>
      </c>
      <c r="G889" s="148">
        <v>133</v>
      </c>
      <c r="H889" s="148">
        <v>40</v>
      </c>
      <c r="I889" s="149" t="s">
        <v>1488</v>
      </c>
      <c r="J889" s="149" t="s">
        <v>1227</v>
      </c>
      <c r="K889" s="151" t="s">
        <v>2880</v>
      </c>
      <c r="L889" s="146" t="s">
        <v>2725</v>
      </c>
      <c r="M889" s="147">
        <v>40492</v>
      </c>
      <c r="N889" s="150"/>
      <c r="O889" s="148" t="s">
        <v>421</v>
      </c>
      <c r="P889" s="151"/>
      <c r="Q889" s="152"/>
      <c r="R889" s="151"/>
      <c r="S889" s="148" t="str">
        <f t="shared" si="99"/>
        <v>A</v>
      </c>
      <c r="T889" s="148">
        <f t="shared" si="98"/>
      </c>
      <c r="U889" s="148">
        <f t="shared" si="93"/>
      </c>
      <c r="V889" s="148">
        <f t="shared" si="94"/>
      </c>
      <c r="W889" s="148">
        <f t="shared" si="95"/>
      </c>
      <c r="X889" s="148">
        <f t="shared" si="96"/>
      </c>
      <c r="Y889" s="152"/>
      <c r="Z889" s="175">
        <f t="shared" si="97"/>
      </c>
    </row>
    <row r="890" spans="1:26" ht="38.25">
      <c r="A890" s="20">
        <v>889</v>
      </c>
      <c r="B890" s="14" t="s">
        <v>1221</v>
      </c>
      <c r="C890" s="14" t="s">
        <v>438</v>
      </c>
      <c r="D890" s="20" t="s">
        <v>65</v>
      </c>
      <c r="E890" s="20">
        <v>7</v>
      </c>
      <c r="F890" s="20" t="s">
        <v>194</v>
      </c>
      <c r="G890" s="20">
        <v>134</v>
      </c>
      <c r="H890" s="20">
        <v>7</v>
      </c>
      <c r="I890" s="14" t="s">
        <v>1489</v>
      </c>
      <c r="J890" s="14" t="s">
        <v>1490</v>
      </c>
      <c r="L890" s="40" t="s">
        <v>2658</v>
      </c>
      <c r="N890" s="22" t="s">
        <v>3072</v>
      </c>
      <c r="P890" s="14" t="s">
        <v>2671</v>
      </c>
      <c r="S890" s="20">
        <f t="shared" si="99"/>
      </c>
      <c r="T890" s="20" t="str">
        <f t="shared" si="98"/>
        <v>wp</v>
      </c>
      <c r="U890" s="20">
        <f t="shared" si="93"/>
      </c>
      <c r="V890" s="20">
        <f t="shared" si="94"/>
      </c>
      <c r="W890" s="20" t="str">
        <f t="shared" si="95"/>
        <v>Delayed ACK</v>
      </c>
      <c r="X890" s="20">
        <f t="shared" si="96"/>
      </c>
      <c r="Z890" s="174" t="str">
        <f t="shared" si="97"/>
        <v>Rolfe</v>
      </c>
    </row>
    <row r="891" spans="1:26" ht="25.5">
      <c r="A891" s="20">
        <v>890</v>
      </c>
      <c r="B891" s="14" t="s">
        <v>1221</v>
      </c>
      <c r="C891" s="14" t="s">
        <v>438</v>
      </c>
      <c r="D891" s="20" t="s">
        <v>65</v>
      </c>
      <c r="E891" s="20">
        <v>7</v>
      </c>
      <c r="F891" s="20" t="s">
        <v>194</v>
      </c>
      <c r="G891" s="20">
        <v>134</v>
      </c>
      <c r="H891" s="20">
        <v>21</v>
      </c>
      <c r="I891" s="14" t="s">
        <v>1491</v>
      </c>
      <c r="J891" s="14" t="s">
        <v>1487</v>
      </c>
      <c r="K891" s="14" t="s">
        <v>3055</v>
      </c>
      <c r="L891" s="40" t="s">
        <v>2610</v>
      </c>
      <c r="M891" s="51">
        <v>40561</v>
      </c>
      <c r="N891" s="22" t="s">
        <v>2621</v>
      </c>
      <c r="P891" s="44"/>
      <c r="S891" s="20">
        <f t="shared" si="99"/>
      </c>
      <c r="T891" s="20" t="str">
        <f t="shared" si="98"/>
        <v>AP</v>
      </c>
      <c r="U891" s="20" t="str">
        <f t="shared" si="93"/>
        <v>Easy</v>
      </c>
      <c r="V891" s="20">
        <f t="shared" si="94"/>
      </c>
      <c r="W891" s="20">
        <f t="shared" si="95"/>
      </c>
      <c r="X891" s="20">
        <f t="shared" si="96"/>
      </c>
      <c r="Z891" s="174">
        <f t="shared" si="97"/>
      </c>
    </row>
    <row r="892" spans="1:26" ht="114.75">
      <c r="A892" s="148">
        <v>891</v>
      </c>
      <c r="B892" s="149" t="s">
        <v>1221</v>
      </c>
      <c r="C892" s="149" t="s">
        <v>438</v>
      </c>
      <c r="D892" s="148" t="s">
        <v>65</v>
      </c>
      <c r="E892" s="148">
        <v>7</v>
      </c>
      <c r="F892" s="148" t="s">
        <v>1092</v>
      </c>
      <c r="G892" s="148">
        <v>134</v>
      </c>
      <c r="H892" s="148">
        <v>35</v>
      </c>
      <c r="I892" s="149" t="s">
        <v>1492</v>
      </c>
      <c r="J892" s="149" t="s">
        <v>1493</v>
      </c>
      <c r="K892" s="151" t="s">
        <v>2747</v>
      </c>
      <c r="L892" s="146" t="s">
        <v>2724</v>
      </c>
      <c r="M892" s="147">
        <v>40492</v>
      </c>
      <c r="N892" s="150" t="s">
        <v>2619</v>
      </c>
      <c r="O892" s="148"/>
      <c r="P892" s="151"/>
      <c r="Q892" s="152"/>
      <c r="R892" s="151"/>
      <c r="S892" s="148">
        <f t="shared" si="99"/>
      </c>
      <c r="T892" s="148" t="str">
        <f t="shared" si="98"/>
        <v>AP</v>
      </c>
      <c r="U892" s="148" t="str">
        <f t="shared" si="93"/>
        <v>MPM</v>
      </c>
      <c r="V892" s="148">
        <f t="shared" si="94"/>
      </c>
      <c r="W892" s="148">
        <f t="shared" si="95"/>
      </c>
      <c r="X892" s="148">
        <f t="shared" si="96"/>
      </c>
      <c r="Y892" s="147"/>
      <c r="Z892" s="175">
        <f t="shared" si="97"/>
      </c>
    </row>
    <row r="893" spans="1:26" ht="76.5">
      <c r="A893" s="148">
        <v>892</v>
      </c>
      <c r="B893" s="149" t="s">
        <v>1221</v>
      </c>
      <c r="C893" s="149" t="s">
        <v>438</v>
      </c>
      <c r="D893" s="148" t="s">
        <v>66</v>
      </c>
      <c r="E893" s="148">
        <v>7</v>
      </c>
      <c r="F893" s="148" t="s">
        <v>1092</v>
      </c>
      <c r="G893" s="148">
        <v>135</v>
      </c>
      <c r="H893" s="148">
        <v>9</v>
      </c>
      <c r="I893" s="149" t="s">
        <v>1494</v>
      </c>
      <c r="J893" s="149" t="s">
        <v>1495</v>
      </c>
      <c r="K893" s="151" t="s">
        <v>2748</v>
      </c>
      <c r="L893" s="146" t="s">
        <v>2724</v>
      </c>
      <c r="M893" s="147">
        <v>40492</v>
      </c>
      <c r="N893" s="150"/>
      <c r="O893" s="148"/>
      <c r="P893" s="151"/>
      <c r="Q893" s="152"/>
      <c r="R893" s="151"/>
      <c r="S893" s="148" t="str">
        <f t="shared" si="99"/>
        <v>AP</v>
      </c>
      <c r="T893" s="148">
        <f t="shared" si="98"/>
      </c>
      <c r="U893" s="148">
        <f t="shared" si="93"/>
      </c>
      <c r="V893" s="148">
        <f t="shared" si="94"/>
      </c>
      <c r="W893" s="148">
        <f t="shared" si="95"/>
      </c>
      <c r="X893" s="148">
        <f t="shared" si="96"/>
      </c>
      <c r="Y893" s="152"/>
      <c r="Z893" s="175">
        <f t="shared" si="97"/>
      </c>
    </row>
    <row r="894" spans="1:26" ht="38.25">
      <c r="A894" s="148">
        <v>893</v>
      </c>
      <c r="B894" s="149" t="s">
        <v>1221</v>
      </c>
      <c r="C894" s="149" t="s">
        <v>438</v>
      </c>
      <c r="D894" s="148" t="s">
        <v>66</v>
      </c>
      <c r="E894" s="148">
        <v>7</v>
      </c>
      <c r="F894" s="148" t="s">
        <v>1092</v>
      </c>
      <c r="G894" s="148">
        <v>135</v>
      </c>
      <c r="H894" s="148">
        <v>20</v>
      </c>
      <c r="I894" s="149" t="s">
        <v>1496</v>
      </c>
      <c r="J894" s="149" t="s">
        <v>1497</v>
      </c>
      <c r="K894" s="151" t="s">
        <v>2684</v>
      </c>
      <c r="L894" s="146" t="s">
        <v>2725</v>
      </c>
      <c r="M894" s="147">
        <v>40492</v>
      </c>
      <c r="N894" s="150"/>
      <c r="O894" s="148"/>
      <c r="P894" s="151"/>
      <c r="Q894" s="152"/>
      <c r="R894" s="151"/>
      <c r="S894" s="148" t="str">
        <f t="shared" si="99"/>
        <v>A</v>
      </c>
      <c r="T894" s="148">
        <f t="shared" si="98"/>
      </c>
      <c r="U894" s="148">
        <f t="shared" si="93"/>
      </c>
      <c r="V894" s="148">
        <f t="shared" si="94"/>
      </c>
      <c r="W894" s="148">
        <f t="shared" si="95"/>
      </c>
      <c r="X894" s="148">
        <f t="shared" si="96"/>
      </c>
      <c r="Y894" s="152"/>
      <c r="Z894" s="175">
        <f t="shared" si="97"/>
      </c>
    </row>
    <row r="895" spans="1:26" ht="102">
      <c r="A895" s="148">
        <v>894</v>
      </c>
      <c r="B895" s="149" t="s">
        <v>1221</v>
      </c>
      <c r="C895" s="149" t="s">
        <v>438</v>
      </c>
      <c r="D895" s="148" t="s">
        <v>66</v>
      </c>
      <c r="E895" s="148" t="s">
        <v>328</v>
      </c>
      <c r="F895" s="148" t="s">
        <v>337</v>
      </c>
      <c r="G895" s="148">
        <v>140</v>
      </c>
      <c r="H895" s="148">
        <v>31</v>
      </c>
      <c r="I895" s="149" t="s">
        <v>1498</v>
      </c>
      <c r="J895" s="149" t="s">
        <v>1499</v>
      </c>
      <c r="K895" s="164" t="s">
        <v>3007</v>
      </c>
      <c r="L895" s="146" t="s">
        <v>2649</v>
      </c>
      <c r="M895" s="147">
        <v>40553</v>
      </c>
      <c r="N895" s="150"/>
      <c r="O895" s="148" t="s">
        <v>421</v>
      </c>
      <c r="P895" s="151"/>
      <c r="Q895" s="152"/>
      <c r="R895" s="151"/>
      <c r="S895" s="148" t="str">
        <f t="shared" si="99"/>
        <v>A</v>
      </c>
      <c r="T895" s="148">
        <f t="shared" si="98"/>
      </c>
      <c r="U895" s="148">
        <f t="shared" si="93"/>
      </c>
      <c r="V895" s="148">
        <f t="shared" si="94"/>
      </c>
      <c r="W895" s="148">
        <f t="shared" si="95"/>
      </c>
      <c r="X895" s="148">
        <f t="shared" si="96"/>
      </c>
      <c r="Y895" s="152"/>
      <c r="Z895" s="175">
        <f t="shared" si="97"/>
      </c>
    </row>
    <row r="896" spans="1:26" ht="25.5">
      <c r="A896" s="20">
        <v>895</v>
      </c>
      <c r="B896" s="14" t="s">
        <v>1221</v>
      </c>
      <c r="C896" s="14" t="s">
        <v>438</v>
      </c>
      <c r="D896" s="20" t="s">
        <v>66</v>
      </c>
      <c r="E896" s="20" t="s">
        <v>341</v>
      </c>
      <c r="F896" s="20" t="s">
        <v>342</v>
      </c>
      <c r="G896" s="20">
        <v>149</v>
      </c>
      <c r="H896" s="20">
        <v>15</v>
      </c>
      <c r="I896" s="14" t="s">
        <v>1500</v>
      </c>
      <c r="J896" s="14" t="s">
        <v>1473</v>
      </c>
      <c r="N896" s="24"/>
      <c r="O896" s="20" t="s">
        <v>421</v>
      </c>
      <c r="P896" s="44"/>
      <c r="S896" s="20">
        <f t="shared" si="99"/>
        <v>0</v>
      </c>
      <c r="T896" s="20">
        <f t="shared" si="98"/>
      </c>
      <c r="U896" s="20">
        <f t="shared" si="93"/>
      </c>
      <c r="V896" s="20">
        <f t="shared" si="94"/>
      </c>
      <c r="W896" s="20">
        <f t="shared" si="95"/>
      </c>
      <c r="X896" s="20">
        <f t="shared" si="96"/>
      </c>
      <c r="Y896" s="45"/>
      <c r="Z896" s="174">
        <f t="shared" si="97"/>
      </c>
    </row>
    <row r="897" spans="1:26" ht="38.25">
      <c r="A897" s="20">
        <v>896</v>
      </c>
      <c r="B897" s="14" t="s">
        <v>1221</v>
      </c>
      <c r="C897" s="14" t="s">
        <v>438</v>
      </c>
      <c r="D897" s="20" t="s">
        <v>66</v>
      </c>
      <c r="E897" s="20" t="s">
        <v>341</v>
      </c>
      <c r="F897" s="20" t="s">
        <v>342</v>
      </c>
      <c r="G897" s="20">
        <v>149</v>
      </c>
      <c r="H897" s="20">
        <v>20</v>
      </c>
      <c r="I897" s="14" t="s">
        <v>1501</v>
      </c>
      <c r="J897" s="14" t="s">
        <v>1502</v>
      </c>
      <c r="N897" s="24"/>
      <c r="O897" s="20" t="s">
        <v>421</v>
      </c>
      <c r="P897" s="44"/>
      <c r="S897" s="20">
        <f t="shared" si="99"/>
        <v>0</v>
      </c>
      <c r="T897" s="20">
        <f t="shared" si="98"/>
      </c>
      <c r="U897" s="20">
        <f t="shared" si="93"/>
      </c>
      <c r="V897" s="20">
        <f t="shared" si="94"/>
      </c>
      <c r="W897" s="20">
        <f t="shared" si="95"/>
      </c>
      <c r="X897" s="20">
        <f t="shared" si="96"/>
      </c>
      <c r="Y897" s="45"/>
      <c r="Z897" s="174">
        <f t="shared" si="97"/>
      </c>
    </row>
    <row r="898" spans="1:26" ht="51">
      <c r="A898" s="20">
        <v>897</v>
      </c>
      <c r="B898" s="14" t="s">
        <v>1221</v>
      </c>
      <c r="C898" s="14" t="s">
        <v>438</v>
      </c>
      <c r="D898" s="20" t="s">
        <v>66</v>
      </c>
      <c r="E898" s="20" t="s">
        <v>341</v>
      </c>
      <c r="F898" s="20" t="s">
        <v>342</v>
      </c>
      <c r="G898" s="20">
        <v>149</v>
      </c>
      <c r="H898" s="20">
        <v>20</v>
      </c>
      <c r="I898" s="14" t="s">
        <v>1503</v>
      </c>
      <c r="J898" s="14" t="s">
        <v>1504</v>
      </c>
      <c r="N898" s="24"/>
      <c r="O898" s="20" t="s">
        <v>421</v>
      </c>
      <c r="P898" s="44"/>
      <c r="S898" s="20">
        <f t="shared" si="99"/>
        <v>0</v>
      </c>
      <c r="T898" s="20">
        <f t="shared" si="98"/>
      </c>
      <c r="U898" s="20">
        <f aca="true" t="shared" si="100" ref="U898:U961">IF(OR(T898="A",T898="AP",T898="R",T898="Z"),N898,"")</f>
      </c>
      <c r="V898" s="20">
        <f aca="true" t="shared" si="101" ref="V898:V961">IF(T898=0,N898,"")</f>
      </c>
      <c r="W898" s="20">
        <f aca="true" t="shared" si="102" ref="W898:W961">IF(T898="wp",N898,"")</f>
      </c>
      <c r="X898" s="20">
        <f aca="true" t="shared" si="103" ref="X898:X961">IF(T898="rdy2vote",N898,IF(T898="rdy2vote2",N898,""))</f>
      </c>
      <c r="Y898" s="45"/>
      <c r="Z898" s="174">
        <f aca="true" t="shared" si="104" ref="Z898:Z961">IF(OR(T898="rdy2vote",T898="wp"),P898,"")</f>
      </c>
    </row>
    <row r="899" spans="1:26" ht="25.5">
      <c r="A899" s="20">
        <v>898</v>
      </c>
      <c r="B899" s="14" t="s">
        <v>1221</v>
      </c>
      <c r="C899" s="14" t="s">
        <v>438</v>
      </c>
      <c r="D899" s="20" t="s">
        <v>66</v>
      </c>
      <c r="E899" s="20" t="s">
        <v>341</v>
      </c>
      <c r="F899" s="20" t="s">
        <v>342</v>
      </c>
      <c r="G899" s="20">
        <v>149</v>
      </c>
      <c r="H899" s="20">
        <v>20</v>
      </c>
      <c r="I899" s="14" t="s">
        <v>1505</v>
      </c>
      <c r="J899" s="14" t="s">
        <v>1506</v>
      </c>
      <c r="N899" s="24"/>
      <c r="O899" s="20" t="s">
        <v>421</v>
      </c>
      <c r="P899" s="44"/>
      <c r="S899" s="20">
        <f t="shared" si="99"/>
        <v>0</v>
      </c>
      <c r="T899" s="20">
        <f t="shared" si="98"/>
      </c>
      <c r="U899" s="20">
        <f t="shared" si="100"/>
      </c>
      <c r="V899" s="20">
        <f t="shared" si="101"/>
      </c>
      <c r="W899" s="20">
        <f t="shared" si="102"/>
      </c>
      <c r="X899" s="20">
        <f t="shared" si="103"/>
      </c>
      <c r="Y899" s="45"/>
      <c r="Z899" s="174">
        <f t="shared" si="104"/>
      </c>
    </row>
    <row r="900" spans="1:26" ht="25.5">
      <c r="A900" s="20">
        <v>899</v>
      </c>
      <c r="B900" s="14" t="s">
        <v>1221</v>
      </c>
      <c r="C900" s="14" t="s">
        <v>438</v>
      </c>
      <c r="D900" s="20" t="s">
        <v>66</v>
      </c>
      <c r="E900" s="20" t="s">
        <v>341</v>
      </c>
      <c r="F900" s="20" t="s">
        <v>1507</v>
      </c>
      <c r="G900" s="20">
        <v>149</v>
      </c>
      <c r="H900" s="20">
        <v>33</v>
      </c>
      <c r="I900" s="14" t="s">
        <v>1260</v>
      </c>
      <c r="J900" s="14" t="s">
        <v>1227</v>
      </c>
      <c r="N900" s="24"/>
      <c r="O900" s="20" t="s">
        <v>421</v>
      </c>
      <c r="P900" s="44"/>
      <c r="S900" s="20">
        <f t="shared" si="99"/>
        <v>0</v>
      </c>
      <c r="T900" s="20">
        <f t="shared" si="98"/>
      </c>
      <c r="U900" s="20">
        <f t="shared" si="100"/>
      </c>
      <c r="V900" s="20">
        <f t="shared" si="101"/>
      </c>
      <c r="W900" s="20">
        <f t="shared" si="102"/>
      </c>
      <c r="X900" s="20">
        <f t="shared" si="103"/>
      </c>
      <c r="Y900" s="45"/>
      <c r="Z900" s="174">
        <f t="shared" si="104"/>
      </c>
    </row>
    <row r="901" spans="1:26" ht="25.5">
      <c r="A901" s="20">
        <v>900</v>
      </c>
      <c r="B901" s="14" t="s">
        <v>1221</v>
      </c>
      <c r="C901" s="14" t="s">
        <v>438</v>
      </c>
      <c r="D901" s="20" t="s">
        <v>66</v>
      </c>
      <c r="E901" s="20" t="s">
        <v>341</v>
      </c>
      <c r="F901" s="20" t="s">
        <v>1507</v>
      </c>
      <c r="G901" s="20">
        <v>149</v>
      </c>
      <c r="H901" s="20">
        <v>34</v>
      </c>
      <c r="I901" s="14" t="s">
        <v>1508</v>
      </c>
      <c r="J901" s="14" t="s">
        <v>1227</v>
      </c>
      <c r="N901" s="24"/>
      <c r="O901" s="20" t="s">
        <v>421</v>
      </c>
      <c r="P901" s="44"/>
      <c r="S901" s="20">
        <f t="shared" si="99"/>
        <v>0</v>
      </c>
      <c r="T901" s="20">
        <f t="shared" si="98"/>
      </c>
      <c r="U901" s="20">
        <f t="shared" si="100"/>
      </c>
      <c r="V901" s="20">
        <f t="shared" si="101"/>
      </c>
      <c r="W901" s="20">
        <f t="shared" si="102"/>
      </c>
      <c r="X901" s="20">
        <f t="shared" si="103"/>
      </c>
      <c r="Y901" s="45"/>
      <c r="Z901" s="174">
        <f t="shared" si="104"/>
      </c>
    </row>
    <row r="902" spans="1:26" ht="38.25">
      <c r="A902" s="20">
        <v>901</v>
      </c>
      <c r="B902" s="14" t="s">
        <v>1221</v>
      </c>
      <c r="C902" s="14" t="s">
        <v>438</v>
      </c>
      <c r="D902" s="20" t="s">
        <v>66</v>
      </c>
      <c r="E902" s="20" t="s">
        <v>341</v>
      </c>
      <c r="F902" s="20" t="s">
        <v>1507</v>
      </c>
      <c r="G902" s="20">
        <v>149</v>
      </c>
      <c r="H902" s="20">
        <v>40</v>
      </c>
      <c r="I902" s="14" t="s">
        <v>1509</v>
      </c>
      <c r="J902" s="14" t="s">
        <v>1510</v>
      </c>
      <c r="N902" s="24"/>
      <c r="O902" s="20" t="s">
        <v>421</v>
      </c>
      <c r="P902" s="44"/>
      <c r="S902" s="20">
        <f t="shared" si="99"/>
        <v>0</v>
      </c>
      <c r="T902" s="20">
        <f t="shared" si="98"/>
      </c>
      <c r="U902" s="20">
        <f t="shared" si="100"/>
      </c>
      <c r="V902" s="20">
        <f t="shared" si="101"/>
      </c>
      <c r="W902" s="20">
        <f t="shared" si="102"/>
      </c>
      <c r="X902" s="20">
        <f t="shared" si="103"/>
      </c>
      <c r="Y902" s="45"/>
      <c r="Z902" s="174">
        <f t="shared" si="104"/>
      </c>
    </row>
    <row r="903" spans="1:26" ht="63.75">
      <c r="A903" s="20">
        <v>902</v>
      </c>
      <c r="B903" s="14" t="s">
        <v>1221</v>
      </c>
      <c r="C903" s="14" t="s">
        <v>438</v>
      </c>
      <c r="D903" s="20" t="s">
        <v>66</v>
      </c>
      <c r="E903" s="20" t="s">
        <v>341</v>
      </c>
      <c r="F903" s="20" t="s">
        <v>1507</v>
      </c>
      <c r="G903" s="20">
        <v>149</v>
      </c>
      <c r="H903" s="20">
        <v>40</v>
      </c>
      <c r="I903" s="14" t="s">
        <v>1511</v>
      </c>
      <c r="J903" s="14" t="s">
        <v>1420</v>
      </c>
      <c r="N903" s="24"/>
      <c r="O903" s="20" t="s">
        <v>421</v>
      </c>
      <c r="P903" s="44"/>
      <c r="S903" s="20">
        <f t="shared" si="99"/>
        <v>0</v>
      </c>
      <c r="T903" s="20">
        <f t="shared" si="98"/>
      </c>
      <c r="U903" s="20">
        <f t="shared" si="100"/>
      </c>
      <c r="V903" s="20">
        <f t="shared" si="101"/>
      </c>
      <c r="W903" s="20">
        <f t="shared" si="102"/>
      </c>
      <c r="X903" s="20">
        <f t="shared" si="103"/>
      </c>
      <c r="Y903" s="45"/>
      <c r="Z903" s="174">
        <f t="shared" si="104"/>
      </c>
    </row>
    <row r="904" spans="1:26" ht="25.5">
      <c r="A904" s="20">
        <v>903</v>
      </c>
      <c r="B904" s="14" t="s">
        <v>1221</v>
      </c>
      <c r="C904" s="14" t="s">
        <v>438</v>
      </c>
      <c r="D904" s="20" t="s">
        <v>66</v>
      </c>
      <c r="E904" s="20" t="s">
        <v>341</v>
      </c>
      <c r="F904" s="20" t="s">
        <v>1512</v>
      </c>
      <c r="G904" s="20">
        <v>150</v>
      </c>
      <c r="H904" s="20">
        <v>3</v>
      </c>
      <c r="I904" s="14" t="s">
        <v>1513</v>
      </c>
      <c r="J904" s="14" t="s">
        <v>1514</v>
      </c>
      <c r="N904" s="24"/>
      <c r="O904" s="20" t="s">
        <v>421</v>
      </c>
      <c r="P904" s="44"/>
      <c r="S904" s="20">
        <f t="shared" si="99"/>
        <v>0</v>
      </c>
      <c r="T904" s="20">
        <f t="shared" si="98"/>
      </c>
      <c r="U904" s="20">
        <f t="shared" si="100"/>
      </c>
      <c r="V904" s="20">
        <f t="shared" si="101"/>
      </c>
      <c r="W904" s="20">
        <f t="shared" si="102"/>
      </c>
      <c r="X904" s="20">
        <f t="shared" si="103"/>
      </c>
      <c r="Y904" s="45"/>
      <c r="Z904" s="174">
        <f t="shared" si="104"/>
      </c>
    </row>
    <row r="905" spans="1:26" ht="51">
      <c r="A905" s="20">
        <v>904</v>
      </c>
      <c r="B905" s="14" t="s">
        <v>1221</v>
      </c>
      <c r="C905" s="14" t="s">
        <v>438</v>
      </c>
      <c r="D905" s="20" t="s">
        <v>66</v>
      </c>
      <c r="E905" s="20" t="s">
        <v>341</v>
      </c>
      <c r="F905" s="20" t="s">
        <v>1512</v>
      </c>
      <c r="G905" s="20">
        <v>150</v>
      </c>
      <c r="H905" s="20">
        <v>6</v>
      </c>
      <c r="I905" s="14" t="s">
        <v>1515</v>
      </c>
      <c r="J905" s="14" t="s">
        <v>1516</v>
      </c>
      <c r="N905" s="24"/>
      <c r="O905" s="20" t="s">
        <v>421</v>
      </c>
      <c r="P905" s="44"/>
      <c r="S905" s="20">
        <f t="shared" si="99"/>
        <v>0</v>
      </c>
      <c r="T905" s="20">
        <f t="shared" si="98"/>
      </c>
      <c r="U905" s="20">
        <f t="shared" si="100"/>
      </c>
      <c r="V905" s="20">
        <f t="shared" si="101"/>
      </c>
      <c r="W905" s="20">
        <f t="shared" si="102"/>
      </c>
      <c r="X905" s="20">
        <f t="shared" si="103"/>
      </c>
      <c r="Y905" s="45"/>
      <c r="Z905" s="174">
        <f t="shared" si="104"/>
      </c>
    </row>
    <row r="906" spans="1:26" ht="76.5">
      <c r="A906" s="20">
        <v>905</v>
      </c>
      <c r="B906" s="14" t="s">
        <v>1221</v>
      </c>
      <c r="C906" s="14" t="s">
        <v>438</v>
      </c>
      <c r="D906" s="20" t="s">
        <v>66</v>
      </c>
      <c r="E906" s="20" t="s">
        <v>341</v>
      </c>
      <c r="F906" s="20" t="s">
        <v>1512</v>
      </c>
      <c r="G906" s="20">
        <v>150</v>
      </c>
      <c r="H906" s="20">
        <v>9</v>
      </c>
      <c r="I906" s="14" t="s">
        <v>1517</v>
      </c>
      <c r="J906" s="14" t="s">
        <v>1227</v>
      </c>
      <c r="N906" s="24"/>
      <c r="O906" s="20" t="s">
        <v>421</v>
      </c>
      <c r="P906" s="44"/>
      <c r="S906" s="20">
        <f t="shared" si="99"/>
        <v>0</v>
      </c>
      <c r="T906" s="20">
        <f t="shared" si="98"/>
      </c>
      <c r="U906" s="20">
        <f t="shared" si="100"/>
      </c>
      <c r="V906" s="20">
        <f t="shared" si="101"/>
      </c>
      <c r="W906" s="20">
        <f t="shared" si="102"/>
      </c>
      <c r="X906" s="20">
        <f t="shared" si="103"/>
      </c>
      <c r="Y906" s="45"/>
      <c r="Z906" s="174">
        <f t="shared" si="104"/>
      </c>
    </row>
    <row r="907" spans="1:26" ht="25.5">
      <c r="A907" s="20">
        <v>906</v>
      </c>
      <c r="B907" s="14" t="s">
        <v>1221</v>
      </c>
      <c r="C907" s="14" t="s">
        <v>438</v>
      </c>
      <c r="D907" s="20" t="s">
        <v>66</v>
      </c>
      <c r="E907" s="20" t="s">
        <v>341</v>
      </c>
      <c r="F907" s="20" t="s">
        <v>1512</v>
      </c>
      <c r="G907" s="20">
        <v>150</v>
      </c>
      <c r="H907" s="20">
        <v>20</v>
      </c>
      <c r="I907" s="14" t="s">
        <v>1518</v>
      </c>
      <c r="J907" s="14" t="s">
        <v>1519</v>
      </c>
      <c r="N907" s="24"/>
      <c r="O907" s="20" t="s">
        <v>421</v>
      </c>
      <c r="P907" s="44"/>
      <c r="S907" s="20">
        <f t="shared" si="99"/>
        <v>0</v>
      </c>
      <c r="T907" s="20">
        <f t="shared" si="98"/>
      </c>
      <c r="U907" s="20">
        <f t="shared" si="100"/>
      </c>
      <c r="V907" s="20">
        <f t="shared" si="101"/>
      </c>
      <c r="W907" s="20">
        <f t="shared" si="102"/>
      </c>
      <c r="X907" s="20">
        <f t="shared" si="103"/>
      </c>
      <c r="Y907" s="45"/>
      <c r="Z907" s="174">
        <f t="shared" si="104"/>
      </c>
    </row>
    <row r="908" spans="1:26" ht="25.5">
      <c r="A908" s="20">
        <v>907</v>
      </c>
      <c r="B908" s="14" t="s">
        <v>1221</v>
      </c>
      <c r="C908" s="14" t="s">
        <v>438</v>
      </c>
      <c r="D908" s="20" t="s">
        <v>419</v>
      </c>
      <c r="E908" s="20">
        <v>0</v>
      </c>
      <c r="G908" s="20" t="s">
        <v>80</v>
      </c>
      <c r="I908" s="14" t="s">
        <v>1520</v>
      </c>
      <c r="J908" s="14" t="s">
        <v>1227</v>
      </c>
      <c r="K908" s="14" t="s">
        <v>2684</v>
      </c>
      <c r="L908" s="40" t="s">
        <v>2649</v>
      </c>
      <c r="M908" s="51">
        <v>40490</v>
      </c>
      <c r="N908" s="22" t="s">
        <v>2621</v>
      </c>
      <c r="O908" s="20" t="s">
        <v>421</v>
      </c>
      <c r="P908" s="44"/>
      <c r="S908" s="20">
        <f t="shared" si="99"/>
      </c>
      <c r="T908" s="20" t="str">
        <f t="shared" si="98"/>
        <v>A</v>
      </c>
      <c r="U908" s="20" t="str">
        <f t="shared" si="100"/>
        <v>Easy</v>
      </c>
      <c r="V908" s="20">
        <f t="shared" si="101"/>
      </c>
      <c r="W908" s="20">
        <f t="shared" si="102"/>
      </c>
      <c r="X908" s="20">
        <f t="shared" si="103"/>
      </c>
      <c r="Z908" s="174">
        <f t="shared" si="104"/>
      </c>
    </row>
    <row r="909" spans="1:26" ht="25.5">
      <c r="A909" s="20">
        <v>908</v>
      </c>
      <c r="B909" s="14" t="s">
        <v>1221</v>
      </c>
      <c r="C909" s="14" t="s">
        <v>438</v>
      </c>
      <c r="D909" s="20" t="s">
        <v>419</v>
      </c>
      <c r="E909" s="20">
        <v>0</v>
      </c>
      <c r="G909" s="20" t="s">
        <v>80</v>
      </c>
      <c r="I909" s="14" t="s">
        <v>1521</v>
      </c>
      <c r="J909" s="14" t="s">
        <v>1227</v>
      </c>
      <c r="K909" s="14" t="s">
        <v>2684</v>
      </c>
      <c r="L909" s="40" t="s">
        <v>2649</v>
      </c>
      <c r="M909" s="51">
        <v>40490</v>
      </c>
      <c r="N909" s="22" t="s">
        <v>2621</v>
      </c>
      <c r="O909" s="20" t="s">
        <v>421</v>
      </c>
      <c r="P909" s="44"/>
      <c r="S909" s="20">
        <f t="shared" si="99"/>
      </c>
      <c r="T909" s="20" t="str">
        <f t="shared" si="98"/>
        <v>A</v>
      </c>
      <c r="U909" s="20" t="str">
        <f t="shared" si="100"/>
        <v>Easy</v>
      </c>
      <c r="V909" s="20">
        <f t="shared" si="101"/>
      </c>
      <c r="W909" s="20">
        <f t="shared" si="102"/>
      </c>
      <c r="X909" s="20">
        <f t="shared" si="103"/>
      </c>
      <c r="Z909" s="174">
        <f t="shared" si="104"/>
      </c>
    </row>
    <row r="910" spans="1:26" ht="38.25">
      <c r="A910" s="20">
        <v>909</v>
      </c>
      <c r="B910" s="14" t="s">
        <v>1221</v>
      </c>
      <c r="C910" s="14" t="s">
        <v>438</v>
      </c>
      <c r="D910" s="20" t="s">
        <v>419</v>
      </c>
      <c r="E910" s="20">
        <v>6</v>
      </c>
      <c r="G910" s="20" t="s">
        <v>80</v>
      </c>
      <c r="I910" s="14" t="s">
        <v>1522</v>
      </c>
      <c r="J910" s="14" t="s">
        <v>1523</v>
      </c>
      <c r="K910" s="14" t="s">
        <v>3053</v>
      </c>
      <c r="L910" s="40" t="s">
        <v>2610</v>
      </c>
      <c r="M910" s="51">
        <v>40561</v>
      </c>
      <c r="N910" s="22" t="s">
        <v>2621</v>
      </c>
      <c r="O910" s="20" t="s">
        <v>421</v>
      </c>
      <c r="P910" s="44"/>
      <c r="S910" s="20">
        <f t="shared" si="99"/>
      </c>
      <c r="T910" s="20" t="str">
        <f t="shared" si="98"/>
        <v>AP</v>
      </c>
      <c r="U910" s="20" t="str">
        <f t="shared" si="100"/>
        <v>Easy</v>
      </c>
      <c r="V910" s="20">
        <f t="shared" si="101"/>
      </c>
      <c r="W910" s="20">
        <f t="shared" si="102"/>
      </c>
      <c r="X910" s="20">
        <f t="shared" si="103"/>
      </c>
      <c r="Z910" s="174">
        <f t="shared" si="104"/>
      </c>
    </row>
    <row r="911" spans="1:26" ht="229.5">
      <c r="A911" s="148">
        <v>910</v>
      </c>
      <c r="B911" s="149" t="s">
        <v>1524</v>
      </c>
      <c r="C911" s="149" t="s">
        <v>529</v>
      </c>
      <c r="D911" s="148" t="s">
        <v>65</v>
      </c>
      <c r="E911" s="148">
        <v>6</v>
      </c>
      <c r="F911" s="148" t="s">
        <v>109</v>
      </c>
      <c r="G911" s="148">
        <v>14</v>
      </c>
      <c r="H911" s="148">
        <v>13</v>
      </c>
      <c r="I911" s="149" t="s">
        <v>1525</v>
      </c>
      <c r="J911" s="149" t="s">
        <v>1526</v>
      </c>
      <c r="K911" s="149" t="s">
        <v>2716</v>
      </c>
      <c r="L911" s="146" t="s">
        <v>2647</v>
      </c>
      <c r="M911" s="147">
        <v>40491</v>
      </c>
      <c r="N911" s="150" t="s">
        <v>2586</v>
      </c>
      <c r="O911" s="148" t="s">
        <v>90</v>
      </c>
      <c r="P911" s="151"/>
      <c r="Q911" s="152"/>
      <c r="R911" s="151"/>
      <c r="S911" s="148">
        <f t="shared" si="99"/>
      </c>
      <c r="T911" s="148" t="str">
        <f aca="true" t="shared" si="105" ref="T911:T974">IF(OR(D911="T",D911="G"),L911,"")</f>
        <v>R</v>
      </c>
      <c r="U911" s="148" t="str">
        <f t="shared" si="100"/>
        <v>Data Rate</v>
      </c>
      <c r="V911" s="148">
        <f t="shared" si="101"/>
      </c>
      <c r="W911" s="148">
        <f t="shared" si="102"/>
      </c>
      <c r="X911" s="148">
        <f t="shared" si="103"/>
      </c>
      <c r="Y911" s="147"/>
      <c r="Z911" s="175">
        <f t="shared" si="104"/>
      </c>
    </row>
    <row r="912" spans="1:26" ht="114.75">
      <c r="A912" s="148">
        <v>911</v>
      </c>
      <c r="B912" s="149" t="s">
        <v>1527</v>
      </c>
      <c r="C912" s="149" t="s">
        <v>1528</v>
      </c>
      <c r="D912" s="148" t="s">
        <v>65</v>
      </c>
      <c r="E912" s="148">
        <v>6</v>
      </c>
      <c r="F912" s="148" t="s">
        <v>133</v>
      </c>
      <c r="G912" s="148">
        <v>16</v>
      </c>
      <c r="H912" s="148">
        <v>15</v>
      </c>
      <c r="I912" s="149" t="s">
        <v>1529</v>
      </c>
      <c r="J912" s="149" t="s">
        <v>1530</v>
      </c>
      <c r="K912" s="149" t="s">
        <v>2695</v>
      </c>
      <c r="L912" s="146" t="s">
        <v>2610</v>
      </c>
      <c r="M912" s="147">
        <v>40491</v>
      </c>
      <c r="N912" s="150" t="s">
        <v>2625</v>
      </c>
      <c r="O912" s="148" t="s">
        <v>90</v>
      </c>
      <c r="P912" s="151"/>
      <c r="Q912" s="152"/>
      <c r="R912" s="151"/>
      <c r="S912" s="148">
        <f t="shared" si="99"/>
      </c>
      <c r="T912" s="148" t="str">
        <f t="shared" si="105"/>
        <v>AP</v>
      </c>
      <c r="U912" s="148" t="str">
        <f t="shared" si="100"/>
        <v>Channelization</v>
      </c>
      <c r="V912" s="148">
        <f t="shared" si="101"/>
      </c>
      <c r="W912" s="148">
        <f t="shared" si="102"/>
      </c>
      <c r="X912" s="148">
        <f t="shared" si="103"/>
      </c>
      <c r="Y912" s="147"/>
      <c r="Z912" s="175">
        <f t="shared" si="104"/>
      </c>
    </row>
    <row r="913" spans="1:26" ht="27" customHeight="1">
      <c r="A913" s="20">
        <v>912</v>
      </c>
      <c r="B913" s="13" t="s">
        <v>1527</v>
      </c>
      <c r="C913" s="13" t="s">
        <v>1528</v>
      </c>
      <c r="D913" s="17" t="s">
        <v>65</v>
      </c>
      <c r="E913" s="17">
        <v>6</v>
      </c>
      <c r="F913" s="17" t="s">
        <v>444</v>
      </c>
      <c r="G913" s="17">
        <v>72</v>
      </c>
      <c r="H913" s="17">
        <v>1</v>
      </c>
      <c r="I913" s="13" t="s">
        <v>1531</v>
      </c>
      <c r="J913" s="13" t="s">
        <v>1532</v>
      </c>
      <c r="K913" s="15"/>
      <c r="L913" s="40" t="s">
        <v>2658</v>
      </c>
      <c r="M913" s="52"/>
      <c r="N913" s="24" t="s">
        <v>2622</v>
      </c>
      <c r="O913" s="17" t="s">
        <v>90</v>
      </c>
      <c r="P913" s="14" t="s">
        <v>3095</v>
      </c>
      <c r="Q913" s="48"/>
      <c r="R913" s="47"/>
      <c r="S913" s="20">
        <f t="shared" si="99"/>
      </c>
      <c r="T913" s="20" t="str">
        <f t="shared" si="105"/>
        <v>wp</v>
      </c>
      <c r="U913" s="20">
        <f t="shared" si="100"/>
      </c>
      <c r="V913" s="20">
        <f t="shared" si="101"/>
      </c>
      <c r="W913" s="20" t="str">
        <f t="shared" si="102"/>
        <v>OFDM</v>
      </c>
      <c r="X913" s="20">
        <f t="shared" si="103"/>
      </c>
      <c r="Y913" s="52"/>
      <c r="Z913" s="174" t="str">
        <f t="shared" si="104"/>
        <v>Monnerie</v>
      </c>
    </row>
    <row r="914" spans="1:26" ht="25.5">
      <c r="A914" s="148">
        <v>913</v>
      </c>
      <c r="B914" s="149" t="s">
        <v>1533</v>
      </c>
      <c r="C914" s="149" t="s">
        <v>1534</v>
      </c>
      <c r="D914" s="148" t="s">
        <v>66</v>
      </c>
      <c r="E914" s="148">
        <v>6</v>
      </c>
      <c r="F914" s="148" t="s">
        <v>109</v>
      </c>
      <c r="G914" s="148">
        <v>14</v>
      </c>
      <c r="H914" s="148">
        <v>30</v>
      </c>
      <c r="I914" s="149" t="s">
        <v>1535</v>
      </c>
      <c r="J914" s="149" t="s">
        <v>1536</v>
      </c>
      <c r="K914" s="164" t="s">
        <v>2684</v>
      </c>
      <c r="L914" s="146" t="s">
        <v>2649</v>
      </c>
      <c r="M914" s="147">
        <v>40492</v>
      </c>
      <c r="N914" s="150"/>
      <c r="O914" s="148" t="s">
        <v>421</v>
      </c>
      <c r="P914" s="151"/>
      <c r="Q914" s="152"/>
      <c r="R914" s="151"/>
      <c r="S914" s="148" t="str">
        <f t="shared" si="99"/>
        <v>A</v>
      </c>
      <c r="T914" s="148">
        <f t="shared" si="105"/>
      </c>
      <c r="U914" s="148">
        <f t="shared" si="100"/>
      </c>
      <c r="V914" s="148">
        <f t="shared" si="101"/>
      </c>
      <c r="W914" s="148">
        <f t="shared" si="102"/>
      </c>
      <c r="X914" s="148">
        <f t="shared" si="103"/>
      </c>
      <c r="Y914" s="152"/>
      <c r="Z914" s="175">
        <f t="shared" si="104"/>
      </c>
    </row>
    <row r="915" spans="1:26" ht="25.5">
      <c r="A915" s="148">
        <v>914</v>
      </c>
      <c r="B915" s="149" t="s">
        <v>1533</v>
      </c>
      <c r="C915" s="149" t="s">
        <v>1534</v>
      </c>
      <c r="D915" s="148" t="s">
        <v>66</v>
      </c>
      <c r="E915" s="148">
        <v>6</v>
      </c>
      <c r="F915" s="148" t="s">
        <v>133</v>
      </c>
      <c r="G915" s="148">
        <v>16</v>
      </c>
      <c r="H915" s="148">
        <v>10</v>
      </c>
      <c r="I915" s="149" t="s">
        <v>1537</v>
      </c>
      <c r="J915" s="149" t="s">
        <v>1538</v>
      </c>
      <c r="K915" s="164" t="s">
        <v>2775</v>
      </c>
      <c r="L915" s="146" t="s">
        <v>2610</v>
      </c>
      <c r="M915" s="147">
        <v>40492</v>
      </c>
      <c r="N915" s="150"/>
      <c r="O915" s="148" t="s">
        <v>421</v>
      </c>
      <c r="P915" s="151"/>
      <c r="Q915" s="152"/>
      <c r="R915" s="151"/>
      <c r="S915" s="148" t="str">
        <f t="shared" si="99"/>
        <v>AP</v>
      </c>
      <c r="T915" s="148">
        <f t="shared" si="105"/>
      </c>
      <c r="U915" s="148">
        <f t="shared" si="100"/>
      </c>
      <c r="V915" s="148">
        <f t="shared" si="101"/>
      </c>
      <c r="W915" s="148">
        <f t="shared" si="102"/>
      </c>
      <c r="X915" s="148">
        <f t="shared" si="103"/>
      </c>
      <c r="Y915" s="152"/>
      <c r="Z915" s="175">
        <f t="shared" si="104"/>
      </c>
    </row>
    <row r="916" spans="1:26" ht="99" customHeight="1">
      <c r="A916" s="20">
        <v>915</v>
      </c>
      <c r="B916" s="13" t="s">
        <v>1533</v>
      </c>
      <c r="C916" s="13" t="s">
        <v>1534</v>
      </c>
      <c r="D916" s="17" t="s">
        <v>65</v>
      </c>
      <c r="E916" s="17">
        <v>6</v>
      </c>
      <c r="F916" s="17" t="s">
        <v>623</v>
      </c>
      <c r="G916" s="17">
        <v>18</v>
      </c>
      <c r="H916" s="17" t="s">
        <v>1539</v>
      </c>
      <c r="I916" s="13" t="s">
        <v>1540</v>
      </c>
      <c r="J916" s="13" t="s">
        <v>1541</v>
      </c>
      <c r="K916" s="13" t="s">
        <v>3086</v>
      </c>
      <c r="L916" s="40" t="s">
        <v>2647</v>
      </c>
      <c r="M916" s="51">
        <v>40561</v>
      </c>
      <c r="N916" s="20" t="s">
        <v>2590</v>
      </c>
      <c r="O916" s="17" t="s">
        <v>90</v>
      </c>
      <c r="P916" s="47" t="s">
        <v>2654</v>
      </c>
      <c r="Q916" s="48"/>
      <c r="R916" s="47"/>
      <c r="S916" s="20">
        <f t="shared" si="99"/>
      </c>
      <c r="T916" s="20" t="str">
        <f t="shared" si="105"/>
        <v>R</v>
      </c>
      <c r="U916" s="20" t="str">
        <f t="shared" si="100"/>
        <v>Generic PHY</v>
      </c>
      <c r="V916" s="20">
        <f t="shared" si="101"/>
      </c>
      <c r="W916" s="20">
        <f t="shared" si="102"/>
      </c>
      <c r="X916" s="20">
        <f t="shared" si="103"/>
      </c>
      <c r="Y916" s="52">
        <v>40492</v>
      </c>
      <c r="Z916" s="174">
        <f t="shared" si="104"/>
      </c>
    </row>
    <row r="917" spans="1:26" ht="76.5">
      <c r="A917" s="148">
        <v>916</v>
      </c>
      <c r="B917" s="149" t="s">
        <v>1533</v>
      </c>
      <c r="C917" s="149" t="s">
        <v>1534</v>
      </c>
      <c r="D917" s="148" t="s">
        <v>65</v>
      </c>
      <c r="E917" s="148">
        <v>6</v>
      </c>
      <c r="F917" s="148" t="s">
        <v>687</v>
      </c>
      <c r="G917" s="148">
        <v>20</v>
      </c>
      <c r="H917" s="148" t="s">
        <v>1542</v>
      </c>
      <c r="I917" s="149" t="s">
        <v>1543</v>
      </c>
      <c r="J917" s="149" t="s">
        <v>1544</v>
      </c>
      <c r="K917" s="149" t="s">
        <v>2717</v>
      </c>
      <c r="L917" s="146" t="s">
        <v>2647</v>
      </c>
      <c r="M917" s="147">
        <v>40491</v>
      </c>
      <c r="N917" s="150" t="s">
        <v>2586</v>
      </c>
      <c r="O917" s="148" t="s">
        <v>421</v>
      </c>
      <c r="P917" s="151"/>
      <c r="Q917" s="152"/>
      <c r="R917" s="151"/>
      <c r="S917" s="148">
        <f t="shared" si="99"/>
      </c>
      <c r="T917" s="148" t="str">
        <f t="shared" si="105"/>
        <v>R</v>
      </c>
      <c r="U917" s="148" t="str">
        <f t="shared" si="100"/>
        <v>Data Rate</v>
      </c>
      <c r="V917" s="148">
        <f t="shared" si="101"/>
      </c>
      <c r="W917" s="148">
        <f t="shared" si="102"/>
      </c>
      <c r="X917" s="148">
        <f t="shared" si="103"/>
      </c>
      <c r="Y917" s="147"/>
      <c r="Z917" s="175">
        <f t="shared" si="104"/>
      </c>
    </row>
    <row r="918" spans="1:26" ht="63.75">
      <c r="A918" s="148">
        <v>917</v>
      </c>
      <c r="B918" s="149" t="s">
        <v>1533</v>
      </c>
      <c r="C918" s="149" t="s">
        <v>1534</v>
      </c>
      <c r="D918" s="148" t="s">
        <v>66</v>
      </c>
      <c r="E918" s="148">
        <v>6</v>
      </c>
      <c r="F918" s="148" t="s">
        <v>547</v>
      </c>
      <c r="G918" s="148">
        <v>30</v>
      </c>
      <c r="H918" s="148">
        <v>7</v>
      </c>
      <c r="I918" s="149" t="s">
        <v>1545</v>
      </c>
      <c r="J918" s="149" t="s">
        <v>1546</v>
      </c>
      <c r="K918" s="164" t="s">
        <v>2863</v>
      </c>
      <c r="L918" s="146" t="s">
        <v>2649</v>
      </c>
      <c r="M918" s="147">
        <v>40493</v>
      </c>
      <c r="N918" s="150"/>
      <c r="O918" s="148" t="s">
        <v>421</v>
      </c>
      <c r="P918" s="151"/>
      <c r="Q918" s="152"/>
      <c r="R918" s="151"/>
      <c r="S918" s="148" t="str">
        <f t="shared" si="99"/>
        <v>A</v>
      </c>
      <c r="T918" s="148">
        <f t="shared" si="105"/>
      </c>
      <c r="U918" s="148">
        <f t="shared" si="100"/>
      </c>
      <c r="V918" s="148">
        <f t="shared" si="101"/>
      </c>
      <c r="W918" s="148">
        <f t="shared" si="102"/>
      </c>
      <c r="X918" s="148">
        <f t="shared" si="103"/>
      </c>
      <c r="Y918" s="152"/>
      <c r="Z918" s="175">
        <f t="shared" si="104"/>
      </c>
    </row>
    <row r="919" spans="1:26" ht="63.75">
      <c r="A919" s="20">
        <v>918</v>
      </c>
      <c r="B919" s="14" t="s">
        <v>1533</v>
      </c>
      <c r="C919" s="14" t="s">
        <v>1534</v>
      </c>
      <c r="D919" s="20" t="s">
        <v>65</v>
      </c>
      <c r="E919" s="20">
        <v>6</v>
      </c>
      <c r="F919" s="20" t="s">
        <v>228</v>
      </c>
      <c r="G919" s="20">
        <v>52</v>
      </c>
      <c r="H919" s="20" t="s">
        <v>232</v>
      </c>
      <c r="I919" s="14" t="s">
        <v>1547</v>
      </c>
      <c r="J919" s="14" t="s">
        <v>1548</v>
      </c>
      <c r="L919" s="40" t="s">
        <v>2658</v>
      </c>
      <c r="N919" s="24" t="s">
        <v>2646</v>
      </c>
      <c r="O919" s="20" t="s">
        <v>90</v>
      </c>
      <c r="P919" s="14" t="s">
        <v>2764</v>
      </c>
      <c r="S919" s="20">
        <f t="shared" si="99"/>
      </c>
      <c r="T919" s="20" t="str">
        <f t="shared" si="105"/>
        <v>wp</v>
      </c>
      <c r="U919" s="20">
        <f t="shared" si="100"/>
      </c>
      <c r="V919" s="20">
        <f t="shared" si="101"/>
      </c>
      <c r="W919" s="20" t="str">
        <f t="shared" si="102"/>
        <v>Radio Spec</v>
      </c>
      <c r="X919" s="20">
        <f t="shared" si="103"/>
      </c>
      <c r="Y919" s="51">
        <v>40493</v>
      </c>
      <c r="Z919" s="174" t="str">
        <f t="shared" si="104"/>
        <v>Seibert/Van Wyk</v>
      </c>
    </row>
    <row r="920" spans="1:27" ht="102">
      <c r="A920" s="148">
        <v>919</v>
      </c>
      <c r="B920" s="149" t="s">
        <v>1533</v>
      </c>
      <c r="C920" s="149" t="s">
        <v>1534</v>
      </c>
      <c r="D920" s="148" t="s">
        <v>65</v>
      </c>
      <c r="E920" s="148">
        <v>7</v>
      </c>
      <c r="F920" s="148" t="s">
        <v>1549</v>
      </c>
      <c r="G920" s="148">
        <v>116</v>
      </c>
      <c r="H920" s="148" t="s">
        <v>1550</v>
      </c>
      <c r="I920" s="149" t="s">
        <v>1551</v>
      </c>
      <c r="J920" s="149" t="s">
        <v>1552</v>
      </c>
      <c r="K920" s="151" t="s">
        <v>2814</v>
      </c>
      <c r="L920" s="146" t="s">
        <v>2610</v>
      </c>
      <c r="M920" s="116">
        <v>40493</v>
      </c>
      <c r="N920" s="150" t="s">
        <v>2619</v>
      </c>
      <c r="O920" s="148" t="s">
        <v>90</v>
      </c>
      <c r="P920" s="151"/>
      <c r="Q920" s="152"/>
      <c r="R920" s="151"/>
      <c r="S920" s="148">
        <f t="shared" si="99"/>
      </c>
      <c r="T920" s="148" t="str">
        <f t="shared" si="105"/>
        <v>AP</v>
      </c>
      <c r="U920" s="148" t="str">
        <f t="shared" si="100"/>
        <v>MPM</v>
      </c>
      <c r="V920" s="148">
        <f t="shared" si="101"/>
      </c>
      <c r="W920" s="148">
        <f t="shared" si="102"/>
      </c>
      <c r="X920" s="148">
        <f t="shared" si="103"/>
      </c>
      <c r="Y920" s="147"/>
      <c r="Z920" s="175">
        <f t="shared" si="104"/>
      </c>
      <c r="AA920" s="44" t="s">
        <v>2813</v>
      </c>
    </row>
    <row r="921" spans="1:26" ht="51">
      <c r="A921" s="20">
        <v>920</v>
      </c>
      <c r="B921" s="13" t="s">
        <v>1533</v>
      </c>
      <c r="C921" s="13" t="s">
        <v>1534</v>
      </c>
      <c r="D921" s="17" t="s">
        <v>65</v>
      </c>
      <c r="E921" s="17">
        <v>7</v>
      </c>
      <c r="F921" s="17" t="s">
        <v>321</v>
      </c>
      <c r="G921" s="17">
        <v>131</v>
      </c>
      <c r="H921" s="17" t="s">
        <v>1553</v>
      </c>
      <c r="I921" s="13" t="s">
        <v>1554</v>
      </c>
      <c r="J921" s="13" t="s">
        <v>1555</v>
      </c>
      <c r="K921" s="15"/>
      <c r="L921" s="41" t="s">
        <v>2658</v>
      </c>
      <c r="M921" s="52"/>
      <c r="N921" s="22" t="s">
        <v>3071</v>
      </c>
      <c r="O921" s="17" t="s">
        <v>90</v>
      </c>
      <c r="P921" s="13" t="s">
        <v>2671</v>
      </c>
      <c r="Q921" s="48"/>
      <c r="R921" s="47"/>
      <c r="S921" s="20">
        <f t="shared" si="99"/>
      </c>
      <c r="T921" s="20" t="str">
        <f t="shared" si="105"/>
        <v>wp</v>
      </c>
      <c r="U921" s="20">
        <f t="shared" si="100"/>
      </c>
      <c r="V921" s="20">
        <f t="shared" si="101"/>
      </c>
      <c r="W921" s="20" t="str">
        <f t="shared" si="102"/>
        <v>Time</v>
      </c>
      <c r="X921" s="20">
        <f t="shared" si="103"/>
      </c>
      <c r="Y921" s="52"/>
      <c r="Z921" s="174" t="str">
        <f t="shared" si="104"/>
        <v>Rolfe</v>
      </c>
    </row>
    <row r="922" spans="1:26" ht="63.75">
      <c r="A922" s="20">
        <v>921</v>
      </c>
      <c r="B922" s="13" t="s">
        <v>1533</v>
      </c>
      <c r="C922" s="13" t="s">
        <v>1534</v>
      </c>
      <c r="D922" s="17" t="s">
        <v>65</v>
      </c>
      <c r="E922" s="17">
        <v>6</v>
      </c>
      <c r="F922" s="17" t="s">
        <v>228</v>
      </c>
      <c r="G922" s="17">
        <v>52</v>
      </c>
      <c r="H922" s="17" t="s">
        <v>232</v>
      </c>
      <c r="I922" s="13" t="s">
        <v>1556</v>
      </c>
      <c r="J922" s="13" t="s">
        <v>1557</v>
      </c>
      <c r="K922" s="15"/>
      <c r="L922" s="40" t="s">
        <v>2658</v>
      </c>
      <c r="M922" s="52"/>
      <c r="N922" s="24" t="s">
        <v>2646</v>
      </c>
      <c r="O922" s="17" t="s">
        <v>90</v>
      </c>
      <c r="P922" s="14" t="s">
        <v>2764</v>
      </c>
      <c r="Q922" s="48"/>
      <c r="R922" s="47"/>
      <c r="S922" s="20">
        <f t="shared" si="99"/>
      </c>
      <c r="T922" s="20" t="str">
        <f t="shared" si="105"/>
        <v>wp</v>
      </c>
      <c r="U922" s="20">
        <f t="shared" si="100"/>
      </c>
      <c r="V922" s="20">
        <f t="shared" si="101"/>
      </c>
      <c r="W922" s="20" t="str">
        <f t="shared" si="102"/>
        <v>Radio Spec</v>
      </c>
      <c r="X922" s="20">
        <f t="shared" si="103"/>
      </c>
      <c r="Y922" s="51">
        <v>40493</v>
      </c>
      <c r="Z922" s="174" t="str">
        <f t="shared" si="104"/>
        <v>Seibert/Van Wyk</v>
      </c>
    </row>
    <row r="923" spans="1:28" ht="63.75">
      <c r="A923" s="20">
        <v>922</v>
      </c>
      <c r="B923" s="13" t="s">
        <v>1533</v>
      </c>
      <c r="C923" s="13" t="s">
        <v>1534</v>
      </c>
      <c r="D923" s="17" t="s">
        <v>66</v>
      </c>
      <c r="E923" s="17">
        <v>7</v>
      </c>
      <c r="F923" s="17" t="s">
        <v>271</v>
      </c>
      <c r="G923" s="17">
        <v>111</v>
      </c>
      <c r="H923" s="17" t="s">
        <v>256</v>
      </c>
      <c r="I923" s="13" t="s">
        <v>1558</v>
      </c>
      <c r="J923" s="13" t="s">
        <v>1559</v>
      </c>
      <c r="K923" s="14" t="s">
        <v>3024</v>
      </c>
      <c r="L923" s="40" t="s">
        <v>2610</v>
      </c>
      <c r="M923" s="51">
        <v>40561</v>
      </c>
      <c r="N923" s="22"/>
      <c r="O923" s="17" t="s">
        <v>421</v>
      </c>
      <c r="P923" s="47"/>
      <c r="Q923" s="48"/>
      <c r="R923" s="47"/>
      <c r="S923" s="20" t="str">
        <f t="shared" si="99"/>
        <v>AP</v>
      </c>
      <c r="T923" s="20">
        <f t="shared" si="105"/>
      </c>
      <c r="U923" s="20">
        <f t="shared" si="100"/>
      </c>
      <c r="V923" s="20">
        <f t="shared" si="101"/>
      </c>
      <c r="W923" s="20">
        <f t="shared" si="102"/>
      </c>
      <c r="X923" s="20">
        <f t="shared" si="103"/>
      </c>
      <c r="Y923" s="48"/>
      <c r="Z923" s="174">
        <f t="shared" si="104"/>
      </c>
      <c r="AA923" s="44" t="s">
        <v>3027</v>
      </c>
      <c r="AB923" s="20" t="s">
        <v>3025</v>
      </c>
    </row>
    <row r="924" spans="1:27" ht="114.75">
      <c r="A924" s="148">
        <v>923</v>
      </c>
      <c r="B924" s="149" t="s">
        <v>1533</v>
      </c>
      <c r="C924" s="149" t="s">
        <v>1534</v>
      </c>
      <c r="D924" s="148" t="s">
        <v>65</v>
      </c>
      <c r="E924" s="148">
        <v>7</v>
      </c>
      <c r="F924" s="148" t="s">
        <v>1092</v>
      </c>
      <c r="G924" s="148">
        <v>134</v>
      </c>
      <c r="H924" s="148">
        <v>30</v>
      </c>
      <c r="I924" s="149" t="s">
        <v>1560</v>
      </c>
      <c r="J924" s="149" t="s">
        <v>1561</v>
      </c>
      <c r="K924" s="112" t="s">
        <v>2819</v>
      </c>
      <c r="L924" s="146" t="s">
        <v>2610</v>
      </c>
      <c r="M924" s="147">
        <v>40493</v>
      </c>
      <c r="N924" s="150" t="s">
        <v>2619</v>
      </c>
      <c r="O924" s="148" t="s">
        <v>90</v>
      </c>
      <c r="P924" s="151" t="s">
        <v>2749</v>
      </c>
      <c r="Q924" s="152"/>
      <c r="R924" s="151"/>
      <c r="S924" s="148">
        <f t="shared" si="99"/>
      </c>
      <c r="T924" s="148" t="str">
        <f t="shared" si="105"/>
        <v>AP</v>
      </c>
      <c r="U924" s="148" t="str">
        <f t="shared" si="100"/>
        <v>MPM</v>
      </c>
      <c r="V924" s="148">
        <f t="shared" si="101"/>
      </c>
      <c r="W924" s="148">
        <f t="shared" si="102"/>
      </c>
      <c r="X924" s="148">
        <f t="shared" si="103"/>
      </c>
      <c r="Y924" s="147">
        <v>40493</v>
      </c>
      <c r="Z924" s="175">
        <f t="shared" si="104"/>
      </c>
      <c r="AA924" s="44" t="s">
        <v>2816</v>
      </c>
    </row>
    <row r="925" spans="1:26" ht="76.5">
      <c r="A925" s="148">
        <v>924</v>
      </c>
      <c r="B925" s="149" t="s">
        <v>1533</v>
      </c>
      <c r="C925" s="149" t="s">
        <v>1534</v>
      </c>
      <c r="D925" s="148" t="s">
        <v>66</v>
      </c>
      <c r="E925" s="148">
        <v>5</v>
      </c>
      <c r="F925" s="148" t="s">
        <v>128</v>
      </c>
      <c r="G925" s="104" t="s">
        <v>1562</v>
      </c>
      <c r="H925" s="148"/>
      <c r="I925" s="149" t="s">
        <v>1563</v>
      </c>
      <c r="J925" s="149" t="s">
        <v>1564</v>
      </c>
      <c r="K925" s="164" t="s">
        <v>2882</v>
      </c>
      <c r="L925" s="146" t="s">
        <v>2610</v>
      </c>
      <c r="M925" s="147">
        <v>40499</v>
      </c>
      <c r="N925" s="150"/>
      <c r="O925" s="148" t="s">
        <v>421</v>
      </c>
      <c r="P925" s="151"/>
      <c r="Q925" s="152"/>
      <c r="R925" s="151"/>
      <c r="S925" s="148" t="str">
        <f t="shared" si="99"/>
        <v>AP</v>
      </c>
      <c r="T925" s="148">
        <f t="shared" si="105"/>
      </c>
      <c r="U925" s="148">
        <f t="shared" si="100"/>
      </c>
      <c r="V925" s="148">
        <f t="shared" si="101"/>
      </c>
      <c r="W925" s="148">
        <f t="shared" si="102"/>
      </c>
      <c r="X925" s="148">
        <f t="shared" si="103"/>
      </c>
      <c r="Y925" s="152"/>
      <c r="Z925" s="175">
        <f t="shared" si="104"/>
      </c>
    </row>
    <row r="926" spans="1:27" ht="102">
      <c r="A926" s="148">
        <v>925</v>
      </c>
      <c r="B926" s="149" t="s">
        <v>1533</v>
      </c>
      <c r="C926" s="149" t="s">
        <v>1534</v>
      </c>
      <c r="D926" s="148" t="s">
        <v>65</v>
      </c>
      <c r="E926" s="148">
        <v>6</v>
      </c>
      <c r="F926" s="148" t="s">
        <v>140</v>
      </c>
      <c r="G926" s="148">
        <v>30</v>
      </c>
      <c r="H926" s="148">
        <v>52</v>
      </c>
      <c r="I926" s="149" t="s">
        <v>1565</v>
      </c>
      <c r="J926" s="149" t="s">
        <v>1561</v>
      </c>
      <c r="K926" s="112" t="s">
        <v>2819</v>
      </c>
      <c r="L926" s="146" t="s">
        <v>2610</v>
      </c>
      <c r="M926" s="147">
        <v>40493</v>
      </c>
      <c r="N926" s="150" t="s">
        <v>2619</v>
      </c>
      <c r="O926" s="148" t="s">
        <v>90</v>
      </c>
      <c r="P926" s="151" t="s">
        <v>2749</v>
      </c>
      <c r="Q926" s="152"/>
      <c r="R926" s="151"/>
      <c r="S926" s="148">
        <f t="shared" si="99"/>
      </c>
      <c r="T926" s="148" t="str">
        <f t="shared" si="105"/>
        <v>AP</v>
      </c>
      <c r="U926" s="148" t="str">
        <f t="shared" si="100"/>
        <v>MPM</v>
      </c>
      <c r="V926" s="148">
        <f t="shared" si="101"/>
      </c>
      <c r="W926" s="148">
        <f t="shared" si="102"/>
      </c>
      <c r="X926" s="148">
        <f t="shared" si="103"/>
      </c>
      <c r="Y926" s="147">
        <v>40493</v>
      </c>
      <c r="Z926" s="175">
        <f t="shared" si="104"/>
      </c>
      <c r="AA926" s="44" t="s">
        <v>2816</v>
      </c>
    </row>
    <row r="927" spans="1:27" ht="114.75">
      <c r="A927" s="148">
        <v>926</v>
      </c>
      <c r="B927" s="149" t="s">
        <v>1533</v>
      </c>
      <c r="C927" s="149" t="s">
        <v>1534</v>
      </c>
      <c r="D927" s="148" t="s">
        <v>65</v>
      </c>
      <c r="E927" s="148">
        <v>7</v>
      </c>
      <c r="F927" s="148" t="s">
        <v>968</v>
      </c>
      <c r="G927" s="148">
        <v>131</v>
      </c>
      <c r="H927" s="148" t="s">
        <v>1566</v>
      </c>
      <c r="I927" s="149" t="s">
        <v>1567</v>
      </c>
      <c r="J927" s="149" t="s">
        <v>1568</v>
      </c>
      <c r="K927" s="151" t="s">
        <v>2814</v>
      </c>
      <c r="L927" s="146" t="s">
        <v>2610</v>
      </c>
      <c r="M927" s="116">
        <v>40493</v>
      </c>
      <c r="N927" s="150" t="s">
        <v>2619</v>
      </c>
      <c r="O927" s="148" t="s">
        <v>421</v>
      </c>
      <c r="P927" s="151"/>
      <c r="Q927" s="152"/>
      <c r="R927" s="151"/>
      <c r="S927" s="148">
        <f t="shared" si="99"/>
      </c>
      <c r="T927" s="148" t="str">
        <f t="shared" si="105"/>
        <v>AP</v>
      </c>
      <c r="U927" s="148" t="str">
        <f t="shared" si="100"/>
        <v>MPM</v>
      </c>
      <c r="V927" s="148">
        <f t="shared" si="101"/>
      </c>
      <c r="W927" s="148">
        <f t="shared" si="102"/>
      </c>
      <c r="X927" s="148">
        <f t="shared" si="103"/>
      </c>
      <c r="Y927" s="147"/>
      <c r="Z927" s="175">
        <f t="shared" si="104"/>
      </c>
      <c r="AA927" s="44" t="s">
        <v>2813</v>
      </c>
    </row>
    <row r="928" spans="1:26" ht="127.5">
      <c r="A928" s="20">
        <v>927</v>
      </c>
      <c r="B928" s="13" t="s">
        <v>1533</v>
      </c>
      <c r="C928" s="13" t="s">
        <v>1534</v>
      </c>
      <c r="D928" s="17" t="s">
        <v>65</v>
      </c>
      <c r="E928" s="17">
        <v>7</v>
      </c>
      <c r="F928" s="17" t="s">
        <v>1092</v>
      </c>
      <c r="G928" s="17">
        <v>135</v>
      </c>
      <c r="H928" s="17">
        <v>38</v>
      </c>
      <c r="I928" s="13" t="s">
        <v>1569</v>
      </c>
      <c r="J928" s="13" t="s">
        <v>1570</v>
      </c>
      <c r="K928" s="44" t="s">
        <v>2732</v>
      </c>
      <c r="L928" s="22" t="s">
        <v>2724</v>
      </c>
      <c r="M928" s="52">
        <v>40492</v>
      </c>
      <c r="N928" s="22" t="s">
        <v>2619</v>
      </c>
      <c r="O928" s="17" t="s">
        <v>421</v>
      </c>
      <c r="P928" s="47"/>
      <c r="Q928" s="48"/>
      <c r="R928" s="47"/>
      <c r="S928" s="20">
        <f t="shared" si="99"/>
      </c>
      <c r="T928" s="20" t="str">
        <f t="shared" si="105"/>
        <v>AP</v>
      </c>
      <c r="U928" s="20" t="str">
        <f t="shared" si="100"/>
        <v>MPM</v>
      </c>
      <c r="V928" s="20">
        <f t="shared" si="101"/>
      </c>
      <c r="W928" s="20">
        <f t="shared" si="102"/>
      </c>
      <c r="X928" s="20">
        <f t="shared" si="103"/>
      </c>
      <c r="Y928" s="52"/>
      <c r="Z928" s="174">
        <f t="shared" si="104"/>
      </c>
    </row>
    <row r="929" spans="1:28" ht="89.25">
      <c r="A929" s="20">
        <v>928</v>
      </c>
      <c r="B929" s="13" t="s">
        <v>1533</v>
      </c>
      <c r="C929" s="13" t="s">
        <v>1534</v>
      </c>
      <c r="D929" s="17" t="s">
        <v>65</v>
      </c>
      <c r="E929" s="17">
        <v>7</v>
      </c>
      <c r="F929" s="17" t="s">
        <v>1571</v>
      </c>
      <c r="G929" s="17">
        <v>117</v>
      </c>
      <c r="H929" s="17">
        <v>25</v>
      </c>
      <c r="I929" s="13" t="s">
        <v>1572</v>
      </c>
      <c r="J929" s="13" t="s">
        <v>1573</v>
      </c>
      <c r="K929" s="44" t="s">
        <v>3111</v>
      </c>
      <c r="L929" s="40" t="s">
        <v>2610</v>
      </c>
      <c r="M929" s="51">
        <v>40561</v>
      </c>
      <c r="N929" s="24" t="s">
        <v>2619</v>
      </c>
      <c r="O929" s="17" t="s">
        <v>90</v>
      </c>
      <c r="P929" s="47"/>
      <c r="Q929" s="48"/>
      <c r="R929" s="47"/>
      <c r="S929" s="20">
        <f t="shared" si="99"/>
      </c>
      <c r="T929" s="20" t="str">
        <f t="shared" si="105"/>
        <v>AP</v>
      </c>
      <c r="U929" s="20" t="str">
        <f t="shared" si="100"/>
        <v>MPM</v>
      </c>
      <c r="V929" s="20">
        <f t="shared" si="101"/>
      </c>
      <c r="W929" s="20">
        <f t="shared" si="102"/>
      </c>
      <c r="X929" s="20">
        <f t="shared" si="103"/>
      </c>
      <c r="Y929" s="52"/>
      <c r="Z929" s="174">
        <f t="shared" si="104"/>
      </c>
      <c r="AA929" s="44" t="s">
        <v>2813</v>
      </c>
      <c r="AB929" s="20" t="s">
        <v>3025</v>
      </c>
    </row>
    <row r="930" spans="1:27" ht="153">
      <c r="A930" s="148">
        <v>929</v>
      </c>
      <c r="B930" s="149" t="s">
        <v>1533</v>
      </c>
      <c r="C930" s="149" t="s">
        <v>1534</v>
      </c>
      <c r="D930" s="148" t="s">
        <v>65</v>
      </c>
      <c r="E930" s="148">
        <v>7</v>
      </c>
      <c r="F930" s="148" t="s">
        <v>176</v>
      </c>
      <c r="G930" s="148">
        <v>124</v>
      </c>
      <c r="H930" s="148" t="s">
        <v>1574</v>
      </c>
      <c r="I930" s="149" t="s">
        <v>1575</v>
      </c>
      <c r="J930" s="149" t="s">
        <v>1576</v>
      </c>
      <c r="K930" s="149" t="s">
        <v>2944</v>
      </c>
      <c r="L930" s="146" t="s">
        <v>2610</v>
      </c>
      <c r="M930" s="147">
        <v>40493</v>
      </c>
      <c r="N930" s="150" t="s">
        <v>2616</v>
      </c>
      <c r="O930" s="148" t="s">
        <v>421</v>
      </c>
      <c r="P930" s="151"/>
      <c r="Q930" s="152"/>
      <c r="R930" s="151"/>
      <c r="S930" s="148">
        <f t="shared" si="99"/>
      </c>
      <c r="T930" s="148" t="str">
        <f t="shared" si="105"/>
        <v>AP</v>
      </c>
      <c r="U930" s="148" t="str">
        <f t="shared" si="100"/>
        <v>IE</v>
      </c>
      <c r="V930" s="148">
        <f t="shared" si="101"/>
      </c>
      <c r="W930" s="148">
        <f t="shared" si="102"/>
      </c>
      <c r="X930" s="148">
        <f t="shared" si="103"/>
      </c>
      <c r="Y930" s="147"/>
      <c r="Z930" s="175">
        <f t="shared" si="104"/>
      </c>
      <c r="AA930" s="44" t="s">
        <v>2776</v>
      </c>
    </row>
    <row r="931" spans="1:28" ht="63.75">
      <c r="A931" s="117">
        <v>930</v>
      </c>
      <c r="B931" s="118" t="s">
        <v>1577</v>
      </c>
      <c r="C931" s="118" t="s">
        <v>1578</v>
      </c>
      <c r="D931" s="117" t="s">
        <v>66</v>
      </c>
      <c r="E931" s="117">
        <v>0</v>
      </c>
      <c r="F931" s="117"/>
      <c r="G931" s="117">
        <v>2</v>
      </c>
      <c r="H931" s="117"/>
      <c r="I931" s="118" t="s">
        <v>1579</v>
      </c>
      <c r="J931" s="118" t="s">
        <v>1580</v>
      </c>
      <c r="K931" s="118" t="s">
        <v>2887</v>
      </c>
      <c r="L931" s="119" t="s">
        <v>2647</v>
      </c>
      <c r="M931" s="120">
        <v>40500</v>
      </c>
      <c r="N931" s="121"/>
      <c r="O931" s="117" t="s">
        <v>421</v>
      </c>
      <c r="P931" s="122"/>
      <c r="Q931" s="123"/>
      <c r="R931" s="122"/>
      <c r="S931" s="117" t="str">
        <f t="shared" si="99"/>
        <v>R</v>
      </c>
      <c r="T931" s="117">
        <f t="shared" si="105"/>
      </c>
      <c r="U931" s="117">
        <f t="shared" si="100"/>
      </c>
      <c r="V931" s="117">
        <f t="shared" si="101"/>
      </c>
      <c r="W931" s="117">
        <f t="shared" si="102"/>
      </c>
      <c r="X931" s="117">
        <f t="shared" si="103"/>
      </c>
      <c r="Y931" s="123"/>
      <c r="Z931" s="180">
        <f t="shared" si="104"/>
      </c>
      <c r="AA931" s="165"/>
      <c r="AB931" s="169"/>
    </row>
    <row r="932" spans="1:28" ht="63.75">
      <c r="A932" s="117">
        <v>931</v>
      </c>
      <c r="B932" s="118" t="s">
        <v>1577</v>
      </c>
      <c r="C932" s="118" t="s">
        <v>1578</v>
      </c>
      <c r="D932" s="117" t="s">
        <v>66</v>
      </c>
      <c r="E932" s="117">
        <v>3</v>
      </c>
      <c r="F932" s="117"/>
      <c r="G932" s="117">
        <v>4</v>
      </c>
      <c r="H932" s="117"/>
      <c r="I932" s="118" t="s">
        <v>1579</v>
      </c>
      <c r="J932" s="118" t="s">
        <v>1580</v>
      </c>
      <c r="K932" s="118" t="s">
        <v>2887</v>
      </c>
      <c r="L932" s="119" t="s">
        <v>2647</v>
      </c>
      <c r="M932" s="120">
        <v>40500</v>
      </c>
      <c r="N932" s="121"/>
      <c r="O932" s="117" t="s">
        <v>421</v>
      </c>
      <c r="P932" s="122"/>
      <c r="Q932" s="123"/>
      <c r="R932" s="122"/>
      <c r="S932" s="117" t="str">
        <f t="shared" si="99"/>
        <v>R</v>
      </c>
      <c r="T932" s="117">
        <f t="shared" si="105"/>
      </c>
      <c r="U932" s="117">
        <f t="shared" si="100"/>
      </c>
      <c r="V932" s="117">
        <f t="shared" si="101"/>
      </c>
      <c r="W932" s="117">
        <f t="shared" si="102"/>
      </c>
      <c r="X932" s="117">
        <f t="shared" si="103"/>
      </c>
      <c r="Y932" s="123"/>
      <c r="Z932" s="180">
        <f t="shared" si="104"/>
      </c>
      <c r="AA932" s="165"/>
      <c r="AB932" s="169"/>
    </row>
    <row r="933" spans="1:26" ht="25.5">
      <c r="A933" s="148">
        <v>932</v>
      </c>
      <c r="B933" s="149" t="s">
        <v>1577</v>
      </c>
      <c r="C933" s="149" t="s">
        <v>1578</v>
      </c>
      <c r="D933" s="148" t="s">
        <v>66</v>
      </c>
      <c r="E933" s="148">
        <v>4</v>
      </c>
      <c r="F933" s="148"/>
      <c r="G933" s="148">
        <v>5</v>
      </c>
      <c r="H933" s="148" t="s">
        <v>1581</v>
      </c>
      <c r="I933" s="149" t="s">
        <v>1582</v>
      </c>
      <c r="J933" s="149" t="s">
        <v>1583</v>
      </c>
      <c r="K933" s="149" t="s">
        <v>2684</v>
      </c>
      <c r="L933" s="146" t="s">
        <v>2649</v>
      </c>
      <c r="M933" s="147">
        <v>40491</v>
      </c>
      <c r="N933" s="150"/>
      <c r="O933" s="148" t="s">
        <v>421</v>
      </c>
      <c r="P933" s="151"/>
      <c r="Q933" s="152"/>
      <c r="R933" s="151"/>
      <c r="S933" s="148" t="str">
        <f t="shared" si="99"/>
        <v>A</v>
      </c>
      <c r="T933" s="148">
        <f t="shared" si="105"/>
      </c>
      <c r="U933" s="148">
        <f t="shared" si="100"/>
      </c>
      <c r="V933" s="148">
        <f t="shared" si="101"/>
      </c>
      <c r="W933" s="148">
        <f t="shared" si="102"/>
      </c>
      <c r="X933" s="148">
        <f t="shared" si="103"/>
      </c>
      <c r="Y933" s="152"/>
      <c r="Z933" s="175">
        <f t="shared" si="104"/>
      </c>
    </row>
    <row r="934" spans="1:26" ht="89.25">
      <c r="A934" s="148">
        <v>933</v>
      </c>
      <c r="B934" s="149" t="s">
        <v>1577</v>
      </c>
      <c r="C934" s="149" t="s">
        <v>1578</v>
      </c>
      <c r="D934" s="148" t="s">
        <v>66</v>
      </c>
      <c r="E934" s="148">
        <v>4</v>
      </c>
      <c r="F934" s="148"/>
      <c r="G934" s="148">
        <v>5</v>
      </c>
      <c r="H934" s="148"/>
      <c r="I934" s="149" t="s">
        <v>1584</v>
      </c>
      <c r="J934" s="149" t="s">
        <v>1585</v>
      </c>
      <c r="K934" s="149" t="s">
        <v>3006</v>
      </c>
      <c r="L934" s="146" t="s">
        <v>2610</v>
      </c>
      <c r="M934" s="147">
        <v>40555</v>
      </c>
      <c r="N934" s="150"/>
      <c r="O934" s="148" t="s">
        <v>90</v>
      </c>
      <c r="P934" s="151"/>
      <c r="Q934" s="152"/>
      <c r="R934" s="151"/>
      <c r="S934" s="148" t="str">
        <f t="shared" si="99"/>
        <v>AP</v>
      </c>
      <c r="T934" s="148">
        <f t="shared" si="105"/>
      </c>
      <c r="U934" s="148">
        <f t="shared" si="100"/>
      </c>
      <c r="V934" s="148">
        <f t="shared" si="101"/>
      </c>
      <c r="W934" s="148">
        <f t="shared" si="102"/>
      </c>
      <c r="X934" s="148">
        <f t="shared" si="103"/>
      </c>
      <c r="Y934" s="152"/>
      <c r="Z934" s="175">
        <f t="shared" si="104"/>
      </c>
    </row>
    <row r="935" spans="1:26" ht="38.25">
      <c r="A935" s="148">
        <v>934</v>
      </c>
      <c r="B935" s="149" t="s">
        <v>1577</v>
      </c>
      <c r="C935" s="149" t="s">
        <v>1578</v>
      </c>
      <c r="D935" s="148" t="s">
        <v>66</v>
      </c>
      <c r="E935" s="148">
        <v>4</v>
      </c>
      <c r="F935" s="148"/>
      <c r="G935" s="148">
        <v>5</v>
      </c>
      <c r="H935" s="148"/>
      <c r="I935" s="149" t="s">
        <v>1586</v>
      </c>
      <c r="J935" s="149" t="s">
        <v>1587</v>
      </c>
      <c r="K935" s="158" t="s">
        <v>2767</v>
      </c>
      <c r="L935" s="146" t="s">
        <v>2610</v>
      </c>
      <c r="M935" s="147">
        <v>40491</v>
      </c>
      <c r="N935" s="150"/>
      <c r="O935" s="148" t="s">
        <v>1588</v>
      </c>
      <c r="P935" s="151"/>
      <c r="Q935" s="152"/>
      <c r="R935" s="151"/>
      <c r="S935" s="148" t="str">
        <f t="shared" si="99"/>
        <v>AP</v>
      </c>
      <c r="T935" s="148">
        <f t="shared" si="105"/>
      </c>
      <c r="U935" s="148">
        <f t="shared" si="100"/>
      </c>
      <c r="V935" s="148">
        <f t="shared" si="101"/>
      </c>
      <c r="W935" s="148">
        <f t="shared" si="102"/>
      </c>
      <c r="X935" s="148">
        <f t="shared" si="103"/>
      </c>
      <c r="Y935" s="152"/>
      <c r="Z935" s="175">
        <f t="shared" si="104"/>
      </c>
    </row>
    <row r="936" spans="1:26" ht="38.25">
      <c r="A936" s="148">
        <v>935</v>
      </c>
      <c r="B936" s="149" t="s">
        <v>1577</v>
      </c>
      <c r="C936" s="149" t="s">
        <v>1578</v>
      </c>
      <c r="D936" s="148" t="s">
        <v>66</v>
      </c>
      <c r="E936" s="148">
        <v>4</v>
      </c>
      <c r="F936" s="148"/>
      <c r="G936" s="148">
        <v>5</v>
      </c>
      <c r="H936" s="148"/>
      <c r="I936" s="149" t="s">
        <v>1589</v>
      </c>
      <c r="J936" s="149" t="s">
        <v>1590</v>
      </c>
      <c r="K936" s="158" t="s">
        <v>2767</v>
      </c>
      <c r="L936" s="146" t="s">
        <v>2610</v>
      </c>
      <c r="M936" s="147">
        <v>40491</v>
      </c>
      <c r="N936" s="150"/>
      <c r="O936" s="148" t="s">
        <v>90</v>
      </c>
      <c r="P936" s="151"/>
      <c r="Q936" s="152"/>
      <c r="R936" s="151"/>
      <c r="S936" s="148" t="str">
        <f t="shared" si="99"/>
        <v>AP</v>
      </c>
      <c r="T936" s="148">
        <f t="shared" si="105"/>
      </c>
      <c r="U936" s="148">
        <f t="shared" si="100"/>
      </c>
      <c r="V936" s="148">
        <f t="shared" si="101"/>
      </c>
      <c r="W936" s="148">
        <f t="shared" si="102"/>
      </c>
      <c r="X936" s="148">
        <f t="shared" si="103"/>
      </c>
      <c r="Y936" s="152"/>
      <c r="Z936" s="175">
        <f t="shared" si="104"/>
      </c>
    </row>
    <row r="937" spans="1:26" ht="127.5">
      <c r="A937" s="20">
        <v>936</v>
      </c>
      <c r="B937" s="13" t="s">
        <v>1577</v>
      </c>
      <c r="C937" s="13" t="s">
        <v>1578</v>
      </c>
      <c r="D937" s="17" t="s">
        <v>66</v>
      </c>
      <c r="E937" s="17">
        <v>4</v>
      </c>
      <c r="F937" s="17"/>
      <c r="G937" s="17" t="s">
        <v>2609</v>
      </c>
      <c r="H937" s="17"/>
      <c r="I937" s="13" t="s">
        <v>1591</v>
      </c>
      <c r="J937" s="13" t="s">
        <v>1592</v>
      </c>
      <c r="K937" s="21" t="s">
        <v>2867</v>
      </c>
      <c r="L937" s="40" t="s">
        <v>2610</v>
      </c>
      <c r="M937" s="51">
        <v>40491</v>
      </c>
      <c r="N937" s="22"/>
      <c r="O937" s="17" t="s">
        <v>421</v>
      </c>
      <c r="P937" s="47"/>
      <c r="Q937" s="48"/>
      <c r="R937" s="47"/>
      <c r="S937" s="20" t="str">
        <f t="shared" si="99"/>
        <v>AP</v>
      </c>
      <c r="T937" s="20">
        <f t="shared" si="105"/>
      </c>
      <c r="U937" s="20">
        <f t="shared" si="100"/>
      </c>
      <c r="V937" s="20">
        <f t="shared" si="101"/>
      </c>
      <c r="W937" s="20">
        <f t="shared" si="102"/>
      </c>
      <c r="X937" s="20">
        <f t="shared" si="103"/>
      </c>
      <c r="Y937" s="48"/>
      <c r="Z937" s="174">
        <f t="shared" si="104"/>
      </c>
    </row>
    <row r="938" spans="1:26" ht="102">
      <c r="A938" s="148">
        <v>937</v>
      </c>
      <c r="B938" s="149" t="s">
        <v>1577</v>
      </c>
      <c r="C938" s="149" t="s">
        <v>1578</v>
      </c>
      <c r="D938" s="148" t="s">
        <v>66</v>
      </c>
      <c r="E938" s="148">
        <v>5</v>
      </c>
      <c r="F938" s="148" t="s">
        <v>1593</v>
      </c>
      <c r="G938" s="148">
        <v>7</v>
      </c>
      <c r="H938" s="148">
        <v>31</v>
      </c>
      <c r="I938" s="149" t="s">
        <v>1594</v>
      </c>
      <c r="J938" s="149" t="s">
        <v>1595</v>
      </c>
      <c r="K938" s="149" t="s">
        <v>2692</v>
      </c>
      <c r="L938" s="146" t="s">
        <v>2610</v>
      </c>
      <c r="M938" s="147">
        <v>40491</v>
      </c>
      <c r="N938" s="150"/>
      <c r="O938" s="148" t="s">
        <v>90</v>
      </c>
      <c r="P938" s="151"/>
      <c r="Q938" s="152"/>
      <c r="R938" s="151"/>
      <c r="S938" s="148" t="str">
        <f t="shared" si="99"/>
        <v>AP</v>
      </c>
      <c r="T938" s="148">
        <f t="shared" si="105"/>
      </c>
      <c r="U938" s="148">
        <f t="shared" si="100"/>
      </c>
      <c r="V938" s="148">
        <f t="shared" si="101"/>
      </c>
      <c r="W938" s="148">
        <f t="shared" si="102"/>
      </c>
      <c r="X938" s="148">
        <f t="shared" si="103"/>
      </c>
      <c r="Y938" s="152"/>
      <c r="Z938" s="175">
        <f t="shared" si="104"/>
      </c>
    </row>
    <row r="939" spans="1:26" ht="127.5">
      <c r="A939" s="20">
        <v>938</v>
      </c>
      <c r="B939" s="14" t="s">
        <v>1577</v>
      </c>
      <c r="C939" s="14" t="s">
        <v>1578</v>
      </c>
      <c r="D939" s="20" t="s">
        <v>66</v>
      </c>
      <c r="E939" s="20">
        <v>5</v>
      </c>
      <c r="F939" s="20" t="s">
        <v>1593</v>
      </c>
      <c r="G939" s="20">
        <v>7</v>
      </c>
      <c r="H939" s="20">
        <v>38</v>
      </c>
      <c r="I939" s="14" t="s">
        <v>1596</v>
      </c>
      <c r="J939" s="14" t="s">
        <v>1597</v>
      </c>
      <c r="K939" s="14" t="s">
        <v>2682</v>
      </c>
      <c r="L939" s="40" t="s">
        <v>2610</v>
      </c>
      <c r="M939" s="51">
        <v>40491</v>
      </c>
      <c r="N939" s="24"/>
      <c r="O939" s="20" t="s">
        <v>90</v>
      </c>
      <c r="P939" s="44"/>
      <c r="S939" s="20" t="str">
        <f t="shared" si="99"/>
        <v>AP</v>
      </c>
      <c r="T939" s="20">
        <f t="shared" si="105"/>
      </c>
      <c r="U939" s="20">
        <f t="shared" si="100"/>
      </c>
      <c r="V939" s="20">
        <f t="shared" si="101"/>
      </c>
      <c r="W939" s="20">
        <f t="shared" si="102"/>
      </c>
      <c r="X939" s="20">
        <f t="shared" si="103"/>
      </c>
      <c r="Y939" s="45"/>
      <c r="Z939" s="174">
        <f t="shared" si="104"/>
      </c>
    </row>
    <row r="940" spans="1:26" ht="102">
      <c r="A940" s="20">
        <v>939</v>
      </c>
      <c r="B940" s="13" t="s">
        <v>1577</v>
      </c>
      <c r="C940" s="13" t="s">
        <v>1578</v>
      </c>
      <c r="D940" s="17" t="s">
        <v>65</v>
      </c>
      <c r="E940" s="17">
        <v>5</v>
      </c>
      <c r="F940" s="17" t="s">
        <v>1593</v>
      </c>
      <c r="G940" s="17">
        <v>7</v>
      </c>
      <c r="H940" s="17">
        <v>42</v>
      </c>
      <c r="I940" s="13" t="s">
        <v>1598</v>
      </c>
      <c r="J940" s="13" t="s">
        <v>1599</v>
      </c>
      <c r="K940" s="14" t="s">
        <v>2684</v>
      </c>
      <c r="L940" s="41" t="s">
        <v>2649</v>
      </c>
      <c r="M940" s="52">
        <v>40490</v>
      </c>
      <c r="N940" s="24" t="s">
        <v>2621</v>
      </c>
      <c r="O940" s="17" t="s">
        <v>90</v>
      </c>
      <c r="P940" s="47"/>
      <c r="Q940" s="48"/>
      <c r="R940" s="47"/>
      <c r="S940" s="20">
        <f t="shared" si="99"/>
      </c>
      <c r="T940" s="20" t="str">
        <f t="shared" si="105"/>
        <v>A</v>
      </c>
      <c r="U940" s="20" t="str">
        <f t="shared" si="100"/>
        <v>Easy</v>
      </c>
      <c r="V940" s="20">
        <f t="shared" si="101"/>
      </c>
      <c r="W940" s="20">
        <f t="shared" si="102"/>
      </c>
      <c r="X940" s="20">
        <f t="shared" si="103"/>
      </c>
      <c r="Y940" s="52"/>
      <c r="Z940" s="174">
        <f t="shared" si="104"/>
      </c>
    </row>
    <row r="941" spans="1:26" ht="38.25">
      <c r="A941" s="20">
        <v>940</v>
      </c>
      <c r="B941" s="13" t="s">
        <v>1577</v>
      </c>
      <c r="C941" s="13" t="s">
        <v>1578</v>
      </c>
      <c r="D941" s="17" t="s">
        <v>66</v>
      </c>
      <c r="E941" s="17">
        <v>5</v>
      </c>
      <c r="F941" s="17" t="s">
        <v>91</v>
      </c>
      <c r="G941" s="17">
        <v>7</v>
      </c>
      <c r="H941" s="17" t="s">
        <v>1600</v>
      </c>
      <c r="I941" s="13" t="s">
        <v>1601</v>
      </c>
      <c r="J941" s="13" t="s">
        <v>1602</v>
      </c>
      <c r="K941" s="15"/>
      <c r="L941" s="41" t="s">
        <v>2658</v>
      </c>
      <c r="M941" s="52"/>
      <c r="N941" s="22"/>
      <c r="O941" s="17" t="s">
        <v>90</v>
      </c>
      <c r="P941" s="47" t="s">
        <v>2652</v>
      </c>
      <c r="Q941" s="48"/>
      <c r="R941" s="47"/>
      <c r="S941" s="20" t="str">
        <f t="shared" si="99"/>
        <v>wp</v>
      </c>
      <c r="T941" s="20">
        <f t="shared" si="105"/>
      </c>
      <c r="U941" s="20">
        <f t="shared" si="100"/>
      </c>
      <c r="V941" s="20">
        <f t="shared" si="101"/>
      </c>
      <c r="W941" s="20">
        <f t="shared" si="102"/>
      </c>
      <c r="X941" s="20">
        <f t="shared" si="103"/>
      </c>
      <c r="Y941" s="48"/>
      <c r="Z941" s="174">
        <f t="shared" si="104"/>
      </c>
    </row>
    <row r="942" spans="1:27" ht="38.25">
      <c r="A942" s="148">
        <v>941</v>
      </c>
      <c r="B942" s="149" t="s">
        <v>1577</v>
      </c>
      <c r="C942" s="149" t="s">
        <v>1578</v>
      </c>
      <c r="D942" s="148" t="s">
        <v>65</v>
      </c>
      <c r="E942" s="148">
        <v>5</v>
      </c>
      <c r="F942" s="148" t="s">
        <v>125</v>
      </c>
      <c r="G942" s="148">
        <v>8</v>
      </c>
      <c r="H942" s="148">
        <v>31</v>
      </c>
      <c r="I942" s="149" t="s">
        <v>1603</v>
      </c>
      <c r="J942" s="149" t="s">
        <v>1604</v>
      </c>
      <c r="K942" s="112" t="s">
        <v>2819</v>
      </c>
      <c r="L942" s="146" t="s">
        <v>2610</v>
      </c>
      <c r="M942" s="147">
        <v>40493</v>
      </c>
      <c r="N942" s="150" t="s">
        <v>2619</v>
      </c>
      <c r="O942" s="148" t="s">
        <v>646</v>
      </c>
      <c r="P942" s="151"/>
      <c r="Q942" s="152"/>
      <c r="R942" s="151"/>
      <c r="S942" s="148">
        <f t="shared" si="99"/>
      </c>
      <c r="T942" s="148" t="str">
        <f t="shared" si="105"/>
        <v>AP</v>
      </c>
      <c r="U942" s="148" t="str">
        <f t="shared" si="100"/>
        <v>MPM</v>
      </c>
      <c r="V942" s="148">
        <f t="shared" si="101"/>
      </c>
      <c r="W942" s="148">
        <f t="shared" si="102"/>
      </c>
      <c r="X942" s="148">
        <f t="shared" si="103"/>
      </c>
      <c r="Y942" s="147"/>
      <c r="Z942" s="175">
        <f t="shared" si="104"/>
      </c>
      <c r="AA942" s="44" t="s">
        <v>2816</v>
      </c>
    </row>
    <row r="943" spans="1:27" ht="51">
      <c r="A943" s="20">
        <v>942</v>
      </c>
      <c r="B943" s="14" t="s">
        <v>1577</v>
      </c>
      <c r="C943" s="14" t="s">
        <v>1578</v>
      </c>
      <c r="D943" s="20" t="s">
        <v>65</v>
      </c>
      <c r="E943" s="20">
        <v>5</v>
      </c>
      <c r="F943" s="20" t="s">
        <v>201</v>
      </c>
      <c r="G943" s="20">
        <v>8</v>
      </c>
      <c r="I943" s="14" t="s">
        <v>1605</v>
      </c>
      <c r="J943" s="14" t="s">
        <v>1606</v>
      </c>
      <c r="K943" s="73" t="s">
        <v>2897</v>
      </c>
      <c r="L943" s="40" t="s">
        <v>2658</v>
      </c>
      <c r="N943" s="24" t="s">
        <v>2621</v>
      </c>
      <c r="O943" s="20" t="s">
        <v>646</v>
      </c>
      <c r="P943" s="14" t="s">
        <v>2657</v>
      </c>
      <c r="S943" s="20">
        <f t="shared" si="99"/>
      </c>
      <c r="T943" s="20" t="str">
        <f t="shared" si="105"/>
        <v>wp</v>
      </c>
      <c r="U943" s="20">
        <f t="shared" si="100"/>
      </c>
      <c r="V943" s="20">
        <f t="shared" si="101"/>
      </c>
      <c r="W943" s="20" t="str">
        <f t="shared" si="102"/>
        <v>Easy</v>
      </c>
      <c r="X943" s="20">
        <f t="shared" si="103"/>
      </c>
      <c r="Z943" s="174" t="str">
        <f t="shared" si="104"/>
        <v>Jillings</v>
      </c>
      <c r="AA943" s="44" t="s">
        <v>2770</v>
      </c>
    </row>
    <row r="944" spans="1:26" ht="51">
      <c r="A944" s="148">
        <v>943</v>
      </c>
      <c r="B944" s="149" t="s">
        <v>1577</v>
      </c>
      <c r="C944" s="149" t="s">
        <v>1578</v>
      </c>
      <c r="D944" s="148" t="s">
        <v>66</v>
      </c>
      <c r="E944" s="148">
        <v>5</v>
      </c>
      <c r="F944" s="148" t="s">
        <v>201</v>
      </c>
      <c r="G944" s="148">
        <v>8</v>
      </c>
      <c r="H944" s="148">
        <v>15</v>
      </c>
      <c r="I944" s="149" t="s">
        <v>1607</v>
      </c>
      <c r="J944" s="149" t="s">
        <v>1608</v>
      </c>
      <c r="K944" s="149" t="s">
        <v>2994</v>
      </c>
      <c r="L944" s="146" t="s">
        <v>2610</v>
      </c>
      <c r="M944" s="147">
        <v>40550</v>
      </c>
      <c r="N944" s="150"/>
      <c r="O944" s="148" t="s">
        <v>90</v>
      </c>
      <c r="P944" s="151"/>
      <c r="Q944" s="152"/>
      <c r="R944" s="151"/>
      <c r="S944" s="148" t="str">
        <f t="shared" si="99"/>
        <v>AP</v>
      </c>
      <c r="T944" s="148">
        <f t="shared" si="105"/>
      </c>
      <c r="U944" s="148">
        <f t="shared" si="100"/>
      </c>
      <c r="V944" s="148">
        <f t="shared" si="101"/>
      </c>
      <c r="W944" s="148">
        <f t="shared" si="102"/>
      </c>
      <c r="X944" s="148">
        <f t="shared" si="103"/>
      </c>
      <c r="Y944" s="152"/>
      <c r="Z944" s="175">
        <f t="shared" si="104"/>
      </c>
    </row>
    <row r="945" spans="1:26" ht="191.25">
      <c r="A945" s="148">
        <v>944</v>
      </c>
      <c r="B945" s="149" t="s">
        <v>1577</v>
      </c>
      <c r="C945" s="149" t="s">
        <v>1578</v>
      </c>
      <c r="D945" s="148" t="s">
        <v>66</v>
      </c>
      <c r="E945" s="148">
        <v>5</v>
      </c>
      <c r="F945" s="148" t="s">
        <v>91</v>
      </c>
      <c r="G945" s="148">
        <v>8</v>
      </c>
      <c r="H945" s="148">
        <v>4</v>
      </c>
      <c r="I945" s="149" t="s">
        <v>1609</v>
      </c>
      <c r="J945" s="149" t="s">
        <v>1610</v>
      </c>
      <c r="K945" s="149" t="s">
        <v>2993</v>
      </c>
      <c r="L945" s="146" t="s">
        <v>2610</v>
      </c>
      <c r="M945" s="147">
        <v>40550</v>
      </c>
      <c r="N945" s="150"/>
      <c r="O945" s="148" t="s">
        <v>90</v>
      </c>
      <c r="P945" s="151"/>
      <c r="Q945" s="152"/>
      <c r="R945" s="151"/>
      <c r="S945" s="148" t="str">
        <f t="shared" si="99"/>
        <v>AP</v>
      </c>
      <c r="T945" s="148">
        <f t="shared" si="105"/>
      </c>
      <c r="U945" s="148">
        <f t="shared" si="100"/>
      </c>
      <c r="V945" s="148">
        <f t="shared" si="101"/>
      </c>
      <c r="W945" s="148">
        <f t="shared" si="102"/>
      </c>
      <c r="X945" s="148">
        <f t="shared" si="103"/>
      </c>
      <c r="Y945" s="152"/>
      <c r="Z945" s="175">
        <f t="shared" si="104"/>
      </c>
    </row>
    <row r="946" spans="1:26" ht="114.75">
      <c r="A946" s="148">
        <v>945</v>
      </c>
      <c r="B946" s="149" t="s">
        <v>1577</v>
      </c>
      <c r="C946" s="149" t="s">
        <v>1578</v>
      </c>
      <c r="D946" s="148" t="s">
        <v>66</v>
      </c>
      <c r="E946" s="148">
        <v>5</v>
      </c>
      <c r="F946" s="148" t="s">
        <v>201</v>
      </c>
      <c r="G946" s="148">
        <v>8</v>
      </c>
      <c r="H946" s="148">
        <v>31</v>
      </c>
      <c r="I946" s="149" t="s">
        <v>1611</v>
      </c>
      <c r="J946" s="149" t="s">
        <v>1612</v>
      </c>
      <c r="K946" s="164" t="s">
        <v>2680</v>
      </c>
      <c r="L946" s="146" t="s">
        <v>2610</v>
      </c>
      <c r="M946" s="147">
        <v>40491</v>
      </c>
      <c r="N946" s="150"/>
      <c r="O946" s="148" t="s">
        <v>646</v>
      </c>
      <c r="P946" s="151"/>
      <c r="Q946" s="152"/>
      <c r="R946" s="151"/>
      <c r="S946" s="148" t="str">
        <f t="shared" si="99"/>
        <v>AP</v>
      </c>
      <c r="T946" s="148">
        <f t="shared" si="105"/>
      </c>
      <c r="U946" s="148">
        <f t="shared" si="100"/>
      </c>
      <c r="V946" s="148">
        <f t="shared" si="101"/>
      </c>
      <c r="W946" s="148">
        <f t="shared" si="102"/>
      </c>
      <c r="X946" s="148">
        <f t="shared" si="103"/>
      </c>
      <c r="Y946" s="152"/>
      <c r="Z946" s="175">
        <f t="shared" si="104"/>
      </c>
    </row>
    <row r="947" spans="1:27" ht="102">
      <c r="A947" s="148">
        <v>946</v>
      </c>
      <c r="B947" s="149" t="s">
        <v>1577</v>
      </c>
      <c r="C947" s="149" t="s">
        <v>1578</v>
      </c>
      <c r="D947" s="148" t="s">
        <v>65</v>
      </c>
      <c r="E947" s="148">
        <v>5</v>
      </c>
      <c r="F947" s="148" t="s">
        <v>125</v>
      </c>
      <c r="G947" s="148">
        <v>8</v>
      </c>
      <c r="H947" s="148" t="s">
        <v>1613</v>
      </c>
      <c r="I947" s="149" t="s">
        <v>1614</v>
      </c>
      <c r="J947" s="149" t="s">
        <v>1615</v>
      </c>
      <c r="K947" s="112" t="s">
        <v>2819</v>
      </c>
      <c r="L947" s="146" t="s">
        <v>2610</v>
      </c>
      <c r="M947" s="147">
        <v>40493</v>
      </c>
      <c r="N947" s="150" t="s">
        <v>2619</v>
      </c>
      <c r="O947" s="148" t="s">
        <v>646</v>
      </c>
      <c r="P947" s="151" t="s">
        <v>2655</v>
      </c>
      <c r="Q947" s="152"/>
      <c r="R947" s="151"/>
      <c r="S947" s="148">
        <f t="shared" si="99"/>
      </c>
      <c r="T947" s="148" t="str">
        <f t="shared" si="105"/>
        <v>AP</v>
      </c>
      <c r="U947" s="148" t="str">
        <f t="shared" si="100"/>
        <v>MPM</v>
      </c>
      <c r="V947" s="148">
        <f t="shared" si="101"/>
      </c>
      <c r="W947" s="148">
        <f t="shared" si="102"/>
      </c>
      <c r="X947" s="148">
        <f t="shared" si="103"/>
      </c>
      <c r="Y947" s="147">
        <v>40491</v>
      </c>
      <c r="Z947" s="175">
        <f t="shared" si="104"/>
      </c>
      <c r="AA947" s="44" t="s">
        <v>2816</v>
      </c>
    </row>
    <row r="948" spans="1:27" ht="51">
      <c r="A948" s="148">
        <v>947</v>
      </c>
      <c r="B948" s="149" t="s">
        <v>1577</v>
      </c>
      <c r="C948" s="149" t="s">
        <v>1578</v>
      </c>
      <c r="D948" s="148" t="s">
        <v>65</v>
      </c>
      <c r="E948" s="148">
        <v>5</v>
      </c>
      <c r="F948" s="148" t="s">
        <v>125</v>
      </c>
      <c r="G948" s="148">
        <v>8</v>
      </c>
      <c r="H948" s="148" t="s">
        <v>1616</v>
      </c>
      <c r="I948" s="149" t="s">
        <v>1617</v>
      </c>
      <c r="J948" s="149" t="s">
        <v>1618</v>
      </c>
      <c r="K948" s="112" t="s">
        <v>2819</v>
      </c>
      <c r="L948" s="146" t="s">
        <v>2610</v>
      </c>
      <c r="M948" s="147">
        <v>40493</v>
      </c>
      <c r="N948" s="150" t="s">
        <v>2619</v>
      </c>
      <c r="O948" s="148" t="s">
        <v>646</v>
      </c>
      <c r="P948" s="151" t="s">
        <v>2655</v>
      </c>
      <c r="Q948" s="152"/>
      <c r="R948" s="151"/>
      <c r="S948" s="148">
        <f t="shared" si="99"/>
      </c>
      <c r="T948" s="148" t="str">
        <f t="shared" si="105"/>
        <v>AP</v>
      </c>
      <c r="U948" s="148" t="str">
        <f t="shared" si="100"/>
        <v>MPM</v>
      </c>
      <c r="V948" s="148">
        <f t="shared" si="101"/>
      </c>
      <c r="W948" s="148">
        <f t="shared" si="102"/>
      </c>
      <c r="X948" s="148">
        <f t="shared" si="103"/>
      </c>
      <c r="Y948" s="147">
        <v>40491</v>
      </c>
      <c r="Z948" s="175">
        <f t="shared" si="104"/>
      </c>
      <c r="AA948" s="44" t="s">
        <v>2816</v>
      </c>
    </row>
    <row r="949" spans="1:26" ht="38.25">
      <c r="A949" s="148">
        <v>948</v>
      </c>
      <c r="B949" s="149" t="s">
        <v>1577</v>
      </c>
      <c r="C949" s="149" t="s">
        <v>1578</v>
      </c>
      <c r="D949" s="148" t="s">
        <v>66</v>
      </c>
      <c r="E949" s="148">
        <v>5</v>
      </c>
      <c r="F949" s="148" t="s">
        <v>125</v>
      </c>
      <c r="G949" s="148">
        <v>8</v>
      </c>
      <c r="H949" s="148">
        <v>31</v>
      </c>
      <c r="I949" s="149" t="s">
        <v>1619</v>
      </c>
      <c r="J949" s="149" t="s">
        <v>1620</v>
      </c>
      <c r="K949" s="164" t="s">
        <v>2687</v>
      </c>
      <c r="L949" s="146" t="s">
        <v>2610</v>
      </c>
      <c r="M949" s="147">
        <v>40491</v>
      </c>
      <c r="N949" s="150"/>
      <c r="O949" s="148" t="s">
        <v>646</v>
      </c>
      <c r="P949" s="151"/>
      <c r="Q949" s="152"/>
      <c r="R949" s="151"/>
      <c r="S949" s="148" t="str">
        <f t="shared" si="99"/>
        <v>AP</v>
      </c>
      <c r="T949" s="148">
        <f t="shared" si="105"/>
      </c>
      <c r="U949" s="148">
        <f t="shared" si="100"/>
      </c>
      <c r="V949" s="148">
        <f t="shared" si="101"/>
      </c>
      <c r="W949" s="148">
        <f t="shared" si="102"/>
      </c>
      <c r="X949" s="148">
        <f t="shared" si="103"/>
      </c>
      <c r="Y949" s="152"/>
      <c r="Z949" s="175">
        <f t="shared" si="104"/>
      </c>
    </row>
    <row r="950" spans="1:26" ht="51">
      <c r="A950" s="20">
        <v>949</v>
      </c>
      <c r="B950" s="13" t="s">
        <v>1577</v>
      </c>
      <c r="C950" s="13" t="s">
        <v>1578</v>
      </c>
      <c r="D950" s="17" t="s">
        <v>65</v>
      </c>
      <c r="E950" s="17">
        <v>5</v>
      </c>
      <c r="F950" s="17" t="s">
        <v>130</v>
      </c>
      <c r="G950" s="17">
        <v>11</v>
      </c>
      <c r="H950" s="17">
        <v>43</v>
      </c>
      <c r="I950" s="13" t="s">
        <v>1621</v>
      </c>
      <c r="J950" s="13" t="s">
        <v>1618</v>
      </c>
      <c r="K950" s="15"/>
      <c r="L950" s="41" t="s">
        <v>2658</v>
      </c>
      <c r="M950" s="52"/>
      <c r="N950" s="24" t="s">
        <v>2623</v>
      </c>
      <c r="O950" s="17" t="s">
        <v>90</v>
      </c>
      <c r="P950" s="13" t="s">
        <v>2655</v>
      </c>
      <c r="Q950" s="48"/>
      <c r="R950" s="47"/>
      <c r="S950" s="20">
        <f t="shared" si="99"/>
      </c>
      <c r="T950" s="20" t="str">
        <f t="shared" si="105"/>
        <v>wp</v>
      </c>
      <c r="U950" s="20">
        <f t="shared" si="100"/>
      </c>
      <c r="V950" s="20">
        <f t="shared" si="101"/>
      </c>
      <c r="W950" s="20" t="str">
        <f t="shared" si="102"/>
        <v>FCS</v>
      </c>
      <c r="X950" s="20">
        <f t="shared" si="103"/>
      </c>
      <c r="Y950" s="52">
        <v>40491</v>
      </c>
      <c r="Z950" s="174" t="str">
        <f t="shared" si="104"/>
        <v>Aiello</v>
      </c>
    </row>
    <row r="951" spans="1:26" ht="63.75">
      <c r="A951" s="148">
        <v>950</v>
      </c>
      <c r="B951" s="149" t="s">
        <v>1577</v>
      </c>
      <c r="C951" s="149" t="s">
        <v>1578</v>
      </c>
      <c r="D951" s="148" t="s">
        <v>66</v>
      </c>
      <c r="E951" s="148">
        <v>5</v>
      </c>
      <c r="F951" s="148">
        <v>5.5</v>
      </c>
      <c r="G951" s="148">
        <v>12</v>
      </c>
      <c r="H951" s="148">
        <v>1</v>
      </c>
      <c r="I951" s="149" t="s">
        <v>1622</v>
      </c>
      <c r="J951" s="149" t="s">
        <v>1623</v>
      </c>
      <c r="K951" s="164" t="s">
        <v>2887</v>
      </c>
      <c r="L951" s="146" t="s">
        <v>2647</v>
      </c>
      <c r="M951" s="147">
        <v>40500</v>
      </c>
      <c r="N951" s="150"/>
      <c r="O951" s="148" t="s">
        <v>421</v>
      </c>
      <c r="P951" s="151"/>
      <c r="Q951" s="152"/>
      <c r="R951" s="151"/>
      <c r="S951" s="148" t="str">
        <f aca="true" t="shared" si="106" ref="S951:S1014">IF(D951="E",L951,"")</f>
        <v>R</v>
      </c>
      <c r="T951" s="148">
        <f t="shared" si="105"/>
      </c>
      <c r="U951" s="148">
        <f t="shared" si="100"/>
      </c>
      <c r="V951" s="148">
        <f t="shared" si="101"/>
      </c>
      <c r="W951" s="148">
        <f t="shared" si="102"/>
      </c>
      <c r="X951" s="148">
        <f t="shared" si="103"/>
      </c>
      <c r="Y951" s="152"/>
      <c r="Z951" s="175">
        <f t="shared" si="104"/>
      </c>
    </row>
    <row r="952" spans="1:26" ht="63.75">
      <c r="A952" s="148">
        <v>951</v>
      </c>
      <c r="B952" s="149" t="s">
        <v>1577</v>
      </c>
      <c r="C952" s="149" t="s">
        <v>1578</v>
      </c>
      <c r="D952" s="148" t="s">
        <v>65</v>
      </c>
      <c r="E952" s="148">
        <v>6</v>
      </c>
      <c r="F952" s="148" t="s">
        <v>109</v>
      </c>
      <c r="G952" s="148">
        <v>13</v>
      </c>
      <c r="H952" s="148">
        <v>25</v>
      </c>
      <c r="I952" s="149" t="s">
        <v>1624</v>
      </c>
      <c r="J952" s="149" t="s">
        <v>1625</v>
      </c>
      <c r="K952" s="149" t="s">
        <v>2688</v>
      </c>
      <c r="L952" s="146" t="s">
        <v>2610</v>
      </c>
      <c r="M952" s="147">
        <v>40491</v>
      </c>
      <c r="N952" s="94" t="s">
        <v>2626</v>
      </c>
      <c r="O952" s="148" t="s">
        <v>646</v>
      </c>
      <c r="P952" s="151"/>
      <c r="Q952" s="152"/>
      <c r="R952" s="151"/>
      <c r="S952" s="148">
        <f t="shared" si="106"/>
      </c>
      <c r="T952" s="148" t="str">
        <f t="shared" si="105"/>
        <v>AP</v>
      </c>
      <c r="U952" s="148" t="str">
        <f t="shared" si="100"/>
        <v>Easy</v>
      </c>
      <c r="V952" s="148">
        <f t="shared" si="101"/>
      </c>
      <c r="W952" s="148">
        <f t="shared" si="102"/>
      </c>
      <c r="X952" s="148">
        <f t="shared" si="103"/>
      </c>
      <c r="Y952" s="147"/>
      <c r="Z952" s="175">
        <f t="shared" si="104"/>
      </c>
    </row>
    <row r="953" spans="1:26" ht="38.25">
      <c r="A953" s="20">
        <v>952</v>
      </c>
      <c r="B953" s="13" t="s">
        <v>1577</v>
      </c>
      <c r="C953" s="13" t="s">
        <v>1578</v>
      </c>
      <c r="D953" s="17" t="s">
        <v>65</v>
      </c>
      <c r="E953" s="17">
        <v>6</v>
      </c>
      <c r="F953" s="17" t="s">
        <v>109</v>
      </c>
      <c r="G953" s="17">
        <v>13</v>
      </c>
      <c r="H953" s="17">
        <v>29</v>
      </c>
      <c r="I953" s="13" t="s">
        <v>1626</v>
      </c>
      <c r="J953" s="13" t="s">
        <v>1627</v>
      </c>
      <c r="K953" s="15"/>
      <c r="L953" s="41" t="s">
        <v>2658</v>
      </c>
      <c r="M953" s="52"/>
      <c r="N953" s="24" t="s">
        <v>2586</v>
      </c>
      <c r="O953" s="17" t="s">
        <v>646</v>
      </c>
      <c r="P953" s="13" t="s">
        <v>2661</v>
      </c>
      <c r="Q953" s="48"/>
      <c r="R953" s="47"/>
      <c r="S953" s="20">
        <f t="shared" si="106"/>
      </c>
      <c r="T953" s="20" t="str">
        <f t="shared" si="105"/>
        <v>wp</v>
      </c>
      <c r="U953" s="20">
        <f t="shared" si="100"/>
      </c>
      <c r="V953" s="20">
        <f t="shared" si="101"/>
      </c>
      <c r="W953" s="20" t="str">
        <f t="shared" si="102"/>
        <v>Data Rate</v>
      </c>
      <c r="X953" s="20">
        <f t="shared" si="103"/>
      </c>
      <c r="Y953" s="52">
        <v>40492</v>
      </c>
      <c r="Z953" s="174" t="str">
        <f t="shared" si="104"/>
        <v>Wilbur</v>
      </c>
    </row>
    <row r="954" spans="1:26" ht="38.25">
      <c r="A954" s="148">
        <v>953</v>
      </c>
      <c r="B954" s="149" t="s">
        <v>1577</v>
      </c>
      <c r="C954" s="149" t="s">
        <v>1578</v>
      </c>
      <c r="D954" s="148" t="s">
        <v>65</v>
      </c>
      <c r="E954" s="148">
        <v>6</v>
      </c>
      <c r="F954" s="148" t="s">
        <v>109</v>
      </c>
      <c r="G954" s="148">
        <v>13</v>
      </c>
      <c r="H954" s="148">
        <v>25</v>
      </c>
      <c r="I954" s="149" t="s">
        <v>1628</v>
      </c>
      <c r="J954" s="149" t="s">
        <v>1629</v>
      </c>
      <c r="K954" s="149" t="s">
        <v>2688</v>
      </c>
      <c r="L954" s="146" t="s">
        <v>2610</v>
      </c>
      <c r="M954" s="147">
        <v>40491</v>
      </c>
      <c r="N954" s="94" t="s">
        <v>2621</v>
      </c>
      <c r="O954" s="148" t="s">
        <v>646</v>
      </c>
      <c r="P954" s="151"/>
      <c r="Q954" s="152"/>
      <c r="R954" s="151"/>
      <c r="S954" s="148">
        <f t="shared" si="106"/>
      </c>
      <c r="T954" s="148" t="str">
        <f t="shared" si="105"/>
        <v>AP</v>
      </c>
      <c r="U954" s="148" t="str">
        <f t="shared" si="100"/>
        <v>Easy</v>
      </c>
      <c r="V954" s="148">
        <f t="shared" si="101"/>
      </c>
      <c r="W954" s="148">
        <f t="shared" si="102"/>
      </c>
      <c r="X954" s="148">
        <f t="shared" si="103"/>
      </c>
      <c r="Y954" s="147"/>
      <c r="Z954" s="175">
        <f t="shared" si="104"/>
      </c>
    </row>
    <row r="955" spans="1:27" ht="127.5">
      <c r="A955" s="148">
        <v>954</v>
      </c>
      <c r="B955" s="149" t="s">
        <v>1577</v>
      </c>
      <c r="C955" s="149" t="s">
        <v>1578</v>
      </c>
      <c r="D955" s="148" t="s">
        <v>65</v>
      </c>
      <c r="E955" s="148">
        <v>6</v>
      </c>
      <c r="F955" s="148" t="s">
        <v>1630</v>
      </c>
      <c r="G955" s="148">
        <v>13</v>
      </c>
      <c r="H955" s="148">
        <v>11</v>
      </c>
      <c r="I955" s="149" t="s">
        <v>1631</v>
      </c>
      <c r="J955" s="149" t="s">
        <v>1632</v>
      </c>
      <c r="K955" s="112" t="s">
        <v>2819</v>
      </c>
      <c r="L955" s="146" t="s">
        <v>2610</v>
      </c>
      <c r="M955" s="147">
        <v>40493</v>
      </c>
      <c r="N955" s="150" t="s">
        <v>2633</v>
      </c>
      <c r="O955" s="148" t="s">
        <v>90</v>
      </c>
      <c r="P955" s="151" t="s">
        <v>2660</v>
      </c>
      <c r="Q955" s="152"/>
      <c r="R955" s="151"/>
      <c r="S955" s="148">
        <f t="shared" si="106"/>
      </c>
      <c r="T955" s="148" t="str">
        <f t="shared" si="105"/>
        <v>AP</v>
      </c>
      <c r="U955" s="148" t="str">
        <f t="shared" si="100"/>
        <v>MCS</v>
      </c>
      <c r="V955" s="148">
        <f t="shared" si="101"/>
      </c>
      <c r="W955" s="148">
        <f t="shared" si="102"/>
      </c>
      <c r="X955" s="148">
        <f t="shared" si="103"/>
      </c>
      <c r="Y955" s="147">
        <v>40492</v>
      </c>
      <c r="Z955" s="175">
        <f t="shared" si="104"/>
      </c>
      <c r="AA955" s="44" t="s">
        <v>2816</v>
      </c>
    </row>
    <row r="956" spans="1:26" ht="25.5">
      <c r="A956" s="20">
        <v>955</v>
      </c>
      <c r="B956" s="13" t="s">
        <v>1577</v>
      </c>
      <c r="C956" s="13" t="s">
        <v>1578</v>
      </c>
      <c r="D956" s="17" t="s">
        <v>65</v>
      </c>
      <c r="E956" s="17">
        <v>6</v>
      </c>
      <c r="F956" s="17" t="s">
        <v>1630</v>
      </c>
      <c r="G956" s="17">
        <v>13</v>
      </c>
      <c r="H956" s="17" t="s">
        <v>1633</v>
      </c>
      <c r="I956" s="13" t="s">
        <v>1634</v>
      </c>
      <c r="J956" s="13" t="s">
        <v>1635</v>
      </c>
      <c r="K956" s="15"/>
      <c r="L956" s="41" t="s">
        <v>2658</v>
      </c>
      <c r="M956" s="52"/>
      <c r="N956" s="24" t="s">
        <v>2639</v>
      </c>
      <c r="O956" s="17" t="s">
        <v>90</v>
      </c>
      <c r="P956" s="14" t="s">
        <v>2662</v>
      </c>
      <c r="Q956" s="48"/>
      <c r="R956" s="47"/>
      <c r="S956" s="20">
        <f t="shared" si="106"/>
      </c>
      <c r="T956" s="20" t="str">
        <f t="shared" si="105"/>
        <v>wp</v>
      </c>
      <c r="U956" s="20">
        <f t="shared" si="100"/>
      </c>
      <c r="V956" s="20">
        <f t="shared" si="101"/>
      </c>
      <c r="W956" s="20" t="str">
        <f t="shared" si="102"/>
        <v>Frequency Band</v>
      </c>
      <c r="X956" s="20">
        <f t="shared" si="103"/>
      </c>
      <c r="Y956" s="51">
        <v>40492</v>
      </c>
      <c r="Z956" s="174" t="str">
        <f t="shared" si="104"/>
        <v>Lynch</v>
      </c>
    </row>
    <row r="957" spans="1:26" ht="89.25">
      <c r="A957" s="20">
        <v>956</v>
      </c>
      <c r="B957" s="13" t="s">
        <v>1577</v>
      </c>
      <c r="C957" s="13" t="s">
        <v>1578</v>
      </c>
      <c r="D957" s="17" t="s">
        <v>65</v>
      </c>
      <c r="E957" s="17">
        <v>6</v>
      </c>
      <c r="F957" s="17" t="s">
        <v>133</v>
      </c>
      <c r="G957" s="17">
        <v>16</v>
      </c>
      <c r="H957" s="17"/>
      <c r="I957" s="13" t="s">
        <v>1636</v>
      </c>
      <c r="J957" s="13" t="s">
        <v>1637</v>
      </c>
      <c r="K957" s="15"/>
      <c r="L957" s="41" t="s">
        <v>2658</v>
      </c>
      <c r="M957" s="52"/>
      <c r="N957" s="24" t="s">
        <v>2625</v>
      </c>
      <c r="O957" s="17" t="s">
        <v>646</v>
      </c>
      <c r="P957" s="13" t="s">
        <v>2655</v>
      </c>
      <c r="Q957" s="48"/>
      <c r="R957" s="47"/>
      <c r="S957" s="20">
        <f t="shared" si="106"/>
      </c>
      <c r="T957" s="20" t="str">
        <f t="shared" si="105"/>
        <v>wp</v>
      </c>
      <c r="U957" s="20">
        <f t="shared" si="100"/>
      </c>
      <c r="V957" s="20">
        <f t="shared" si="101"/>
      </c>
      <c r="W957" s="20" t="str">
        <f t="shared" si="102"/>
        <v>Channelization</v>
      </c>
      <c r="X957" s="20">
        <f t="shared" si="103"/>
      </c>
      <c r="Y957" s="52">
        <v>40492</v>
      </c>
      <c r="Z957" s="174" t="str">
        <f t="shared" si="104"/>
        <v>Aiello</v>
      </c>
    </row>
    <row r="958" spans="1:26" ht="76.5">
      <c r="A958" s="20">
        <v>957</v>
      </c>
      <c r="B958" s="14" t="s">
        <v>1577</v>
      </c>
      <c r="C958" s="14" t="s">
        <v>1578</v>
      </c>
      <c r="D958" s="20" t="s">
        <v>65</v>
      </c>
      <c r="E958" s="20">
        <v>6</v>
      </c>
      <c r="F958" s="20" t="s">
        <v>133</v>
      </c>
      <c r="G958" s="20">
        <v>16</v>
      </c>
      <c r="H958" s="20" t="s">
        <v>1638</v>
      </c>
      <c r="I958" s="14" t="s">
        <v>1639</v>
      </c>
      <c r="J958" s="14" t="s">
        <v>1640</v>
      </c>
      <c r="L958" s="40" t="s">
        <v>2658</v>
      </c>
      <c r="N958" s="24" t="s">
        <v>2625</v>
      </c>
      <c r="O958" s="20" t="s">
        <v>90</v>
      </c>
      <c r="P958" s="14" t="s">
        <v>2655</v>
      </c>
      <c r="S958" s="20">
        <f t="shared" si="106"/>
      </c>
      <c r="T958" s="20" t="str">
        <f t="shared" si="105"/>
        <v>wp</v>
      </c>
      <c r="U958" s="20">
        <f t="shared" si="100"/>
      </c>
      <c r="V958" s="20">
        <f t="shared" si="101"/>
      </c>
      <c r="W958" s="20" t="str">
        <f t="shared" si="102"/>
        <v>Channelization</v>
      </c>
      <c r="X958" s="20">
        <f t="shared" si="103"/>
      </c>
      <c r="Y958" s="51">
        <v>40492</v>
      </c>
      <c r="Z958" s="174" t="str">
        <f t="shared" si="104"/>
        <v>Aiello</v>
      </c>
    </row>
    <row r="959" spans="1:26" ht="178.5">
      <c r="A959" s="148">
        <v>958</v>
      </c>
      <c r="B959" s="149" t="s">
        <v>1577</v>
      </c>
      <c r="C959" s="149" t="s">
        <v>1578</v>
      </c>
      <c r="D959" s="148" t="s">
        <v>66</v>
      </c>
      <c r="E959" s="148">
        <v>6</v>
      </c>
      <c r="F959" s="148"/>
      <c r="G959" s="148">
        <v>16</v>
      </c>
      <c r="H959" s="148" t="s">
        <v>1641</v>
      </c>
      <c r="I959" s="149" t="s">
        <v>1619</v>
      </c>
      <c r="J959" s="149" t="s">
        <v>1642</v>
      </c>
      <c r="K959" s="164" t="s">
        <v>2903</v>
      </c>
      <c r="L959" s="146" t="s">
        <v>2647</v>
      </c>
      <c r="M959" s="147">
        <v>40504</v>
      </c>
      <c r="N959" s="150"/>
      <c r="O959" s="148" t="s">
        <v>646</v>
      </c>
      <c r="P959" s="151"/>
      <c r="Q959" s="152"/>
      <c r="R959" s="151"/>
      <c r="S959" s="148" t="str">
        <f t="shared" si="106"/>
        <v>R</v>
      </c>
      <c r="T959" s="148">
        <f t="shared" si="105"/>
      </c>
      <c r="U959" s="148">
        <f t="shared" si="100"/>
      </c>
      <c r="V959" s="148">
        <f t="shared" si="101"/>
      </c>
      <c r="W959" s="148">
        <f t="shared" si="102"/>
      </c>
      <c r="X959" s="148">
        <f t="shared" si="103"/>
      </c>
      <c r="Y959" s="152"/>
      <c r="Z959" s="175">
        <f t="shared" si="104"/>
      </c>
    </row>
    <row r="960" spans="1:26" ht="191.25">
      <c r="A960" s="148">
        <v>959</v>
      </c>
      <c r="B960" s="149" t="s">
        <v>1577</v>
      </c>
      <c r="C960" s="149" t="s">
        <v>1578</v>
      </c>
      <c r="D960" s="148" t="s">
        <v>66</v>
      </c>
      <c r="E960" s="148">
        <v>6</v>
      </c>
      <c r="F960" s="148" t="s">
        <v>495</v>
      </c>
      <c r="G960" s="148">
        <v>17</v>
      </c>
      <c r="H960" s="148">
        <v>1</v>
      </c>
      <c r="I960" s="149" t="s">
        <v>1643</v>
      </c>
      <c r="J960" s="149" t="s">
        <v>1644</v>
      </c>
      <c r="K960" s="164" t="s">
        <v>2902</v>
      </c>
      <c r="L960" s="146" t="s">
        <v>2610</v>
      </c>
      <c r="M960" s="147">
        <v>40504</v>
      </c>
      <c r="N960" s="150"/>
      <c r="O960" s="148" t="s">
        <v>421</v>
      </c>
      <c r="P960" s="151"/>
      <c r="Q960" s="152"/>
      <c r="R960" s="151"/>
      <c r="S960" s="148" t="str">
        <f t="shared" si="106"/>
        <v>AP</v>
      </c>
      <c r="T960" s="148">
        <f t="shared" si="105"/>
      </c>
      <c r="U960" s="148">
        <f t="shared" si="100"/>
      </c>
      <c r="V960" s="148">
        <f t="shared" si="101"/>
      </c>
      <c r="W960" s="148">
        <f t="shared" si="102"/>
      </c>
      <c r="X960" s="148">
        <f t="shared" si="103"/>
      </c>
      <c r="Y960" s="152"/>
      <c r="Z960" s="175">
        <f t="shared" si="104"/>
      </c>
    </row>
    <row r="961" spans="1:26" ht="114.75">
      <c r="A961" s="148">
        <v>960</v>
      </c>
      <c r="B961" s="149" t="s">
        <v>1577</v>
      </c>
      <c r="C961" s="149" t="s">
        <v>1578</v>
      </c>
      <c r="D961" s="148" t="s">
        <v>66</v>
      </c>
      <c r="E961" s="148">
        <v>6</v>
      </c>
      <c r="F961" s="148" t="s">
        <v>623</v>
      </c>
      <c r="G961" s="148">
        <v>18</v>
      </c>
      <c r="H961" s="148">
        <v>8</v>
      </c>
      <c r="I961" s="149" t="s">
        <v>1645</v>
      </c>
      <c r="J961" s="149" t="s">
        <v>1646</v>
      </c>
      <c r="K961" s="164" t="s">
        <v>2860</v>
      </c>
      <c r="L961" s="146" t="s">
        <v>2647</v>
      </c>
      <c r="M961" s="147">
        <v>40493</v>
      </c>
      <c r="N961" s="150"/>
      <c r="O961" s="148" t="s">
        <v>421</v>
      </c>
      <c r="P961" s="151"/>
      <c r="Q961" s="152"/>
      <c r="R961" s="151"/>
      <c r="S961" s="148" t="str">
        <f t="shared" si="106"/>
        <v>R</v>
      </c>
      <c r="T961" s="148">
        <f t="shared" si="105"/>
      </c>
      <c r="U961" s="148">
        <f t="shared" si="100"/>
      </c>
      <c r="V961" s="148">
        <f t="shared" si="101"/>
      </c>
      <c r="W961" s="148">
        <f t="shared" si="102"/>
      </c>
      <c r="X961" s="148">
        <f t="shared" si="103"/>
      </c>
      <c r="Y961" s="152"/>
      <c r="Z961" s="175">
        <f t="shared" si="104"/>
      </c>
    </row>
    <row r="962" spans="1:26" ht="25.5">
      <c r="A962" s="20">
        <v>961</v>
      </c>
      <c r="B962" s="14" t="s">
        <v>1577</v>
      </c>
      <c r="C962" s="14" t="s">
        <v>1578</v>
      </c>
      <c r="D962" s="20" t="s">
        <v>66</v>
      </c>
      <c r="E962" s="20">
        <v>6</v>
      </c>
      <c r="F962" s="20" t="s">
        <v>623</v>
      </c>
      <c r="G962" s="20">
        <v>18</v>
      </c>
      <c r="H962" s="20" t="s">
        <v>1647</v>
      </c>
      <c r="I962" s="14" t="s">
        <v>1648</v>
      </c>
      <c r="J962" s="14" t="s">
        <v>1649</v>
      </c>
      <c r="K962" s="21" t="s">
        <v>2963</v>
      </c>
      <c r="N962" s="24"/>
      <c r="O962" s="20" t="s">
        <v>90</v>
      </c>
      <c r="P962" s="44"/>
      <c r="S962" s="20">
        <f t="shared" si="106"/>
        <v>0</v>
      </c>
      <c r="T962" s="20">
        <f t="shared" si="105"/>
      </c>
      <c r="U962" s="20">
        <f aca="true" t="shared" si="107" ref="U962:U1025">IF(OR(T962="A",T962="AP",T962="R",T962="Z"),N962,"")</f>
      </c>
      <c r="V962" s="20">
        <f aca="true" t="shared" si="108" ref="V962:V1025">IF(T962=0,N962,"")</f>
      </c>
      <c r="W962" s="20">
        <f aca="true" t="shared" si="109" ref="W962:W1025">IF(T962="wp",N962,"")</f>
      </c>
      <c r="X962" s="20">
        <f aca="true" t="shared" si="110" ref="X962:X1025">IF(T962="rdy2vote",N962,IF(T962="rdy2vote2",N962,""))</f>
      </c>
      <c r="Y962" s="45"/>
      <c r="Z962" s="174">
        <f aca="true" t="shared" si="111" ref="Z962:Z1025">IF(OR(T962="rdy2vote",T962="wp"),P962,"")</f>
      </c>
    </row>
    <row r="963" spans="1:26" ht="38.25">
      <c r="A963" s="148">
        <v>962</v>
      </c>
      <c r="B963" s="149" t="s">
        <v>1577</v>
      </c>
      <c r="C963" s="149" t="s">
        <v>1578</v>
      </c>
      <c r="D963" s="148" t="s">
        <v>66</v>
      </c>
      <c r="E963" s="148">
        <v>6</v>
      </c>
      <c r="F963" s="148" t="s">
        <v>623</v>
      </c>
      <c r="G963" s="148">
        <v>18</v>
      </c>
      <c r="H963" s="148" t="s">
        <v>1650</v>
      </c>
      <c r="I963" s="149" t="s">
        <v>1651</v>
      </c>
      <c r="J963" s="149" t="s">
        <v>1652</v>
      </c>
      <c r="K963" s="164" t="s">
        <v>2684</v>
      </c>
      <c r="L963" s="146" t="s">
        <v>2649</v>
      </c>
      <c r="M963" s="147">
        <v>40493</v>
      </c>
      <c r="N963" s="150"/>
      <c r="O963" s="148" t="s">
        <v>90</v>
      </c>
      <c r="P963" s="151"/>
      <c r="Q963" s="152"/>
      <c r="R963" s="151"/>
      <c r="S963" s="148" t="str">
        <f t="shared" si="106"/>
        <v>A</v>
      </c>
      <c r="T963" s="148">
        <f t="shared" si="105"/>
      </c>
      <c r="U963" s="148">
        <f t="shared" si="107"/>
      </c>
      <c r="V963" s="148">
        <f t="shared" si="108"/>
      </c>
      <c r="W963" s="148">
        <f t="shared" si="109"/>
      </c>
      <c r="X963" s="148">
        <f t="shared" si="110"/>
      </c>
      <c r="Y963" s="152"/>
      <c r="Z963" s="175">
        <f t="shared" si="111"/>
      </c>
    </row>
    <row r="964" spans="1:26" ht="51">
      <c r="A964" s="148">
        <v>963</v>
      </c>
      <c r="B964" s="149" t="s">
        <v>1577</v>
      </c>
      <c r="C964" s="149" t="s">
        <v>1578</v>
      </c>
      <c r="D964" s="148" t="s">
        <v>65</v>
      </c>
      <c r="E964" s="148">
        <v>6</v>
      </c>
      <c r="F964" s="148" t="s">
        <v>623</v>
      </c>
      <c r="G964" s="148">
        <v>19</v>
      </c>
      <c r="H964" s="148">
        <v>4</v>
      </c>
      <c r="I964" s="149" t="s">
        <v>1653</v>
      </c>
      <c r="J964" s="149" t="s">
        <v>1654</v>
      </c>
      <c r="K964" s="149" t="s">
        <v>2718</v>
      </c>
      <c r="L964" s="146" t="s">
        <v>2647</v>
      </c>
      <c r="M964" s="147">
        <v>40491</v>
      </c>
      <c r="N964" s="148" t="s">
        <v>2621</v>
      </c>
      <c r="O964" s="148" t="s">
        <v>90</v>
      </c>
      <c r="P964" s="151"/>
      <c r="Q964" s="152"/>
      <c r="R964" s="151"/>
      <c r="S964" s="148">
        <f t="shared" si="106"/>
      </c>
      <c r="T964" s="148" t="str">
        <f t="shared" si="105"/>
        <v>R</v>
      </c>
      <c r="U964" s="148" t="str">
        <f t="shared" si="107"/>
        <v>Easy</v>
      </c>
      <c r="V964" s="148">
        <f t="shared" si="108"/>
      </c>
      <c r="W964" s="148">
        <f t="shared" si="109"/>
      </c>
      <c r="X964" s="148">
        <f t="shared" si="110"/>
      </c>
      <c r="Y964" s="147"/>
      <c r="Z964" s="175">
        <f t="shared" si="111"/>
      </c>
    </row>
    <row r="965" spans="1:26" ht="38.25">
      <c r="A965" s="148">
        <v>964</v>
      </c>
      <c r="B965" s="149" t="s">
        <v>1577</v>
      </c>
      <c r="C965" s="149" t="s">
        <v>1578</v>
      </c>
      <c r="D965" s="148" t="s">
        <v>65</v>
      </c>
      <c r="E965" s="148">
        <v>6</v>
      </c>
      <c r="F965" s="148" t="s">
        <v>687</v>
      </c>
      <c r="G965" s="148">
        <v>20</v>
      </c>
      <c r="H965" s="148">
        <v>10</v>
      </c>
      <c r="I965" s="149" t="s">
        <v>1655</v>
      </c>
      <c r="J965" s="149" t="s">
        <v>1656</v>
      </c>
      <c r="K965" s="149" t="s">
        <v>2701</v>
      </c>
      <c r="L965" s="146" t="s">
        <v>2610</v>
      </c>
      <c r="M965" s="147">
        <v>40491</v>
      </c>
      <c r="N965" s="150" t="s">
        <v>2586</v>
      </c>
      <c r="O965" s="148" t="s">
        <v>646</v>
      </c>
      <c r="P965" s="151"/>
      <c r="Q965" s="152"/>
      <c r="R965" s="151"/>
      <c r="S965" s="148">
        <f t="shared" si="106"/>
      </c>
      <c r="T965" s="148" t="str">
        <f t="shared" si="105"/>
        <v>AP</v>
      </c>
      <c r="U965" s="148" t="str">
        <f t="shared" si="107"/>
        <v>Data Rate</v>
      </c>
      <c r="V965" s="148">
        <f t="shared" si="108"/>
      </c>
      <c r="W965" s="148">
        <f t="shared" si="109"/>
      </c>
      <c r="X965" s="148">
        <f t="shared" si="110"/>
      </c>
      <c r="Y965" s="147"/>
      <c r="Z965" s="175">
        <f t="shared" si="111"/>
      </c>
    </row>
    <row r="966" spans="1:26" ht="114.75">
      <c r="A966" s="148">
        <v>965</v>
      </c>
      <c r="B966" s="149" t="s">
        <v>1577</v>
      </c>
      <c r="C966" s="149" t="s">
        <v>1578</v>
      </c>
      <c r="D966" s="148" t="s">
        <v>66</v>
      </c>
      <c r="E966" s="148">
        <v>6</v>
      </c>
      <c r="F966" s="148" t="s">
        <v>687</v>
      </c>
      <c r="G966" s="148">
        <v>22</v>
      </c>
      <c r="H966" s="148">
        <v>40</v>
      </c>
      <c r="I966" s="149" t="s">
        <v>1657</v>
      </c>
      <c r="J966" s="149"/>
      <c r="K966" s="164" t="s">
        <v>2906</v>
      </c>
      <c r="L966" s="146" t="s">
        <v>2610</v>
      </c>
      <c r="M966" s="147">
        <v>40504</v>
      </c>
      <c r="N966" s="150"/>
      <c r="O966" s="148" t="s">
        <v>421</v>
      </c>
      <c r="P966" s="151"/>
      <c r="Q966" s="152"/>
      <c r="R966" s="151"/>
      <c r="S966" s="148" t="str">
        <f t="shared" si="106"/>
        <v>AP</v>
      </c>
      <c r="T966" s="148">
        <f t="shared" si="105"/>
      </c>
      <c r="U966" s="148">
        <f t="shared" si="107"/>
      </c>
      <c r="V966" s="148">
        <f t="shared" si="108"/>
      </c>
      <c r="W966" s="148">
        <f t="shared" si="109"/>
      </c>
      <c r="X966" s="148">
        <f t="shared" si="110"/>
      </c>
      <c r="Y966" s="152"/>
      <c r="Z966" s="175">
        <f t="shared" si="111"/>
      </c>
    </row>
    <row r="967" spans="1:26" ht="114.75">
      <c r="A967" s="20">
        <v>966</v>
      </c>
      <c r="B967" s="14" t="s">
        <v>1577</v>
      </c>
      <c r="C967" s="14" t="s">
        <v>1578</v>
      </c>
      <c r="D967" s="20" t="s">
        <v>66</v>
      </c>
      <c r="E967" s="20">
        <v>6</v>
      </c>
      <c r="F967" s="20" t="s">
        <v>623</v>
      </c>
      <c r="G967" s="20" t="s">
        <v>1658</v>
      </c>
      <c r="I967" s="14" t="s">
        <v>1659</v>
      </c>
      <c r="J967" s="14" t="s">
        <v>1660</v>
      </c>
      <c r="N967" s="24"/>
      <c r="O967" s="20" t="s">
        <v>90</v>
      </c>
      <c r="P967" s="44"/>
      <c r="S967" s="20">
        <f t="shared" si="106"/>
        <v>0</v>
      </c>
      <c r="T967" s="20">
        <f t="shared" si="105"/>
      </c>
      <c r="U967" s="20">
        <f t="shared" si="107"/>
      </c>
      <c r="V967" s="20">
        <f t="shared" si="108"/>
      </c>
      <c r="W967" s="20">
        <f t="shared" si="109"/>
      </c>
      <c r="X967" s="20">
        <f t="shared" si="110"/>
      </c>
      <c r="Y967" s="45"/>
      <c r="Z967" s="174">
        <f t="shared" si="111"/>
      </c>
    </row>
    <row r="968" spans="1:26" ht="25.5">
      <c r="A968" s="20">
        <v>967</v>
      </c>
      <c r="B968" s="13" t="s">
        <v>1577</v>
      </c>
      <c r="C968" s="13" t="s">
        <v>1578</v>
      </c>
      <c r="D968" s="17" t="s">
        <v>65</v>
      </c>
      <c r="E968" s="17">
        <v>6</v>
      </c>
      <c r="F968" s="17" t="s">
        <v>687</v>
      </c>
      <c r="G968" s="17">
        <v>29</v>
      </c>
      <c r="H968" s="17">
        <v>53</v>
      </c>
      <c r="I968" s="13" t="s">
        <v>1661</v>
      </c>
      <c r="J968" s="13" t="s">
        <v>1662</v>
      </c>
      <c r="K968" s="13" t="s">
        <v>3038</v>
      </c>
      <c r="L968" s="40" t="s">
        <v>2610</v>
      </c>
      <c r="M968" s="51">
        <v>40561</v>
      </c>
      <c r="N968" s="22" t="s">
        <v>2621</v>
      </c>
      <c r="O968" s="17" t="s">
        <v>646</v>
      </c>
      <c r="P968" s="47"/>
      <c r="Q968" s="48"/>
      <c r="R968" s="47"/>
      <c r="S968" s="20">
        <f t="shared" si="106"/>
      </c>
      <c r="T968" s="20" t="str">
        <f t="shared" si="105"/>
        <v>AP</v>
      </c>
      <c r="U968" s="20" t="str">
        <f t="shared" si="107"/>
        <v>Easy</v>
      </c>
      <c r="V968" s="20">
        <f t="shared" si="108"/>
      </c>
      <c r="W968" s="20">
        <f t="shared" si="109"/>
      </c>
      <c r="X968" s="20">
        <f t="shared" si="110"/>
      </c>
      <c r="Y968" s="52"/>
      <c r="Z968" s="174">
        <f t="shared" si="111"/>
      </c>
    </row>
    <row r="969" spans="1:26" ht="25.5">
      <c r="A969" s="20">
        <v>968</v>
      </c>
      <c r="B969" s="13" t="s">
        <v>1577</v>
      </c>
      <c r="C969" s="13" t="s">
        <v>1578</v>
      </c>
      <c r="D969" s="17" t="s">
        <v>65</v>
      </c>
      <c r="E969" s="17">
        <v>6</v>
      </c>
      <c r="F969" s="17" t="s">
        <v>687</v>
      </c>
      <c r="G969" s="17">
        <v>29</v>
      </c>
      <c r="H969" s="17">
        <v>54</v>
      </c>
      <c r="I969" s="13" t="s">
        <v>1663</v>
      </c>
      <c r="J969" s="13" t="s">
        <v>1662</v>
      </c>
      <c r="K969" s="13" t="s">
        <v>3038</v>
      </c>
      <c r="L969" s="40" t="s">
        <v>2610</v>
      </c>
      <c r="M969" s="51">
        <v>40561</v>
      </c>
      <c r="N969" s="22" t="s">
        <v>2621</v>
      </c>
      <c r="O969" s="17" t="s">
        <v>646</v>
      </c>
      <c r="P969" s="47"/>
      <c r="Q969" s="48"/>
      <c r="R969" s="47"/>
      <c r="S969" s="20">
        <f t="shared" si="106"/>
      </c>
      <c r="T969" s="20" t="str">
        <f t="shared" si="105"/>
        <v>AP</v>
      </c>
      <c r="U969" s="20" t="str">
        <f t="shared" si="107"/>
        <v>Easy</v>
      </c>
      <c r="V969" s="20">
        <f t="shared" si="108"/>
      </c>
      <c r="W969" s="20">
        <f t="shared" si="109"/>
      </c>
      <c r="X969" s="20">
        <f t="shared" si="110"/>
      </c>
      <c r="Y969" s="52"/>
      <c r="Z969" s="174">
        <f t="shared" si="111"/>
      </c>
    </row>
    <row r="970" spans="1:26" ht="114.75">
      <c r="A970" s="148">
        <v>969</v>
      </c>
      <c r="B970" s="149" t="s">
        <v>1577</v>
      </c>
      <c r="C970" s="149" t="s">
        <v>1578</v>
      </c>
      <c r="D970" s="148" t="s">
        <v>66</v>
      </c>
      <c r="E970" s="148">
        <v>6</v>
      </c>
      <c r="F970" s="148" t="s">
        <v>687</v>
      </c>
      <c r="G970" s="148">
        <v>29</v>
      </c>
      <c r="H970" s="148">
        <v>24</v>
      </c>
      <c r="I970" s="149" t="s">
        <v>1664</v>
      </c>
      <c r="J970" s="149"/>
      <c r="K970" s="164" t="s">
        <v>2906</v>
      </c>
      <c r="L970" s="146" t="s">
        <v>2610</v>
      </c>
      <c r="M970" s="147">
        <v>40504</v>
      </c>
      <c r="N970" s="150"/>
      <c r="O970" s="148" t="s">
        <v>421</v>
      </c>
      <c r="P970" s="151"/>
      <c r="Q970" s="152"/>
      <c r="R970" s="151"/>
      <c r="S970" s="148" t="str">
        <f t="shared" si="106"/>
        <v>AP</v>
      </c>
      <c r="T970" s="148">
        <f t="shared" si="105"/>
      </c>
      <c r="U970" s="148">
        <f t="shared" si="107"/>
      </c>
      <c r="V970" s="148">
        <f t="shared" si="108"/>
      </c>
      <c r="W970" s="148">
        <f t="shared" si="109"/>
      </c>
      <c r="X970" s="148">
        <f t="shared" si="110"/>
      </c>
      <c r="Y970" s="152"/>
      <c r="Z970" s="175">
        <f t="shared" si="111"/>
      </c>
    </row>
    <row r="971" spans="1:26" ht="38.25">
      <c r="A971" s="20">
        <v>970</v>
      </c>
      <c r="B971" s="13" t="s">
        <v>1577</v>
      </c>
      <c r="C971" s="13" t="s">
        <v>1578</v>
      </c>
      <c r="D971" s="17" t="s">
        <v>65</v>
      </c>
      <c r="E971" s="17">
        <v>6</v>
      </c>
      <c r="F971" s="17" t="s">
        <v>687</v>
      </c>
      <c r="G971" s="17">
        <v>29</v>
      </c>
      <c r="H971" s="17" t="s">
        <v>1665</v>
      </c>
      <c r="I971" s="13" t="s">
        <v>1666</v>
      </c>
      <c r="J971" s="13" t="s">
        <v>1667</v>
      </c>
      <c r="K971" s="15"/>
      <c r="L971" s="40" t="s">
        <v>2658</v>
      </c>
      <c r="M971" s="52"/>
      <c r="N971" s="22" t="s">
        <v>2590</v>
      </c>
      <c r="O971" s="17" t="s">
        <v>90</v>
      </c>
      <c r="P971" s="14" t="s">
        <v>2663</v>
      </c>
      <c r="Q971" s="48"/>
      <c r="R971" s="47"/>
      <c r="S971" s="20">
        <f t="shared" si="106"/>
      </c>
      <c r="T971" s="20" t="str">
        <f t="shared" si="105"/>
        <v>wp</v>
      </c>
      <c r="U971" s="20">
        <f t="shared" si="107"/>
      </c>
      <c r="V971" s="20">
        <f t="shared" si="108"/>
      </c>
      <c r="W971" s="20" t="str">
        <f t="shared" si="109"/>
        <v>Generic PHY</v>
      </c>
      <c r="X971" s="20">
        <f t="shared" si="110"/>
      </c>
      <c r="Y971" s="52">
        <v>40492</v>
      </c>
      <c r="Z971" s="174" t="str">
        <f t="shared" si="111"/>
        <v>Chang</v>
      </c>
    </row>
    <row r="972" spans="1:28" ht="63.75">
      <c r="A972" s="20">
        <v>971</v>
      </c>
      <c r="B972" s="13" t="s">
        <v>1577</v>
      </c>
      <c r="C972" s="13" t="s">
        <v>1578</v>
      </c>
      <c r="D972" s="17" t="s">
        <v>65</v>
      </c>
      <c r="E972" s="17">
        <v>6</v>
      </c>
      <c r="F972" s="17" t="s">
        <v>207</v>
      </c>
      <c r="G972" s="17">
        <v>30</v>
      </c>
      <c r="H972" s="17" t="s">
        <v>1668</v>
      </c>
      <c r="I972" s="13" t="s">
        <v>1669</v>
      </c>
      <c r="J972" s="13" t="s">
        <v>1670</v>
      </c>
      <c r="K972" s="15"/>
      <c r="L972" s="40" t="s">
        <v>2658</v>
      </c>
      <c r="M972" s="52"/>
      <c r="N972" s="22" t="s">
        <v>2646</v>
      </c>
      <c r="O972" s="17" t="s">
        <v>90</v>
      </c>
      <c r="P972" s="14" t="s">
        <v>2764</v>
      </c>
      <c r="Q972" s="48"/>
      <c r="R972" s="47"/>
      <c r="S972" s="20">
        <f t="shared" si="106"/>
      </c>
      <c r="T972" s="20" t="str">
        <f t="shared" si="105"/>
        <v>wp</v>
      </c>
      <c r="U972" s="20">
        <f t="shared" si="107"/>
      </c>
      <c r="V972" s="20">
        <f t="shared" si="108"/>
      </c>
      <c r="W972" s="20" t="str">
        <f t="shared" si="109"/>
        <v>Radio Spec</v>
      </c>
      <c r="X972" s="20">
        <f t="shared" si="110"/>
      </c>
      <c r="Y972" s="51">
        <v>40493</v>
      </c>
      <c r="Z972" s="174" t="str">
        <f t="shared" si="111"/>
        <v>Seibert/Van Wyk</v>
      </c>
      <c r="AB972" s="20" t="s">
        <v>3150</v>
      </c>
    </row>
    <row r="973" spans="1:28" ht="102.75" customHeight="1">
      <c r="A973" s="20">
        <v>972</v>
      </c>
      <c r="B973" s="13" t="s">
        <v>1577</v>
      </c>
      <c r="C973" s="13" t="s">
        <v>1578</v>
      </c>
      <c r="D973" s="17" t="s">
        <v>65</v>
      </c>
      <c r="E973" s="17">
        <v>6</v>
      </c>
      <c r="F973" s="17" t="s">
        <v>140</v>
      </c>
      <c r="G973" s="17">
        <v>31</v>
      </c>
      <c r="H973" s="17" t="s">
        <v>1671</v>
      </c>
      <c r="I973" s="13" t="s">
        <v>1672</v>
      </c>
      <c r="J973" s="13" t="s">
        <v>1673</v>
      </c>
      <c r="K973" s="15"/>
      <c r="L973" s="41" t="s">
        <v>2658</v>
      </c>
      <c r="M973" s="52"/>
      <c r="N973" s="22" t="s">
        <v>2619</v>
      </c>
      <c r="O973" s="17" t="s">
        <v>90</v>
      </c>
      <c r="P973" s="13" t="s">
        <v>2826</v>
      </c>
      <c r="Q973" s="48"/>
      <c r="R973" s="47"/>
      <c r="S973" s="20">
        <f t="shared" si="106"/>
      </c>
      <c r="T973" s="20" t="str">
        <f t="shared" si="105"/>
        <v>wp</v>
      </c>
      <c r="U973" s="20">
        <f t="shared" si="107"/>
      </c>
      <c r="V973" s="20">
        <f t="shared" si="108"/>
      </c>
      <c r="W973" s="20" t="str">
        <f t="shared" si="109"/>
        <v>MPM</v>
      </c>
      <c r="X973" s="20">
        <f t="shared" si="110"/>
      </c>
      <c r="Y973" s="52"/>
      <c r="Z973" s="174" t="str">
        <f t="shared" si="111"/>
        <v>Sum</v>
      </c>
      <c r="AB973" s="20" t="s">
        <v>3022</v>
      </c>
    </row>
    <row r="974" spans="1:28" ht="63.75">
      <c r="A974" s="20">
        <v>973</v>
      </c>
      <c r="B974" s="13" t="s">
        <v>1577</v>
      </c>
      <c r="C974" s="13" t="s">
        <v>1578</v>
      </c>
      <c r="D974" s="17" t="s">
        <v>65</v>
      </c>
      <c r="E974" s="17">
        <v>5</v>
      </c>
      <c r="F974" s="17" t="s">
        <v>125</v>
      </c>
      <c r="G974" s="17">
        <v>31</v>
      </c>
      <c r="H974" s="17"/>
      <c r="I974" s="13" t="s">
        <v>1674</v>
      </c>
      <c r="J974" s="13" t="s">
        <v>1675</v>
      </c>
      <c r="K974" s="15"/>
      <c r="L974" s="41" t="s">
        <v>2658</v>
      </c>
      <c r="M974" s="52"/>
      <c r="N974" s="22" t="s">
        <v>2619</v>
      </c>
      <c r="O974" s="17" t="s">
        <v>646</v>
      </c>
      <c r="P974" s="13" t="s">
        <v>2659</v>
      </c>
      <c r="Q974" s="48"/>
      <c r="R974" s="47"/>
      <c r="S974" s="20">
        <f t="shared" si="106"/>
      </c>
      <c r="T974" s="20" t="str">
        <f t="shared" si="105"/>
        <v>wp</v>
      </c>
      <c r="U974" s="20">
        <f t="shared" si="107"/>
      </c>
      <c r="V974" s="20">
        <f t="shared" si="108"/>
      </c>
      <c r="W974" s="20" t="str">
        <f t="shared" si="109"/>
        <v>MPM</v>
      </c>
      <c r="X974" s="20">
        <f t="shared" si="110"/>
      </c>
      <c r="Y974" s="52"/>
      <c r="Z974" s="174" t="str">
        <f t="shared" si="111"/>
        <v>Popa/Wilbur</v>
      </c>
      <c r="AB974" s="20" t="s">
        <v>3022</v>
      </c>
    </row>
    <row r="975" spans="1:26" ht="51">
      <c r="A975" s="148">
        <v>974</v>
      </c>
      <c r="B975" s="149" t="s">
        <v>1577</v>
      </c>
      <c r="C975" s="149" t="s">
        <v>1578</v>
      </c>
      <c r="D975" s="148" t="s">
        <v>65</v>
      </c>
      <c r="E975" s="148">
        <v>6</v>
      </c>
      <c r="F975" s="148" t="s">
        <v>727</v>
      </c>
      <c r="G975" s="148">
        <v>36</v>
      </c>
      <c r="H975" s="148">
        <v>46</v>
      </c>
      <c r="I975" s="149" t="s">
        <v>1663</v>
      </c>
      <c r="J975" s="149" t="s">
        <v>1662</v>
      </c>
      <c r="K975" s="149" t="s">
        <v>2707</v>
      </c>
      <c r="L975" s="146" t="s">
        <v>2610</v>
      </c>
      <c r="M975" s="147">
        <v>40491</v>
      </c>
      <c r="N975" s="150" t="s">
        <v>2621</v>
      </c>
      <c r="O975" s="148" t="s">
        <v>646</v>
      </c>
      <c r="P975" s="151"/>
      <c r="Q975" s="152"/>
      <c r="R975" s="151"/>
      <c r="S975" s="148">
        <f t="shared" si="106"/>
      </c>
      <c r="T975" s="148" t="str">
        <f aca="true" t="shared" si="112" ref="T975:T1038">IF(OR(D975="T",D975="G"),L975,"")</f>
        <v>AP</v>
      </c>
      <c r="U975" s="148" t="str">
        <f t="shared" si="107"/>
        <v>Easy</v>
      </c>
      <c r="V975" s="148">
        <f t="shared" si="108"/>
      </c>
      <c r="W975" s="148">
        <f t="shared" si="109"/>
      </c>
      <c r="X975" s="148">
        <f t="shared" si="110"/>
      </c>
      <c r="Y975" s="147"/>
      <c r="Z975" s="175">
        <f t="shared" si="111"/>
      </c>
    </row>
    <row r="976" spans="1:26" ht="38.25">
      <c r="A976" s="148">
        <v>975</v>
      </c>
      <c r="B976" s="149" t="s">
        <v>1577</v>
      </c>
      <c r="C976" s="149" t="s">
        <v>1578</v>
      </c>
      <c r="D976" s="148" t="s">
        <v>66</v>
      </c>
      <c r="E976" s="148">
        <v>6</v>
      </c>
      <c r="F976" s="148" t="s">
        <v>939</v>
      </c>
      <c r="G976" s="148">
        <v>38</v>
      </c>
      <c r="H976" s="148" t="s">
        <v>1676</v>
      </c>
      <c r="I976" s="149" t="s">
        <v>1677</v>
      </c>
      <c r="J976" s="149" t="s">
        <v>1678</v>
      </c>
      <c r="K976" s="164" t="s">
        <v>2908</v>
      </c>
      <c r="L976" s="146" t="s">
        <v>2610</v>
      </c>
      <c r="M976" s="147">
        <v>40504</v>
      </c>
      <c r="N976" s="150"/>
      <c r="O976" s="148" t="s">
        <v>90</v>
      </c>
      <c r="P976" s="151"/>
      <c r="Q976" s="152"/>
      <c r="R976" s="151"/>
      <c r="S976" s="148" t="str">
        <f t="shared" si="106"/>
        <v>AP</v>
      </c>
      <c r="T976" s="148">
        <f t="shared" si="112"/>
      </c>
      <c r="U976" s="148">
        <f t="shared" si="107"/>
      </c>
      <c r="V976" s="148">
        <f t="shared" si="108"/>
      </c>
      <c r="W976" s="148">
        <f t="shared" si="109"/>
      </c>
      <c r="X976" s="148">
        <f t="shared" si="110"/>
      </c>
      <c r="Y976" s="152"/>
      <c r="Z976" s="175">
        <f t="shared" si="111"/>
      </c>
    </row>
    <row r="977" spans="1:26" ht="51">
      <c r="A977" s="148">
        <v>976</v>
      </c>
      <c r="B977" s="149" t="s">
        <v>1577</v>
      </c>
      <c r="C977" s="149" t="s">
        <v>1578</v>
      </c>
      <c r="D977" s="148" t="s">
        <v>66</v>
      </c>
      <c r="E977" s="148">
        <v>6</v>
      </c>
      <c r="F977" s="148" t="s">
        <v>939</v>
      </c>
      <c r="G977" s="148">
        <v>38</v>
      </c>
      <c r="H977" s="148">
        <v>43</v>
      </c>
      <c r="I977" s="149" t="s">
        <v>1679</v>
      </c>
      <c r="J977" s="149" t="s">
        <v>1680</v>
      </c>
      <c r="K977" s="164" t="s">
        <v>2921</v>
      </c>
      <c r="L977" s="146" t="s">
        <v>2610</v>
      </c>
      <c r="M977" s="147">
        <v>40519</v>
      </c>
      <c r="N977" s="150"/>
      <c r="O977" s="148" t="s">
        <v>421</v>
      </c>
      <c r="P977" s="151"/>
      <c r="Q977" s="152"/>
      <c r="R977" s="151"/>
      <c r="S977" s="148" t="str">
        <f t="shared" si="106"/>
        <v>AP</v>
      </c>
      <c r="T977" s="148">
        <f t="shared" si="112"/>
      </c>
      <c r="U977" s="148">
        <f t="shared" si="107"/>
      </c>
      <c r="V977" s="148">
        <f t="shared" si="108"/>
      </c>
      <c r="W977" s="148">
        <f t="shared" si="109"/>
      </c>
      <c r="X977" s="148">
        <f t="shared" si="110"/>
      </c>
      <c r="Y977" s="152"/>
      <c r="Z977" s="175">
        <f t="shared" si="111"/>
      </c>
    </row>
    <row r="978" spans="1:26" ht="25.5">
      <c r="A978" s="20">
        <v>977</v>
      </c>
      <c r="B978" s="14" t="s">
        <v>1577</v>
      </c>
      <c r="C978" s="14" t="s">
        <v>1578</v>
      </c>
      <c r="D978" s="20" t="s">
        <v>66</v>
      </c>
      <c r="E978" s="20">
        <v>6</v>
      </c>
      <c r="F978" s="20" t="s">
        <v>628</v>
      </c>
      <c r="G978" s="20">
        <v>39</v>
      </c>
      <c r="H978" s="20" t="s">
        <v>1681</v>
      </c>
      <c r="I978" s="14" t="s">
        <v>1682</v>
      </c>
      <c r="J978" s="14" t="s">
        <v>1683</v>
      </c>
      <c r="K978" s="21" t="s">
        <v>2964</v>
      </c>
      <c r="N978" s="24"/>
      <c r="O978" s="20" t="s">
        <v>90</v>
      </c>
      <c r="P978" s="44"/>
      <c r="S978" s="20">
        <f t="shared" si="106"/>
        <v>0</v>
      </c>
      <c r="T978" s="20">
        <f t="shared" si="112"/>
      </c>
      <c r="U978" s="20">
        <f t="shared" si="107"/>
      </c>
      <c r="V978" s="20">
        <f t="shared" si="108"/>
      </c>
      <c r="W978" s="20">
        <f t="shared" si="109"/>
      </c>
      <c r="X978" s="20">
        <f t="shared" si="110"/>
      </c>
      <c r="Y978" s="45"/>
      <c r="Z978" s="174">
        <f t="shared" si="111"/>
      </c>
    </row>
    <row r="979" spans="1:26" ht="25.5">
      <c r="A979" s="20">
        <v>978</v>
      </c>
      <c r="B979" s="14" t="s">
        <v>1577</v>
      </c>
      <c r="C979" s="14" t="s">
        <v>1578</v>
      </c>
      <c r="D979" s="20" t="s">
        <v>66</v>
      </c>
      <c r="E979" s="20">
        <v>6</v>
      </c>
      <c r="F979" s="20" t="s">
        <v>104</v>
      </c>
      <c r="G979" s="20">
        <v>40</v>
      </c>
      <c r="H979" s="20" t="s">
        <v>1684</v>
      </c>
      <c r="I979" s="14" t="s">
        <v>1685</v>
      </c>
      <c r="J979" s="14" t="s">
        <v>1683</v>
      </c>
      <c r="K979" s="21" t="s">
        <v>2971</v>
      </c>
      <c r="N979" s="24"/>
      <c r="O979" s="20" t="s">
        <v>90</v>
      </c>
      <c r="P979" s="44"/>
      <c r="S979" s="20">
        <f t="shared" si="106"/>
        <v>0</v>
      </c>
      <c r="T979" s="20">
        <f t="shared" si="112"/>
      </c>
      <c r="U979" s="20">
        <f t="shared" si="107"/>
      </c>
      <c r="V979" s="20">
        <f t="shared" si="108"/>
      </c>
      <c r="W979" s="20">
        <f t="shared" si="109"/>
      </c>
      <c r="X979" s="20">
        <f t="shared" si="110"/>
      </c>
      <c r="Y979" s="45"/>
      <c r="Z979" s="174">
        <f t="shared" si="111"/>
      </c>
    </row>
    <row r="980" spans="1:26" ht="38.25">
      <c r="A980" s="148">
        <v>979</v>
      </c>
      <c r="B980" s="149" t="s">
        <v>1577</v>
      </c>
      <c r="C980" s="149" t="s">
        <v>1578</v>
      </c>
      <c r="D980" s="148" t="s">
        <v>66</v>
      </c>
      <c r="E980" s="148">
        <v>6</v>
      </c>
      <c r="F980" s="148">
        <v>6.3</v>
      </c>
      <c r="G980" s="148">
        <v>40</v>
      </c>
      <c r="H980" s="148">
        <v>33</v>
      </c>
      <c r="I980" s="149" t="s">
        <v>1686</v>
      </c>
      <c r="J980" s="149" t="s">
        <v>1687</v>
      </c>
      <c r="K980" s="164" t="s">
        <v>2968</v>
      </c>
      <c r="L980" s="146" t="s">
        <v>2610</v>
      </c>
      <c r="M980" s="147">
        <v>40548</v>
      </c>
      <c r="N980" s="150"/>
      <c r="O980" s="148" t="s">
        <v>90</v>
      </c>
      <c r="P980" s="151"/>
      <c r="Q980" s="152"/>
      <c r="R980" s="151"/>
      <c r="S980" s="148" t="str">
        <f t="shared" si="106"/>
        <v>AP</v>
      </c>
      <c r="T980" s="148">
        <f t="shared" si="112"/>
      </c>
      <c r="U980" s="148">
        <f t="shared" si="107"/>
      </c>
      <c r="V980" s="148">
        <f t="shared" si="108"/>
      </c>
      <c r="W980" s="148">
        <f t="shared" si="109"/>
      </c>
      <c r="X980" s="148">
        <f t="shared" si="110"/>
      </c>
      <c r="Y980" s="152"/>
      <c r="Z980" s="175">
        <f t="shared" si="111"/>
      </c>
    </row>
    <row r="981" spans="1:26" ht="50.25" customHeight="1">
      <c r="A981" s="148">
        <v>980</v>
      </c>
      <c r="B981" s="149" t="s">
        <v>1577</v>
      </c>
      <c r="C981" s="149" t="s">
        <v>1578</v>
      </c>
      <c r="D981" s="148" t="s">
        <v>66</v>
      </c>
      <c r="E981" s="148">
        <v>6</v>
      </c>
      <c r="F981" s="148">
        <v>6.3</v>
      </c>
      <c r="G981" s="148">
        <v>40</v>
      </c>
      <c r="H981" s="148">
        <v>47</v>
      </c>
      <c r="I981" s="149" t="s">
        <v>1688</v>
      </c>
      <c r="J981" s="149" t="s">
        <v>1689</v>
      </c>
      <c r="K981" s="164" t="s">
        <v>2970</v>
      </c>
      <c r="L981" s="146" t="s">
        <v>2610</v>
      </c>
      <c r="M981" s="147">
        <v>40548</v>
      </c>
      <c r="N981" s="150"/>
      <c r="O981" s="148" t="s">
        <v>90</v>
      </c>
      <c r="P981" s="151"/>
      <c r="Q981" s="152"/>
      <c r="R981" s="151"/>
      <c r="S981" s="148" t="str">
        <f t="shared" si="106"/>
        <v>AP</v>
      </c>
      <c r="T981" s="148">
        <f t="shared" si="112"/>
      </c>
      <c r="U981" s="148">
        <f t="shared" si="107"/>
      </c>
      <c r="V981" s="148">
        <f t="shared" si="108"/>
      </c>
      <c r="W981" s="148">
        <f t="shared" si="109"/>
      </c>
      <c r="X981" s="148">
        <f t="shared" si="110"/>
      </c>
      <c r="Y981" s="152"/>
      <c r="Z981" s="175">
        <f t="shared" si="111"/>
      </c>
    </row>
    <row r="982" spans="1:27" ht="76.5">
      <c r="A982" s="20">
        <v>981</v>
      </c>
      <c r="B982" s="14" t="s">
        <v>1577</v>
      </c>
      <c r="C982" s="14" t="s">
        <v>1578</v>
      </c>
      <c r="D982" s="20" t="s">
        <v>66</v>
      </c>
      <c r="E982" s="20">
        <v>6</v>
      </c>
      <c r="F982" s="20" t="s">
        <v>104</v>
      </c>
      <c r="G982" s="20">
        <v>41</v>
      </c>
      <c r="H982" s="20" t="s">
        <v>1690</v>
      </c>
      <c r="I982" s="14" t="s">
        <v>1691</v>
      </c>
      <c r="J982" s="14" t="s">
        <v>1683</v>
      </c>
      <c r="K982" s="14" t="s">
        <v>2844</v>
      </c>
      <c r="L982" s="40" t="s">
        <v>2658</v>
      </c>
      <c r="N982" s="24"/>
      <c r="O982" s="20" t="s">
        <v>90</v>
      </c>
      <c r="P982" s="44"/>
      <c r="S982" s="20" t="str">
        <f t="shared" si="106"/>
        <v>wp</v>
      </c>
      <c r="T982" s="20">
        <f t="shared" si="112"/>
      </c>
      <c r="U982" s="20">
        <f t="shared" si="107"/>
      </c>
      <c r="V982" s="20">
        <f t="shared" si="108"/>
      </c>
      <c r="W982" s="20">
        <f t="shared" si="109"/>
      </c>
      <c r="X982" s="20">
        <f t="shared" si="110"/>
      </c>
      <c r="Y982" s="45"/>
      <c r="Z982" s="174">
        <f t="shared" si="111"/>
      </c>
      <c r="AA982" s="44" t="s">
        <v>2828</v>
      </c>
    </row>
    <row r="983" spans="1:26" ht="38.25">
      <c r="A983" s="20">
        <v>982</v>
      </c>
      <c r="B983" s="13" t="s">
        <v>1577</v>
      </c>
      <c r="C983" s="13" t="s">
        <v>1578</v>
      </c>
      <c r="D983" s="20" t="s">
        <v>65</v>
      </c>
      <c r="E983" s="17">
        <v>6</v>
      </c>
      <c r="F983" s="17" t="s">
        <v>228</v>
      </c>
      <c r="G983" s="17">
        <v>51</v>
      </c>
      <c r="H983" s="17">
        <v>54</v>
      </c>
      <c r="I983" s="13" t="s">
        <v>1663</v>
      </c>
      <c r="J983" s="13" t="s">
        <v>1662</v>
      </c>
      <c r="K983" s="13" t="s">
        <v>3049</v>
      </c>
      <c r="L983" s="41" t="s">
        <v>2647</v>
      </c>
      <c r="M983" s="51">
        <v>40561</v>
      </c>
      <c r="N983" s="24" t="s">
        <v>2621</v>
      </c>
      <c r="O983" s="17" t="s">
        <v>646</v>
      </c>
      <c r="P983" s="47"/>
      <c r="Q983" s="48"/>
      <c r="R983" s="47"/>
      <c r="S983" s="20">
        <f t="shared" si="106"/>
      </c>
      <c r="T983" s="20" t="str">
        <f t="shared" si="112"/>
        <v>R</v>
      </c>
      <c r="U983" s="20" t="str">
        <f t="shared" si="107"/>
        <v>Easy</v>
      </c>
      <c r="V983" s="20">
        <f t="shared" si="108"/>
      </c>
      <c r="W983" s="20">
        <f t="shared" si="109"/>
      </c>
      <c r="X983" s="20">
        <f t="shared" si="110"/>
      </c>
      <c r="Y983" s="52"/>
      <c r="Z983" s="174">
        <f t="shared" si="111"/>
      </c>
    </row>
    <row r="984" spans="1:26" ht="280.5">
      <c r="A984" s="20">
        <v>983</v>
      </c>
      <c r="B984" s="14" t="s">
        <v>1577</v>
      </c>
      <c r="C984" s="14" t="s">
        <v>1578</v>
      </c>
      <c r="D984" s="20" t="s">
        <v>66</v>
      </c>
      <c r="E984" s="20">
        <v>6</v>
      </c>
      <c r="F984" s="20" t="s">
        <v>754</v>
      </c>
      <c r="G984" s="20">
        <v>51</v>
      </c>
      <c r="H984" s="20" t="s">
        <v>1692</v>
      </c>
      <c r="I984" s="14" t="s">
        <v>1693</v>
      </c>
      <c r="J984" s="14" t="s">
        <v>1694</v>
      </c>
      <c r="K984" s="21" t="s">
        <v>2974</v>
      </c>
      <c r="N984" s="24"/>
      <c r="O984" s="20" t="s">
        <v>90</v>
      </c>
      <c r="P984" s="44"/>
      <c r="S984" s="20">
        <f t="shared" si="106"/>
        <v>0</v>
      </c>
      <c r="T984" s="20">
        <f t="shared" si="112"/>
      </c>
      <c r="U984" s="20">
        <f t="shared" si="107"/>
      </c>
      <c r="V984" s="20">
        <f t="shared" si="108"/>
      </c>
      <c r="W984" s="20">
        <f t="shared" si="109"/>
      </c>
      <c r="X984" s="20">
        <f t="shared" si="110"/>
      </c>
      <c r="Y984" s="45"/>
      <c r="Z984" s="174">
        <f t="shared" si="111"/>
      </c>
    </row>
    <row r="985" spans="1:26" ht="25.5">
      <c r="A985" s="148">
        <v>984</v>
      </c>
      <c r="B985" s="149" t="s">
        <v>1577</v>
      </c>
      <c r="C985" s="149" t="s">
        <v>1578</v>
      </c>
      <c r="D985" s="148" t="s">
        <v>66</v>
      </c>
      <c r="E985" s="148">
        <v>6</v>
      </c>
      <c r="F985" s="148" t="s">
        <v>228</v>
      </c>
      <c r="G985" s="148">
        <v>53</v>
      </c>
      <c r="H985" s="148" t="s">
        <v>1695</v>
      </c>
      <c r="I985" s="149" t="s">
        <v>1696</v>
      </c>
      <c r="J985" s="149" t="s">
        <v>1697</v>
      </c>
      <c r="K985" s="164" t="s">
        <v>2982</v>
      </c>
      <c r="L985" s="146" t="s">
        <v>2610</v>
      </c>
      <c r="M985" s="147">
        <v>40549</v>
      </c>
      <c r="N985" s="150"/>
      <c r="O985" s="148" t="s">
        <v>90</v>
      </c>
      <c r="P985" s="151"/>
      <c r="Q985" s="152"/>
      <c r="R985" s="151"/>
      <c r="S985" s="148" t="str">
        <f t="shared" si="106"/>
        <v>AP</v>
      </c>
      <c r="T985" s="148">
        <f t="shared" si="112"/>
      </c>
      <c r="U985" s="148">
        <f t="shared" si="107"/>
      </c>
      <c r="V985" s="148">
        <f t="shared" si="108"/>
      </c>
      <c r="W985" s="148">
        <f t="shared" si="109"/>
      </c>
      <c r="X985" s="148">
        <f t="shared" si="110"/>
      </c>
      <c r="Y985" s="152"/>
      <c r="Z985" s="175">
        <f t="shared" si="111"/>
      </c>
    </row>
    <row r="986" spans="1:26" ht="38.25">
      <c r="A986" s="148">
        <v>985</v>
      </c>
      <c r="B986" s="149" t="s">
        <v>1577</v>
      </c>
      <c r="C986" s="149" t="s">
        <v>1578</v>
      </c>
      <c r="D986" s="148" t="s">
        <v>66</v>
      </c>
      <c r="E986" s="148">
        <v>6</v>
      </c>
      <c r="F986" s="148" t="s">
        <v>228</v>
      </c>
      <c r="G986" s="148">
        <v>53</v>
      </c>
      <c r="H986" s="148" t="s">
        <v>1698</v>
      </c>
      <c r="I986" s="149" t="s">
        <v>1699</v>
      </c>
      <c r="J986" s="149" t="s">
        <v>1700</v>
      </c>
      <c r="K986" s="164" t="s">
        <v>2684</v>
      </c>
      <c r="L986" s="146" t="s">
        <v>2649</v>
      </c>
      <c r="M986" s="147">
        <v>40528</v>
      </c>
      <c r="N986" s="150"/>
      <c r="O986" s="148" t="s">
        <v>421</v>
      </c>
      <c r="P986" s="151"/>
      <c r="Q986" s="152"/>
      <c r="R986" s="151"/>
      <c r="S986" s="148" t="str">
        <f t="shared" si="106"/>
        <v>A</v>
      </c>
      <c r="T986" s="148">
        <f t="shared" si="112"/>
      </c>
      <c r="U986" s="148">
        <f t="shared" si="107"/>
      </c>
      <c r="V986" s="148">
        <f t="shared" si="108"/>
      </c>
      <c r="W986" s="148">
        <f t="shared" si="109"/>
      </c>
      <c r="X986" s="148">
        <f t="shared" si="110"/>
      </c>
      <c r="Y986" s="152"/>
      <c r="Z986" s="175">
        <f t="shared" si="111"/>
      </c>
    </row>
    <row r="987" spans="1:26" ht="102">
      <c r="A987" s="148">
        <v>986</v>
      </c>
      <c r="B987" s="149" t="s">
        <v>1577</v>
      </c>
      <c r="C987" s="149" t="s">
        <v>1578</v>
      </c>
      <c r="D987" s="148" t="s">
        <v>66</v>
      </c>
      <c r="E987" s="148">
        <v>6</v>
      </c>
      <c r="F987" s="148" t="s">
        <v>754</v>
      </c>
      <c r="G987" s="148">
        <v>55</v>
      </c>
      <c r="H987" s="148">
        <v>41</v>
      </c>
      <c r="I987" s="149" t="s">
        <v>1701</v>
      </c>
      <c r="J987" s="149" t="s">
        <v>1702</v>
      </c>
      <c r="K987" s="164" t="s">
        <v>2937</v>
      </c>
      <c r="L987" s="146" t="s">
        <v>2647</v>
      </c>
      <c r="M987" s="147">
        <v>40528</v>
      </c>
      <c r="N987" s="150"/>
      <c r="O987" s="148" t="s">
        <v>421</v>
      </c>
      <c r="P987" s="151"/>
      <c r="Q987" s="152"/>
      <c r="R987" s="151"/>
      <c r="S987" s="148" t="str">
        <f t="shared" si="106"/>
        <v>R</v>
      </c>
      <c r="T987" s="148">
        <f t="shared" si="112"/>
      </c>
      <c r="U987" s="148">
        <f t="shared" si="107"/>
      </c>
      <c r="V987" s="148">
        <f t="shared" si="108"/>
      </c>
      <c r="W987" s="148">
        <f t="shared" si="109"/>
      </c>
      <c r="X987" s="148">
        <f t="shared" si="110"/>
      </c>
      <c r="Y987" s="152"/>
      <c r="Z987" s="175">
        <f t="shared" si="111"/>
      </c>
    </row>
    <row r="988" spans="1:26" ht="127.5">
      <c r="A988" s="20">
        <v>987</v>
      </c>
      <c r="B988" s="13" t="s">
        <v>1577</v>
      </c>
      <c r="C988" s="13" t="s">
        <v>1578</v>
      </c>
      <c r="D988" s="17" t="s">
        <v>65</v>
      </c>
      <c r="E988" s="17">
        <v>6</v>
      </c>
      <c r="F988" s="17" t="s">
        <v>228</v>
      </c>
      <c r="G988" s="17">
        <v>56</v>
      </c>
      <c r="H988" s="17">
        <v>34</v>
      </c>
      <c r="I988" s="13" t="s">
        <v>1703</v>
      </c>
      <c r="J988" s="13" t="s">
        <v>1704</v>
      </c>
      <c r="K988" s="13" t="s">
        <v>3100</v>
      </c>
      <c r="L988" s="41" t="s">
        <v>2610</v>
      </c>
      <c r="M988" s="52">
        <v>40561</v>
      </c>
      <c r="N988" s="24" t="s">
        <v>2589</v>
      </c>
      <c r="O988" s="17" t="s">
        <v>90</v>
      </c>
      <c r="P988" s="13" t="s">
        <v>2663</v>
      </c>
      <c r="Q988" s="48"/>
      <c r="R988" s="47"/>
      <c r="S988" s="20">
        <f t="shared" si="106"/>
      </c>
      <c r="T988" s="20" t="str">
        <f t="shared" si="112"/>
        <v>AP</v>
      </c>
      <c r="U988" s="20" t="str">
        <f t="shared" si="107"/>
        <v>FSK</v>
      </c>
      <c r="V988" s="20">
        <f t="shared" si="108"/>
      </c>
      <c r="W988" s="20">
        <f t="shared" si="109"/>
      </c>
      <c r="X988" s="20">
        <f t="shared" si="110"/>
      </c>
      <c r="Y988" s="52"/>
      <c r="Z988" s="174">
        <f t="shared" si="111"/>
      </c>
    </row>
    <row r="989" spans="1:26" ht="39.75" customHeight="1">
      <c r="A989" s="20">
        <v>988</v>
      </c>
      <c r="B989" s="13" t="s">
        <v>1577</v>
      </c>
      <c r="C989" s="13" t="s">
        <v>1578</v>
      </c>
      <c r="D989" s="17" t="s">
        <v>66</v>
      </c>
      <c r="E989" s="17">
        <v>6</v>
      </c>
      <c r="F989" s="17" t="s">
        <v>569</v>
      </c>
      <c r="G989" s="17">
        <v>57</v>
      </c>
      <c r="H989" s="17" t="s">
        <v>1705</v>
      </c>
      <c r="I989" s="13" t="s">
        <v>1706</v>
      </c>
      <c r="J989" s="13" t="s">
        <v>1707</v>
      </c>
      <c r="K989" s="15"/>
      <c r="L989" s="41"/>
      <c r="M989" s="52"/>
      <c r="N989" s="22"/>
      <c r="O989" s="17" t="s">
        <v>90</v>
      </c>
      <c r="P989" s="47"/>
      <c r="Q989" s="48"/>
      <c r="R989" s="47"/>
      <c r="S989" s="20">
        <f t="shared" si="106"/>
        <v>0</v>
      </c>
      <c r="T989" s="20">
        <f t="shared" si="112"/>
      </c>
      <c r="U989" s="20">
        <f t="shared" si="107"/>
      </c>
      <c r="V989" s="20">
        <f t="shared" si="108"/>
      </c>
      <c r="W989" s="20">
        <f t="shared" si="109"/>
      </c>
      <c r="X989" s="20">
        <f t="shared" si="110"/>
      </c>
      <c r="Y989" s="48"/>
      <c r="Z989" s="174">
        <f t="shared" si="111"/>
      </c>
    </row>
    <row r="990" spans="1:26" ht="38.25">
      <c r="A990" s="20">
        <v>989</v>
      </c>
      <c r="B990" s="13" t="s">
        <v>1577</v>
      </c>
      <c r="C990" s="13" t="s">
        <v>1578</v>
      </c>
      <c r="D990" s="17" t="s">
        <v>65</v>
      </c>
      <c r="E990" s="17">
        <v>6</v>
      </c>
      <c r="F990" s="17" t="s">
        <v>429</v>
      </c>
      <c r="G990" s="17">
        <v>59</v>
      </c>
      <c r="H990" s="17">
        <v>23</v>
      </c>
      <c r="I990" s="13" t="s">
        <v>1626</v>
      </c>
      <c r="J990" s="13" t="s">
        <v>1627</v>
      </c>
      <c r="K990" s="15"/>
      <c r="L990" s="41" t="s">
        <v>2658</v>
      </c>
      <c r="M990" s="52"/>
      <c r="N990" s="24" t="s">
        <v>2586</v>
      </c>
      <c r="O990" s="17" t="s">
        <v>646</v>
      </c>
      <c r="P990" s="13" t="s">
        <v>2661</v>
      </c>
      <c r="Q990" s="48"/>
      <c r="R990" s="47"/>
      <c r="S990" s="20">
        <f t="shared" si="106"/>
      </c>
      <c r="T990" s="20" t="str">
        <f t="shared" si="112"/>
        <v>wp</v>
      </c>
      <c r="U990" s="20">
        <f t="shared" si="107"/>
      </c>
      <c r="V990" s="20">
        <f t="shared" si="108"/>
      </c>
      <c r="W990" s="20" t="str">
        <f t="shared" si="109"/>
        <v>Data Rate</v>
      </c>
      <c r="X990" s="20">
        <f t="shared" si="110"/>
      </c>
      <c r="Y990" s="52">
        <v>40492</v>
      </c>
      <c r="Z990" s="174" t="str">
        <f t="shared" si="111"/>
        <v>Wilbur</v>
      </c>
    </row>
    <row r="991" spans="1:26" ht="38.25">
      <c r="A991" s="148">
        <v>990</v>
      </c>
      <c r="B991" s="149" t="s">
        <v>1577</v>
      </c>
      <c r="C991" s="149" t="s">
        <v>1578</v>
      </c>
      <c r="D991" s="148" t="s">
        <v>65</v>
      </c>
      <c r="E991" s="148">
        <v>6</v>
      </c>
      <c r="F991" s="148" t="s">
        <v>789</v>
      </c>
      <c r="G991" s="148">
        <v>66</v>
      </c>
      <c r="H991" s="148">
        <v>17</v>
      </c>
      <c r="I991" s="149" t="s">
        <v>1708</v>
      </c>
      <c r="J991" s="149" t="s">
        <v>1709</v>
      </c>
      <c r="K991" s="149" t="s">
        <v>2684</v>
      </c>
      <c r="L991" s="146" t="s">
        <v>2649</v>
      </c>
      <c r="M991" s="147">
        <v>40492</v>
      </c>
      <c r="N991" s="150" t="s">
        <v>2630</v>
      </c>
      <c r="O991" s="148" t="s">
        <v>90</v>
      </c>
      <c r="P991" s="151" t="s">
        <v>2721</v>
      </c>
      <c r="Q991" s="152"/>
      <c r="R991" s="151"/>
      <c r="S991" s="148">
        <f t="shared" si="106"/>
      </c>
      <c r="T991" s="148" t="str">
        <f t="shared" si="112"/>
        <v>A</v>
      </c>
      <c r="U991" s="148" t="str">
        <f t="shared" si="107"/>
        <v>FEC</v>
      </c>
      <c r="V991" s="148">
        <f t="shared" si="108"/>
      </c>
      <c r="W991" s="148">
        <f t="shared" si="109"/>
      </c>
      <c r="X991" s="148">
        <f t="shared" si="110"/>
      </c>
      <c r="Y991" s="147">
        <v>40492</v>
      </c>
      <c r="Z991" s="179">
        <f t="shared" si="111"/>
      </c>
    </row>
    <row r="992" spans="1:27" ht="242.25">
      <c r="A992" s="20">
        <v>991</v>
      </c>
      <c r="B992" s="13" t="s">
        <v>1577</v>
      </c>
      <c r="C992" s="13" t="s">
        <v>1578</v>
      </c>
      <c r="D992" s="17" t="s">
        <v>65</v>
      </c>
      <c r="E992" s="17">
        <v>6</v>
      </c>
      <c r="F992" s="17" t="s">
        <v>513</v>
      </c>
      <c r="G992" s="17">
        <v>67</v>
      </c>
      <c r="H992" s="17" t="s">
        <v>1710</v>
      </c>
      <c r="I992" s="13" t="s">
        <v>1711</v>
      </c>
      <c r="J992" s="13" t="s">
        <v>1712</v>
      </c>
      <c r="K992" s="14" t="s">
        <v>2851</v>
      </c>
      <c r="L992" s="40" t="s">
        <v>2658</v>
      </c>
      <c r="M992" s="52"/>
      <c r="N992" s="22" t="s">
        <v>2643</v>
      </c>
      <c r="O992" s="17" t="s">
        <v>90</v>
      </c>
      <c r="P992" s="14" t="s">
        <v>2663</v>
      </c>
      <c r="Q992" s="48"/>
      <c r="R992" s="47"/>
      <c r="S992" s="20">
        <f t="shared" si="106"/>
      </c>
      <c r="T992" s="20" t="str">
        <f t="shared" si="112"/>
        <v>wp</v>
      </c>
      <c r="U992" s="20">
        <f t="shared" si="107"/>
      </c>
      <c r="V992" s="20">
        <f t="shared" si="108"/>
      </c>
      <c r="W992" s="20" t="str">
        <f t="shared" si="109"/>
        <v>Mode Switch</v>
      </c>
      <c r="X992" s="20">
        <f t="shared" si="110"/>
      </c>
      <c r="Y992" s="51">
        <v>40492</v>
      </c>
      <c r="Z992" s="174" t="str">
        <f t="shared" si="111"/>
        <v>Chang</v>
      </c>
      <c r="AA992" s="44" t="s">
        <v>2828</v>
      </c>
    </row>
    <row r="993" spans="1:27" ht="114.75">
      <c r="A993" s="20">
        <v>992</v>
      </c>
      <c r="B993" s="13" t="s">
        <v>1577</v>
      </c>
      <c r="C993" s="13" t="s">
        <v>1578</v>
      </c>
      <c r="D993" s="17" t="s">
        <v>65</v>
      </c>
      <c r="E993" s="17">
        <v>6</v>
      </c>
      <c r="F993" s="17" t="s">
        <v>513</v>
      </c>
      <c r="G993" s="17">
        <v>68</v>
      </c>
      <c r="H993" s="17" t="s">
        <v>1713</v>
      </c>
      <c r="I993" s="13" t="s">
        <v>1714</v>
      </c>
      <c r="J993" s="13" t="s">
        <v>1715</v>
      </c>
      <c r="K993" s="14" t="s">
        <v>2856</v>
      </c>
      <c r="L993" s="40" t="s">
        <v>2658</v>
      </c>
      <c r="M993" s="52"/>
      <c r="N993" s="22" t="s">
        <v>2643</v>
      </c>
      <c r="O993" s="17" t="s">
        <v>90</v>
      </c>
      <c r="P993" s="14" t="s">
        <v>2663</v>
      </c>
      <c r="Q993" s="48"/>
      <c r="R993" s="47"/>
      <c r="S993" s="20">
        <f t="shared" si="106"/>
      </c>
      <c r="T993" s="20" t="str">
        <f t="shared" si="112"/>
        <v>wp</v>
      </c>
      <c r="U993" s="20">
        <f t="shared" si="107"/>
      </c>
      <c r="V993" s="20">
        <f t="shared" si="108"/>
      </c>
      <c r="W993" s="20" t="str">
        <f t="shared" si="109"/>
        <v>Mode Switch</v>
      </c>
      <c r="X993" s="20">
        <f t="shared" si="110"/>
      </c>
      <c r="Y993" s="51">
        <v>40492</v>
      </c>
      <c r="Z993" s="174" t="str">
        <f t="shared" si="111"/>
        <v>Chang</v>
      </c>
      <c r="AA993" s="44" t="s">
        <v>2828</v>
      </c>
    </row>
    <row r="994" spans="1:26" ht="38.25">
      <c r="A994" s="20">
        <v>993</v>
      </c>
      <c r="B994" s="14" t="s">
        <v>1577</v>
      </c>
      <c r="C994" s="14" t="s">
        <v>1578</v>
      </c>
      <c r="D994" s="20" t="s">
        <v>66</v>
      </c>
      <c r="E994" s="20">
        <v>6</v>
      </c>
      <c r="F994" s="20" t="s">
        <v>513</v>
      </c>
      <c r="G994" s="20">
        <v>68</v>
      </c>
      <c r="H994" s="20" t="s">
        <v>1713</v>
      </c>
      <c r="I994" s="14" t="s">
        <v>1691</v>
      </c>
      <c r="J994" s="14" t="s">
        <v>1683</v>
      </c>
      <c r="N994" s="24"/>
      <c r="P994" s="44"/>
      <c r="S994" s="20">
        <f t="shared" si="106"/>
        <v>0</v>
      </c>
      <c r="T994" s="20">
        <f t="shared" si="112"/>
      </c>
      <c r="U994" s="20">
        <f t="shared" si="107"/>
      </c>
      <c r="V994" s="20">
        <f t="shared" si="108"/>
      </c>
      <c r="W994" s="20">
        <f t="shared" si="109"/>
      </c>
      <c r="X994" s="20">
        <f t="shared" si="110"/>
      </c>
      <c r="Y994" s="45"/>
      <c r="Z994" s="174">
        <f t="shared" si="111"/>
      </c>
    </row>
    <row r="995" spans="1:27" ht="127.5">
      <c r="A995" s="20">
        <v>994</v>
      </c>
      <c r="B995" s="13" t="s">
        <v>1577</v>
      </c>
      <c r="C995" s="13" t="s">
        <v>1578</v>
      </c>
      <c r="D995" s="17" t="s">
        <v>65</v>
      </c>
      <c r="E995" s="17">
        <v>6</v>
      </c>
      <c r="F995" s="17" t="s">
        <v>513</v>
      </c>
      <c r="G995" s="17">
        <v>68</v>
      </c>
      <c r="H995" s="17" t="s">
        <v>1716</v>
      </c>
      <c r="I995" s="13" t="s">
        <v>1717</v>
      </c>
      <c r="J995" s="13" t="s">
        <v>1718</v>
      </c>
      <c r="K995" s="14" t="s">
        <v>2855</v>
      </c>
      <c r="L995" s="40" t="s">
        <v>2658</v>
      </c>
      <c r="M995" s="52"/>
      <c r="N995" s="22" t="s">
        <v>2643</v>
      </c>
      <c r="O995" s="17" t="s">
        <v>646</v>
      </c>
      <c r="P995" s="14" t="s">
        <v>2663</v>
      </c>
      <c r="Q995" s="48"/>
      <c r="R995" s="47"/>
      <c r="S995" s="20">
        <f t="shared" si="106"/>
      </c>
      <c r="T995" s="20" t="str">
        <f t="shared" si="112"/>
        <v>wp</v>
      </c>
      <c r="U995" s="20">
        <f t="shared" si="107"/>
      </c>
      <c r="V995" s="20">
        <f t="shared" si="108"/>
      </c>
      <c r="W995" s="20" t="str">
        <f t="shared" si="109"/>
        <v>Mode Switch</v>
      </c>
      <c r="X995" s="20">
        <f t="shared" si="110"/>
      </c>
      <c r="Y995" s="51">
        <v>40492</v>
      </c>
      <c r="Z995" s="174" t="str">
        <f t="shared" si="111"/>
        <v>Chang</v>
      </c>
      <c r="AA995" s="44" t="s">
        <v>2828</v>
      </c>
    </row>
    <row r="996" spans="1:28" ht="38.25">
      <c r="A996" s="20">
        <v>995</v>
      </c>
      <c r="B996" s="13" t="s">
        <v>1577</v>
      </c>
      <c r="C996" s="13" t="s">
        <v>1578</v>
      </c>
      <c r="D996" s="17" t="s">
        <v>65</v>
      </c>
      <c r="E996" s="17">
        <v>6</v>
      </c>
      <c r="F996" s="17" t="s">
        <v>796</v>
      </c>
      <c r="G996" s="17">
        <v>70</v>
      </c>
      <c r="H996" s="17">
        <v>42</v>
      </c>
      <c r="I996" s="13" t="s">
        <v>1719</v>
      </c>
      <c r="J996" s="13" t="s">
        <v>1720</v>
      </c>
      <c r="K996" s="75" t="s">
        <v>3103</v>
      </c>
      <c r="L996" s="40" t="s">
        <v>2610</v>
      </c>
      <c r="M996" s="51">
        <v>40561</v>
      </c>
      <c r="N996" s="24" t="s">
        <v>2646</v>
      </c>
      <c r="O996" s="17" t="s">
        <v>646</v>
      </c>
      <c r="P996" s="44" t="s">
        <v>2764</v>
      </c>
      <c r="Q996" s="48"/>
      <c r="R996" s="47"/>
      <c r="S996" s="20">
        <f t="shared" si="106"/>
      </c>
      <c r="T996" s="20" t="str">
        <f t="shared" si="112"/>
        <v>AP</v>
      </c>
      <c r="U996" s="20" t="str">
        <f t="shared" si="107"/>
        <v>Radio Spec</v>
      </c>
      <c r="V996" s="20">
        <f t="shared" si="108"/>
      </c>
      <c r="W996" s="20">
        <f t="shared" si="109"/>
      </c>
      <c r="X996" s="20">
        <f t="shared" si="110"/>
      </c>
      <c r="Y996" s="51">
        <v>40493</v>
      </c>
      <c r="Z996" s="174">
        <f t="shared" si="111"/>
      </c>
      <c r="AB996" s="20" t="s">
        <v>3044</v>
      </c>
    </row>
    <row r="997" spans="1:28" ht="303.75" customHeight="1">
      <c r="A997" s="148">
        <v>996</v>
      </c>
      <c r="B997" s="149" t="s">
        <v>1577</v>
      </c>
      <c r="C997" s="149" t="s">
        <v>1578</v>
      </c>
      <c r="D997" s="148" t="s">
        <v>65</v>
      </c>
      <c r="E997" s="148">
        <v>6</v>
      </c>
      <c r="F997" s="148" t="s">
        <v>796</v>
      </c>
      <c r="G997" s="148">
        <v>70</v>
      </c>
      <c r="H997" s="148">
        <v>25</v>
      </c>
      <c r="I997" s="149" t="s">
        <v>1721</v>
      </c>
      <c r="J997" s="149" t="s">
        <v>1722</v>
      </c>
      <c r="K997" s="149" t="s">
        <v>2975</v>
      </c>
      <c r="L997" s="146" t="s">
        <v>2610</v>
      </c>
      <c r="M997" s="147">
        <v>40547</v>
      </c>
      <c r="N997" s="150" t="s">
        <v>2646</v>
      </c>
      <c r="O997" s="148" t="s">
        <v>646</v>
      </c>
      <c r="P997" s="151" t="s">
        <v>2764</v>
      </c>
      <c r="Q997" s="152"/>
      <c r="R997" s="151"/>
      <c r="S997" s="148">
        <f t="shared" si="106"/>
      </c>
      <c r="T997" s="148" t="str">
        <f t="shared" si="112"/>
        <v>AP</v>
      </c>
      <c r="U997" s="148" t="str">
        <f t="shared" si="107"/>
        <v>Radio Spec</v>
      </c>
      <c r="V997" s="148">
        <f t="shared" si="108"/>
      </c>
      <c r="W997" s="148">
        <f t="shared" si="109"/>
      </c>
      <c r="X997" s="148">
        <f t="shared" si="110"/>
      </c>
      <c r="Y997" s="147">
        <v>40493</v>
      </c>
      <c r="Z997" s="175">
        <f t="shared" si="111"/>
      </c>
      <c r="AB997" s="20" t="s">
        <v>3044</v>
      </c>
    </row>
    <row r="998" spans="1:28" ht="63.75">
      <c r="A998" s="160">
        <v>997</v>
      </c>
      <c r="B998" s="164" t="s">
        <v>1577</v>
      </c>
      <c r="C998" s="164" t="s">
        <v>1578</v>
      </c>
      <c r="D998" s="160" t="s">
        <v>66</v>
      </c>
      <c r="E998" s="160">
        <v>6</v>
      </c>
      <c r="F998" s="160" t="s">
        <v>151</v>
      </c>
      <c r="G998" s="160">
        <v>70</v>
      </c>
      <c r="H998" s="160" t="s">
        <v>1723</v>
      </c>
      <c r="I998" s="164" t="s">
        <v>1724</v>
      </c>
      <c r="J998" s="164" t="s">
        <v>1725</v>
      </c>
      <c r="K998" s="164" t="s">
        <v>2987</v>
      </c>
      <c r="L998" s="105" t="s">
        <v>2610</v>
      </c>
      <c r="M998" s="102">
        <v>40549</v>
      </c>
      <c r="N998" s="94"/>
      <c r="O998" s="160" t="s">
        <v>90</v>
      </c>
      <c r="P998" s="98"/>
      <c r="Q998" s="103"/>
      <c r="R998" s="98"/>
      <c r="S998" s="160" t="str">
        <f t="shared" si="106"/>
        <v>AP</v>
      </c>
      <c r="T998" s="160">
        <f t="shared" si="112"/>
      </c>
      <c r="U998" s="160">
        <f t="shared" si="107"/>
      </c>
      <c r="V998" s="160">
        <f t="shared" si="108"/>
      </c>
      <c r="W998" s="160">
        <f t="shared" si="109"/>
      </c>
      <c r="X998" s="160">
        <f t="shared" si="110"/>
      </c>
      <c r="Y998" s="103"/>
      <c r="Z998" s="175">
        <f t="shared" si="111"/>
      </c>
      <c r="AA998" s="49"/>
      <c r="AB998" s="67"/>
    </row>
    <row r="999" spans="1:26" ht="63.75">
      <c r="A999" s="148">
        <v>998</v>
      </c>
      <c r="B999" s="149" t="s">
        <v>1577</v>
      </c>
      <c r="C999" s="149" t="s">
        <v>1578</v>
      </c>
      <c r="D999" s="148" t="s">
        <v>66</v>
      </c>
      <c r="E999" s="148">
        <v>6</v>
      </c>
      <c r="F999" s="148" t="s">
        <v>793</v>
      </c>
      <c r="G999" s="148">
        <v>71</v>
      </c>
      <c r="H999" s="148">
        <v>6</v>
      </c>
      <c r="I999" s="149" t="s">
        <v>1726</v>
      </c>
      <c r="J999" s="149" t="s">
        <v>1727</v>
      </c>
      <c r="K999" s="164" t="s">
        <v>2988</v>
      </c>
      <c r="L999" s="146" t="s">
        <v>2610</v>
      </c>
      <c r="M999" s="147">
        <v>40549</v>
      </c>
      <c r="N999" s="150"/>
      <c r="O999" s="148" t="s">
        <v>646</v>
      </c>
      <c r="P999" s="151"/>
      <c r="Q999" s="152"/>
      <c r="R999" s="151"/>
      <c r="S999" s="148" t="str">
        <f t="shared" si="106"/>
        <v>AP</v>
      </c>
      <c r="T999" s="148">
        <f t="shared" si="112"/>
      </c>
      <c r="U999" s="148">
        <f t="shared" si="107"/>
      </c>
      <c r="V999" s="148">
        <f t="shared" si="108"/>
      </c>
      <c r="W999" s="148">
        <f t="shared" si="109"/>
      </c>
      <c r="X999" s="148">
        <f t="shared" si="110"/>
      </c>
      <c r="Y999" s="152"/>
      <c r="Z999" s="175">
        <f t="shared" si="111"/>
      </c>
    </row>
    <row r="1000" spans="1:26" ht="51">
      <c r="A1000" s="20">
        <v>999</v>
      </c>
      <c r="B1000" s="14" t="s">
        <v>1577</v>
      </c>
      <c r="C1000" s="14" t="s">
        <v>1578</v>
      </c>
      <c r="D1000" s="20" t="s">
        <v>66</v>
      </c>
      <c r="E1000" s="20">
        <v>6</v>
      </c>
      <c r="F1000" s="20" t="s">
        <v>793</v>
      </c>
      <c r="G1000" s="20">
        <v>71</v>
      </c>
      <c r="H1000" s="20" t="s">
        <v>1728</v>
      </c>
      <c r="I1000" s="14" t="s">
        <v>1729</v>
      </c>
      <c r="J1000" s="14" t="s">
        <v>1730</v>
      </c>
      <c r="K1000" s="14" t="s">
        <v>2999</v>
      </c>
      <c r="N1000" s="24"/>
      <c r="O1000" s="20" t="s">
        <v>90</v>
      </c>
      <c r="P1000" s="44"/>
      <c r="S1000" s="20">
        <f t="shared" si="106"/>
        <v>0</v>
      </c>
      <c r="T1000" s="20">
        <f t="shared" si="112"/>
      </c>
      <c r="U1000" s="20">
        <f t="shared" si="107"/>
      </c>
      <c r="V1000" s="20">
        <f t="shared" si="108"/>
      </c>
      <c r="W1000" s="20">
        <f t="shared" si="109"/>
      </c>
      <c r="X1000" s="20">
        <f t="shared" si="110"/>
      </c>
      <c r="Y1000" s="45"/>
      <c r="Z1000" s="174">
        <f t="shared" si="111"/>
      </c>
    </row>
    <row r="1001" spans="1:26" ht="25.5">
      <c r="A1001" s="20">
        <v>1000</v>
      </c>
      <c r="B1001" s="13" t="s">
        <v>1577</v>
      </c>
      <c r="C1001" s="13" t="s">
        <v>1578</v>
      </c>
      <c r="D1001" s="20" t="s">
        <v>65</v>
      </c>
      <c r="E1001" s="20">
        <v>6</v>
      </c>
      <c r="F1001" s="20" t="s">
        <v>2606</v>
      </c>
      <c r="G1001" s="20">
        <v>81</v>
      </c>
      <c r="H1001" s="20">
        <v>17</v>
      </c>
      <c r="I1001" s="14" t="s">
        <v>1731</v>
      </c>
      <c r="J1001" s="14" t="s">
        <v>1732</v>
      </c>
      <c r="K1001" s="14" t="s">
        <v>2684</v>
      </c>
      <c r="L1001" s="40" t="s">
        <v>2649</v>
      </c>
      <c r="M1001" s="51">
        <v>40561</v>
      </c>
      <c r="N1001" s="24" t="s">
        <v>2622</v>
      </c>
      <c r="O1001" s="17" t="s">
        <v>421</v>
      </c>
      <c r="P1001" s="14" t="s">
        <v>3095</v>
      </c>
      <c r="Q1001" s="48"/>
      <c r="R1001" s="47"/>
      <c r="S1001" s="20">
        <f t="shared" si="106"/>
      </c>
      <c r="T1001" s="20" t="str">
        <f t="shared" si="112"/>
        <v>A</v>
      </c>
      <c r="U1001" s="20" t="str">
        <f t="shared" si="107"/>
        <v>OFDM</v>
      </c>
      <c r="V1001" s="20">
        <f t="shared" si="108"/>
      </c>
      <c r="W1001" s="20">
        <f t="shared" si="109"/>
      </c>
      <c r="X1001" s="20">
        <f t="shared" si="110"/>
      </c>
      <c r="Y1001" s="52"/>
      <c r="Z1001" s="174">
        <f t="shared" si="111"/>
      </c>
    </row>
    <row r="1002" spans="1:26" ht="12.75">
      <c r="A1002" s="20">
        <v>1001</v>
      </c>
      <c r="B1002" s="14" t="s">
        <v>1577</v>
      </c>
      <c r="C1002" s="14" t="s">
        <v>1578</v>
      </c>
      <c r="D1002" s="20" t="s">
        <v>66</v>
      </c>
      <c r="E1002" s="20">
        <v>6</v>
      </c>
      <c r="F1002" s="20" t="s">
        <v>1733</v>
      </c>
      <c r="G1002" s="20">
        <v>82</v>
      </c>
      <c r="H1002" s="20">
        <v>17</v>
      </c>
      <c r="I1002" s="14" t="s">
        <v>1734</v>
      </c>
      <c r="J1002" s="14" t="s">
        <v>1735</v>
      </c>
      <c r="K1002" s="21" t="s">
        <v>2926</v>
      </c>
      <c r="N1002" s="24"/>
      <c r="O1002" s="20" t="s">
        <v>646</v>
      </c>
      <c r="P1002" s="44"/>
      <c r="S1002" s="20">
        <f t="shared" si="106"/>
        <v>0</v>
      </c>
      <c r="T1002" s="20">
        <f t="shared" si="112"/>
      </c>
      <c r="U1002" s="20">
        <f t="shared" si="107"/>
      </c>
      <c r="V1002" s="20">
        <f t="shared" si="108"/>
      </c>
      <c r="W1002" s="20">
        <f t="shared" si="109"/>
      </c>
      <c r="X1002" s="20">
        <f t="shared" si="110"/>
      </c>
      <c r="Y1002" s="45"/>
      <c r="Z1002" s="174">
        <f t="shared" si="111"/>
      </c>
    </row>
    <row r="1003" spans="1:26" ht="25.5">
      <c r="A1003" s="20">
        <v>1002</v>
      </c>
      <c r="B1003" s="13" t="s">
        <v>1577</v>
      </c>
      <c r="C1003" s="13" t="s">
        <v>1578</v>
      </c>
      <c r="D1003" s="17" t="s">
        <v>66</v>
      </c>
      <c r="E1003" s="17">
        <v>7</v>
      </c>
      <c r="F1003" s="17" t="s">
        <v>450</v>
      </c>
      <c r="G1003" s="17">
        <v>116</v>
      </c>
      <c r="H1003" s="17">
        <v>2</v>
      </c>
      <c r="I1003" s="13" t="s">
        <v>1736</v>
      </c>
      <c r="J1003" s="13" t="s">
        <v>1737</v>
      </c>
      <c r="K1003" s="15"/>
      <c r="L1003" s="41"/>
      <c r="M1003" s="52"/>
      <c r="N1003" s="22"/>
      <c r="O1003" s="17" t="s">
        <v>90</v>
      </c>
      <c r="P1003" s="47"/>
      <c r="Q1003" s="48"/>
      <c r="R1003" s="47"/>
      <c r="S1003" s="20">
        <f t="shared" si="106"/>
        <v>0</v>
      </c>
      <c r="T1003" s="20">
        <f t="shared" si="112"/>
      </c>
      <c r="U1003" s="20">
        <f t="shared" si="107"/>
      </c>
      <c r="V1003" s="20">
        <f t="shared" si="108"/>
      </c>
      <c r="W1003" s="20">
        <f t="shared" si="109"/>
      </c>
      <c r="X1003" s="20">
        <f t="shared" si="110"/>
      </c>
      <c r="Y1003" s="48"/>
      <c r="Z1003" s="174">
        <f t="shared" si="111"/>
      </c>
    </row>
    <row r="1004" spans="1:27" ht="63.75">
      <c r="A1004" s="148">
        <v>1003</v>
      </c>
      <c r="B1004" s="149" t="s">
        <v>1577</v>
      </c>
      <c r="C1004" s="149" t="s">
        <v>1578</v>
      </c>
      <c r="D1004" s="148" t="s">
        <v>65</v>
      </c>
      <c r="E1004" s="148">
        <v>7</v>
      </c>
      <c r="F1004" s="148" t="s">
        <v>97</v>
      </c>
      <c r="G1004" s="148">
        <v>120</v>
      </c>
      <c r="H1004" s="148">
        <v>38</v>
      </c>
      <c r="I1004" s="149" t="s">
        <v>1738</v>
      </c>
      <c r="J1004" s="149" t="s">
        <v>1739</v>
      </c>
      <c r="K1004" s="151" t="s">
        <v>2814</v>
      </c>
      <c r="L1004" s="146" t="s">
        <v>2610</v>
      </c>
      <c r="M1004" s="116">
        <v>40493</v>
      </c>
      <c r="N1004" s="150" t="s">
        <v>2621</v>
      </c>
      <c r="O1004" s="148" t="s">
        <v>90</v>
      </c>
      <c r="P1004" s="151"/>
      <c r="Q1004" s="152"/>
      <c r="R1004" s="151"/>
      <c r="S1004" s="148">
        <f t="shared" si="106"/>
      </c>
      <c r="T1004" s="148" t="str">
        <f t="shared" si="112"/>
        <v>AP</v>
      </c>
      <c r="U1004" s="148" t="str">
        <f t="shared" si="107"/>
        <v>Easy</v>
      </c>
      <c r="V1004" s="148">
        <f t="shared" si="108"/>
      </c>
      <c r="W1004" s="148">
        <f t="shared" si="109"/>
      </c>
      <c r="X1004" s="148">
        <f t="shared" si="110"/>
      </c>
      <c r="Y1004" s="147"/>
      <c r="Z1004" s="175">
        <f t="shared" si="111"/>
      </c>
      <c r="AA1004" s="44" t="s">
        <v>2813</v>
      </c>
    </row>
    <row r="1005" spans="1:27" ht="140.25">
      <c r="A1005" s="148">
        <v>1004</v>
      </c>
      <c r="B1005" s="149" t="s">
        <v>1577</v>
      </c>
      <c r="C1005" s="149" t="s">
        <v>1578</v>
      </c>
      <c r="D1005" s="148" t="s">
        <v>65</v>
      </c>
      <c r="E1005" s="148">
        <v>7</v>
      </c>
      <c r="F1005" s="148" t="s">
        <v>97</v>
      </c>
      <c r="G1005" s="148">
        <v>120</v>
      </c>
      <c r="H1005" s="148" t="s">
        <v>1740</v>
      </c>
      <c r="I1005" s="149" t="s">
        <v>1741</v>
      </c>
      <c r="J1005" s="149" t="s">
        <v>1742</v>
      </c>
      <c r="K1005" s="151" t="s">
        <v>2814</v>
      </c>
      <c r="L1005" s="146" t="s">
        <v>2610</v>
      </c>
      <c r="M1005" s="116">
        <v>40493</v>
      </c>
      <c r="N1005" s="150" t="s">
        <v>2619</v>
      </c>
      <c r="O1005" s="148" t="s">
        <v>90</v>
      </c>
      <c r="P1005" s="151"/>
      <c r="Q1005" s="152"/>
      <c r="R1005" s="151"/>
      <c r="S1005" s="148">
        <f t="shared" si="106"/>
      </c>
      <c r="T1005" s="148" t="str">
        <f t="shared" si="112"/>
        <v>AP</v>
      </c>
      <c r="U1005" s="148" t="str">
        <f t="shared" si="107"/>
        <v>MPM</v>
      </c>
      <c r="V1005" s="148">
        <f t="shared" si="108"/>
      </c>
      <c r="W1005" s="148">
        <f t="shared" si="109"/>
      </c>
      <c r="X1005" s="148">
        <f t="shared" si="110"/>
      </c>
      <c r="Y1005" s="147"/>
      <c r="Z1005" s="175">
        <f t="shared" si="111"/>
      </c>
      <c r="AA1005" s="44" t="s">
        <v>2813</v>
      </c>
    </row>
    <row r="1006" spans="1:27" ht="38.25">
      <c r="A1006" s="20">
        <v>1005</v>
      </c>
      <c r="B1006" s="13" t="s">
        <v>1577</v>
      </c>
      <c r="C1006" s="13" t="s">
        <v>1578</v>
      </c>
      <c r="D1006" s="17" t="s">
        <v>65</v>
      </c>
      <c r="E1006" s="17">
        <v>7</v>
      </c>
      <c r="F1006" s="17" t="s">
        <v>297</v>
      </c>
      <c r="G1006" s="17">
        <v>121</v>
      </c>
      <c r="H1006" s="17">
        <v>43</v>
      </c>
      <c r="I1006" s="13" t="s">
        <v>1743</v>
      </c>
      <c r="J1006" s="13" t="s">
        <v>1744</v>
      </c>
      <c r="K1006" s="14" t="s">
        <v>2825</v>
      </c>
      <c r="L1006" s="40" t="s">
        <v>2610</v>
      </c>
      <c r="M1006" s="51">
        <v>40493</v>
      </c>
      <c r="N1006" s="24" t="s">
        <v>2619</v>
      </c>
      <c r="O1006" s="17" t="s">
        <v>90</v>
      </c>
      <c r="P1006" s="47"/>
      <c r="Q1006" s="48"/>
      <c r="R1006" s="47"/>
      <c r="S1006" s="20">
        <f t="shared" si="106"/>
      </c>
      <c r="T1006" s="20" t="str">
        <f t="shared" si="112"/>
        <v>AP</v>
      </c>
      <c r="U1006" s="20" t="str">
        <f t="shared" si="107"/>
        <v>MPM</v>
      </c>
      <c r="V1006" s="20">
        <f t="shared" si="108"/>
      </c>
      <c r="W1006" s="20">
        <f t="shared" si="109"/>
      </c>
      <c r="X1006" s="20">
        <f t="shared" si="110"/>
      </c>
      <c r="Y1006" s="52"/>
      <c r="Z1006" s="174">
        <f t="shared" si="111"/>
      </c>
      <c r="AA1006" s="44" t="s">
        <v>2812</v>
      </c>
    </row>
    <row r="1007" spans="1:27" ht="102">
      <c r="A1007" s="20">
        <v>1006</v>
      </c>
      <c r="B1007" s="13" t="s">
        <v>1577</v>
      </c>
      <c r="C1007" s="13" t="s">
        <v>1578</v>
      </c>
      <c r="D1007" s="17" t="s">
        <v>65</v>
      </c>
      <c r="E1007" s="17">
        <v>7</v>
      </c>
      <c r="F1007" s="17" t="s">
        <v>297</v>
      </c>
      <c r="G1007" s="17">
        <v>121</v>
      </c>
      <c r="H1007" s="17">
        <v>43</v>
      </c>
      <c r="I1007" s="13" t="s">
        <v>1745</v>
      </c>
      <c r="J1007" s="13" t="s">
        <v>1746</v>
      </c>
      <c r="K1007" s="14" t="s">
        <v>2825</v>
      </c>
      <c r="L1007" s="40" t="s">
        <v>2610</v>
      </c>
      <c r="M1007" s="51">
        <v>40493</v>
      </c>
      <c r="N1007" s="24" t="s">
        <v>2619</v>
      </c>
      <c r="O1007" s="17" t="s">
        <v>90</v>
      </c>
      <c r="P1007" s="47"/>
      <c r="Q1007" s="48"/>
      <c r="R1007" s="47"/>
      <c r="S1007" s="20">
        <f t="shared" si="106"/>
      </c>
      <c r="T1007" s="20" t="str">
        <f t="shared" si="112"/>
        <v>AP</v>
      </c>
      <c r="U1007" s="20" t="str">
        <f t="shared" si="107"/>
        <v>MPM</v>
      </c>
      <c r="V1007" s="20">
        <f t="shared" si="108"/>
      </c>
      <c r="W1007" s="20">
        <f t="shared" si="109"/>
      </c>
      <c r="X1007" s="20">
        <f t="shared" si="110"/>
      </c>
      <c r="Y1007" s="52"/>
      <c r="Z1007" s="174">
        <f t="shared" si="111"/>
      </c>
      <c r="AA1007" s="44" t="s">
        <v>2812</v>
      </c>
    </row>
    <row r="1008" spans="1:27" ht="140.25">
      <c r="A1008" s="148">
        <v>1007</v>
      </c>
      <c r="B1008" s="149" t="s">
        <v>1577</v>
      </c>
      <c r="C1008" s="149" t="s">
        <v>1578</v>
      </c>
      <c r="D1008" s="148" t="s">
        <v>65</v>
      </c>
      <c r="E1008" s="148">
        <v>7</v>
      </c>
      <c r="F1008" s="148" t="s">
        <v>97</v>
      </c>
      <c r="G1008" s="148">
        <v>121</v>
      </c>
      <c r="H1008" s="148" t="s">
        <v>1747</v>
      </c>
      <c r="I1008" s="149" t="s">
        <v>1741</v>
      </c>
      <c r="J1008" s="149" t="s">
        <v>1748</v>
      </c>
      <c r="K1008" s="151" t="s">
        <v>2814</v>
      </c>
      <c r="L1008" s="146" t="s">
        <v>2610</v>
      </c>
      <c r="M1008" s="116">
        <v>40493</v>
      </c>
      <c r="N1008" s="150" t="s">
        <v>2619</v>
      </c>
      <c r="O1008" s="148" t="s">
        <v>646</v>
      </c>
      <c r="P1008" s="151"/>
      <c r="Q1008" s="152"/>
      <c r="R1008" s="151"/>
      <c r="S1008" s="148">
        <f t="shared" si="106"/>
      </c>
      <c r="T1008" s="148" t="str">
        <f t="shared" si="112"/>
        <v>AP</v>
      </c>
      <c r="U1008" s="148" t="str">
        <f t="shared" si="107"/>
        <v>MPM</v>
      </c>
      <c r="V1008" s="148">
        <f t="shared" si="108"/>
      </c>
      <c r="W1008" s="148">
        <f t="shared" si="109"/>
      </c>
      <c r="X1008" s="148">
        <f t="shared" si="110"/>
      </c>
      <c r="Y1008" s="147"/>
      <c r="Z1008" s="175">
        <f t="shared" si="111"/>
      </c>
      <c r="AA1008" s="44" t="s">
        <v>2813</v>
      </c>
    </row>
    <row r="1009" spans="1:27" ht="153">
      <c r="A1009" s="20">
        <v>1008</v>
      </c>
      <c r="B1009" s="13" t="s">
        <v>1577</v>
      </c>
      <c r="C1009" s="13" t="s">
        <v>1578</v>
      </c>
      <c r="D1009" s="17" t="s">
        <v>65</v>
      </c>
      <c r="E1009" s="17">
        <v>7</v>
      </c>
      <c r="F1009" s="17" t="s">
        <v>297</v>
      </c>
      <c r="G1009" s="17">
        <v>121</v>
      </c>
      <c r="H1009" s="17" t="s">
        <v>1749</v>
      </c>
      <c r="I1009" s="13" t="s">
        <v>1750</v>
      </c>
      <c r="J1009" s="13" t="s">
        <v>1751</v>
      </c>
      <c r="K1009" s="14" t="s">
        <v>2825</v>
      </c>
      <c r="L1009" s="40" t="s">
        <v>2610</v>
      </c>
      <c r="M1009" s="51">
        <v>40493</v>
      </c>
      <c r="N1009" s="24" t="s">
        <v>2619</v>
      </c>
      <c r="O1009" s="17" t="s">
        <v>646</v>
      </c>
      <c r="P1009" s="47"/>
      <c r="Q1009" s="48"/>
      <c r="R1009" s="47"/>
      <c r="S1009" s="20">
        <f t="shared" si="106"/>
      </c>
      <c r="T1009" s="20" t="str">
        <f t="shared" si="112"/>
        <v>AP</v>
      </c>
      <c r="U1009" s="20" t="str">
        <f t="shared" si="107"/>
        <v>MPM</v>
      </c>
      <c r="V1009" s="20">
        <f t="shared" si="108"/>
      </c>
      <c r="W1009" s="20">
        <f t="shared" si="109"/>
      </c>
      <c r="X1009" s="20">
        <f t="shared" si="110"/>
      </c>
      <c r="Y1009" s="52"/>
      <c r="Z1009" s="174">
        <f t="shared" si="111"/>
      </c>
      <c r="AA1009" s="44" t="s">
        <v>2812</v>
      </c>
    </row>
    <row r="1010" spans="1:27" ht="51">
      <c r="A1010" s="20">
        <v>1009</v>
      </c>
      <c r="B1010" s="13" t="s">
        <v>1577</v>
      </c>
      <c r="C1010" s="13" t="s">
        <v>1578</v>
      </c>
      <c r="D1010" s="17" t="s">
        <v>65</v>
      </c>
      <c r="E1010" s="17">
        <v>7</v>
      </c>
      <c r="F1010" s="17" t="s">
        <v>297</v>
      </c>
      <c r="G1010" s="17">
        <v>123</v>
      </c>
      <c r="H1010" s="17">
        <v>21</v>
      </c>
      <c r="I1010" s="13" t="s">
        <v>1752</v>
      </c>
      <c r="J1010" s="13" t="s">
        <v>1753</v>
      </c>
      <c r="K1010" s="14" t="s">
        <v>2825</v>
      </c>
      <c r="L1010" s="40" t="s">
        <v>2610</v>
      </c>
      <c r="M1010" s="51">
        <v>40493</v>
      </c>
      <c r="N1010" s="24" t="s">
        <v>2619</v>
      </c>
      <c r="O1010" s="17"/>
      <c r="P1010" s="47"/>
      <c r="Q1010" s="48"/>
      <c r="R1010" s="47"/>
      <c r="S1010" s="20">
        <f t="shared" si="106"/>
      </c>
      <c r="T1010" s="20" t="str">
        <f t="shared" si="112"/>
        <v>AP</v>
      </c>
      <c r="U1010" s="20" t="str">
        <f t="shared" si="107"/>
        <v>MPM</v>
      </c>
      <c r="V1010" s="20">
        <f t="shared" si="108"/>
      </c>
      <c r="W1010" s="20">
        <f t="shared" si="109"/>
      </c>
      <c r="X1010" s="20">
        <f t="shared" si="110"/>
      </c>
      <c r="Y1010" s="52"/>
      <c r="Z1010" s="174">
        <f t="shared" si="111"/>
      </c>
      <c r="AA1010" s="44" t="s">
        <v>2812</v>
      </c>
    </row>
    <row r="1011" spans="1:27" ht="140.25">
      <c r="A1011" s="148">
        <v>1010</v>
      </c>
      <c r="B1011" s="149" t="s">
        <v>1577</v>
      </c>
      <c r="C1011" s="149" t="s">
        <v>1578</v>
      </c>
      <c r="D1011" s="148" t="s">
        <v>65</v>
      </c>
      <c r="E1011" s="148">
        <v>7</v>
      </c>
      <c r="F1011" s="148" t="s">
        <v>188</v>
      </c>
      <c r="G1011" s="148">
        <v>125</v>
      </c>
      <c r="H1011" s="148" t="s">
        <v>1754</v>
      </c>
      <c r="I1011" s="149" t="s">
        <v>1755</v>
      </c>
      <c r="J1011" s="149" t="s">
        <v>1756</v>
      </c>
      <c r="K1011" s="149" t="s">
        <v>2787</v>
      </c>
      <c r="L1011" s="146" t="s">
        <v>2647</v>
      </c>
      <c r="M1011" s="147">
        <v>40493</v>
      </c>
      <c r="N1011" s="150" t="s">
        <v>2616</v>
      </c>
      <c r="O1011" s="148" t="s">
        <v>646</v>
      </c>
      <c r="P1011" s="151"/>
      <c r="Q1011" s="152"/>
      <c r="R1011" s="151"/>
      <c r="S1011" s="148">
        <f t="shared" si="106"/>
      </c>
      <c r="T1011" s="148" t="str">
        <f t="shared" si="112"/>
        <v>R</v>
      </c>
      <c r="U1011" s="148" t="str">
        <f t="shared" si="107"/>
        <v>IE</v>
      </c>
      <c r="V1011" s="148">
        <f t="shared" si="108"/>
      </c>
      <c r="W1011" s="148">
        <f t="shared" si="109"/>
      </c>
      <c r="X1011" s="148">
        <f t="shared" si="110"/>
      </c>
      <c r="Y1011" s="147"/>
      <c r="Z1011" s="175">
        <f t="shared" si="111"/>
      </c>
      <c r="AA1011" s="44" t="s">
        <v>2776</v>
      </c>
    </row>
    <row r="1012" spans="1:26" ht="47.25" customHeight="1">
      <c r="A1012" s="148">
        <v>1011</v>
      </c>
      <c r="B1012" s="149" t="s">
        <v>1577</v>
      </c>
      <c r="C1012" s="149" t="s">
        <v>1578</v>
      </c>
      <c r="D1012" s="148" t="s">
        <v>66</v>
      </c>
      <c r="E1012" s="148">
        <v>7</v>
      </c>
      <c r="F1012" s="148" t="s">
        <v>100</v>
      </c>
      <c r="G1012" s="148">
        <v>125</v>
      </c>
      <c r="H1012" s="148" t="s">
        <v>1757</v>
      </c>
      <c r="I1012" s="149" t="s">
        <v>1758</v>
      </c>
      <c r="J1012" s="149" t="s">
        <v>1759</v>
      </c>
      <c r="K1012" s="159" t="s">
        <v>2876</v>
      </c>
      <c r="L1012" s="110" t="s">
        <v>2610</v>
      </c>
      <c r="M1012" s="111">
        <v>40499</v>
      </c>
      <c r="N1012" s="150"/>
      <c r="O1012" s="148" t="s">
        <v>646</v>
      </c>
      <c r="P1012" s="151"/>
      <c r="Q1012" s="152"/>
      <c r="R1012" s="151"/>
      <c r="S1012" s="148" t="str">
        <f t="shared" si="106"/>
        <v>AP</v>
      </c>
      <c r="T1012" s="148">
        <f t="shared" si="112"/>
      </c>
      <c r="U1012" s="148">
        <f t="shared" si="107"/>
      </c>
      <c r="V1012" s="148">
        <f t="shared" si="108"/>
      </c>
      <c r="W1012" s="148">
        <f t="shared" si="109"/>
      </c>
      <c r="X1012" s="148">
        <f t="shared" si="110"/>
      </c>
      <c r="Y1012" s="152"/>
      <c r="Z1012" s="175">
        <f t="shared" si="111"/>
      </c>
    </row>
    <row r="1013" spans="1:27" ht="127.5">
      <c r="A1013" s="20">
        <v>1012</v>
      </c>
      <c r="B1013" s="14" t="s">
        <v>1577</v>
      </c>
      <c r="C1013" s="14" t="s">
        <v>1578</v>
      </c>
      <c r="D1013" s="20" t="s">
        <v>65</v>
      </c>
      <c r="E1013" s="20">
        <v>7</v>
      </c>
      <c r="F1013" s="20" t="s">
        <v>100</v>
      </c>
      <c r="G1013" s="20">
        <v>126</v>
      </c>
      <c r="H1013" s="20" t="s">
        <v>1760</v>
      </c>
      <c r="I1013" s="14" t="s">
        <v>1761</v>
      </c>
      <c r="J1013" s="14" t="s">
        <v>1762</v>
      </c>
      <c r="K1013" s="14" t="s">
        <v>2788</v>
      </c>
      <c r="L1013" s="40" t="s">
        <v>2610</v>
      </c>
      <c r="M1013" s="51">
        <v>40493</v>
      </c>
      <c r="N1013" s="24" t="s">
        <v>2616</v>
      </c>
      <c r="O1013" s="20" t="s">
        <v>646</v>
      </c>
      <c r="P1013" s="44"/>
      <c r="S1013" s="20">
        <f t="shared" si="106"/>
      </c>
      <c r="T1013" s="20" t="str">
        <f t="shared" si="112"/>
        <v>AP</v>
      </c>
      <c r="U1013" s="20" t="str">
        <f t="shared" si="107"/>
        <v>IE</v>
      </c>
      <c r="V1013" s="20">
        <f t="shared" si="108"/>
      </c>
      <c r="W1013" s="20">
        <f t="shared" si="109"/>
      </c>
      <c r="X1013" s="20">
        <f t="shared" si="110"/>
      </c>
      <c r="Z1013" s="174">
        <f t="shared" si="111"/>
      </c>
      <c r="AA1013" s="44" t="s">
        <v>2776</v>
      </c>
    </row>
    <row r="1014" spans="1:27" ht="114.75">
      <c r="A1014" s="148">
        <v>1013</v>
      </c>
      <c r="B1014" s="149" t="s">
        <v>1577</v>
      </c>
      <c r="C1014" s="149" t="s">
        <v>1578</v>
      </c>
      <c r="D1014" s="148" t="s">
        <v>65</v>
      </c>
      <c r="E1014" s="148">
        <v>7</v>
      </c>
      <c r="F1014" s="148" t="s">
        <v>100</v>
      </c>
      <c r="G1014" s="148">
        <v>126</v>
      </c>
      <c r="H1014" s="148" t="s">
        <v>1763</v>
      </c>
      <c r="I1014" s="149" t="s">
        <v>1764</v>
      </c>
      <c r="J1014" s="149" t="s">
        <v>1765</v>
      </c>
      <c r="K1014" s="149" t="s">
        <v>2789</v>
      </c>
      <c r="L1014" s="146" t="s">
        <v>2647</v>
      </c>
      <c r="M1014" s="147">
        <v>40493</v>
      </c>
      <c r="N1014" s="150" t="s">
        <v>2616</v>
      </c>
      <c r="O1014" s="148" t="s">
        <v>646</v>
      </c>
      <c r="P1014" s="151"/>
      <c r="Q1014" s="152"/>
      <c r="R1014" s="151"/>
      <c r="S1014" s="148">
        <f t="shared" si="106"/>
      </c>
      <c r="T1014" s="148" t="str">
        <f t="shared" si="112"/>
        <v>R</v>
      </c>
      <c r="U1014" s="148" t="str">
        <f t="shared" si="107"/>
        <v>IE</v>
      </c>
      <c r="V1014" s="148">
        <f t="shared" si="108"/>
      </c>
      <c r="W1014" s="148">
        <f t="shared" si="109"/>
      </c>
      <c r="X1014" s="148">
        <f t="shared" si="110"/>
      </c>
      <c r="Y1014" s="147"/>
      <c r="Z1014" s="175">
        <f t="shared" si="111"/>
      </c>
      <c r="AA1014" s="44" t="s">
        <v>2776</v>
      </c>
    </row>
    <row r="1015" spans="1:27" ht="51">
      <c r="A1015" s="148">
        <v>1014</v>
      </c>
      <c r="B1015" s="149" t="s">
        <v>1577</v>
      </c>
      <c r="C1015" s="149" t="s">
        <v>1578</v>
      </c>
      <c r="D1015" s="148" t="s">
        <v>65</v>
      </c>
      <c r="E1015" s="148">
        <v>7</v>
      </c>
      <c r="F1015" s="148" t="s">
        <v>100</v>
      </c>
      <c r="G1015" s="148">
        <v>126</v>
      </c>
      <c r="H1015" s="148">
        <v>25</v>
      </c>
      <c r="I1015" s="149" t="s">
        <v>1766</v>
      </c>
      <c r="J1015" s="149" t="s">
        <v>1767</v>
      </c>
      <c r="K1015" s="149" t="s">
        <v>2790</v>
      </c>
      <c r="L1015" s="146" t="s">
        <v>2647</v>
      </c>
      <c r="M1015" s="147">
        <v>40493</v>
      </c>
      <c r="N1015" s="150" t="s">
        <v>2616</v>
      </c>
      <c r="O1015" s="148" t="s">
        <v>646</v>
      </c>
      <c r="P1015" s="151"/>
      <c r="Q1015" s="152"/>
      <c r="R1015" s="151"/>
      <c r="S1015" s="148">
        <f aca="true" t="shared" si="113" ref="S1015:S1078">IF(D1015="E",L1015,"")</f>
      </c>
      <c r="T1015" s="148" t="str">
        <f t="shared" si="112"/>
        <v>R</v>
      </c>
      <c r="U1015" s="148" t="str">
        <f t="shared" si="107"/>
        <v>IE</v>
      </c>
      <c r="V1015" s="148">
        <f t="shared" si="108"/>
      </c>
      <c r="W1015" s="148">
        <f t="shared" si="109"/>
      </c>
      <c r="X1015" s="148">
        <f t="shared" si="110"/>
      </c>
      <c r="Y1015" s="147"/>
      <c r="Z1015" s="175">
        <f t="shared" si="111"/>
      </c>
      <c r="AA1015" s="44" t="s">
        <v>2776</v>
      </c>
    </row>
    <row r="1016" spans="1:27" ht="38.25">
      <c r="A1016" s="20">
        <v>1015</v>
      </c>
      <c r="B1016" s="13" t="s">
        <v>1577</v>
      </c>
      <c r="C1016" s="13" t="s">
        <v>1578</v>
      </c>
      <c r="D1016" s="17" t="s">
        <v>65</v>
      </c>
      <c r="E1016" s="17">
        <v>7</v>
      </c>
      <c r="F1016" s="17" t="s">
        <v>100</v>
      </c>
      <c r="G1016" s="17">
        <v>126</v>
      </c>
      <c r="H1016" s="17">
        <v>26</v>
      </c>
      <c r="I1016" s="13" t="s">
        <v>1663</v>
      </c>
      <c r="J1016" s="13" t="s">
        <v>1768</v>
      </c>
      <c r="K1016" s="14" t="s">
        <v>2688</v>
      </c>
      <c r="L1016" s="40" t="s">
        <v>2610</v>
      </c>
      <c r="M1016" s="51">
        <v>40491</v>
      </c>
      <c r="N1016" s="24" t="s">
        <v>2616</v>
      </c>
      <c r="O1016" s="17" t="s">
        <v>646</v>
      </c>
      <c r="P1016" s="47"/>
      <c r="Q1016" s="48"/>
      <c r="R1016" s="47"/>
      <c r="S1016" s="20">
        <f t="shared" si="113"/>
      </c>
      <c r="T1016" s="20" t="str">
        <f t="shared" si="112"/>
        <v>AP</v>
      </c>
      <c r="U1016" s="20" t="str">
        <f t="shared" si="107"/>
        <v>IE</v>
      </c>
      <c r="V1016" s="20">
        <f t="shared" si="108"/>
      </c>
      <c r="W1016" s="20">
        <f t="shared" si="109"/>
      </c>
      <c r="X1016" s="20">
        <f t="shared" si="110"/>
      </c>
      <c r="Y1016" s="52"/>
      <c r="Z1016" s="174">
        <f t="shared" si="111"/>
      </c>
      <c r="AA1016" s="44" t="s">
        <v>2776</v>
      </c>
    </row>
    <row r="1017" spans="1:26" ht="25.5">
      <c r="A1017" s="20">
        <v>1016</v>
      </c>
      <c r="B1017" s="13" t="s">
        <v>1577</v>
      </c>
      <c r="C1017" s="13" t="s">
        <v>1578</v>
      </c>
      <c r="D1017" s="17" t="s">
        <v>66</v>
      </c>
      <c r="E1017" s="17">
        <v>7</v>
      </c>
      <c r="F1017" s="17" t="s">
        <v>100</v>
      </c>
      <c r="G1017" s="17">
        <v>126</v>
      </c>
      <c r="H1017" s="17" t="s">
        <v>1633</v>
      </c>
      <c r="I1017" s="13" t="s">
        <v>1758</v>
      </c>
      <c r="J1017" s="13" t="s">
        <v>1759</v>
      </c>
      <c r="K1017" s="15"/>
      <c r="L1017" s="41"/>
      <c r="M1017" s="52"/>
      <c r="N1017" s="22"/>
      <c r="O1017" s="17" t="s">
        <v>646</v>
      </c>
      <c r="P1017" s="47"/>
      <c r="Q1017" s="48"/>
      <c r="R1017" s="47"/>
      <c r="S1017" s="20">
        <f t="shared" si="113"/>
        <v>0</v>
      </c>
      <c r="T1017" s="20">
        <f t="shared" si="112"/>
      </c>
      <c r="U1017" s="20">
        <f t="shared" si="107"/>
      </c>
      <c r="V1017" s="20">
        <f t="shared" si="108"/>
      </c>
      <c r="W1017" s="20">
        <f t="shared" si="109"/>
      </c>
      <c r="X1017" s="20">
        <f t="shared" si="110"/>
      </c>
      <c r="Y1017" s="48"/>
      <c r="Z1017" s="174">
        <f t="shared" si="111"/>
      </c>
    </row>
    <row r="1018" spans="1:27" ht="38.25">
      <c r="A1018" s="20">
        <v>1017</v>
      </c>
      <c r="B1018" s="13" t="s">
        <v>1577</v>
      </c>
      <c r="C1018" s="13" t="s">
        <v>1578</v>
      </c>
      <c r="D1018" s="17" t="s">
        <v>65</v>
      </c>
      <c r="E1018" s="17">
        <v>7</v>
      </c>
      <c r="F1018" s="17" t="s">
        <v>100</v>
      </c>
      <c r="G1018" s="17">
        <v>127</v>
      </c>
      <c r="H1018" s="17">
        <v>5</v>
      </c>
      <c r="I1018" s="13" t="s">
        <v>1655</v>
      </c>
      <c r="J1018" s="13" t="s">
        <v>1656</v>
      </c>
      <c r="K1018" s="13" t="s">
        <v>2794</v>
      </c>
      <c r="L1018" s="41" t="s">
        <v>2610</v>
      </c>
      <c r="M1018" s="52">
        <v>40493</v>
      </c>
      <c r="N1018" s="24" t="s">
        <v>2616</v>
      </c>
      <c r="O1018" s="17" t="s">
        <v>646</v>
      </c>
      <c r="P1018" s="47"/>
      <c r="Q1018" s="48"/>
      <c r="R1018" s="47"/>
      <c r="S1018" s="20">
        <f t="shared" si="113"/>
      </c>
      <c r="T1018" s="20" t="str">
        <f t="shared" si="112"/>
        <v>AP</v>
      </c>
      <c r="U1018" s="20" t="str">
        <f t="shared" si="107"/>
        <v>IE</v>
      </c>
      <c r="V1018" s="20">
        <f t="shared" si="108"/>
      </c>
      <c r="W1018" s="20">
        <f t="shared" si="109"/>
      </c>
      <c r="X1018" s="20">
        <f t="shared" si="110"/>
      </c>
      <c r="Y1018" s="52"/>
      <c r="Z1018" s="174">
        <f t="shared" si="111"/>
      </c>
      <c r="AA1018" s="44" t="s">
        <v>2776</v>
      </c>
    </row>
    <row r="1019" spans="1:27" ht="38.25">
      <c r="A1019" s="20">
        <v>1018</v>
      </c>
      <c r="B1019" s="13" t="s">
        <v>1577</v>
      </c>
      <c r="C1019" s="13" t="s">
        <v>1578</v>
      </c>
      <c r="D1019" s="17" t="s">
        <v>65</v>
      </c>
      <c r="E1019" s="17">
        <v>7</v>
      </c>
      <c r="F1019" s="17" t="s">
        <v>100</v>
      </c>
      <c r="G1019" s="17">
        <v>127</v>
      </c>
      <c r="H1019" s="17">
        <v>13</v>
      </c>
      <c r="I1019" s="13" t="s">
        <v>1663</v>
      </c>
      <c r="J1019" s="13" t="s">
        <v>1769</v>
      </c>
      <c r="K1019" s="14" t="s">
        <v>2688</v>
      </c>
      <c r="L1019" s="40" t="s">
        <v>2610</v>
      </c>
      <c r="M1019" s="51">
        <v>40491</v>
      </c>
      <c r="N1019" s="24" t="s">
        <v>2616</v>
      </c>
      <c r="O1019" s="17" t="s">
        <v>90</v>
      </c>
      <c r="P1019" s="47"/>
      <c r="Q1019" s="48"/>
      <c r="R1019" s="47"/>
      <c r="S1019" s="20">
        <f t="shared" si="113"/>
      </c>
      <c r="T1019" s="20" t="str">
        <f t="shared" si="112"/>
        <v>AP</v>
      </c>
      <c r="U1019" s="20" t="str">
        <f t="shared" si="107"/>
        <v>IE</v>
      </c>
      <c r="V1019" s="20">
        <f t="shared" si="108"/>
      </c>
      <c r="W1019" s="20">
        <f t="shared" si="109"/>
      </c>
      <c r="X1019" s="20">
        <f t="shared" si="110"/>
      </c>
      <c r="Y1019" s="52"/>
      <c r="Z1019" s="174">
        <f t="shared" si="111"/>
      </c>
      <c r="AA1019" s="44" t="s">
        <v>2776</v>
      </c>
    </row>
    <row r="1020" spans="1:27" ht="153">
      <c r="A1020" s="148">
        <v>1019</v>
      </c>
      <c r="B1020" s="149" t="s">
        <v>1577</v>
      </c>
      <c r="C1020" s="149" t="s">
        <v>1578</v>
      </c>
      <c r="D1020" s="148" t="s">
        <v>65</v>
      </c>
      <c r="E1020" s="148">
        <v>7</v>
      </c>
      <c r="F1020" s="148" t="s">
        <v>191</v>
      </c>
      <c r="G1020" s="148">
        <v>128</v>
      </c>
      <c r="H1020" s="148" t="s">
        <v>1770</v>
      </c>
      <c r="I1020" s="149" t="s">
        <v>1771</v>
      </c>
      <c r="J1020" s="149" t="s">
        <v>1772</v>
      </c>
      <c r="K1020" s="149" t="s">
        <v>2791</v>
      </c>
      <c r="L1020" s="146" t="s">
        <v>2647</v>
      </c>
      <c r="M1020" s="147">
        <v>40493</v>
      </c>
      <c r="N1020" s="150" t="s">
        <v>2616</v>
      </c>
      <c r="O1020" s="148" t="s">
        <v>646</v>
      </c>
      <c r="P1020" s="151"/>
      <c r="Q1020" s="152"/>
      <c r="R1020" s="151"/>
      <c r="S1020" s="148">
        <f t="shared" si="113"/>
      </c>
      <c r="T1020" s="148" t="str">
        <f t="shared" si="112"/>
        <v>R</v>
      </c>
      <c r="U1020" s="148" t="str">
        <f t="shared" si="107"/>
        <v>IE</v>
      </c>
      <c r="V1020" s="148">
        <f t="shared" si="108"/>
      </c>
      <c r="W1020" s="148">
        <f t="shared" si="109"/>
      </c>
      <c r="X1020" s="148">
        <f t="shared" si="110"/>
      </c>
      <c r="Y1020" s="147"/>
      <c r="Z1020" s="175">
        <f t="shared" si="111"/>
      </c>
      <c r="AA1020" s="44" t="s">
        <v>2776</v>
      </c>
    </row>
    <row r="1021" spans="1:27" ht="76.5">
      <c r="A1021" s="20">
        <v>1020</v>
      </c>
      <c r="B1021" s="13" t="s">
        <v>1577</v>
      </c>
      <c r="C1021" s="13" t="s">
        <v>1578</v>
      </c>
      <c r="D1021" s="17" t="s">
        <v>65</v>
      </c>
      <c r="E1021" s="17">
        <v>7</v>
      </c>
      <c r="F1021" s="17" t="s">
        <v>1045</v>
      </c>
      <c r="G1021" s="17">
        <v>129</v>
      </c>
      <c r="H1021" s="17" t="s">
        <v>1773</v>
      </c>
      <c r="I1021" s="13" t="s">
        <v>1774</v>
      </c>
      <c r="J1021" s="13" t="s">
        <v>1775</v>
      </c>
      <c r="K1021" s="13" t="s">
        <v>3088</v>
      </c>
      <c r="L1021" s="41" t="s">
        <v>2658</v>
      </c>
      <c r="M1021" s="52"/>
      <c r="N1021" s="24" t="s">
        <v>2616</v>
      </c>
      <c r="O1021" s="17" t="s">
        <v>646</v>
      </c>
      <c r="P1021" s="14" t="s">
        <v>2654</v>
      </c>
      <c r="Q1021" s="48"/>
      <c r="R1021" s="47"/>
      <c r="S1021" s="20">
        <f t="shared" si="113"/>
      </c>
      <c r="T1021" s="20" t="str">
        <f t="shared" si="112"/>
        <v>wp</v>
      </c>
      <c r="U1021" s="20">
        <f t="shared" si="107"/>
      </c>
      <c r="V1021" s="20">
        <f t="shared" si="108"/>
      </c>
      <c r="W1021" s="20" t="str">
        <f t="shared" si="109"/>
        <v>IE</v>
      </c>
      <c r="X1021" s="20">
        <f t="shared" si="110"/>
      </c>
      <c r="Y1021" s="52"/>
      <c r="Z1021" s="174" t="str">
        <f t="shared" si="111"/>
        <v>Taylor</v>
      </c>
      <c r="AA1021" s="44" t="s">
        <v>2776</v>
      </c>
    </row>
    <row r="1022" spans="1:27" ht="51">
      <c r="A1022" s="148">
        <v>1021</v>
      </c>
      <c r="B1022" s="149" t="s">
        <v>1577</v>
      </c>
      <c r="C1022" s="149" t="s">
        <v>1578</v>
      </c>
      <c r="D1022" s="148" t="s">
        <v>65</v>
      </c>
      <c r="E1022" s="148">
        <v>7</v>
      </c>
      <c r="F1022" s="148" t="s">
        <v>1092</v>
      </c>
      <c r="G1022" s="148">
        <v>135</v>
      </c>
      <c r="H1022" s="148">
        <v>37</v>
      </c>
      <c r="I1022" s="149" t="s">
        <v>1776</v>
      </c>
      <c r="J1022" s="149" t="s">
        <v>1777</v>
      </c>
      <c r="K1022" s="151" t="s">
        <v>2814</v>
      </c>
      <c r="L1022" s="146" t="s">
        <v>2610</v>
      </c>
      <c r="M1022" s="116">
        <v>40493</v>
      </c>
      <c r="N1022" s="150" t="s">
        <v>2619</v>
      </c>
      <c r="O1022" s="148" t="s">
        <v>421</v>
      </c>
      <c r="P1022" s="151"/>
      <c r="Q1022" s="152"/>
      <c r="R1022" s="151"/>
      <c r="S1022" s="148">
        <f t="shared" si="113"/>
      </c>
      <c r="T1022" s="148" t="str">
        <f t="shared" si="112"/>
        <v>AP</v>
      </c>
      <c r="U1022" s="148" t="str">
        <f t="shared" si="107"/>
        <v>MPM</v>
      </c>
      <c r="V1022" s="148">
        <f t="shared" si="108"/>
      </c>
      <c r="W1022" s="148">
        <f t="shared" si="109"/>
      </c>
      <c r="X1022" s="148">
        <f t="shared" si="110"/>
      </c>
      <c r="Y1022" s="147"/>
      <c r="Z1022" s="175">
        <f t="shared" si="111"/>
      </c>
      <c r="AA1022" s="44" t="s">
        <v>2813</v>
      </c>
    </row>
    <row r="1023" spans="1:27" ht="140.25">
      <c r="A1023" s="20">
        <v>1022</v>
      </c>
      <c r="B1023" s="13" t="s">
        <v>1577</v>
      </c>
      <c r="C1023" s="13" t="s">
        <v>1578</v>
      </c>
      <c r="D1023" s="17" t="s">
        <v>66</v>
      </c>
      <c r="E1023" s="17">
        <v>7</v>
      </c>
      <c r="F1023" s="17" t="s">
        <v>1092</v>
      </c>
      <c r="G1023" s="17">
        <v>135</v>
      </c>
      <c r="H1023" s="17">
        <v>33</v>
      </c>
      <c r="I1023" s="13" t="s">
        <v>1778</v>
      </c>
      <c r="J1023" s="13" t="s">
        <v>1779</v>
      </c>
      <c r="K1023" s="44" t="s">
        <v>2809</v>
      </c>
      <c r="L1023" s="40" t="s">
        <v>2724</v>
      </c>
      <c r="M1023" s="52">
        <v>40493</v>
      </c>
      <c r="N1023" s="22"/>
      <c r="O1023" s="17" t="s">
        <v>646</v>
      </c>
      <c r="P1023" s="47"/>
      <c r="Q1023" s="48"/>
      <c r="R1023" s="47"/>
      <c r="S1023" s="20" t="str">
        <f t="shared" si="113"/>
        <v>AP</v>
      </c>
      <c r="T1023" s="20">
        <f t="shared" si="112"/>
      </c>
      <c r="U1023" s="20">
        <f t="shared" si="107"/>
      </c>
      <c r="V1023" s="20">
        <f t="shared" si="108"/>
      </c>
      <c r="W1023" s="20">
        <f t="shared" si="109"/>
      </c>
      <c r="X1023" s="20">
        <f t="shared" si="110"/>
      </c>
      <c r="Y1023" s="48"/>
      <c r="Z1023" s="174">
        <f t="shared" si="111"/>
      </c>
      <c r="AA1023" s="44" t="s">
        <v>2723</v>
      </c>
    </row>
    <row r="1024" spans="1:27" ht="38.25">
      <c r="A1024" s="20">
        <v>1023</v>
      </c>
      <c r="B1024" s="13" t="s">
        <v>1577</v>
      </c>
      <c r="C1024" s="13" t="s">
        <v>1578</v>
      </c>
      <c r="D1024" s="17" t="s">
        <v>65</v>
      </c>
      <c r="E1024" s="17" t="s">
        <v>328</v>
      </c>
      <c r="F1024" s="17" t="s">
        <v>332</v>
      </c>
      <c r="G1024" s="17">
        <v>138</v>
      </c>
      <c r="H1024" s="17">
        <v>40</v>
      </c>
      <c r="I1024" s="13" t="s">
        <v>1780</v>
      </c>
      <c r="J1024" s="13" t="s">
        <v>1781</v>
      </c>
      <c r="K1024" s="73" t="s">
        <v>2771</v>
      </c>
      <c r="L1024" s="40" t="s">
        <v>2610</v>
      </c>
      <c r="M1024" s="51">
        <v>40561</v>
      </c>
      <c r="N1024" s="22" t="s">
        <v>2590</v>
      </c>
      <c r="O1024" s="17" t="s">
        <v>646</v>
      </c>
      <c r="P1024" s="13" t="s">
        <v>2657</v>
      </c>
      <c r="Q1024" s="48"/>
      <c r="R1024" s="47"/>
      <c r="S1024" s="20">
        <f t="shared" si="113"/>
      </c>
      <c r="T1024" s="20" t="str">
        <f t="shared" si="112"/>
        <v>AP</v>
      </c>
      <c r="U1024" s="20" t="str">
        <f t="shared" si="107"/>
        <v>Generic PHY</v>
      </c>
      <c r="V1024" s="20">
        <f t="shared" si="108"/>
      </c>
      <c r="W1024" s="20">
        <f t="shared" si="109"/>
      </c>
      <c r="X1024" s="20">
        <f t="shared" si="110"/>
      </c>
      <c r="Y1024" s="51">
        <v>40492</v>
      </c>
      <c r="Z1024" s="174">
        <f t="shared" si="111"/>
      </c>
      <c r="AA1024" s="44" t="s">
        <v>2770</v>
      </c>
    </row>
    <row r="1025" spans="1:26" ht="76.5">
      <c r="A1025" s="20">
        <v>1025</v>
      </c>
      <c r="B1025" s="13" t="s">
        <v>1577</v>
      </c>
      <c r="C1025" s="13" t="s">
        <v>1578</v>
      </c>
      <c r="D1025" s="17" t="s">
        <v>65</v>
      </c>
      <c r="E1025" s="17">
        <v>7</v>
      </c>
      <c r="F1025" s="17" t="s">
        <v>100</v>
      </c>
      <c r="G1025" s="17" t="s">
        <v>1785</v>
      </c>
      <c r="H1025" s="17" t="s">
        <v>1786</v>
      </c>
      <c r="I1025" s="13" t="s">
        <v>1787</v>
      </c>
      <c r="J1025" s="13" t="s">
        <v>1788</v>
      </c>
      <c r="K1025" s="13" t="s">
        <v>3101</v>
      </c>
      <c r="L1025" s="41" t="s">
        <v>2658</v>
      </c>
      <c r="M1025" s="52"/>
      <c r="N1025" s="22" t="s">
        <v>2617</v>
      </c>
      <c r="O1025" s="17" t="s">
        <v>646</v>
      </c>
      <c r="P1025" s="13" t="s">
        <v>2663</v>
      </c>
      <c r="Q1025" s="48"/>
      <c r="R1025" s="47"/>
      <c r="S1025" s="20">
        <f t="shared" si="113"/>
      </c>
      <c r="T1025" s="20" t="str">
        <f t="shared" si="112"/>
        <v>wp</v>
      </c>
      <c r="U1025" s="20">
        <f t="shared" si="107"/>
      </c>
      <c r="V1025" s="20">
        <f t="shared" si="108"/>
      </c>
      <c r="W1025" s="20" t="str">
        <f t="shared" si="109"/>
        <v>FSK</v>
      </c>
      <c r="X1025" s="20">
        <f t="shared" si="110"/>
      </c>
      <c r="Y1025" s="52"/>
      <c r="Z1025" s="174" t="str">
        <f t="shared" si="111"/>
        <v>Chang</v>
      </c>
    </row>
    <row r="1026" spans="1:26" ht="51">
      <c r="A1026" s="20">
        <v>1026</v>
      </c>
      <c r="B1026" s="13" t="s">
        <v>1577</v>
      </c>
      <c r="C1026" s="13" t="s">
        <v>1578</v>
      </c>
      <c r="D1026" s="17" t="s">
        <v>66</v>
      </c>
      <c r="E1026" s="17">
        <v>7</v>
      </c>
      <c r="F1026" s="17" t="s">
        <v>100</v>
      </c>
      <c r="G1026" s="17" t="s">
        <v>1785</v>
      </c>
      <c r="H1026" s="17" t="s">
        <v>1789</v>
      </c>
      <c r="I1026" s="13" t="s">
        <v>1790</v>
      </c>
      <c r="J1026" s="13" t="s">
        <v>1791</v>
      </c>
      <c r="K1026" s="15"/>
      <c r="L1026" s="41"/>
      <c r="M1026" s="52"/>
      <c r="N1026" s="22"/>
      <c r="O1026" s="17" t="s">
        <v>646</v>
      </c>
      <c r="P1026" s="47"/>
      <c r="Q1026" s="48"/>
      <c r="R1026" s="47"/>
      <c r="S1026" s="20">
        <f t="shared" si="113"/>
        <v>0</v>
      </c>
      <c r="T1026" s="20">
        <f t="shared" si="112"/>
      </c>
      <c r="U1026" s="20">
        <f aca="true" t="shared" si="114" ref="U1026:U1089">IF(OR(T1026="A",T1026="AP",T1026="R",T1026="Z"),N1026,"")</f>
      </c>
      <c r="V1026" s="20">
        <f aca="true" t="shared" si="115" ref="V1026:V1089">IF(T1026=0,N1026,"")</f>
      </c>
      <c r="W1026" s="20">
        <f aca="true" t="shared" si="116" ref="W1026:W1089">IF(T1026="wp",N1026,"")</f>
      </c>
      <c r="X1026" s="20">
        <f aca="true" t="shared" si="117" ref="X1026:X1089">IF(T1026="rdy2vote",N1026,IF(T1026="rdy2vote2",N1026,""))</f>
      </c>
      <c r="Y1026" s="48"/>
      <c r="Z1026" s="174">
        <f aca="true" t="shared" si="118" ref="Z1026:Z1089">IF(OR(T1026="rdy2vote",T1026="wp"),P1026,"")</f>
      </c>
    </row>
    <row r="1027" spans="1:26" ht="25.5">
      <c r="A1027" s="20">
        <v>1027</v>
      </c>
      <c r="B1027" s="13" t="s">
        <v>1577</v>
      </c>
      <c r="C1027" s="13" t="s">
        <v>1578</v>
      </c>
      <c r="D1027" s="17" t="s">
        <v>66</v>
      </c>
      <c r="E1027" s="17">
        <v>7</v>
      </c>
      <c r="F1027" s="17" t="s">
        <v>968</v>
      </c>
      <c r="G1027" s="17">
        <v>131</v>
      </c>
      <c r="H1027" s="17">
        <v>37</v>
      </c>
      <c r="I1027" s="13" t="s">
        <v>1792</v>
      </c>
      <c r="J1027" s="13" t="s">
        <v>1793</v>
      </c>
      <c r="K1027" s="15"/>
      <c r="L1027" s="41"/>
      <c r="M1027" s="52"/>
      <c r="N1027" s="22"/>
      <c r="O1027" s="17" t="s">
        <v>646</v>
      </c>
      <c r="P1027" s="47"/>
      <c r="Q1027" s="48"/>
      <c r="R1027" s="47"/>
      <c r="S1027" s="20">
        <f t="shared" si="113"/>
        <v>0</v>
      </c>
      <c r="T1027" s="20">
        <f t="shared" si="112"/>
      </c>
      <c r="U1027" s="20">
        <f t="shared" si="114"/>
      </c>
      <c r="V1027" s="20">
        <f t="shared" si="115"/>
      </c>
      <c r="W1027" s="20">
        <f t="shared" si="116"/>
      </c>
      <c r="X1027" s="20">
        <f t="shared" si="117"/>
      </c>
      <c r="Y1027" s="48"/>
      <c r="Z1027" s="174">
        <f t="shared" si="118"/>
      </c>
    </row>
    <row r="1028" spans="1:26" ht="63.75">
      <c r="A1028" s="148">
        <v>1028</v>
      </c>
      <c r="B1028" s="149" t="s">
        <v>1577</v>
      </c>
      <c r="C1028" s="149" t="s">
        <v>1578</v>
      </c>
      <c r="D1028" s="148" t="s">
        <v>66</v>
      </c>
      <c r="E1028" s="148" t="s">
        <v>328</v>
      </c>
      <c r="F1028" s="148" t="s">
        <v>329</v>
      </c>
      <c r="G1028" s="148">
        <v>138</v>
      </c>
      <c r="H1028" s="148">
        <v>7</v>
      </c>
      <c r="I1028" s="149" t="s">
        <v>1794</v>
      </c>
      <c r="J1028" s="149" t="s">
        <v>1795</v>
      </c>
      <c r="K1028" s="164" t="s">
        <v>3008</v>
      </c>
      <c r="L1028" s="146" t="s">
        <v>2610</v>
      </c>
      <c r="M1028" s="147">
        <v>40553</v>
      </c>
      <c r="N1028" s="150"/>
      <c r="O1028" s="148" t="s">
        <v>646</v>
      </c>
      <c r="P1028" s="151"/>
      <c r="Q1028" s="152"/>
      <c r="R1028" s="151"/>
      <c r="S1028" s="148" t="str">
        <f t="shared" si="113"/>
        <v>AP</v>
      </c>
      <c r="T1028" s="148">
        <f t="shared" si="112"/>
      </c>
      <c r="U1028" s="148">
        <f t="shared" si="114"/>
      </c>
      <c r="V1028" s="148">
        <f t="shared" si="115"/>
      </c>
      <c r="W1028" s="148">
        <f t="shared" si="116"/>
      </c>
      <c r="X1028" s="148">
        <f t="shared" si="117"/>
      </c>
      <c r="Y1028" s="152"/>
      <c r="Z1028" s="175">
        <f t="shared" si="118"/>
      </c>
    </row>
    <row r="1029" spans="1:26" ht="25.5">
      <c r="A1029" s="20">
        <v>1029</v>
      </c>
      <c r="B1029" s="13" t="s">
        <v>1577</v>
      </c>
      <c r="C1029" s="13" t="s">
        <v>1578</v>
      </c>
      <c r="D1029" s="17" t="s">
        <v>65</v>
      </c>
      <c r="E1029" s="17" t="s">
        <v>328</v>
      </c>
      <c r="F1029" s="17" t="s">
        <v>329</v>
      </c>
      <c r="G1029" s="17">
        <v>138</v>
      </c>
      <c r="H1029" s="17">
        <v>40</v>
      </c>
      <c r="I1029" s="13" t="s">
        <v>1796</v>
      </c>
      <c r="J1029" s="13" t="s">
        <v>1735</v>
      </c>
      <c r="K1029" s="14" t="s">
        <v>3138</v>
      </c>
      <c r="L1029" s="40" t="s">
        <v>2610</v>
      </c>
      <c r="M1029" s="51">
        <v>40561</v>
      </c>
      <c r="N1029" s="22" t="s">
        <v>3066</v>
      </c>
      <c r="O1029" s="20" t="s">
        <v>646</v>
      </c>
      <c r="P1029" s="14" t="s">
        <v>3067</v>
      </c>
      <c r="Q1029" s="48"/>
      <c r="R1029" s="47"/>
      <c r="S1029" s="20">
        <f t="shared" si="113"/>
      </c>
      <c r="T1029" s="20" t="str">
        <f t="shared" si="112"/>
        <v>AP</v>
      </c>
      <c r="U1029" s="20" t="str">
        <f t="shared" si="114"/>
        <v>PICS</v>
      </c>
      <c r="V1029" s="20">
        <f t="shared" si="115"/>
      </c>
      <c r="W1029" s="20">
        <f t="shared" si="116"/>
      </c>
      <c r="X1029" s="20">
        <f t="shared" si="117"/>
      </c>
      <c r="Y1029" s="52"/>
      <c r="Z1029" s="174">
        <f t="shared" si="118"/>
      </c>
    </row>
    <row r="1030" spans="1:26" ht="76.5">
      <c r="A1030" s="148">
        <v>1030</v>
      </c>
      <c r="B1030" s="149" t="s">
        <v>1797</v>
      </c>
      <c r="C1030" s="149" t="s">
        <v>1798</v>
      </c>
      <c r="D1030" s="148" t="s">
        <v>65</v>
      </c>
      <c r="E1030" s="148">
        <v>3</v>
      </c>
      <c r="F1030" s="148"/>
      <c r="G1030" s="148">
        <v>3</v>
      </c>
      <c r="H1030" s="148">
        <v>12</v>
      </c>
      <c r="I1030" s="149" t="s">
        <v>1799</v>
      </c>
      <c r="J1030" s="149" t="s">
        <v>1800</v>
      </c>
      <c r="K1030" s="149" t="s">
        <v>2719</v>
      </c>
      <c r="L1030" s="146" t="s">
        <v>2647</v>
      </c>
      <c r="M1030" s="147">
        <v>40490</v>
      </c>
      <c r="N1030" s="150" t="s">
        <v>2621</v>
      </c>
      <c r="O1030" s="148" t="s">
        <v>1801</v>
      </c>
      <c r="P1030" s="151"/>
      <c r="Q1030" s="152"/>
      <c r="R1030" s="151"/>
      <c r="S1030" s="148">
        <f t="shared" si="113"/>
      </c>
      <c r="T1030" s="148" t="str">
        <f t="shared" si="112"/>
        <v>R</v>
      </c>
      <c r="U1030" s="148" t="str">
        <f t="shared" si="114"/>
        <v>Easy</v>
      </c>
      <c r="V1030" s="148">
        <f t="shared" si="115"/>
      </c>
      <c r="W1030" s="148">
        <f t="shared" si="116"/>
      </c>
      <c r="X1030" s="148">
        <f t="shared" si="117"/>
      </c>
      <c r="Y1030" s="147"/>
      <c r="Z1030" s="175">
        <f t="shared" si="118"/>
      </c>
    </row>
    <row r="1031" spans="1:26" ht="38.25">
      <c r="A1031" s="20">
        <v>1031</v>
      </c>
      <c r="B1031" s="13" t="s">
        <v>1797</v>
      </c>
      <c r="C1031" s="13" t="s">
        <v>1798</v>
      </c>
      <c r="D1031" s="17" t="s">
        <v>66</v>
      </c>
      <c r="E1031" s="17">
        <v>5</v>
      </c>
      <c r="F1031" s="17">
        <v>5.1</v>
      </c>
      <c r="G1031" s="17">
        <v>7</v>
      </c>
      <c r="H1031" s="17">
        <v>9</v>
      </c>
      <c r="I1031" s="13" t="s">
        <v>1802</v>
      </c>
      <c r="J1031" s="13" t="s">
        <v>1803</v>
      </c>
      <c r="K1031" s="15"/>
      <c r="L1031" s="41" t="s">
        <v>2658</v>
      </c>
      <c r="M1031" s="52"/>
      <c r="N1031" s="22"/>
      <c r="O1031" s="17"/>
      <c r="P1031" s="47" t="s">
        <v>2651</v>
      </c>
      <c r="Q1031" s="48"/>
      <c r="R1031" s="47"/>
      <c r="S1031" s="20" t="str">
        <f t="shared" si="113"/>
        <v>wp</v>
      </c>
      <c r="T1031" s="20">
        <f t="shared" si="112"/>
      </c>
      <c r="U1031" s="20">
        <f t="shared" si="114"/>
      </c>
      <c r="V1031" s="20">
        <f t="shared" si="115"/>
      </c>
      <c r="W1031" s="20">
        <f t="shared" si="116"/>
      </c>
      <c r="X1031" s="20">
        <f t="shared" si="117"/>
      </c>
      <c r="Y1031" s="48"/>
      <c r="Z1031" s="174">
        <f t="shared" si="118"/>
      </c>
    </row>
    <row r="1032" spans="1:26" ht="76.5">
      <c r="A1032" s="148">
        <v>1032</v>
      </c>
      <c r="B1032" s="149" t="s">
        <v>1797</v>
      </c>
      <c r="C1032" s="149" t="s">
        <v>1798</v>
      </c>
      <c r="D1032" s="148" t="s">
        <v>66</v>
      </c>
      <c r="E1032" s="148">
        <v>5</v>
      </c>
      <c r="F1032" s="148">
        <v>5.1</v>
      </c>
      <c r="G1032" s="148">
        <v>7</v>
      </c>
      <c r="H1032" s="148">
        <v>32</v>
      </c>
      <c r="I1032" s="149" t="s">
        <v>1804</v>
      </c>
      <c r="J1032" s="149" t="s">
        <v>1805</v>
      </c>
      <c r="K1032" s="149" t="s">
        <v>2692</v>
      </c>
      <c r="L1032" s="146" t="s">
        <v>2610</v>
      </c>
      <c r="M1032" s="147">
        <v>40491</v>
      </c>
      <c r="N1032" s="150"/>
      <c r="O1032" s="148"/>
      <c r="P1032" s="151"/>
      <c r="Q1032" s="152"/>
      <c r="R1032" s="151"/>
      <c r="S1032" s="148" t="str">
        <f t="shared" si="113"/>
        <v>AP</v>
      </c>
      <c r="T1032" s="148">
        <f t="shared" si="112"/>
      </c>
      <c r="U1032" s="148">
        <f t="shared" si="114"/>
      </c>
      <c r="V1032" s="148">
        <f t="shared" si="115"/>
      </c>
      <c r="W1032" s="148">
        <f t="shared" si="116"/>
      </c>
      <c r="X1032" s="148">
        <f t="shared" si="117"/>
      </c>
      <c r="Y1032" s="152"/>
      <c r="Z1032" s="175">
        <f t="shared" si="118"/>
      </c>
    </row>
    <row r="1033" spans="1:26" ht="114.75">
      <c r="A1033" s="148">
        <v>1033</v>
      </c>
      <c r="B1033" s="149" t="s">
        <v>1797</v>
      </c>
      <c r="C1033" s="149" t="s">
        <v>1798</v>
      </c>
      <c r="D1033" s="148" t="s">
        <v>66</v>
      </c>
      <c r="E1033" s="148">
        <v>5</v>
      </c>
      <c r="F1033" s="148">
        <v>5.1</v>
      </c>
      <c r="G1033" s="148">
        <v>8</v>
      </c>
      <c r="H1033" s="148">
        <v>7</v>
      </c>
      <c r="I1033" s="149" t="s">
        <v>1806</v>
      </c>
      <c r="J1033" s="149" t="s">
        <v>1807</v>
      </c>
      <c r="K1033" s="149" t="s">
        <v>2997</v>
      </c>
      <c r="L1033" s="146" t="s">
        <v>2610</v>
      </c>
      <c r="M1033" s="147">
        <v>40550</v>
      </c>
      <c r="N1033" s="150"/>
      <c r="O1033" s="148"/>
      <c r="P1033" s="151"/>
      <c r="Q1033" s="152"/>
      <c r="R1033" s="151"/>
      <c r="S1033" s="148" t="str">
        <f t="shared" si="113"/>
        <v>AP</v>
      </c>
      <c r="T1033" s="148">
        <f t="shared" si="112"/>
      </c>
      <c r="U1033" s="148">
        <f t="shared" si="114"/>
      </c>
      <c r="V1033" s="148">
        <f t="shared" si="115"/>
      </c>
      <c r="W1033" s="148">
        <f t="shared" si="116"/>
      </c>
      <c r="X1033" s="148">
        <f t="shared" si="117"/>
      </c>
      <c r="Y1033" s="152"/>
      <c r="Z1033" s="175">
        <f t="shared" si="118"/>
      </c>
    </row>
    <row r="1034" spans="1:26" ht="76.5">
      <c r="A1034" s="148">
        <v>1034</v>
      </c>
      <c r="B1034" s="149" t="s">
        <v>1797</v>
      </c>
      <c r="C1034" s="149" t="s">
        <v>1798</v>
      </c>
      <c r="D1034" s="148" t="s">
        <v>66</v>
      </c>
      <c r="E1034" s="148">
        <v>6</v>
      </c>
      <c r="F1034" s="148">
        <v>6.1</v>
      </c>
      <c r="G1034" s="148">
        <v>16</v>
      </c>
      <c r="H1034" s="148">
        <v>9</v>
      </c>
      <c r="I1034" s="149" t="s">
        <v>1808</v>
      </c>
      <c r="J1034" s="149" t="s">
        <v>1809</v>
      </c>
      <c r="K1034" s="164" t="s">
        <v>2775</v>
      </c>
      <c r="L1034" s="146" t="s">
        <v>2610</v>
      </c>
      <c r="M1034" s="147">
        <v>40492</v>
      </c>
      <c r="N1034" s="150"/>
      <c r="O1034" s="148"/>
      <c r="P1034" s="151"/>
      <c r="Q1034" s="152"/>
      <c r="R1034" s="151"/>
      <c r="S1034" s="148" t="str">
        <f t="shared" si="113"/>
        <v>AP</v>
      </c>
      <c r="T1034" s="148">
        <f t="shared" si="112"/>
      </c>
      <c r="U1034" s="148">
        <f t="shared" si="114"/>
      </c>
      <c r="V1034" s="148">
        <f t="shared" si="115"/>
      </c>
      <c r="W1034" s="148">
        <f t="shared" si="116"/>
      </c>
      <c r="X1034" s="148">
        <f t="shared" si="117"/>
      </c>
      <c r="Y1034" s="152"/>
      <c r="Z1034" s="175">
        <f t="shared" si="118"/>
      </c>
    </row>
    <row r="1035" spans="1:27" ht="102">
      <c r="A1035" s="20">
        <v>1035</v>
      </c>
      <c r="B1035" s="13" t="s">
        <v>1797</v>
      </c>
      <c r="C1035" s="13" t="s">
        <v>1798</v>
      </c>
      <c r="D1035" s="17" t="s">
        <v>65</v>
      </c>
      <c r="E1035" s="17">
        <v>6</v>
      </c>
      <c r="F1035" s="17" t="s">
        <v>687</v>
      </c>
      <c r="G1035" s="17">
        <v>29</v>
      </c>
      <c r="H1035" s="17">
        <v>49</v>
      </c>
      <c r="I1035" s="13" t="s">
        <v>1810</v>
      </c>
      <c r="J1035" s="13" t="s">
        <v>1811</v>
      </c>
      <c r="K1035" s="73" t="s">
        <v>2771</v>
      </c>
      <c r="L1035" s="40" t="s">
        <v>2610</v>
      </c>
      <c r="M1035" s="51">
        <v>40561</v>
      </c>
      <c r="N1035" s="22" t="s">
        <v>2590</v>
      </c>
      <c r="O1035" s="17"/>
      <c r="P1035" s="13" t="s">
        <v>2657</v>
      </c>
      <c r="Q1035" s="48"/>
      <c r="R1035" s="47"/>
      <c r="S1035" s="20">
        <f t="shared" si="113"/>
      </c>
      <c r="T1035" s="20" t="str">
        <f t="shared" si="112"/>
        <v>AP</v>
      </c>
      <c r="U1035" s="20" t="str">
        <f t="shared" si="114"/>
        <v>Generic PHY</v>
      </c>
      <c r="V1035" s="20">
        <f t="shared" si="115"/>
      </c>
      <c r="W1035" s="20">
        <f t="shared" si="116"/>
      </c>
      <c r="X1035" s="20">
        <f t="shared" si="117"/>
      </c>
      <c r="Y1035" s="52">
        <v>40492</v>
      </c>
      <c r="Z1035" s="174">
        <f t="shared" si="118"/>
      </c>
      <c r="AA1035" s="44" t="s">
        <v>2770</v>
      </c>
    </row>
    <row r="1036" spans="1:28" ht="127.5">
      <c r="A1036" s="20">
        <v>1036</v>
      </c>
      <c r="B1036" s="13" t="s">
        <v>1797</v>
      </c>
      <c r="C1036" s="13" t="s">
        <v>1798</v>
      </c>
      <c r="D1036" s="17" t="s">
        <v>65</v>
      </c>
      <c r="E1036" s="17">
        <v>6</v>
      </c>
      <c r="F1036" s="17" t="s">
        <v>207</v>
      </c>
      <c r="G1036" s="17">
        <v>30</v>
      </c>
      <c r="H1036" s="17">
        <v>41</v>
      </c>
      <c r="I1036" s="13" t="s">
        <v>1812</v>
      </c>
      <c r="J1036" s="13" t="s">
        <v>1813</v>
      </c>
      <c r="K1036" s="15"/>
      <c r="L1036" s="40" t="s">
        <v>2658</v>
      </c>
      <c r="M1036" s="52"/>
      <c r="N1036" s="22" t="s">
        <v>2646</v>
      </c>
      <c r="O1036" s="17"/>
      <c r="P1036" s="14" t="s">
        <v>2764</v>
      </c>
      <c r="Q1036" s="48"/>
      <c r="R1036" s="47"/>
      <c r="S1036" s="20">
        <f t="shared" si="113"/>
      </c>
      <c r="T1036" s="20" t="str">
        <f t="shared" si="112"/>
        <v>wp</v>
      </c>
      <c r="U1036" s="20">
        <f t="shared" si="114"/>
      </c>
      <c r="V1036" s="20">
        <f t="shared" si="115"/>
      </c>
      <c r="W1036" s="20" t="str">
        <f t="shared" si="116"/>
        <v>Radio Spec</v>
      </c>
      <c r="X1036" s="20">
        <f t="shared" si="117"/>
      </c>
      <c r="Y1036" s="51">
        <v>40493</v>
      </c>
      <c r="Z1036" s="174" t="str">
        <f t="shared" si="118"/>
        <v>Seibert/Van Wyk</v>
      </c>
      <c r="AB1036" s="20" t="s">
        <v>3150</v>
      </c>
    </row>
    <row r="1037" spans="1:26" ht="89.25">
      <c r="A1037" s="148">
        <v>1037</v>
      </c>
      <c r="B1037" s="149" t="s">
        <v>1797</v>
      </c>
      <c r="C1037" s="149" t="s">
        <v>1798</v>
      </c>
      <c r="D1037" s="148" t="s">
        <v>66</v>
      </c>
      <c r="E1037" s="148">
        <v>6</v>
      </c>
      <c r="F1037" s="148" t="s">
        <v>148</v>
      </c>
      <c r="G1037" s="148">
        <v>34</v>
      </c>
      <c r="H1037" s="148">
        <v>1</v>
      </c>
      <c r="I1037" s="149" t="s">
        <v>1814</v>
      </c>
      <c r="J1037" s="149" t="s">
        <v>1815</v>
      </c>
      <c r="K1037" s="164" t="s">
        <v>2980</v>
      </c>
      <c r="L1037" s="146" t="s">
        <v>2610</v>
      </c>
      <c r="M1037" s="147">
        <v>40548</v>
      </c>
      <c r="N1037" s="150"/>
      <c r="O1037" s="148"/>
      <c r="P1037" s="151"/>
      <c r="Q1037" s="152"/>
      <c r="R1037" s="151"/>
      <c r="S1037" s="148" t="str">
        <f t="shared" si="113"/>
        <v>AP</v>
      </c>
      <c r="T1037" s="148">
        <f t="shared" si="112"/>
      </c>
      <c r="U1037" s="148">
        <f t="shared" si="114"/>
      </c>
      <c r="V1037" s="148">
        <f t="shared" si="115"/>
      </c>
      <c r="W1037" s="148">
        <f t="shared" si="116"/>
      </c>
      <c r="X1037" s="148">
        <f t="shared" si="117"/>
      </c>
      <c r="Y1037" s="152"/>
      <c r="Z1037" s="175">
        <f t="shared" si="118"/>
      </c>
    </row>
    <row r="1038" spans="1:26" ht="76.5">
      <c r="A1038" s="148">
        <v>1038</v>
      </c>
      <c r="B1038" s="149" t="s">
        <v>1797</v>
      </c>
      <c r="C1038" s="149" t="s">
        <v>1798</v>
      </c>
      <c r="D1038" s="148" t="s">
        <v>66</v>
      </c>
      <c r="E1038" s="148">
        <v>6</v>
      </c>
      <c r="F1038" s="148">
        <v>6.3</v>
      </c>
      <c r="G1038" s="148">
        <v>40</v>
      </c>
      <c r="H1038" s="148">
        <v>30</v>
      </c>
      <c r="I1038" s="149" t="s">
        <v>1816</v>
      </c>
      <c r="J1038" s="149" t="s">
        <v>1817</v>
      </c>
      <c r="K1038" s="149" t="s">
        <v>2919</v>
      </c>
      <c r="L1038" s="146" t="s">
        <v>2610</v>
      </c>
      <c r="M1038" s="147">
        <v>40524</v>
      </c>
      <c r="N1038" s="150"/>
      <c r="O1038" s="148"/>
      <c r="P1038" s="151"/>
      <c r="Q1038" s="152"/>
      <c r="R1038" s="151"/>
      <c r="S1038" s="148" t="str">
        <f t="shared" si="113"/>
        <v>AP</v>
      </c>
      <c r="T1038" s="148">
        <f t="shared" si="112"/>
      </c>
      <c r="U1038" s="148">
        <f t="shared" si="114"/>
      </c>
      <c r="V1038" s="148">
        <f t="shared" si="115"/>
      </c>
      <c r="W1038" s="148">
        <f t="shared" si="116"/>
      </c>
      <c r="X1038" s="148">
        <f t="shared" si="117"/>
      </c>
      <c r="Y1038" s="152"/>
      <c r="Z1038" s="175">
        <f t="shared" si="118"/>
      </c>
    </row>
    <row r="1039" spans="1:27" ht="102">
      <c r="A1039" s="20">
        <v>1039</v>
      </c>
      <c r="B1039" s="13" t="s">
        <v>1797</v>
      </c>
      <c r="C1039" s="13" t="s">
        <v>1798</v>
      </c>
      <c r="D1039" s="17" t="s">
        <v>65</v>
      </c>
      <c r="E1039" s="17">
        <v>6</v>
      </c>
      <c r="F1039" s="17">
        <v>6.12</v>
      </c>
      <c r="G1039" s="17">
        <v>56</v>
      </c>
      <c r="H1039" s="17">
        <v>35</v>
      </c>
      <c r="I1039" s="15" t="s">
        <v>1818</v>
      </c>
      <c r="J1039" s="13" t="s">
        <v>1819</v>
      </c>
      <c r="K1039" s="73" t="s">
        <v>2771</v>
      </c>
      <c r="L1039" s="40" t="s">
        <v>2610</v>
      </c>
      <c r="M1039" s="51">
        <v>40561</v>
      </c>
      <c r="N1039" s="24" t="s">
        <v>2590</v>
      </c>
      <c r="O1039" s="17"/>
      <c r="P1039" s="13" t="s">
        <v>2657</v>
      </c>
      <c r="Q1039" s="48"/>
      <c r="R1039" s="47"/>
      <c r="S1039" s="20">
        <f t="shared" si="113"/>
      </c>
      <c r="T1039" s="20" t="str">
        <f aca="true" t="shared" si="119" ref="T1039:T1102">IF(OR(D1039="T",D1039="G"),L1039,"")</f>
        <v>AP</v>
      </c>
      <c r="U1039" s="20" t="str">
        <f t="shared" si="114"/>
        <v>Generic PHY</v>
      </c>
      <c r="V1039" s="20">
        <f t="shared" si="115"/>
      </c>
      <c r="W1039" s="20">
        <f t="shared" si="116"/>
      </c>
      <c r="X1039" s="20">
        <f t="shared" si="117"/>
      </c>
      <c r="Y1039" s="52">
        <v>40492</v>
      </c>
      <c r="Z1039" s="174">
        <f t="shared" si="118"/>
      </c>
      <c r="AA1039" s="44" t="s">
        <v>2770</v>
      </c>
    </row>
    <row r="1040" spans="1:26" ht="25.5">
      <c r="A1040" s="20">
        <v>1040</v>
      </c>
      <c r="B1040" s="13" t="s">
        <v>1797</v>
      </c>
      <c r="C1040" s="13" t="s">
        <v>1798</v>
      </c>
      <c r="D1040" s="17" t="s">
        <v>66</v>
      </c>
      <c r="E1040" s="17">
        <v>6</v>
      </c>
      <c r="F1040" s="17" t="s">
        <v>2487</v>
      </c>
      <c r="G1040" s="17">
        <v>68</v>
      </c>
      <c r="H1040" s="17">
        <v>11</v>
      </c>
      <c r="I1040" s="13" t="s">
        <v>1820</v>
      </c>
      <c r="J1040" s="13" t="s">
        <v>1821</v>
      </c>
      <c r="K1040" s="15"/>
      <c r="L1040" s="41"/>
      <c r="M1040" s="52"/>
      <c r="N1040" s="22"/>
      <c r="O1040" s="17"/>
      <c r="P1040" s="47"/>
      <c r="Q1040" s="48"/>
      <c r="R1040" s="47"/>
      <c r="S1040" s="20">
        <f t="shared" si="113"/>
        <v>0</v>
      </c>
      <c r="T1040" s="20">
        <f t="shared" si="119"/>
      </c>
      <c r="U1040" s="20">
        <f t="shared" si="114"/>
      </c>
      <c r="V1040" s="20">
        <f t="shared" si="115"/>
      </c>
      <c r="W1040" s="20">
        <f t="shared" si="116"/>
      </c>
      <c r="X1040" s="20">
        <f t="shared" si="117"/>
      </c>
      <c r="Y1040" s="48"/>
      <c r="Z1040" s="174">
        <f t="shared" si="118"/>
      </c>
    </row>
    <row r="1041" spans="1:26" ht="25.5">
      <c r="A1041" s="148">
        <v>1041</v>
      </c>
      <c r="B1041" s="149" t="s">
        <v>1797</v>
      </c>
      <c r="C1041" s="149" t="s">
        <v>1798</v>
      </c>
      <c r="D1041" s="148" t="s">
        <v>66</v>
      </c>
      <c r="E1041" s="148">
        <v>6</v>
      </c>
      <c r="F1041" s="148" t="s">
        <v>2607</v>
      </c>
      <c r="G1041" s="148">
        <v>84</v>
      </c>
      <c r="H1041" s="148">
        <v>44</v>
      </c>
      <c r="I1041" s="149" t="s">
        <v>1822</v>
      </c>
      <c r="J1041" s="149" t="s">
        <v>1823</v>
      </c>
      <c r="K1041" s="164" t="s">
        <v>2684</v>
      </c>
      <c r="L1041" s="146" t="s">
        <v>2649</v>
      </c>
      <c r="M1041" s="147">
        <v>40498</v>
      </c>
      <c r="N1041" s="150"/>
      <c r="O1041" s="148"/>
      <c r="P1041" s="151"/>
      <c r="Q1041" s="152"/>
      <c r="R1041" s="151"/>
      <c r="S1041" s="148" t="str">
        <f t="shared" si="113"/>
        <v>A</v>
      </c>
      <c r="T1041" s="148">
        <f t="shared" si="119"/>
      </c>
      <c r="U1041" s="148">
        <f t="shared" si="114"/>
      </c>
      <c r="V1041" s="148">
        <f t="shared" si="115"/>
      </c>
      <c r="W1041" s="148">
        <f t="shared" si="116"/>
      </c>
      <c r="X1041" s="148">
        <f t="shared" si="117"/>
      </c>
      <c r="Y1041" s="152"/>
      <c r="Z1041" s="175">
        <f t="shared" si="118"/>
      </c>
    </row>
    <row r="1042" spans="1:26" ht="12.75">
      <c r="A1042" s="148">
        <v>1042</v>
      </c>
      <c r="B1042" s="149" t="s">
        <v>1797</v>
      </c>
      <c r="C1042" s="149" t="s">
        <v>1798</v>
      </c>
      <c r="D1042" s="148" t="s">
        <v>66</v>
      </c>
      <c r="E1042" s="148">
        <v>7</v>
      </c>
      <c r="F1042" s="148" t="s">
        <v>2608</v>
      </c>
      <c r="G1042" s="148">
        <v>125</v>
      </c>
      <c r="H1042" s="148">
        <v>30</v>
      </c>
      <c r="I1042" s="149" t="s">
        <v>1824</v>
      </c>
      <c r="J1042" s="149" t="s">
        <v>1825</v>
      </c>
      <c r="K1042" s="164" t="s">
        <v>2684</v>
      </c>
      <c r="L1042" s="146" t="s">
        <v>2649</v>
      </c>
      <c r="M1042" s="147">
        <v>40499</v>
      </c>
      <c r="N1042" s="150"/>
      <c r="O1042" s="148"/>
      <c r="P1042" s="151"/>
      <c r="Q1042" s="152"/>
      <c r="R1042" s="151"/>
      <c r="S1042" s="148" t="str">
        <f t="shared" si="113"/>
        <v>A</v>
      </c>
      <c r="T1042" s="148">
        <f t="shared" si="119"/>
      </c>
      <c r="U1042" s="148">
        <f t="shared" si="114"/>
      </c>
      <c r="V1042" s="148">
        <f t="shared" si="115"/>
      </c>
      <c r="W1042" s="148">
        <f t="shared" si="116"/>
      </c>
      <c r="X1042" s="148">
        <f t="shared" si="117"/>
      </c>
      <c r="Y1042" s="152"/>
      <c r="Z1042" s="175">
        <f t="shared" si="118"/>
      </c>
    </row>
    <row r="1043" spans="1:26" ht="25.5">
      <c r="A1043" s="148">
        <v>1043</v>
      </c>
      <c r="B1043" s="149" t="s">
        <v>1826</v>
      </c>
      <c r="C1043" s="149" t="s">
        <v>355</v>
      </c>
      <c r="D1043" s="148" t="s">
        <v>356</v>
      </c>
      <c r="E1043" s="148">
        <v>6</v>
      </c>
      <c r="F1043" s="148" t="s">
        <v>357</v>
      </c>
      <c r="G1043" s="148">
        <v>14</v>
      </c>
      <c r="H1043" s="148">
        <v>25</v>
      </c>
      <c r="I1043" s="149" t="s">
        <v>358</v>
      </c>
      <c r="J1043" s="149" t="s">
        <v>359</v>
      </c>
      <c r="K1043" s="149" t="s">
        <v>2684</v>
      </c>
      <c r="L1043" s="146" t="s">
        <v>2649</v>
      </c>
      <c r="M1043" s="147">
        <v>40491</v>
      </c>
      <c r="N1043" s="150" t="s">
        <v>2639</v>
      </c>
      <c r="O1043" s="148" t="s">
        <v>360</v>
      </c>
      <c r="P1043" s="151"/>
      <c r="Q1043" s="152"/>
      <c r="R1043" s="151"/>
      <c r="S1043" s="148">
        <f t="shared" si="113"/>
      </c>
      <c r="T1043" s="148" t="str">
        <f t="shared" si="119"/>
        <v>A</v>
      </c>
      <c r="U1043" s="148" t="str">
        <f t="shared" si="114"/>
        <v>Frequency Band</v>
      </c>
      <c r="V1043" s="148">
        <f t="shared" si="115"/>
      </c>
      <c r="W1043" s="148">
        <f t="shared" si="116"/>
      </c>
      <c r="X1043" s="148">
        <f t="shared" si="117"/>
      </c>
      <c r="Y1043" s="147"/>
      <c r="Z1043" s="175">
        <f t="shared" si="118"/>
      </c>
    </row>
    <row r="1044" spans="1:26" ht="63.75">
      <c r="A1044" s="148">
        <v>1044</v>
      </c>
      <c r="B1044" s="149" t="s">
        <v>1826</v>
      </c>
      <c r="C1044" s="149" t="s">
        <v>355</v>
      </c>
      <c r="D1044" s="148" t="s">
        <v>356</v>
      </c>
      <c r="E1044" s="148">
        <v>6</v>
      </c>
      <c r="F1044" s="148" t="s">
        <v>361</v>
      </c>
      <c r="G1044" s="148">
        <v>21</v>
      </c>
      <c r="H1044" s="148">
        <v>53</v>
      </c>
      <c r="I1044" s="149" t="s">
        <v>362</v>
      </c>
      <c r="J1044" s="149" t="s">
        <v>363</v>
      </c>
      <c r="K1044" s="149" t="s">
        <v>2684</v>
      </c>
      <c r="L1044" s="146" t="s">
        <v>2649</v>
      </c>
      <c r="M1044" s="147">
        <v>40491</v>
      </c>
      <c r="N1044" s="150" t="s">
        <v>2639</v>
      </c>
      <c r="O1044" s="148" t="s">
        <v>360</v>
      </c>
      <c r="P1044" s="151"/>
      <c r="Q1044" s="152"/>
      <c r="R1044" s="151"/>
      <c r="S1044" s="148">
        <f t="shared" si="113"/>
      </c>
      <c r="T1044" s="148" t="str">
        <f t="shared" si="119"/>
        <v>A</v>
      </c>
      <c r="U1044" s="148" t="str">
        <f t="shared" si="114"/>
        <v>Frequency Band</v>
      </c>
      <c r="V1044" s="148">
        <f t="shared" si="115"/>
      </c>
      <c r="W1044" s="148">
        <f t="shared" si="116"/>
      </c>
      <c r="X1044" s="148">
        <f t="shared" si="117"/>
      </c>
      <c r="Y1044" s="147"/>
      <c r="Z1044" s="175">
        <f t="shared" si="118"/>
      </c>
    </row>
    <row r="1045" spans="1:26" ht="25.5">
      <c r="A1045" s="148">
        <v>1045</v>
      </c>
      <c r="B1045" s="149" t="s">
        <v>1826</v>
      </c>
      <c r="C1045" s="149" t="s">
        <v>355</v>
      </c>
      <c r="D1045" s="148" t="s">
        <v>364</v>
      </c>
      <c r="E1045" s="148">
        <v>6</v>
      </c>
      <c r="F1045" s="148" t="s">
        <v>365</v>
      </c>
      <c r="G1045" s="148">
        <v>40</v>
      </c>
      <c r="H1045" s="148">
        <v>32</v>
      </c>
      <c r="I1045" s="149" t="s">
        <v>366</v>
      </c>
      <c r="J1045" s="149" t="s">
        <v>367</v>
      </c>
      <c r="K1045" s="149" t="s">
        <v>2919</v>
      </c>
      <c r="L1045" s="146" t="s">
        <v>2610</v>
      </c>
      <c r="M1045" s="147">
        <v>40524</v>
      </c>
      <c r="N1045" s="150"/>
      <c r="O1045" s="148" t="s">
        <v>360</v>
      </c>
      <c r="P1045" s="151"/>
      <c r="Q1045" s="152"/>
      <c r="R1045" s="151"/>
      <c r="S1045" s="148" t="str">
        <f t="shared" si="113"/>
        <v>AP</v>
      </c>
      <c r="T1045" s="148">
        <f t="shared" si="119"/>
      </c>
      <c r="U1045" s="148">
        <f t="shared" si="114"/>
      </c>
      <c r="V1045" s="148">
        <f t="shared" si="115"/>
      </c>
      <c r="W1045" s="148">
        <f t="shared" si="116"/>
      </c>
      <c r="X1045" s="148">
        <f t="shared" si="117"/>
      </c>
      <c r="Y1045" s="152"/>
      <c r="Z1045" s="175">
        <f t="shared" si="118"/>
      </c>
    </row>
    <row r="1046" spans="1:26" ht="178.5">
      <c r="A1046" s="20">
        <v>1046</v>
      </c>
      <c r="B1046" s="13" t="s">
        <v>1826</v>
      </c>
      <c r="C1046" s="13" t="s">
        <v>355</v>
      </c>
      <c r="D1046" s="17" t="s">
        <v>356</v>
      </c>
      <c r="E1046" s="17">
        <v>6</v>
      </c>
      <c r="F1046" s="17" t="s">
        <v>368</v>
      </c>
      <c r="G1046" s="17">
        <v>50</v>
      </c>
      <c r="H1046" s="17">
        <v>52</v>
      </c>
      <c r="I1046" s="13" t="s">
        <v>369</v>
      </c>
      <c r="J1046" s="13" t="s">
        <v>370</v>
      </c>
      <c r="K1046" s="14" t="s">
        <v>3121</v>
      </c>
      <c r="L1046" s="40" t="s">
        <v>2610</v>
      </c>
      <c r="M1046" s="51">
        <v>40561</v>
      </c>
      <c r="N1046" s="24" t="s">
        <v>2622</v>
      </c>
      <c r="O1046" s="17" t="s">
        <v>360</v>
      </c>
      <c r="P1046" s="14" t="s">
        <v>3095</v>
      </c>
      <c r="Q1046" s="48"/>
      <c r="R1046" s="47"/>
      <c r="S1046" s="20">
        <f t="shared" si="113"/>
      </c>
      <c r="T1046" s="20" t="str">
        <f t="shared" si="119"/>
        <v>AP</v>
      </c>
      <c r="U1046" s="20" t="str">
        <f t="shared" si="114"/>
        <v>OFDM</v>
      </c>
      <c r="V1046" s="20">
        <f t="shared" si="115"/>
      </c>
      <c r="W1046" s="20">
        <f t="shared" si="116"/>
      </c>
      <c r="X1046" s="20">
        <f t="shared" si="117"/>
      </c>
      <c r="Y1046" s="52"/>
      <c r="Z1046" s="174">
        <f t="shared" si="118"/>
      </c>
    </row>
    <row r="1047" spans="1:26" ht="25.5">
      <c r="A1047" s="20">
        <v>1047</v>
      </c>
      <c r="B1047" s="13" t="s">
        <v>1826</v>
      </c>
      <c r="C1047" s="13" t="s">
        <v>355</v>
      </c>
      <c r="D1047" s="17" t="s">
        <v>356</v>
      </c>
      <c r="E1047" s="17">
        <v>6</v>
      </c>
      <c r="F1047" s="17" t="s">
        <v>371</v>
      </c>
      <c r="G1047" s="17">
        <v>56</v>
      </c>
      <c r="H1047" s="17">
        <v>18</v>
      </c>
      <c r="I1047" s="13" t="s">
        <v>369</v>
      </c>
      <c r="J1047" s="13" t="s">
        <v>372</v>
      </c>
      <c r="K1047" s="14" t="s">
        <v>3121</v>
      </c>
      <c r="L1047" s="40" t="s">
        <v>2610</v>
      </c>
      <c r="M1047" s="51">
        <v>40561</v>
      </c>
      <c r="N1047" s="24" t="s">
        <v>2622</v>
      </c>
      <c r="O1047" s="17" t="s">
        <v>360</v>
      </c>
      <c r="P1047" s="14" t="s">
        <v>3095</v>
      </c>
      <c r="Q1047" s="48"/>
      <c r="R1047" s="47"/>
      <c r="S1047" s="20">
        <f t="shared" si="113"/>
      </c>
      <c r="T1047" s="20" t="str">
        <f t="shared" si="119"/>
        <v>AP</v>
      </c>
      <c r="U1047" s="20" t="str">
        <f t="shared" si="114"/>
        <v>OFDM</v>
      </c>
      <c r="V1047" s="20">
        <f t="shared" si="115"/>
      </c>
      <c r="W1047" s="20">
        <f t="shared" si="116"/>
      </c>
      <c r="X1047" s="20">
        <f t="shared" si="117"/>
      </c>
      <c r="Y1047" s="52"/>
      <c r="Z1047" s="174">
        <f t="shared" si="118"/>
      </c>
    </row>
    <row r="1048" spans="1:26" ht="140.25">
      <c r="A1048" s="20">
        <v>1048</v>
      </c>
      <c r="B1048" s="13" t="s">
        <v>1826</v>
      </c>
      <c r="C1048" s="13" t="s">
        <v>355</v>
      </c>
      <c r="D1048" s="17" t="s">
        <v>356</v>
      </c>
      <c r="E1048" s="17">
        <v>6</v>
      </c>
      <c r="F1048" s="17" t="s">
        <v>371</v>
      </c>
      <c r="G1048" s="17">
        <v>56</v>
      </c>
      <c r="H1048" s="17">
        <v>18</v>
      </c>
      <c r="I1048" s="13" t="s">
        <v>369</v>
      </c>
      <c r="J1048" s="13" t="s">
        <v>373</v>
      </c>
      <c r="K1048" s="14" t="s">
        <v>3121</v>
      </c>
      <c r="L1048" s="40" t="s">
        <v>2610</v>
      </c>
      <c r="M1048" s="51">
        <v>40561</v>
      </c>
      <c r="N1048" s="24" t="s">
        <v>2622</v>
      </c>
      <c r="O1048" s="17" t="s">
        <v>360</v>
      </c>
      <c r="P1048" s="14" t="s">
        <v>3095</v>
      </c>
      <c r="Q1048" s="48"/>
      <c r="R1048" s="47"/>
      <c r="S1048" s="20">
        <f t="shared" si="113"/>
      </c>
      <c r="T1048" s="20" t="str">
        <f t="shared" si="119"/>
        <v>AP</v>
      </c>
      <c r="U1048" s="20" t="str">
        <f t="shared" si="114"/>
        <v>OFDM</v>
      </c>
      <c r="V1048" s="20">
        <f t="shared" si="115"/>
      </c>
      <c r="W1048" s="20">
        <f t="shared" si="116"/>
      </c>
      <c r="X1048" s="20">
        <f t="shared" si="117"/>
      </c>
      <c r="Y1048" s="52"/>
      <c r="Z1048" s="174">
        <f t="shared" si="118"/>
      </c>
    </row>
    <row r="1049" spans="1:26" ht="76.5">
      <c r="A1049" s="20">
        <v>1049</v>
      </c>
      <c r="B1049" s="13" t="s">
        <v>1826</v>
      </c>
      <c r="C1049" s="13" t="s">
        <v>355</v>
      </c>
      <c r="D1049" s="17" t="s">
        <v>356</v>
      </c>
      <c r="E1049" s="17">
        <v>6</v>
      </c>
      <c r="F1049" s="17" t="s">
        <v>374</v>
      </c>
      <c r="G1049" s="17">
        <v>77</v>
      </c>
      <c r="H1049" s="17">
        <v>9</v>
      </c>
      <c r="I1049" s="13" t="s">
        <v>375</v>
      </c>
      <c r="J1049" s="13" t="s">
        <v>376</v>
      </c>
      <c r="K1049" s="14" t="s">
        <v>3124</v>
      </c>
      <c r="L1049" s="40" t="s">
        <v>2610</v>
      </c>
      <c r="M1049" s="51">
        <v>40561</v>
      </c>
      <c r="N1049" s="24" t="s">
        <v>2622</v>
      </c>
      <c r="O1049" s="17" t="s">
        <v>360</v>
      </c>
      <c r="P1049" s="14" t="s">
        <v>3095</v>
      </c>
      <c r="Q1049" s="48"/>
      <c r="R1049" s="47"/>
      <c r="S1049" s="20">
        <f t="shared" si="113"/>
      </c>
      <c r="T1049" s="20" t="str">
        <f t="shared" si="119"/>
        <v>AP</v>
      </c>
      <c r="U1049" s="20" t="str">
        <f t="shared" si="114"/>
        <v>OFDM</v>
      </c>
      <c r="V1049" s="20">
        <f t="shared" si="115"/>
      </c>
      <c r="W1049" s="20">
        <f t="shared" si="116"/>
      </c>
      <c r="X1049" s="20">
        <f t="shared" si="117"/>
      </c>
      <c r="Y1049" s="52"/>
      <c r="Z1049" s="174">
        <f t="shared" si="118"/>
      </c>
    </row>
    <row r="1050" spans="1:26" ht="25.5">
      <c r="A1050" s="20">
        <v>1050</v>
      </c>
      <c r="B1050" s="13" t="s">
        <v>1826</v>
      </c>
      <c r="C1050" s="13" t="s">
        <v>355</v>
      </c>
      <c r="D1050" s="17" t="s">
        <v>356</v>
      </c>
      <c r="E1050" s="17">
        <v>6</v>
      </c>
      <c r="F1050" s="17" t="s">
        <v>377</v>
      </c>
      <c r="G1050" s="17">
        <v>81</v>
      </c>
      <c r="H1050" s="17">
        <v>9</v>
      </c>
      <c r="I1050" s="13" t="s">
        <v>378</v>
      </c>
      <c r="J1050" s="13" t="s">
        <v>379</v>
      </c>
      <c r="K1050" s="14" t="s">
        <v>3126</v>
      </c>
      <c r="L1050" s="40" t="s">
        <v>2610</v>
      </c>
      <c r="M1050" s="51">
        <v>40561</v>
      </c>
      <c r="N1050" s="24" t="s">
        <v>2622</v>
      </c>
      <c r="O1050" s="17" t="s">
        <v>360</v>
      </c>
      <c r="P1050" s="14" t="s">
        <v>3095</v>
      </c>
      <c r="Q1050" s="48"/>
      <c r="R1050" s="47"/>
      <c r="S1050" s="20">
        <f t="shared" si="113"/>
      </c>
      <c r="T1050" s="20" t="str">
        <f t="shared" si="119"/>
        <v>AP</v>
      </c>
      <c r="U1050" s="20" t="str">
        <f t="shared" si="114"/>
        <v>OFDM</v>
      </c>
      <c r="V1050" s="20">
        <f t="shared" si="115"/>
      </c>
      <c r="W1050" s="20">
        <f t="shared" si="116"/>
      </c>
      <c r="X1050" s="20">
        <f t="shared" si="117"/>
      </c>
      <c r="Y1050" s="52"/>
      <c r="Z1050" s="174">
        <f t="shared" si="118"/>
      </c>
    </row>
    <row r="1051" spans="1:26" ht="25.5">
      <c r="A1051" s="20">
        <v>1051</v>
      </c>
      <c r="B1051" s="13" t="s">
        <v>1826</v>
      </c>
      <c r="C1051" s="13" t="s">
        <v>355</v>
      </c>
      <c r="D1051" s="17" t="s">
        <v>356</v>
      </c>
      <c r="E1051" s="17">
        <v>6</v>
      </c>
      <c r="F1051" s="17" t="s">
        <v>377</v>
      </c>
      <c r="G1051" s="17">
        <v>81</v>
      </c>
      <c r="H1051" s="17">
        <v>26</v>
      </c>
      <c r="I1051" s="13" t="s">
        <v>378</v>
      </c>
      <c r="J1051" s="13" t="s">
        <v>379</v>
      </c>
      <c r="K1051" s="14" t="s">
        <v>3126</v>
      </c>
      <c r="L1051" s="40" t="s">
        <v>2610</v>
      </c>
      <c r="M1051" s="51">
        <v>40561</v>
      </c>
      <c r="N1051" s="24" t="s">
        <v>2622</v>
      </c>
      <c r="O1051" s="17" t="s">
        <v>360</v>
      </c>
      <c r="P1051" s="14" t="s">
        <v>3095</v>
      </c>
      <c r="Q1051" s="48"/>
      <c r="R1051" s="47"/>
      <c r="S1051" s="20">
        <f t="shared" si="113"/>
      </c>
      <c r="T1051" s="20" t="str">
        <f t="shared" si="119"/>
        <v>AP</v>
      </c>
      <c r="U1051" s="20" t="str">
        <f t="shared" si="114"/>
        <v>OFDM</v>
      </c>
      <c r="V1051" s="20">
        <f t="shared" si="115"/>
      </c>
      <c r="W1051" s="20">
        <f t="shared" si="116"/>
      </c>
      <c r="X1051" s="20">
        <f t="shared" si="117"/>
      </c>
      <c r="Y1051" s="52"/>
      <c r="Z1051" s="174">
        <f t="shared" si="118"/>
      </c>
    </row>
    <row r="1052" spans="1:26" ht="38.25">
      <c r="A1052" s="20">
        <v>1052</v>
      </c>
      <c r="B1052" s="13" t="s">
        <v>1826</v>
      </c>
      <c r="C1052" s="13" t="s">
        <v>355</v>
      </c>
      <c r="D1052" s="17" t="s">
        <v>356</v>
      </c>
      <c r="E1052" s="17">
        <v>6</v>
      </c>
      <c r="F1052" s="17" t="s">
        <v>377</v>
      </c>
      <c r="G1052" s="17">
        <v>81</v>
      </c>
      <c r="H1052" s="17">
        <v>27</v>
      </c>
      <c r="I1052" s="13" t="s">
        <v>380</v>
      </c>
      <c r="J1052" s="13" t="s">
        <v>381</v>
      </c>
      <c r="K1052" s="14" t="s">
        <v>3122</v>
      </c>
      <c r="L1052" s="40" t="s">
        <v>2610</v>
      </c>
      <c r="M1052" s="51">
        <v>40561</v>
      </c>
      <c r="N1052" s="24" t="s">
        <v>2622</v>
      </c>
      <c r="O1052" s="17" t="s">
        <v>360</v>
      </c>
      <c r="P1052" s="14" t="s">
        <v>3095</v>
      </c>
      <c r="Q1052" s="48"/>
      <c r="R1052" s="47"/>
      <c r="S1052" s="20">
        <f t="shared" si="113"/>
      </c>
      <c r="T1052" s="20" t="str">
        <f t="shared" si="119"/>
        <v>AP</v>
      </c>
      <c r="U1052" s="20" t="str">
        <f t="shared" si="114"/>
        <v>OFDM</v>
      </c>
      <c r="V1052" s="20">
        <f t="shared" si="115"/>
      </c>
      <c r="W1052" s="20">
        <f t="shared" si="116"/>
      </c>
      <c r="X1052" s="20">
        <f t="shared" si="117"/>
      </c>
      <c r="Y1052" s="52"/>
      <c r="Z1052" s="174">
        <f t="shared" si="118"/>
      </c>
    </row>
    <row r="1053" spans="1:26" ht="38.25">
      <c r="A1053" s="20">
        <v>1053</v>
      </c>
      <c r="B1053" s="13" t="s">
        <v>1826</v>
      </c>
      <c r="C1053" s="13" t="s">
        <v>355</v>
      </c>
      <c r="D1053" s="17" t="s">
        <v>356</v>
      </c>
      <c r="E1053" s="17">
        <v>6</v>
      </c>
      <c r="F1053" s="17" t="s">
        <v>377</v>
      </c>
      <c r="G1053" s="17">
        <v>81</v>
      </c>
      <c r="H1053" s="17">
        <v>32</v>
      </c>
      <c r="I1053" s="13" t="s">
        <v>380</v>
      </c>
      <c r="J1053" s="13" t="s">
        <v>382</v>
      </c>
      <c r="K1053" s="14" t="s">
        <v>3123</v>
      </c>
      <c r="L1053" s="40" t="s">
        <v>2610</v>
      </c>
      <c r="M1053" s="51">
        <v>40561</v>
      </c>
      <c r="N1053" s="24" t="s">
        <v>2622</v>
      </c>
      <c r="O1053" s="17" t="s">
        <v>360</v>
      </c>
      <c r="P1053" s="14" t="s">
        <v>3095</v>
      </c>
      <c r="Q1053" s="48"/>
      <c r="R1053" s="47"/>
      <c r="S1053" s="20">
        <f t="shared" si="113"/>
      </c>
      <c r="T1053" s="20" t="str">
        <f t="shared" si="119"/>
        <v>AP</v>
      </c>
      <c r="U1053" s="20" t="str">
        <f t="shared" si="114"/>
        <v>OFDM</v>
      </c>
      <c r="V1053" s="20">
        <f t="shared" si="115"/>
      </c>
      <c r="W1053" s="20">
        <f t="shared" si="116"/>
      </c>
      <c r="X1053" s="20">
        <f t="shared" si="117"/>
      </c>
      <c r="Y1053" s="52"/>
      <c r="Z1053" s="174">
        <f t="shared" si="118"/>
      </c>
    </row>
    <row r="1054" spans="1:26" ht="51">
      <c r="A1054" s="148">
        <v>1054</v>
      </c>
      <c r="B1054" s="154" t="s">
        <v>1827</v>
      </c>
      <c r="C1054" s="154" t="s">
        <v>1828</v>
      </c>
      <c r="D1054" s="155" t="s">
        <v>65</v>
      </c>
      <c r="E1054" s="155">
        <v>6</v>
      </c>
      <c r="F1054" s="155" t="s">
        <v>1829</v>
      </c>
      <c r="G1054" s="155">
        <v>15</v>
      </c>
      <c r="H1054" s="155">
        <v>17</v>
      </c>
      <c r="I1054" s="154" t="s">
        <v>1830</v>
      </c>
      <c r="J1054" s="154" t="s">
        <v>1831</v>
      </c>
      <c r="K1054" s="149" t="s">
        <v>2720</v>
      </c>
      <c r="L1054" s="146" t="s">
        <v>2649</v>
      </c>
      <c r="M1054" s="147">
        <v>40491</v>
      </c>
      <c r="N1054" s="150" t="s">
        <v>2639</v>
      </c>
      <c r="O1054" s="155" t="s">
        <v>1801</v>
      </c>
      <c r="P1054" s="151"/>
      <c r="Q1054" s="152"/>
      <c r="R1054" s="151"/>
      <c r="S1054" s="148">
        <f t="shared" si="113"/>
      </c>
      <c r="T1054" s="148" t="str">
        <f t="shared" si="119"/>
        <v>A</v>
      </c>
      <c r="U1054" s="148" t="str">
        <f t="shared" si="114"/>
        <v>Frequency Band</v>
      </c>
      <c r="V1054" s="148">
        <f t="shared" si="115"/>
      </c>
      <c r="W1054" s="148">
        <f t="shared" si="116"/>
      </c>
      <c r="X1054" s="148">
        <f t="shared" si="117"/>
      </c>
      <c r="Y1054" s="147"/>
      <c r="Z1054" s="175">
        <f t="shared" si="118"/>
      </c>
    </row>
    <row r="1055" spans="1:26" ht="178.5">
      <c r="A1055" s="148">
        <v>1055</v>
      </c>
      <c r="B1055" s="154" t="s">
        <v>1827</v>
      </c>
      <c r="C1055" s="154" t="s">
        <v>1828</v>
      </c>
      <c r="D1055" s="155" t="s">
        <v>65</v>
      </c>
      <c r="E1055" s="155">
        <v>6</v>
      </c>
      <c r="F1055" s="155" t="s">
        <v>140</v>
      </c>
      <c r="G1055" s="155">
        <v>30</v>
      </c>
      <c r="H1055" s="155">
        <v>53</v>
      </c>
      <c r="I1055" s="154" t="s">
        <v>1832</v>
      </c>
      <c r="J1055" s="154" t="s">
        <v>1833</v>
      </c>
      <c r="K1055" s="151" t="s">
        <v>2750</v>
      </c>
      <c r="L1055" s="146" t="s">
        <v>2726</v>
      </c>
      <c r="M1055" s="143">
        <v>40492</v>
      </c>
      <c r="N1055" s="150" t="s">
        <v>2619</v>
      </c>
      <c r="O1055" s="155" t="s">
        <v>1801</v>
      </c>
      <c r="P1055" s="151"/>
      <c r="Q1055" s="152"/>
      <c r="R1055" s="151"/>
      <c r="S1055" s="148">
        <f t="shared" si="113"/>
      </c>
      <c r="T1055" s="148" t="str">
        <f t="shared" si="119"/>
        <v>AP</v>
      </c>
      <c r="U1055" s="148" t="str">
        <f t="shared" si="114"/>
        <v>MPM</v>
      </c>
      <c r="V1055" s="148">
        <f t="shared" si="115"/>
      </c>
      <c r="W1055" s="148">
        <f t="shared" si="116"/>
      </c>
      <c r="X1055" s="148">
        <f t="shared" si="117"/>
      </c>
      <c r="Y1055" s="147"/>
      <c r="Z1055" s="175">
        <f t="shared" si="118"/>
      </c>
    </row>
    <row r="1056" spans="1:26" ht="229.5">
      <c r="A1056" s="148">
        <v>1056</v>
      </c>
      <c r="B1056" s="154" t="s">
        <v>1827</v>
      </c>
      <c r="C1056" s="154" t="s">
        <v>1828</v>
      </c>
      <c r="D1056" s="155" t="s">
        <v>65</v>
      </c>
      <c r="E1056" s="155">
        <v>6</v>
      </c>
      <c r="F1056" s="155" t="s">
        <v>140</v>
      </c>
      <c r="G1056" s="155">
        <v>30</v>
      </c>
      <c r="H1056" s="155">
        <v>53</v>
      </c>
      <c r="I1056" s="154" t="s">
        <v>1834</v>
      </c>
      <c r="J1056" s="154" t="s">
        <v>1835</v>
      </c>
      <c r="K1056" s="151" t="s">
        <v>2751</v>
      </c>
      <c r="L1056" s="146" t="s">
        <v>2726</v>
      </c>
      <c r="M1056" s="143">
        <v>40492</v>
      </c>
      <c r="N1056" s="150" t="s">
        <v>2619</v>
      </c>
      <c r="O1056" s="155" t="s">
        <v>1801</v>
      </c>
      <c r="P1056" s="151"/>
      <c r="Q1056" s="152"/>
      <c r="R1056" s="151"/>
      <c r="S1056" s="148">
        <f t="shared" si="113"/>
      </c>
      <c r="T1056" s="148" t="str">
        <f t="shared" si="119"/>
        <v>AP</v>
      </c>
      <c r="U1056" s="148" t="str">
        <f t="shared" si="114"/>
        <v>MPM</v>
      </c>
      <c r="V1056" s="148">
        <f t="shared" si="115"/>
      </c>
      <c r="W1056" s="148">
        <f t="shared" si="116"/>
      </c>
      <c r="X1056" s="148">
        <f t="shared" si="117"/>
      </c>
      <c r="Y1056" s="147"/>
      <c r="Z1056" s="175">
        <f t="shared" si="118"/>
      </c>
    </row>
    <row r="1057" spans="1:28" ht="165.75">
      <c r="A1057" s="148">
        <v>1057</v>
      </c>
      <c r="B1057" s="154" t="s">
        <v>1827</v>
      </c>
      <c r="C1057" s="154" t="s">
        <v>1828</v>
      </c>
      <c r="D1057" s="155" t="s">
        <v>65</v>
      </c>
      <c r="E1057" s="155">
        <v>6</v>
      </c>
      <c r="F1057" s="155" t="s">
        <v>140</v>
      </c>
      <c r="G1057" s="155">
        <v>30</v>
      </c>
      <c r="H1057" s="155">
        <v>53</v>
      </c>
      <c r="I1057" s="154" t="s">
        <v>1836</v>
      </c>
      <c r="J1057" s="154" t="s">
        <v>1837</v>
      </c>
      <c r="K1057" s="149" t="s">
        <v>3009</v>
      </c>
      <c r="L1057" s="146" t="s">
        <v>2610</v>
      </c>
      <c r="M1057" s="143">
        <v>40493</v>
      </c>
      <c r="N1057" s="150" t="s">
        <v>2619</v>
      </c>
      <c r="O1057" s="155" t="s">
        <v>1801</v>
      </c>
      <c r="P1057" s="151"/>
      <c r="Q1057" s="152"/>
      <c r="R1057" s="151"/>
      <c r="S1057" s="148">
        <f t="shared" si="113"/>
      </c>
      <c r="T1057" s="148" t="str">
        <f t="shared" si="119"/>
        <v>AP</v>
      </c>
      <c r="U1057" s="148" t="str">
        <f t="shared" si="114"/>
        <v>MPM</v>
      </c>
      <c r="V1057" s="148">
        <f t="shared" si="115"/>
      </c>
      <c r="W1057" s="148">
        <f t="shared" si="116"/>
      </c>
      <c r="X1057" s="148">
        <f t="shared" si="117"/>
      </c>
      <c r="Y1057" s="147"/>
      <c r="Z1057" s="175">
        <f t="shared" si="118"/>
      </c>
      <c r="AA1057" s="44" t="s">
        <v>3027</v>
      </c>
      <c r="AB1057" s="20" t="s">
        <v>3025</v>
      </c>
    </row>
    <row r="1058" spans="1:26" ht="127.5">
      <c r="A1058" s="148">
        <v>1058</v>
      </c>
      <c r="B1058" s="154" t="s">
        <v>1827</v>
      </c>
      <c r="C1058" s="154" t="s">
        <v>1828</v>
      </c>
      <c r="D1058" s="155" t="s">
        <v>65</v>
      </c>
      <c r="E1058" s="155">
        <v>6</v>
      </c>
      <c r="F1058" s="155" t="s">
        <v>140</v>
      </c>
      <c r="G1058" s="155">
        <v>30</v>
      </c>
      <c r="H1058" s="155">
        <v>53</v>
      </c>
      <c r="I1058" s="154" t="s">
        <v>1838</v>
      </c>
      <c r="J1058" s="154" t="s">
        <v>1839</v>
      </c>
      <c r="K1058" s="149" t="s">
        <v>2752</v>
      </c>
      <c r="L1058" s="146" t="s">
        <v>2610</v>
      </c>
      <c r="M1058" s="143">
        <v>40492</v>
      </c>
      <c r="N1058" s="150" t="s">
        <v>2619</v>
      </c>
      <c r="O1058" s="155" t="s">
        <v>1801</v>
      </c>
      <c r="P1058" s="151"/>
      <c r="Q1058" s="152"/>
      <c r="R1058" s="151"/>
      <c r="S1058" s="148">
        <f t="shared" si="113"/>
      </c>
      <c r="T1058" s="148" t="str">
        <f t="shared" si="119"/>
        <v>AP</v>
      </c>
      <c r="U1058" s="148" t="str">
        <f t="shared" si="114"/>
        <v>MPM</v>
      </c>
      <c r="V1058" s="148">
        <f t="shared" si="115"/>
      </c>
      <c r="W1058" s="148">
        <f t="shared" si="116"/>
      </c>
      <c r="X1058" s="148">
        <f t="shared" si="117"/>
      </c>
      <c r="Y1058" s="147"/>
      <c r="Z1058" s="175">
        <f t="shared" si="118"/>
      </c>
    </row>
    <row r="1059" spans="1:26" ht="127.5">
      <c r="A1059" s="148">
        <v>1059</v>
      </c>
      <c r="B1059" s="154" t="s">
        <v>1827</v>
      </c>
      <c r="C1059" s="154" t="s">
        <v>1828</v>
      </c>
      <c r="D1059" s="155" t="s">
        <v>65</v>
      </c>
      <c r="E1059" s="155">
        <v>6</v>
      </c>
      <c r="F1059" s="155" t="s">
        <v>140</v>
      </c>
      <c r="G1059" s="155">
        <v>30</v>
      </c>
      <c r="H1059" s="155">
        <v>53</v>
      </c>
      <c r="I1059" s="154" t="s">
        <v>1840</v>
      </c>
      <c r="J1059" s="154" t="s">
        <v>1841</v>
      </c>
      <c r="K1059" s="149" t="s">
        <v>2753</v>
      </c>
      <c r="L1059" s="146" t="s">
        <v>2726</v>
      </c>
      <c r="M1059" s="143">
        <v>40492</v>
      </c>
      <c r="N1059" s="150" t="s">
        <v>2619</v>
      </c>
      <c r="O1059" s="155" t="s">
        <v>1801</v>
      </c>
      <c r="P1059" s="151"/>
      <c r="Q1059" s="152"/>
      <c r="R1059" s="151"/>
      <c r="S1059" s="148">
        <f t="shared" si="113"/>
      </c>
      <c r="T1059" s="148" t="str">
        <f t="shared" si="119"/>
        <v>AP</v>
      </c>
      <c r="U1059" s="148" t="str">
        <f t="shared" si="114"/>
        <v>MPM</v>
      </c>
      <c r="V1059" s="148">
        <f t="shared" si="115"/>
      </c>
      <c r="W1059" s="148">
        <f t="shared" si="116"/>
      </c>
      <c r="X1059" s="148">
        <f t="shared" si="117"/>
      </c>
      <c r="Y1059" s="147"/>
      <c r="Z1059" s="175">
        <f t="shared" si="118"/>
      </c>
    </row>
    <row r="1060" spans="1:26" ht="38.25">
      <c r="A1060" s="20">
        <v>1060</v>
      </c>
      <c r="B1060" s="68" t="s">
        <v>1827</v>
      </c>
      <c r="C1060" s="68" t="s">
        <v>1828</v>
      </c>
      <c r="D1060" s="69" t="s">
        <v>65</v>
      </c>
      <c r="E1060" s="69" t="s">
        <v>328</v>
      </c>
      <c r="F1060" s="69" t="s">
        <v>1842</v>
      </c>
      <c r="G1060" s="69">
        <v>138</v>
      </c>
      <c r="H1060" s="69">
        <v>43</v>
      </c>
      <c r="I1060" s="68" t="s">
        <v>1843</v>
      </c>
      <c r="J1060" s="68" t="s">
        <v>1844</v>
      </c>
      <c r="K1060" s="14" t="s">
        <v>3131</v>
      </c>
      <c r="L1060" s="40" t="s">
        <v>2610</v>
      </c>
      <c r="M1060" s="51">
        <v>40561</v>
      </c>
      <c r="N1060" s="22" t="s">
        <v>3066</v>
      </c>
      <c r="O1060" s="69" t="s">
        <v>1801</v>
      </c>
      <c r="P1060" s="14" t="s">
        <v>3067</v>
      </c>
      <c r="Q1060" s="48"/>
      <c r="R1060" s="47"/>
      <c r="S1060" s="20">
        <f t="shared" si="113"/>
      </c>
      <c r="T1060" s="20" t="str">
        <f t="shared" si="119"/>
        <v>AP</v>
      </c>
      <c r="U1060" s="20" t="str">
        <f t="shared" si="114"/>
        <v>PICS</v>
      </c>
      <c r="V1060" s="20">
        <f t="shared" si="115"/>
      </c>
      <c r="W1060" s="20">
        <f t="shared" si="116"/>
      </c>
      <c r="X1060" s="20">
        <f t="shared" si="117"/>
      </c>
      <c r="Y1060" s="52"/>
      <c r="Z1060" s="174">
        <f t="shared" si="118"/>
      </c>
    </row>
    <row r="1061" spans="1:26" ht="51">
      <c r="A1061" s="20">
        <v>1061</v>
      </c>
      <c r="B1061" s="68" t="s">
        <v>1827</v>
      </c>
      <c r="C1061" s="68" t="s">
        <v>1828</v>
      </c>
      <c r="D1061" s="69" t="s">
        <v>65</v>
      </c>
      <c r="E1061" s="69" t="s">
        <v>328</v>
      </c>
      <c r="F1061" s="69" t="s">
        <v>1842</v>
      </c>
      <c r="G1061" s="69">
        <v>138</v>
      </c>
      <c r="H1061" s="69">
        <v>43</v>
      </c>
      <c r="I1061" s="68" t="s">
        <v>1845</v>
      </c>
      <c r="J1061" s="68" t="s">
        <v>1846</v>
      </c>
      <c r="K1061" s="14" t="s">
        <v>3139</v>
      </c>
      <c r="L1061" s="40" t="s">
        <v>2647</v>
      </c>
      <c r="M1061" s="51">
        <v>40561</v>
      </c>
      <c r="N1061" s="22" t="s">
        <v>3066</v>
      </c>
      <c r="O1061" s="69" t="s">
        <v>1801</v>
      </c>
      <c r="P1061" s="14" t="s">
        <v>3067</v>
      </c>
      <c r="Q1061" s="48"/>
      <c r="R1061" s="47"/>
      <c r="S1061" s="20">
        <f t="shared" si="113"/>
      </c>
      <c r="T1061" s="20" t="str">
        <f t="shared" si="119"/>
        <v>R</v>
      </c>
      <c r="U1061" s="20" t="str">
        <f t="shared" si="114"/>
        <v>PICS</v>
      </c>
      <c r="V1061" s="20">
        <f t="shared" si="115"/>
      </c>
      <c r="W1061" s="20">
        <f t="shared" si="116"/>
      </c>
      <c r="X1061" s="20">
        <f t="shared" si="117"/>
      </c>
      <c r="Y1061" s="52"/>
      <c r="Z1061" s="174">
        <f t="shared" si="118"/>
      </c>
    </row>
    <row r="1062" spans="1:26" ht="51">
      <c r="A1062" s="20">
        <v>1062</v>
      </c>
      <c r="B1062" s="68" t="s">
        <v>1827</v>
      </c>
      <c r="C1062" s="68" t="s">
        <v>1828</v>
      </c>
      <c r="D1062" s="69" t="s">
        <v>65</v>
      </c>
      <c r="E1062" s="69" t="s">
        <v>328</v>
      </c>
      <c r="F1062" s="69" t="s">
        <v>1842</v>
      </c>
      <c r="G1062" s="69">
        <v>138</v>
      </c>
      <c r="H1062" s="69">
        <v>43</v>
      </c>
      <c r="I1062" s="68" t="s">
        <v>1847</v>
      </c>
      <c r="J1062" s="68" t="s">
        <v>1848</v>
      </c>
      <c r="K1062" s="14" t="s">
        <v>3139</v>
      </c>
      <c r="L1062" s="40" t="s">
        <v>2647</v>
      </c>
      <c r="M1062" s="51">
        <v>40561</v>
      </c>
      <c r="N1062" s="22" t="s">
        <v>3066</v>
      </c>
      <c r="O1062" s="69" t="s">
        <v>1801</v>
      </c>
      <c r="P1062" s="14" t="s">
        <v>3067</v>
      </c>
      <c r="Q1062" s="48"/>
      <c r="R1062" s="47"/>
      <c r="S1062" s="20">
        <f t="shared" si="113"/>
      </c>
      <c r="T1062" s="20" t="str">
        <f t="shared" si="119"/>
        <v>R</v>
      </c>
      <c r="U1062" s="20" t="str">
        <f t="shared" si="114"/>
        <v>PICS</v>
      </c>
      <c r="V1062" s="20">
        <f t="shared" si="115"/>
      </c>
      <c r="W1062" s="20">
        <f t="shared" si="116"/>
      </c>
      <c r="X1062" s="20">
        <f t="shared" si="117"/>
      </c>
      <c r="Y1062" s="52"/>
      <c r="Z1062" s="174">
        <f t="shared" si="118"/>
      </c>
    </row>
    <row r="1063" spans="1:26" ht="38.25">
      <c r="A1063" s="20">
        <v>1063</v>
      </c>
      <c r="B1063" s="68" t="s">
        <v>1827</v>
      </c>
      <c r="C1063" s="68" t="s">
        <v>1828</v>
      </c>
      <c r="D1063" s="69" t="s">
        <v>65</v>
      </c>
      <c r="E1063" s="69" t="s">
        <v>328</v>
      </c>
      <c r="F1063" s="69" t="s">
        <v>1842</v>
      </c>
      <c r="G1063" s="69">
        <v>139</v>
      </c>
      <c r="H1063" s="69">
        <v>31</v>
      </c>
      <c r="I1063" s="68" t="s">
        <v>1849</v>
      </c>
      <c r="J1063" s="68" t="s">
        <v>1850</v>
      </c>
      <c r="K1063" s="14" t="s">
        <v>2684</v>
      </c>
      <c r="L1063" s="40" t="s">
        <v>2649</v>
      </c>
      <c r="M1063" s="51">
        <v>40561</v>
      </c>
      <c r="N1063" s="22" t="s">
        <v>3066</v>
      </c>
      <c r="O1063" s="69" t="s">
        <v>1801</v>
      </c>
      <c r="P1063" s="14" t="s">
        <v>3067</v>
      </c>
      <c r="Q1063" s="48"/>
      <c r="R1063" s="47"/>
      <c r="S1063" s="20">
        <f t="shared" si="113"/>
      </c>
      <c r="T1063" s="20" t="str">
        <f t="shared" si="119"/>
        <v>A</v>
      </c>
      <c r="U1063" s="20" t="str">
        <f t="shared" si="114"/>
        <v>PICS</v>
      </c>
      <c r="V1063" s="20">
        <f t="shared" si="115"/>
      </c>
      <c r="W1063" s="20">
        <f t="shared" si="116"/>
      </c>
      <c r="X1063" s="20">
        <f t="shared" si="117"/>
      </c>
      <c r="Y1063" s="52"/>
      <c r="Z1063" s="174">
        <f t="shared" si="118"/>
      </c>
    </row>
    <row r="1064" spans="1:26" ht="89.25">
      <c r="A1064" s="148">
        <v>1064</v>
      </c>
      <c r="B1064" s="154" t="s">
        <v>1827</v>
      </c>
      <c r="C1064" s="154" t="s">
        <v>1828</v>
      </c>
      <c r="D1064" s="155" t="s">
        <v>65</v>
      </c>
      <c r="E1064" s="155" t="s">
        <v>328</v>
      </c>
      <c r="F1064" s="155" t="s">
        <v>1851</v>
      </c>
      <c r="G1064" s="155">
        <v>140</v>
      </c>
      <c r="H1064" s="155">
        <v>13</v>
      </c>
      <c r="I1064" s="154" t="s">
        <v>1852</v>
      </c>
      <c r="J1064" s="154" t="s">
        <v>1853</v>
      </c>
      <c r="K1064" s="149" t="s">
        <v>2754</v>
      </c>
      <c r="L1064" s="146" t="s">
        <v>2726</v>
      </c>
      <c r="M1064" s="143">
        <v>40492</v>
      </c>
      <c r="N1064" s="150" t="s">
        <v>2619</v>
      </c>
      <c r="O1064" s="155" t="s">
        <v>1801</v>
      </c>
      <c r="P1064" s="151"/>
      <c r="Q1064" s="152"/>
      <c r="R1064" s="151"/>
      <c r="S1064" s="148">
        <f t="shared" si="113"/>
      </c>
      <c r="T1064" s="148" t="str">
        <f t="shared" si="119"/>
        <v>AP</v>
      </c>
      <c r="U1064" s="148" t="str">
        <f t="shared" si="114"/>
        <v>MPM</v>
      </c>
      <c r="V1064" s="148">
        <f t="shared" si="115"/>
      </c>
      <c r="W1064" s="148">
        <f t="shared" si="116"/>
      </c>
      <c r="X1064" s="148">
        <f t="shared" si="117"/>
      </c>
      <c r="Y1064" s="147"/>
      <c r="Z1064" s="175">
        <f t="shared" si="118"/>
      </c>
    </row>
    <row r="1065" spans="1:27" ht="76.5">
      <c r="A1065" s="148">
        <v>1065</v>
      </c>
      <c r="B1065" s="154" t="s">
        <v>1827</v>
      </c>
      <c r="C1065" s="154" t="s">
        <v>1828</v>
      </c>
      <c r="D1065" s="155" t="s">
        <v>65</v>
      </c>
      <c r="E1065" s="155" t="s">
        <v>328</v>
      </c>
      <c r="F1065" s="155" t="s">
        <v>1851</v>
      </c>
      <c r="G1065" s="155">
        <v>140</v>
      </c>
      <c r="H1065" s="155">
        <v>13</v>
      </c>
      <c r="I1065" s="154" t="s">
        <v>1854</v>
      </c>
      <c r="J1065" s="154" t="s">
        <v>1855</v>
      </c>
      <c r="K1065" s="149" t="s">
        <v>2810</v>
      </c>
      <c r="L1065" s="146" t="s">
        <v>2724</v>
      </c>
      <c r="M1065" s="143">
        <v>40493</v>
      </c>
      <c r="N1065" s="150" t="s">
        <v>2619</v>
      </c>
      <c r="O1065" s="155" t="s">
        <v>1801</v>
      </c>
      <c r="P1065" s="151"/>
      <c r="Q1065" s="152"/>
      <c r="R1065" s="151"/>
      <c r="S1065" s="148">
        <f t="shared" si="113"/>
      </c>
      <c r="T1065" s="148" t="str">
        <f t="shared" si="119"/>
        <v>AP</v>
      </c>
      <c r="U1065" s="148" t="str">
        <f t="shared" si="114"/>
        <v>MPM</v>
      </c>
      <c r="V1065" s="148">
        <f t="shared" si="115"/>
      </c>
      <c r="W1065" s="148">
        <f t="shared" si="116"/>
      </c>
      <c r="X1065" s="148">
        <f t="shared" si="117"/>
      </c>
      <c r="Y1065" s="147"/>
      <c r="Z1065" s="175">
        <f t="shared" si="118"/>
      </c>
      <c r="AA1065" s="44" t="s">
        <v>2723</v>
      </c>
    </row>
    <row r="1066" spans="1:26" ht="25.5">
      <c r="A1066" s="148">
        <v>1066</v>
      </c>
      <c r="B1066" s="154" t="s">
        <v>1827</v>
      </c>
      <c r="C1066" s="154" t="s">
        <v>1828</v>
      </c>
      <c r="D1066" s="155" t="s">
        <v>66</v>
      </c>
      <c r="E1066" s="155" t="s">
        <v>328</v>
      </c>
      <c r="F1066" s="155" t="s">
        <v>1851</v>
      </c>
      <c r="G1066" s="155">
        <v>140</v>
      </c>
      <c r="H1066" s="155">
        <v>32</v>
      </c>
      <c r="I1066" s="154" t="s">
        <v>1856</v>
      </c>
      <c r="J1066" s="154" t="s">
        <v>1857</v>
      </c>
      <c r="K1066" s="154" t="s">
        <v>3010</v>
      </c>
      <c r="L1066" s="146" t="s">
        <v>2649</v>
      </c>
      <c r="M1066" s="147">
        <v>40553</v>
      </c>
      <c r="N1066" s="150"/>
      <c r="O1066" s="155" t="s">
        <v>1801</v>
      </c>
      <c r="P1066" s="151"/>
      <c r="Q1066" s="152"/>
      <c r="R1066" s="151"/>
      <c r="S1066" s="148" t="str">
        <f t="shared" si="113"/>
        <v>A</v>
      </c>
      <c r="T1066" s="148">
        <f t="shared" si="119"/>
      </c>
      <c r="U1066" s="148">
        <f t="shared" si="114"/>
      </c>
      <c r="V1066" s="148">
        <f t="shared" si="115"/>
      </c>
      <c r="W1066" s="148">
        <f t="shared" si="116"/>
      </c>
      <c r="X1066" s="148">
        <f t="shared" si="117"/>
      </c>
      <c r="Y1066" s="152"/>
      <c r="Z1066" s="175">
        <f t="shared" si="118"/>
      </c>
    </row>
    <row r="1067" spans="1:26" ht="89.25">
      <c r="A1067" s="20">
        <v>1067</v>
      </c>
      <c r="B1067" s="68" t="s">
        <v>1827</v>
      </c>
      <c r="C1067" s="68" t="s">
        <v>1828</v>
      </c>
      <c r="D1067" s="69" t="s">
        <v>65</v>
      </c>
      <c r="E1067" s="69" t="s">
        <v>328</v>
      </c>
      <c r="F1067" s="69" t="s">
        <v>1851</v>
      </c>
      <c r="G1067" s="69">
        <v>140</v>
      </c>
      <c r="H1067" s="69">
        <v>32</v>
      </c>
      <c r="I1067" s="68" t="s">
        <v>1858</v>
      </c>
      <c r="J1067" s="68" t="s">
        <v>1859</v>
      </c>
      <c r="K1067" s="13" t="s">
        <v>2755</v>
      </c>
      <c r="L1067" s="41" t="s">
        <v>2726</v>
      </c>
      <c r="M1067" s="91">
        <v>40492</v>
      </c>
      <c r="N1067" s="22" t="s">
        <v>2621</v>
      </c>
      <c r="O1067" s="69" t="s">
        <v>1801</v>
      </c>
      <c r="P1067" s="47"/>
      <c r="Q1067" s="48"/>
      <c r="R1067" s="47"/>
      <c r="S1067" s="20">
        <f t="shared" si="113"/>
      </c>
      <c r="T1067" s="20" t="str">
        <f t="shared" si="119"/>
        <v>AP</v>
      </c>
      <c r="U1067" s="20" t="str">
        <f t="shared" si="114"/>
        <v>Easy</v>
      </c>
      <c r="V1067" s="20">
        <f t="shared" si="115"/>
      </c>
      <c r="W1067" s="20">
        <f t="shared" si="116"/>
      </c>
      <c r="X1067" s="20">
        <f t="shared" si="117"/>
      </c>
      <c r="Y1067" s="52"/>
      <c r="Z1067" s="174">
        <f t="shared" si="118"/>
      </c>
    </row>
    <row r="1068" spans="1:26" ht="38.25">
      <c r="A1068" s="20">
        <v>1068</v>
      </c>
      <c r="B1068" s="68" t="s">
        <v>1827</v>
      </c>
      <c r="C1068" s="68" t="s">
        <v>1828</v>
      </c>
      <c r="D1068" s="69" t="s">
        <v>65</v>
      </c>
      <c r="E1068" s="69" t="s">
        <v>328</v>
      </c>
      <c r="F1068" s="69" t="s">
        <v>1851</v>
      </c>
      <c r="G1068" s="69">
        <v>140</v>
      </c>
      <c r="H1068" s="69">
        <v>32</v>
      </c>
      <c r="I1068" s="68" t="s">
        <v>1858</v>
      </c>
      <c r="J1068" s="68" t="s">
        <v>1860</v>
      </c>
      <c r="K1068" s="13" t="s">
        <v>2733</v>
      </c>
      <c r="L1068" s="41" t="s">
        <v>2726</v>
      </c>
      <c r="M1068" s="91">
        <v>40492</v>
      </c>
      <c r="N1068" s="22" t="s">
        <v>2621</v>
      </c>
      <c r="O1068" s="69" t="s">
        <v>1801</v>
      </c>
      <c r="P1068" s="47"/>
      <c r="Q1068" s="48"/>
      <c r="R1068" s="47"/>
      <c r="S1068" s="20">
        <f t="shared" si="113"/>
      </c>
      <c r="T1068" s="20" t="str">
        <f t="shared" si="119"/>
        <v>AP</v>
      </c>
      <c r="U1068" s="20" t="str">
        <f t="shared" si="114"/>
        <v>Easy</v>
      </c>
      <c r="V1068" s="20">
        <f t="shared" si="115"/>
      </c>
      <c r="W1068" s="20">
        <f t="shared" si="116"/>
      </c>
      <c r="X1068" s="20">
        <f t="shared" si="117"/>
      </c>
      <c r="Y1068" s="52"/>
      <c r="Z1068" s="174">
        <f t="shared" si="118"/>
      </c>
    </row>
    <row r="1069" spans="1:28" ht="38.25">
      <c r="A1069" s="20">
        <v>1069</v>
      </c>
      <c r="B1069" s="68" t="s">
        <v>1827</v>
      </c>
      <c r="C1069" s="68" t="s">
        <v>1828</v>
      </c>
      <c r="D1069" s="69" t="s">
        <v>65</v>
      </c>
      <c r="E1069" s="17">
        <v>6</v>
      </c>
      <c r="F1069" s="69" t="s">
        <v>799</v>
      </c>
      <c r="G1069" s="69">
        <v>71</v>
      </c>
      <c r="H1069" s="69">
        <v>4</v>
      </c>
      <c r="I1069" s="68" t="s">
        <v>1861</v>
      </c>
      <c r="J1069" s="68" t="s">
        <v>1862</v>
      </c>
      <c r="K1069" s="68" t="s">
        <v>3103</v>
      </c>
      <c r="L1069" s="40" t="s">
        <v>2610</v>
      </c>
      <c r="M1069" s="51">
        <v>40561</v>
      </c>
      <c r="N1069" s="24" t="s">
        <v>2646</v>
      </c>
      <c r="O1069" s="69" t="s">
        <v>1863</v>
      </c>
      <c r="P1069" s="44" t="s">
        <v>2764</v>
      </c>
      <c r="Q1069" s="48"/>
      <c r="R1069" s="47"/>
      <c r="S1069" s="20">
        <f t="shared" si="113"/>
      </c>
      <c r="T1069" s="20" t="str">
        <f t="shared" si="119"/>
        <v>AP</v>
      </c>
      <c r="U1069" s="20" t="str">
        <f t="shared" si="114"/>
        <v>Radio Spec</v>
      </c>
      <c r="V1069" s="20">
        <f t="shared" si="115"/>
      </c>
      <c r="W1069" s="20">
        <f t="shared" si="116"/>
      </c>
      <c r="X1069" s="20">
        <f t="shared" si="117"/>
      </c>
      <c r="Y1069" s="51">
        <v>40493</v>
      </c>
      <c r="Z1069" s="174">
        <f t="shared" si="118"/>
      </c>
      <c r="AB1069" s="20" t="s">
        <v>3044</v>
      </c>
    </row>
    <row r="1070" spans="1:26" ht="38.25">
      <c r="A1070" s="20">
        <v>1070</v>
      </c>
      <c r="B1070" s="68" t="s">
        <v>1827</v>
      </c>
      <c r="C1070" s="68" t="s">
        <v>1828</v>
      </c>
      <c r="D1070" s="69" t="s">
        <v>65</v>
      </c>
      <c r="E1070" s="17">
        <v>6</v>
      </c>
      <c r="F1070" s="69" t="s">
        <v>1864</v>
      </c>
      <c r="G1070" s="69">
        <v>105</v>
      </c>
      <c r="H1070" s="69">
        <v>20</v>
      </c>
      <c r="I1070" s="68" t="s">
        <v>1861</v>
      </c>
      <c r="J1070" s="68" t="s">
        <v>1862</v>
      </c>
      <c r="K1070" s="13" t="s">
        <v>3117</v>
      </c>
      <c r="L1070" s="40" t="s">
        <v>2610</v>
      </c>
      <c r="M1070" s="51">
        <v>40561</v>
      </c>
      <c r="N1070" s="24" t="s">
        <v>2615</v>
      </c>
      <c r="O1070" s="69" t="s">
        <v>1863</v>
      </c>
      <c r="P1070" s="14" t="s">
        <v>2667</v>
      </c>
      <c r="Q1070" s="48"/>
      <c r="R1070" s="47"/>
      <c r="S1070" s="20">
        <f t="shared" si="113"/>
      </c>
      <c r="T1070" s="20" t="str">
        <f t="shared" si="119"/>
        <v>AP</v>
      </c>
      <c r="U1070" s="20" t="str">
        <f t="shared" si="114"/>
        <v>OQPSK</v>
      </c>
      <c r="V1070" s="20">
        <f t="shared" si="115"/>
      </c>
      <c r="W1070" s="20">
        <f t="shared" si="116"/>
      </c>
      <c r="X1070" s="20">
        <f t="shared" si="117"/>
      </c>
      <c r="Y1070" s="52"/>
      <c r="Z1070" s="174">
        <f t="shared" si="118"/>
      </c>
    </row>
    <row r="1071" spans="1:28" ht="63.75">
      <c r="A1071" s="20">
        <v>1071</v>
      </c>
      <c r="B1071" s="68" t="s">
        <v>1827</v>
      </c>
      <c r="C1071" s="68" t="s">
        <v>1828</v>
      </c>
      <c r="D1071" s="69" t="s">
        <v>65</v>
      </c>
      <c r="E1071" s="69">
        <v>7</v>
      </c>
      <c r="F1071" s="69" t="s">
        <v>1865</v>
      </c>
      <c r="G1071" s="69">
        <v>113</v>
      </c>
      <c r="H1071" s="69">
        <v>10</v>
      </c>
      <c r="I1071" s="68" t="s">
        <v>1866</v>
      </c>
      <c r="J1071" s="68" t="s">
        <v>1867</v>
      </c>
      <c r="K1071" s="14" t="s">
        <v>3024</v>
      </c>
      <c r="L1071" s="40" t="s">
        <v>2610</v>
      </c>
      <c r="M1071" s="51">
        <v>40561</v>
      </c>
      <c r="N1071" s="22" t="s">
        <v>2619</v>
      </c>
      <c r="O1071" s="69" t="s">
        <v>1801</v>
      </c>
      <c r="P1071" s="47"/>
      <c r="Q1071" s="48"/>
      <c r="R1071" s="47"/>
      <c r="S1071" s="20">
        <f t="shared" si="113"/>
      </c>
      <c r="T1071" s="20" t="str">
        <f t="shared" si="119"/>
        <v>AP</v>
      </c>
      <c r="U1071" s="20" t="str">
        <f t="shared" si="114"/>
        <v>MPM</v>
      </c>
      <c r="V1071" s="20">
        <f t="shared" si="115"/>
      </c>
      <c r="W1071" s="20">
        <f t="shared" si="116"/>
      </c>
      <c r="X1071" s="20">
        <f t="shared" si="117"/>
      </c>
      <c r="Y1071" s="52"/>
      <c r="Z1071" s="174">
        <f t="shared" si="118"/>
      </c>
      <c r="AA1071" s="44" t="s">
        <v>3027</v>
      </c>
      <c r="AB1071" s="20" t="s">
        <v>3025</v>
      </c>
    </row>
    <row r="1072" spans="1:27" ht="114.75">
      <c r="A1072" s="20">
        <v>1072</v>
      </c>
      <c r="B1072" s="68" t="s">
        <v>1827</v>
      </c>
      <c r="C1072" s="68" t="s">
        <v>1828</v>
      </c>
      <c r="D1072" s="69" t="s">
        <v>65</v>
      </c>
      <c r="E1072" s="69">
        <v>7</v>
      </c>
      <c r="F1072" s="69" t="s">
        <v>267</v>
      </c>
      <c r="G1072" s="69">
        <v>112</v>
      </c>
      <c r="H1072" s="69">
        <v>38</v>
      </c>
      <c r="I1072" s="68" t="s">
        <v>1868</v>
      </c>
      <c r="J1072" s="68" t="s">
        <v>1869</v>
      </c>
      <c r="K1072" s="14" t="s">
        <v>2825</v>
      </c>
      <c r="L1072" s="40" t="s">
        <v>2610</v>
      </c>
      <c r="M1072" s="51">
        <v>40493</v>
      </c>
      <c r="N1072" s="22" t="s">
        <v>2619</v>
      </c>
      <c r="O1072" s="69" t="s">
        <v>1801</v>
      </c>
      <c r="P1072" s="47"/>
      <c r="Q1072" s="48"/>
      <c r="R1072" s="47"/>
      <c r="S1072" s="20">
        <f t="shared" si="113"/>
      </c>
      <c r="T1072" s="20" t="str">
        <f t="shared" si="119"/>
        <v>AP</v>
      </c>
      <c r="U1072" s="20" t="str">
        <f t="shared" si="114"/>
        <v>MPM</v>
      </c>
      <c r="V1072" s="20">
        <f t="shared" si="115"/>
      </c>
      <c r="W1072" s="20">
        <f t="shared" si="116"/>
      </c>
      <c r="X1072" s="20">
        <f t="shared" si="117"/>
      </c>
      <c r="Y1072" s="52"/>
      <c r="Z1072" s="174">
        <f t="shared" si="118"/>
      </c>
      <c r="AA1072" s="44" t="s">
        <v>2812</v>
      </c>
    </row>
    <row r="1073" spans="1:27" ht="127.5">
      <c r="A1073" s="148">
        <v>1073</v>
      </c>
      <c r="B1073" s="154" t="s">
        <v>1827</v>
      </c>
      <c r="C1073" s="154" t="s">
        <v>1828</v>
      </c>
      <c r="D1073" s="155" t="s">
        <v>65</v>
      </c>
      <c r="E1073" s="155">
        <v>7</v>
      </c>
      <c r="F1073" s="155" t="s">
        <v>1870</v>
      </c>
      <c r="G1073" s="155">
        <v>119</v>
      </c>
      <c r="H1073" s="155">
        <v>41</v>
      </c>
      <c r="I1073" s="154" t="s">
        <v>1871</v>
      </c>
      <c r="J1073" s="154" t="s">
        <v>1872</v>
      </c>
      <c r="K1073" s="151" t="s">
        <v>2814</v>
      </c>
      <c r="L1073" s="146" t="s">
        <v>2610</v>
      </c>
      <c r="M1073" s="116">
        <v>40493</v>
      </c>
      <c r="N1073" s="150" t="s">
        <v>2619</v>
      </c>
      <c r="O1073" s="155" t="s">
        <v>1801</v>
      </c>
      <c r="P1073" s="151"/>
      <c r="Q1073" s="152"/>
      <c r="R1073" s="151"/>
      <c r="S1073" s="148">
        <f t="shared" si="113"/>
      </c>
      <c r="T1073" s="148" t="str">
        <f t="shared" si="119"/>
        <v>AP</v>
      </c>
      <c r="U1073" s="148" t="str">
        <f t="shared" si="114"/>
        <v>MPM</v>
      </c>
      <c r="V1073" s="148">
        <f t="shared" si="115"/>
      </c>
      <c r="W1073" s="148">
        <f t="shared" si="116"/>
      </c>
      <c r="X1073" s="148">
        <f t="shared" si="117"/>
      </c>
      <c r="Y1073" s="147"/>
      <c r="Z1073" s="175">
        <f t="shared" si="118"/>
      </c>
      <c r="AA1073" s="44" t="s">
        <v>2813</v>
      </c>
    </row>
    <row r="1074" spans="1:27" ht="178.5">
      <c r="A1074" s="20">
        <v>1074</v>
      </c>
      <c r="B1074" s="68" t="s">
        <v>1827</v>
      </c>
      <c r="C1074" s="68" t="s">
        <v>1828</v>
      </c>
      <c r="D1074" s="69" t="s">
        <v>65</v>
      </c>
      <c r="E1074" s="69">
        <v>7</v>
      </c>
      <c r="F1074" s="69" t="s">
        <v>884</v>
      </c>
      <c r="G1074" s="69">
        <v>119</v>
      </c>
      <c r="H1074" s="69">
        <v>22</v>
      </c>
      <c r="I1074" s="68" t="s">
        <v>1873</v>
      </c>
      <c r="J1074" s="68" t="s">
        <v>1874</v>
      </c>
      <c r="K1074" s="14" t="s">
        <v>2825</v>
      </c>
      <c r="L1074" s="40" t="s">
        <v>2610</v>
      </c>
      <c r="M1074" s="51">
        <v>40493</v>
      </c>
      <c r="N1074" s="24" t="s">
        <v>2619</v>
      </c>
      <c r="O1074" s="69" t="s">
        <v>1801</v>
      </c>
      <c r="P1074" s="47"/>
      <c r="Q1074" s="48"/>
      <c r="R1074" s="47"/>
      <c r="S1074" s="20">
        <f t="shared" si="113"/>
      </c>
      <c r="T1074" s="20" t="str">
        <f t="shared" si="119"/>
        <v>AP</v>
      </c>
      <c r="U1074" s="20" t="str">
        <f t="shared" si="114"/>
        <v>MPM</v>
      </c>
      <c r="V1074" s="20">
        <f t="shared" si="115"/>
      </c>
      <c r="W1074" s="20">
        <f t="shared" si="116"/>
      </c>
      <c r="X1074" s="20">
        <f t="shared" si="117"/>
      </c>
      <c r="Y1074" s="52"/>
      <c r="Z1074" s="174">
        <f t="shared" si="118"/>
      </c>
      <c r="AA1074" s="44" t="s">
        <v>2812</v>
      </c>
    </row>
    <row r="1075" spans="1:27" ht="38.25">
      <c r="A1075" s="20">
        <v>1075</v>
      </c>
      <c r="B1075" s="68" t="s">
        <v>1827</v>
      </c>
      <c r="C1075" s="68" t="s">
        <v>1828</v>
      </c>
      <c r="D1075" s="69" t="s">
        <v>65</v>
      </c>
      <c r="E1075" s="69">
        <v>7</v>
      </c>
      <c r="F1075" s="69" t="s">
        <v>297</v>
      </c>
      <c r="G1075" s="69">
        <v>121</v>
      </c>
      <c r="H1075" s="69">
        <v>52</v>
      </c>
      <c r="I1075" s="68" t="s">
        <v>1875</v>
      </c>
      <c r="J1075" s="68" t="s">
        <v>1876</v>
      </c>
      <c r="K1075" s="14" t="s">
        <v>2825</v>
      </c>
      <c r="L1075" s="40" t="s">
        <v>2610</v>
      </c>
      <c r="M1075" s="51">
        <v>40493</v>
      </c>
      <c r="N1075" s="24" t="s">
        <v>2619</v>
      </c>
      <c r="O1075" s="69" t="s">
        <v>1801</v>
      </c>
      <c r="P1075" s="47"/>
      <c r="Q1075" s="48"/>
      <c r="R1075" s="47"/>
      <c r="S1075" s="20">
        <f t="shared" si="113"/>
      </c>
      <c r="T1075" s="20" t="str">
        <f t="shared" si="119"/>
        <v>AP</v>
      </c>
      <c r="U1075" s="20" t="str">
        <f t="shared" si="114"/>
        <v>MPM</v>
      </c>
      <c r="V1075" s="20">
        <f t="shared" si="115"/>
      </c>
      <c r="W1075" s="20">
        <f t="shared" si="116"/>
      </c>
      <c r="X1075" s="20">
        <f t="shared" si="117"/>
      </c>
      <c r="Y1075" s="52"/>
      <c r="Z1075" s="174">
        <f t="shared" si="118"/>
      </c>
      <c r="AA1075" s="44" t="s">
        <v>2812</v>
      </c>
    </row>
    <row r="1076" spans="1:27" ht="38.25">
      <c r="A1076" s="20">
        <v>1076</v>
      </c>
      <c r="B1076" s="68" t="s">
        <v>1827</v>
      </c>
      <c r="C1076" s="68" t="s">
        <v>1828</v>
      </c>
      <c r="D1076" s="69" t="s">
        <v>65</v>
      </c>
      <c r="E1076" s="69">
        <v>7</v>
      </c>
      <c r="F1076" s="69" t="s">
        <v>297</v>
      </c>
      <c r="G1076" s="69">
        <v>121</v>
      </c>
      <c r="H1076" s="69">
        <v>54</v>
      </c>
      <c r="I1076" s="68" t="s">
        <v>1877</v>
      </c>
      <c r="J1076" s="68" t="s">
        <v>1878</v>
      </c>
      <c r="K1076" s="14" t="s">
        <v>2825</v>
      </c>
      <c r="L1076" s="40" t="s">
        <v>2610</v>
      </c>
      <c r="M1076" s="51">
        <v>40493</v>
      </c>
      <c r="N1076" s="24" t="s">
        <v>2619</v>
      </c>
      <c r="O1076" s="69" t="s">
        <v>1801</v>
      </c>
      <c r="P1076" s="47"/>
      <c r="Q1076" s="48"/>
      <c r="R1076" s="47"/>
      <c r="S1076" s="20">
        <f t="shared" si="113"/>
      </c>
      <c r="T1076" s="20" t="str">
        <f t="shared" si="119"/>
        <v>AP</v>
      </c>
      <c r="U1076" s="20" t="str">
        <f t="shared" si="114"/>
        <v>MPM</v>
      </c>
      <c r="V1076" s="20">
        <f t="shared" si="115"/>
      </c>
      <c r="W1076" s="20">
        <f t="shared" si="116"/>
      </c>
      <c r="X1076" s="20">
        <f t="shared" si="117"/>
      </c>
      <c r="Y1076" s="52"/>
      <c r="Z1076" s="174">
        <f t="shared" si="118"/>
      </c>
      <c r="AA1076" s="44" t="s">
        <v>2812</v>
      </c>
    </row>
    <row r="1077" spans="1:27" ht="38.25">
      <c r="A1077" s="20">
        <v>1077</v>
      </c>
      <c r="B1077" s="68" t="s">
        <v>1827</v>
      </c>
      <c r="C1077" s="68" t="s">
        <v>1828</v>
      </c>
      <c r="D1077" s="69" t="s">
        <v>66</v>
      </c>
      <c r="E1077" s="69">
        <v>7</v>
      </c>
      <c r="F1077" s="69" t="s">
        <v>297</v>
      </c>
      <c r="G1077" s="69">
        <v>122</v>
      </c>
      <c r="H1077" s="69">
        <v>18</v>
      </c>
      <c r="I1077" s="68" t="s">
        <v>1879</v>
      </c>
      <c r="J1077" s="68" t="s">
        <v>1880</v>
      </c>
      <c r="K1077" s="14" t="s">
        <v>2825</v>
      </c>
      <c r="L1077" s="40" t="s">
        <v>2610</v>
      </c>
      <c r="M1077" s="51">
        <v>40493</v>
      </c>
      <c r="N1077" s="22"/>
      <c r="O1077" s="69" t="s">
        <v>1801</v>
      </c>
      <c r="P1077" s="47"/>
      <c r="Q1077" s="48"/>
      <c r="R1077" s="47"/>
      <c r="S1077" s="20" t="str">
        <f t="shared" si="113"/>
        <v>AP</v>
      </c>
      <c r="T1077" s="20">
        <f t="shared" si="119"/>
      </c>
      <c r="U1077" s="20">
        <f t="shared" si="114"/>
      </c>
      <c r="V1077" s="20">
        <f t="shared" si="115"/>
      </c>
      <c r="W1077" s="20">
        <f t="shared" si="116"/>
      </c>
      <c r="X1077" s="20">
        <f t="shared" si="117"/>
      </c>
      <c r="Y1077" s="48"/>
      <c r="Z1077" s="174">
        <f t="shared" si="118"/>
      </c>
      <c r="AA1077" s="44" t="s">
        <v>2812</v>
      </c>
    </row>
    <row r="1078" spans="1:27" ht="76.5">
      <c r="A1078" s="20">
        <v>1078</v>
      </c>
      <c r="B1078" s="68" t="s">
        <v>1827</v>
      </c>
      <c r="C1078" s="68" t="s">
        <v>1828</v>
      </c>
      <c r="D1078" s="69" t="s">
        <v>65</v>
      </c>
      <c r="E1078" s="69">
        <v>7</v>
      </c>
      <c r="F1078" s="69" t="s">
        <v>297</v>
      </c>
      <c r="G1078" s="69">
        <v>122</v>
      </c>
      <c r="H1078" s="69" t="s">
        <v>2599</v>
      </c>
      <c r="I1078" s="68" t="s">
        <v>1881</v>
      </c>
      <c r="J1078" s="68" t="s">
        <v>1882</v>
      </c>
      <c r="K1078" s="14" t="s">
        <v>2825</v>
      </c>
      <c r="L1078" s="40" t="s">
        <v>2610</v>
      </c>
      <c r="M1078" s="51">
        <v>40493</v>
      </c>
      <c r="N1078" s="24" t="s">
        <v>2619</v>
      </c>
      <c r="O1078" s="69" t="s">
        <v>1801</v>
      </c>
      <c r="P1078" s="47"/>
      <c r="Q1078" s="48"/>
      <c r="R1078" s="47"/>
      <c r="S1078" s="20">
        <f t="shared" si="113"/>
      </c>
      <c r="T1078" s="20" t="str">
        <f t="shared" si="119"/>
        <v>AP</v>
      </c>
      <c r="U1078" s="20" t="str">
        <f t="shared" si="114"/>
        <v>MPM</v>
      </c>
      <c r="V1078" s="20">
        <f t="shared" si="115"/>
      </c>
      <c r="W1078" s="20">
        <f t="shared" si="116"/>
      </c>
      <c r="X1078" s="20">
        <f t="shared" si="117"/>
      </c>
      <c r="Y1078" s="52"/>
      <c r="Z1078" s="174">
        <f t="shared" si="118"/>
      </c>
      <c r="AA1078" s="44" t="s">
        <v>2812</v>
      </c>
    </row>
    <row r="1079" spans="1:27" ht="127.5">
      <c r="A1079" s="20">
        <v>1079</v>
      </c>
      <c r="B1079" s="68" t="s">
        <v>1827</v>
      </c>
      <c r="C1079" s="68" t="s">
        <v>1828</v>
      </c>
      <c r="D1079" s="69" t="s">
        <v>65</v>
      </c>
      <c r="E1079" s="69">
        <v>7</v>
      </c>
      <c r="F1079" s="69" t="s">
        <v>297</v>
      </c>
      <c r="G1079" s="69">
        <v>123</v>
      </c>
      <c r="H1079" s="69">
        <v>15</v>
      </c>
      <c r="I1079" s="68" t="s">
        <v>1883</v>
      </c>
      <c r="J1079" s="68" t="s">
        <v>1884</v>
      </c>
      <c r="K1079" s="14" t="s">
        <v>2825</v>
      </c>
      <c r="L1079" s="40" t="s">
        <v>2610</v>
      </c>
      <c r="M1079" s="51">
        <v>40493</v>
      </c>
      <c r="N1079" s="24" t="s">
        <v>2619</v>
      </c>
      <c r="O1079" s="69" t="s">
        <v>1801</v>
      </c>
      <c r="P1079" s="47"/>
      <c r="Q1079" s="48"/>
      <c r="R1079" s="47"/>
      <c r="S1079" s="20">
        <f aca="true" t="shared" si="120" ref="S1079:S1142">IF(D1079="E",L1079,"")</f>
      </c>
      <c r="T1079" s="20" t="str">
        <f t="shared" si="119"/>
        <v>AP</v>
      </c>
      <c r="U1079" s="20" t="str">
        <f t="shared" si="114"/>
        <v>MPM</v>
      </c>
      <c r="V1079" s="20">
        <f t="shared" si="115"/>
      </c>
      <c r="W1079" s="20">
        <f t="shared" si="116"/>
      </c>
      <c r="X1079" s="20">
        <f t="shared" si="117"/>
      </c>
      <c r="Y1079" s="52"/>
      <c r="Z1079" s="174">
        <f t="shared" si="118"/>
      </c>
      <c r="AA1079" s="44" t="s">
        <v>2812</v>
      </c>
    </row>
    <row r="1080" spans="1:27" ht="76.5">
      <c r="A1080" s="148">
        <v>1080</v>
      </c>
      <c r="B1080" s="154" t="s">
        <v>1827</v>
      </c>
      <c r="C1080" s="154" t="s">
        <v>1828</v>
      </c>
      <c r="D1080" s="155" t="s">
        <v>65</v>
      </c>
      <c r="E1080" s="155">
        <v>7</v>
      </c>
      <c r="F1080" s="155" t="s">
        <v>968</v>
      </c>
      <c r="G1080" s="155">
        <v>131</v>
      </c>
      <c r="H1080" s="155">
        <v>41</v>
      </c>
      <c r="I1080" s="154" t="s">
        <v>1885</v>
      </c>
      <c r="J1080" s="154" t="s">
        <v>1886</v>
      </c>
      <c r="K1080" s="154" t="s">
        <v>2756</v>
      </c>
      <c r="L1080" s="101" t="s">
        <v>2610</v>
      </c>
      <c r="M1080" s="143">
        <v>40492</v>
      </c>
      <c r="N1080" s="150" t="s">
        <v>2619</v>
      </c>
      <c r="O1080" s="155" t="s">
        <v>1801</v>
      </c>
      <c r="P1080" s="151"/>
      <c r="Q1080" s="152"/>
      <c r="R1080" s="151"/>
      <c r="S1080" s="148">
        <f t="shared" si="120"/>
      </c>
      <c r="T1080" s="148" t="str">
        <f t="shared" si="119"/>
        <v>AP</v>
      </c>
      <c r="U1080" s="148" t="str">
        <f t="shared" si="114"/>
        <v>MPM</v>
      </c>
      <c r="V1080" s="148">
        <f t="shared" si="115"/>
      </c>
      <c r="W1080" s="148">
        <f t="shared" si="116"/>
      </c>
      <c r="X1080" s="148">
        <f t="shared" si="117"/>
      </c>
      <c r="Y1080" s="147"/>
      <c r="Z1080" s="175">
        <f t="shared" si="118"/>
      </c>
      <c r="AA1080" s="44" t="s">
        <v>2813</v>
      </c>
    </row>
    <row r="1081" spans="1:27" ht="191.25">
      <c r="A1081" s="148">
        <v>1081</v>
      </c>
      <c r="B1081" s="154" t="s">
        <v>1827</v>
      </c>
      <c r="C1081" s="154" t="s">
        <v>1828</v>
      </c>
      <c r="D1081" s="155" t="s">
        <v>65</v>
      </c>
      <c r="E1081" s="155">
        <v>7</v>
      </c>
      <c r="F1081" s="155" t="s">
        <v>1887</v>
      </c>
      <c r="G1081" s="155">
        <v>133</v>
      </c>
      <c r="H1081" s="155" t="s">
        <v>1888</v>
      </c>
      <c r="I1081" s="154" t="s">
        <v>1889</v>
      </c>
      <c r="J1081" s="154" t="s">
        <v>1890</v>
      </c>
      <c r="K1081" s="149" t="s">
        <v>2757</v>
      </c>
      <c r="L1081" s="146" t="s">
        <v>2726</v>
      </c>
      <c r="M1081" s="143">
        <v>40493</v>
      </c>
      <c r="N1081" s="150" t="s">
        <v>2619</v>
      </c>
      <c r="O1081" s="155" t="s">
        <v>1801</v>
      </c>
      <c r="P1081" s="151"/>
      <c r="Q1081" s="152"/>
      <c r="R1081" s="151"/>
      <c r="S1081" s="148">
        <f t="shared" si="120"/>
      </c>
      <c r="T1081" s="148" t="str">
        <f t="shared" si="119"/>
        <v>AP</v>
      </c>
      <c r="U1081" s="148" t="str">
        <f t="shared" si="114"/>
        <v>MPM</v>
      </c>
      <c r="V1081" s="148">
        <f t="shared" si="115"/>
      </c>
      <c r="W1081" s="148">
        <f t="shared" si="116"/>
      </c>
      <c r="X1081" s="148">
        <f t="shared" si="117"/>
      </c>
      <c r="Y1081" s="147"/>
      <c r="Z1081" s="175">
        <f t="shared" si="118"/>
      </c>
      <c r="AA1081" s="44" t="s">
        <v>2815</v>
      </c>
    </row>
    <row r="1082" spans="1:27" ht="89.25">
      <c r="A1082" s="20">
        <v>1082</v>
      </c>
      <c r="B1082" s="68" t="s">
        <v>1827</v>
      </c>
      <c r="C1082" s="68" t="s">
        <v>1828</v>
      </c>
      <c r="D1082" s="69" t="s">
        <v>65</v>
      </c>
      <c r="E1082" s="69">
        <v>7</v>
      </c>
      <c r="F1082" s="69" t="s">
        <v>1092</v>
      </c>
      <c r="G1082" s="69">
        <v>134</v>
      </c>
      <c r="H1082" s="69">
        <v>34</v>
      </c>
      <c r="I1082" s="68" t="s">
        <v>1891</v>
      </c>
      <c r="J1082" s="68" t="s">
        <v>1892</v>
      </c>
      <c r="K1082" s="14" t="s">
        <v>2811</v>
      </c>
      <c r="L1082" s="40" t="s">
        <v>2726</v>
      </c>
      <c r="M1082" s="91">
        <v>40493</v>
      </c>
      <c r="N1082" s="22" t="s">
        <v>2619</v>
      </c>
      <c r="O1082" s="69" t="s">
        <v>1801</v>
      </c>
      <c r="P1082" s="47"/>
      <c r="Q1082" s="48"/>
      <c r="R1082" s="47"/>
      <c r="S1082" s="20">
        <f t="shared" si="120"/>
      </c>
      <c r="T1082" s="20" t="str">
        <f t="shared" si="119"/>
        <v>AP</v>
      </c>
      <c r="U1082" s="20" t="str">
        <f t="shared" si="114"/>
        <v>MPM</v>
      </c>
      <c r="V1082" s="20">
        <f t="shared" si="115"/>
      </c>
      <c r="W1082" s="20">
        <f t="shared" si="116"/>
      </c>
      <c r="X1082" s="20">
        <f t="shared" si="117"/>
      </c>
      <c r="Y1082" s="52"/>
      <c r="Z1082" s="174">
        <f t="shared" si="118"/>
      </c>
      <c r="AA1082" s="44" t="s">
        <v>2723</v>
      </c>
    </row>
    <row r="1083" spans="1:27" ht="76.5">
      <c r="A1083" s="148">
        <v>1083</v>
      </c>
      <c r="B1083" s="154" t="s">
        <v>1827</v>
      </c>
      <c r="C1083" s="154" t="s">
        <v>1828</v>
      </c>
      <c r="D1083" s="155" t="s">
        <v>65</v>
      </c>
      <c r="E1083" s="155">
        <v>7</v>
      </c>
      <c r="F1083" s="155" t="s">
        <v>1092</v>
      </c>
      <c r="G1083" s="155">
        <v>135</v>
      </c>
      <c r="H1083" s="155">
        <v>37</v>
      </c>
      <c r="I1083" s="154" t="s">
        <v>1893</v>
      </c>
      <c r="J1083" s="154" t="s">
        <v>1894</v>
      </c>
      <c r="K1083" s="149" t="s">
        <v>2916</v>
      </c>
      <c r="L1083" s="146" t="s">
        <v>2726</v>
      </c>
      <c r="M1083" s="143">
        <v>40493</v>
      </c>
      <c r="N1083" s="150" t="s">
        <v>2619</v>
      </c>
      <c r="O1083" s="155" t="s">
        <v>1801</v>
      </c>
      <c r="P1083" s="151"/>
      <c r="Q1083" s="152"/>
      <c r="R1083" s="151"/>
      <c r="S1083" s="148">
        <f t="shared" si="120"/>
      </c>
      <c r="T1083" s="148" t="str">
        <f t="shared" si="119"/>
        <v>AP</v>
      </c>
      <c r="U1083" s="148" t="str">
        <f t="shared" si="114"/>
        <v>MPM</v>
      </c>
      <c r="V1083" s="148">
        <f t="shared" si="115"/>
      </c>
      <c r="W1083" s="148">
        <f t="shared" si="116"/>
      </c>
      <c r="X1083" s="148">
        <f t="shared" si="117"/>
      </c>
      <c r="Y1083" s="147"/>
      <c r="Z1083" s="175">
        <f t="shared" si="118"/>
      </c>
      <c r="AA1083" s="44" t="s">
        <v>2723</v>
      </c>
    </row>
    <row r="1084" spans="1:27" ht="76.5">
      <c r="A1084" s="148">
        <v>1084</v>
      </c>
      <c r="B1084" s="154" t="s">
        <v>1827</v>
      </c>
      <c r="C1084" s="154" t="s">
        <v>1828</v>
      </c>
      <c r="D1084" s="155" t="s">
        <v>65</v>
      </c>
      <c r="E1084" s="155">
        <v>7</v>
      </c>
      <c r="F1084" s="155" t="s">
        <v>1092</v>
      </c>
      <c r="G1084" s="155">
        <v>135</v>
      </c>
      <c r="H1084" s="155">
        <v>38</v>
      </c>
      <c r="I1084" s="154" t="s">
        <v>1895</v>
      </c>
      <c r="J1084" s="154" t="s">
        <v>1896</v>
      </c>
      <c r="K1084" s="149" t="s">
        <v>2758</v>
      </c>
      <c r="L1084" s="146" t="s">
        <v>2726</v>
      </c>
      <c r="M1084" s="143">
        <v>40493</v>
      </c>
      <c r="N1084" s="150" t="s">
        <v>2619</v>
      </c>
      <c r="O1084" s="155" t="s">
        <v>1801</v>
      </c>
      <c r="P1084" s="151"/>
      <c r="Q1084" s="152"/>
      <c r="R1084" s="151"/>
      <c r="S1084" s="148">
        <f t="shared" si="120"/>
      </c>
      <c r="T1084" s="148" t="str">
        <f t="shared" si="119"/>
        <v>AP</v>
      </c>
      <c r="U1084" s="148" t="str">
        <f t="shared" si="114"/>
        <v>MPM</v>
      </c>
      <c r="V1084" s="148">
        <f t="shared" si="115"/>
      </c>
      <c r="W1084" s="148">
        <f t="shared" si="116"/>
      </c>
      <c r="X1084" s="148">
        <f t="shared" si="117"/>
      </c>
      <c r="Y1084" s="147"/>
      <c r="Z1084" s="175">
        <f t="shared" si="118"/>
      </c>
      <c r="AA1084" s="44" t="s">
        <v>2723</v>
      </c>
    </row>
    <row r="1085" spans="1:27" ht="114.75">
      <c r="A1085" s="148">
        <v>1085</v>
      </c>
      <c r="B1085" s="154" t="s">
        <v>1827</v>
      </c>
      <c r="C1085" s="154" t="s">
        <v>1828</v>
      </c>
      <c r="D1085" s="155" t="s">
        <v>65</v>
      </c>
      <c r="E1085" s="155">
        <v>7</v>
      </c>
      <c r="F1085" s="155" t="s">
        <v>1092</v>
      </c>
      <c r="G1085" s="155">
        <v>135</v>
      </c>
      <c r="H1085" s="155" t="s">
        <v>1897</v>
      </c>
      <c r="I1085" s="154" t="s">
        <v>1898</v>
      </c>
      <c r="J1085" s="154" t="s">
        <v>1899</v>
      </c>
      <c r="K1085" s="149" t="s">
        <v>2759</v>
      </c>
      <c r="L1085" s="146" t="s">
        <v>2726</v>
      </c>
      <c r="M1085" s="143">
        <v>40493</v>
      </c>
      <c r="N1085" s="150" t="s">
        <v>2619</v>
      </c>
      <c r="O1085" s="155" t="s">
        <v>1801</v>
      </c>
      <c r="P1085" s="151"/>
      <c r="Q1085" s="152"/>
      <c r="R1085" s="151"/>
      <c r="S1085" s="148">
        <f t="shared" si="120"/>
      </c>
      <c r="T1085" s="148" t="str">
        <f t="shared" si="119"/>
        <v>AP</v>
      </c>
      <c r="U1085" s="148" t="str">
        <f t="shared" si="114"/>
        <v>MPM</v>
      </c>
      <c r="V1085" s="148">
        <f t="shared" si="115"/>
      </c>
      <c r="W1085" s="148">
        <f t="shared" si="116"/>
      </c>
      <c r="X1085" s="148">
        <f t="shared" si="117"/>
      </c>
      <c r="Y1085" s="147"/>
      <c r="Z1085" s="175">
        <f t="shared" si="118"/>
      </c>
      <c r="AA1085" s="44" t="s">
        <v>2723</v>
      </c>
    </row>
    <row r="1086" spans="1:27" ht="76.5">
      <c r="A1086" s="148">
        <v>1086</v>
      </c>
      <c r="B1086" s="154" t="s">
        <v>1827</v>
      </c>
      <c r="C1086" s="154" t="s">
        <v>1828</v>
      </c>
      <c r="D1086" s="155" t="s">
        <v>65</v>
      </c>
      <c r="E1086" s="155">
        <v>7</v>
      </c>
      <c r="F1086" s="155" t="s">
        <v>1092</v>
      </c>
      <c r="G1086" s="155">
        <v>135</v>
      </c>
      <c r="H1086" s="155">
        <v>38</v>
      </c>
      <c r="I1086" s="154" t="s">
        <v>1900</v>
      </c>
      <c r="J1086" s="154" t="s">
        <v>1901</v>
      </c>
      <c r="K1086" s="149" t="s">
        <v>2760</v>
      </c>
      <c r="L1086" s="146" t="s">
        <v>2726</v>
      </c>
      <c r="M1086" s="143">
        <v>40493</v>
      </c>
      <c r="N1086" s="150" t="s">
        <v>2619</v>
      </c>
      <c r="O1086" s="155" t="s">
        <v>1801</v>
      </c>
      <c r="P1086" s="151"/>
      <c r="Q1086" s="152"/>
      <c r="R1086" s="151"/>
      <c r="S1086" s="148">
        <f t="shared" si="120"/>
      </c>
      <c r="T1086" s="148" t="str">
        <f t="shared" si="119"/>
        <v>AP</v>
      </c>
      <c r="U1086" s="148" t="str">
        <f t="shared" si="114"/>
        <v>MPM</v>
      </c>
      <c r="V1086" s="148">
        <f t="shared" si="115"/>
      </c>
      <c r="W1086" s="148">
        <f t="shared" si="116"/>
      </c>
      <c r="X1086" s="148">
        <f t="shared" si="117"/>
      </c>
      <c r="Y1086" s="147"/>
      <c r="Z1086" s="175">
        <f t="shared" si="118"/>
      </c>
      <c r="AA1086" s="44" t="s">
        <v>2723</v>
      </c>
    </row>
    <row r="1087" spans="1:27" ht="114.75">
      <c r="A1087" s="148">
        <v>1087</v>
      </c>
      <c r="B1087" s="154" t="s">
        <v>1827</v>
      </c>
      <c r="C1087" s="154" t="s">
        <v>1828</v>
      </c>
      <c r="D1087" s="155" t="s">
        <v>65</v>
      </c>
      <c r="E1087" s="155">
        <v>7</v>
      </c>
      <c r="F1087" s="155" t="s">
        <v>1902</v>
      </c>
      <c r="G1087" s="155">
        <v>136</v>
      </c>
      <c r="H1087" s="155">
        <v>10</v>
      </c>
      <c r="I1087" s="154" t="s">
        <v>1903</v>
      </c>
      <c r="J1087" s="154" t="s">
        <v>1904</v>
      </c>
      <c r="K1087" s="149" t="s">
        <v>2761</v>
      </c>
      <c r="L1087" s="146" t="s">
        <v>2726</v>
      </c>
      <c r="M1087" s="143">
        <v>40493</v>
      </c>
      <c r="N1087" s="150" t="s">
        <v>2619</v>
      </c>
      <c r="O1087" s="155" t="s">
        <v>1801</v>
      </c>
      <c r="P1087" s="151"/>
      <c r="Q1087" s="152"/>
      <c r="R1087" s="151"/>
      <c r="S1087" s="148">
        <f t="shared" si="120"/>
      </c>
      <c r="T1087" s="148" t="str">
        <f t="shared" si="119"/>
        <v>AP</v>
      </c>
      <c r="U1087" s="148" t="str">
        <f t="shared" si="114"/>
        <v>MPM</v>
      </c>
      <c r="V1087" s="148">
        <f t="shared" si="115"/>
      </c>
      <c r="W1087" s="148">
        <f t="shared" si="116"/>
      </c>
      <c r="X1087" s="148">
        <f t="shared" si="117"/>
      </c>
      <c r="Y1087" s="147"/>
      <c r="Z1087" s="175">
        <f t="shared" si="118"/>
      </c>
      <c r="AA1087" s="44" t="s">
        <v>2723</v>
      </c>
    </row>
    <row r="1088" spans="1:27" ht="140.25">
      <c r="A1088" s="148">
        <v>1088</v>
      </c>
      <c r="B1088" s="154" t="s">
        <v>1827</v>
      </c>
      <c r="C1088" s="154" t="s">
        <v>1828</v>
      </c>
      <c r="D1088" s="155" t="s">
        <v>65</v>
      </c>
      <c r="E1088" s="155">
        <v>7</v>
      </c>
      <c r="F1088" s="155" t="s">
        <v>1902</v>
      </c>
      <c r="G1088" s="155">
        <v>136</v>
      </c>
      <c r="H1088" s="155">
        <v>10</v>
      </c>
      <c r="I1088" s="154" t="s">
        <v>1905</v>
      </c>
      <c r="J1088" s="154" t="s">
        <v>1904</v>
      </c>
      <c r="K1088" s="149" t="s">
        <v>2762</v>
      </c>
      <c r="L1088" s="146" t="s">
        <v>2726</v>
      </c>
      <c r="M1088" s="143">
        <v>40493</v>
      </c>
      <c r="N1088" s="150" t="s">
        <v>2619</v>
      </c>
      <c r="O1088" s="155" t="s">
        <v>1801</v>
      </c>
      <c r="P1088" s="151"/>
      <c r="Q1088" s="152"/>
      <c r="R1088" s="151"/>
      <c r="S1088" s="148">
        <f t="shared" si="120"/>
      </c>
      <c r="T1088" s="148" t="str">
        <f t="shared" si="119"/>
        <v>AP</v>
      </c>
      <c r="U1088" s="148" t="str">
        <f t="shared" si="114"/>
        <v>MPM</v>
      </c>
      <c r="V1088" s="148">
        <f t="shared" si="115"/>
      </c>
      <c r="W1088" s="148">
        <f t="shared" si="116"/>
      </c>
      <c r="X1088" s="148">
        <f t="shared" si="117"/>
      </c>
      <c r="Y1088" s="147"/>
      <c r="Z1088" s="175">
        <f t="shared" si="118"/>
      </c>
      <c r="AA1088" s="44" t="s">
        <v>2723</v>
      </c>
    </row>
    <row r="1089" spans="1:26" ht="63.75">
      <c r="A1089" s="148">
        <v>1089</v>
      </c>
      <c r="B1089" s="149" t="s">
        <v>1906</v>
      </c>
      <c r="C1089" s="149" t="s">
        <v>1907</v>
      </c>
      <c r="D1089" s="148" t="s">
        <v>419</v>
      </c>
      <c r="E1089" s="148">
        <v>5</v>
      </c>
      <c r="F1089" s="148" t="s">
        <v>201</v>
      </c>
      <c r="G1089" s="148">
        <v>8</v>
      </c>
      <c r="H1089" s="148">
        <v>20</v>
      </c>
      <c r="I1089" s="108" t="s">
        <v>1908</v>
      </c>
      <c r="J1089" s="149" t="s">
        <v>1909</v>
      </c>
      <c r="K1089" s="149" t="s">
        <v>2685</v>
      </c>
      <c r="L1089" s="146" t="s">
        <v>2653</v>
      </c>
      <c r="M1089" s="147">
        <v>40492</v>
      </c>
      <c r="N1089" s="150" t="s">
        <v>2590</v>
      </c>
      <c r="O1089" s="148" t="s">
        <v>1801</v>
      </c>
      <c r="P1089" s="151" t="s">
        <v>2657</v>
      </c>
      <c r="Q1089" s="152"/>
      <c r="R1089" s="151"/>
      <c r="S1089" s="148">
        <f t="shared" si="120"/>
      </c>
      <c r="T1089" s="148" t="str">
        <f t="shared" si="119"/>
        <v>Z</v>
      </c>
      <c r="U1089" s="148" t="str">
        <f t="shared" si="114"/>
        <v>Generic PHY</v>
      </c>
      <c r="V1089" s="148">
        <f t="shared" si="115"/>
      </c>
      <c r="W1089" s="148">
        <f t="shared" si="116"/>
      </c>
      <c r="X1089" s="148">
        <f t="shared" si="117"/>
      </c>
      <c r="Y1089" s="147">
        <v>40492</v>
      </c>
      <c r="Z1089" s="175">
        <f t="shared" si="118"/>
      </c>
    </row>
    <row r="1090" spans="1:26" ht="114.75">
      <c r="A1090" s="148">
        <v>1090</v>
      </c>
      <c r="B1090" s="149" t="s">
        <v>1906</v>
      </c>
      <c r="C1090" s="149" t="s">
        <v>1907</v>
      </c>
      <c r="D1090" s="148" t="s">
        <v>419</v>
      </c>
      <c r="E1090" s="148">
        <v>6</v>
      </c>
      <c r="F1090" s="148" t="s">
        <v>109</v>
      </c>
      <c r="G1090" s="148">
        <v>13</v>
      </c>
      <c r="H1090" s="148">
        <v>19</v>
      </c>
      <c r="I1090" s="149" t="s">
        <v>1910</v>
      </c>
      <c r="J1090" s="149" t="s">
        <v>1911</v>
      </c>
      <c r="K1090" s="149" t="s">
        <v>2685</v>
      </c>
      <c r="L1090" s="146" t="s">
        <v>2653</v>
      </c>
      <c r="M1090" s="147">
        <v>40491</v>
      </c>
      <c r="N1090" s="150" t="s">
        <v>2634</v>
      </c>
      <c r="O1090" s="148"/>
      <c r="P1090" s="151"/>
      <c r="Q1090" s="152"/>
      <c r="R1090" s="151"/>
      <c r="S1090" s="148">
        <f t="shared" si="120"/>
      </c>
      <c r="T1090" s="148" t="str">
        <f t="shared" si="119"/>
        <v>Z</v>
      </c>
      <c r="U1090" s="148" t="str">
        <f aca="true" t="shared" si="121" ref="U1090:U1153">IF(OR(T1090="A",T1090="AP",T1090="R",T1090="Z"),N1090,"")</f>
        <v>MCS</v>
      </c>
      <c r="V1090" s="148">
        <f aca="true" t="shared" si="122" ref="V1090:V1153">IF(T1090=0,N1090,"")</f>
      </c>
      <c r="W1090" s="148">
        <f aca="true" t="shared" si="123" ref="W1090:W1153">IF(T1090="wp",N1090,"")</f>
      </c>
      <c r="X1090" s="148">
        <f aca="true" t="shared" si="124" ref="X1090:X1153">IF(T1090="rdy2vote",N1090,IF(T1090="rdy2vote2",N1090,""))</f>
      </c>
      <c r="Y1090" s="147"/>
      <c r="Z1090" s="175">
        <f aca="true" t="shared" si="125" ref="Z1090:Z1153">IF(OR(T1090="rdy2vote",T1090="wp"),P1090,"")</f>
      </c>
    </row>
    <row r="1091" spans="1:27" ht="102">
      <c r="A1091" s="20">
        <v>1091</v>
      </c>
      <c r="B1091" s="13" t="s">
        <v>1906</v>
      </c>
      <c r="C1091" s="13" t="s">
        <v>1907</v>
      </c>
      <c r="D1091" s="20" t="s">
        <v>419</v>
      </c>
      <c r="E1091" s="17">
        <v>6</v>
      </c>
      <c r="F1091" s="17" t="s">
        <v>687</v>
      </c>
      <c r="G1091" s="17">
        <v>29</v>
      </c>
      <c r="H1091" s="17">
        <v>49</v>
      </c>
      <c r="I1091" s="13" t="s">
        <v>1912</v>
      </c>
      <c r="J1091" s="13" t="s">
        <v>1913</v>
      </c>
      <c r="K1091" s="73" t="s">
        <v>2771</v>
      </c>
      <c r="L1091" s="40" t="s">
        <v>2610</v>
      </c>
      <c r="M1091" s="51">
        <v>40561</v>
      </c>
      <c r="N1091" s="22" t="s">
        <v>2590</v>
      </c>
      <c r="O1091" s="17" t="s">
        <v>1801</v>
      </c>
      <c r="P1091" s="13" t="s">
        <v>2657</v>
      </c>
      <c r="Q1091" s="48"/>
      <c r="R1091" s="47"/>
      <c r="S1091" s="20">
        <f t="shared" si="120"/>
      </c>
      <c r="T1091" s="20" t="str">
        <f t="shared" si="119"/>
        <v>AP</v>
      </c>
      <c r="U1091" s="20" t="str">
        <f t="shared" si="121"/>
        <v>Generic PHY</v>
      </c>
      <c r="V1091" s="20">
        <f t="shared" si="122"/>
      </c>
      <c r="W1091" s="20">
        <f t="shared" si="123"/>
      </c>
      <c r="X1091" s="20">
        <f t="shared" si="124"/>
      </c>
      <c r="Y1091" s="52">
        <v>40492</v>
      </c>
      <c r="Z1091" s="174">
        <f t="shared" si="125"/>
      </c>
      <c r="AA1091" s="44" t="s">
        <v>2770</v>
      </c>
    </row>
    <row r="1092" spans="1:26" ht="127.5">
      <c r="A1092" s="20">
        <v>1092</v>
      </c>
      <c r="B1092" s="13" t="s">
        <v>1906</v>
      </c>
      <c r="C1092" s="13" t="s">
        <v>1907</v>
      </c>
      <c r="D1092" s="20" t="s">
        <v>419</v>
      </c>
      <c r="E1092" s="17">
        <v>6</v>
      </c>
      <c r="F1092" s="17" t="s">
        <v>1914</v>
      </c>
      <c r="G1092" s="17">
        <v>65</v>
      </c>
      <c r="H1092" s="17">
        <v>14</v>
      </c>
      <c r="I1092" s="73" t="s">
        <v>1915</v>
      </c>
      <c r="J1092" s="13" t="s">
        <v>1916</v>
      </c>
      <c r="K1092" s="14" t="s">
        <v>3082</v>
      </c>
      <c r="L1092" s="40" t="s">
        <v>2647</v>
      </c>
      <c r="M1092" s="51">
        <v>40561</v>
      </c>
      <c r="N1092" s="24" t="s">
        <v>2630</v>
      </c>
      <c r="O1092" s="17" t="s">
        <v>1801</v>
      </c>
      <c r="P1092" s="44" t="s">
        <v>2721</v>
      </c>
      <c r="Q1092" s="48"/>
      <c r="R1092" s="47"/>
      <c r="S1092" s="20">
        <f t="shared" si="120"/>
      </c>
      <c r="T1092" s="20" t="str">
        <f t="shared" si="119"/>
        <v>R</v>
      </c>
      <c r="U1092" s="20" t="str">
        <f t="shared" si="121"/>
        <v>FEC</v>
      </c>
      <c r="V1092" s="20">
        <f t="shared" si="122"/>
      </c>
      <c r="W1092" s="20">
        <f t="shared" si="123"/>
      </c>
      <c r="X1092" s="20">
        <f t="shared" si="124"/>
      </c>
      <c r="Y1092" s="51">
        <v>40492</v>
      </c>
      <c r="Z1092" s="177">
        <f t="shared" si="125"/>
      </c>
    </row>
    <row r="1093" spans="1:26" ht="114.75">
      <c r="A1093" s="20">
        <v>1093</v>
      </c>
      <c r="B1093" s="13" t="s">
        <v>1906</v>
      </c>
      <c r="C1093" s="13" t="s">
        <v>1907</v>
      </c>
      <c r="D1093" s="20" t="s">
        <v>419</v>
      </c>
      <c r="E1093" s="17">
        <v>6</v>
      </c>
      <c r="F1093" s="17" t="s">
        <v>1917</v>
      </c>
      <c r="G1093" s="17">
        <v>66</v>
      </c>
      <c r="H1093" s="17">
        <v>39</v>
      </c>
      <c r="I1093" s="73" t="s">
        <v>1918</v>
      </c>
      <c r="J1093" s="13" t="s">
        <v>1919</v>
      </c>
      <c r="K1093" s="14" t="s">
        <v>3083</v>
      </c>
      <c r="L1093" s="40" t="s">
        <v>2647</v>
      </c>
      <c r="M1093" s="51">
        <v>40561</v>
      </c>
      <c r="N1093" s="24" t="s">
        <v>2630</v>
      </c>
      <c r="O1093" s="17" t="s">
        <v>1801</v>
      </c>
      <c r="P1093" s="44" t="s">
        <v>2721</v>
      </c>
      <c r="Q1093" s="48"/>
      <c r="R1093" s="47"/>
      <c r="S1093" s="20">
        <f t="shared" si="120"/>
      </c>
      <c r="T1093" s="20" t="str">
        <f t="shared" si="119"/>
        <v>R</v>
      </c>
      <c r="U1093" s="20" t="str">
        <f t="shared" si="121"/>
        <v>FEC</v>
      </c>
      <c r="V1093" s="20">
        <f t="shared" si="122"/>
      </c>
      <c r="W1093" s="20">
        <f t="shared" si="123"/>
      </c>
      <c r="X1093" s="20">
        <f t="shared" si="124"/>
      </c>
      <c r="Y1093" s="51">
        <v>40492</v>
      </c>
      <c r="Z1093" s="177">
        <f t="shared" si="125"/>
      </c>
    </row>
    <row r="1094" spans="1:26" ht="38.25">
      <c r="A1094" s="148">
        <v>1094</v>
      </c>
      <c r="B1094" s="149" t="s">
        <v>1906</v>
      </c>
      <c r="C1094" s="149" t="s">
        <v>1907</v>
      </c>
      <c r="D1094" s="148" t="s">
        <v>419</v>
      </c>
      <c r="E1094" s="148">
        <v>6</v>
      </c>
      <c r="F1094" s="148" t="s">
        <v>1920</v>
      </c>
      <c r="G1094" s="148">
        <v>73</v>
      </c>
      <c r="H1094" s="148">
        <v>1</v>
      </c>
      <c r="I1094" s="149" t="s">
        <v>1921</v>
      </c>
      <c r="J1094" s="149" t="s">
        <v>1922</v>
      </c>
      <c r="K1094" s="149" t="s">
        <v>2685</v>
      </c>
      <c r="L1094" s="146" t="s">
        <v>2653</v>
      </c>
      <c r="M1094" s="147">
        <v>40490</v>
      </c>
      <c r="N1094" s="150" t="s">
        <v>2622</v>
      </c>
      <c r="O1094" s="148"/>
      <c r="P1094" s="151"/>
      <c r="Q1094" s="152"/>
      <c r="R1094" s="151"/>
      <c r="S1094" s="148">
        <f t="shared" si="120"/>
      </c>
      <c r="T1094" s="148" t="str">
        <f t="shared" si="119"/>
        <v>Z</v>
      </c>
      <c r="U1094" s="148" t="str">
        <f t="shared" si="121"/>
        <v>OFDM</v>
      </c>
      <c r="V1094" s="148">
        <f t="shared" si="122"/>
      </c>
      <c r="W1094" s="148">
        <f t="shared" si="123"/>
      </c>
      <c r="X1094" s="148">
        <f t="shared" si="124"/>
      </c>
      <c r="Y1094" s="147"/>
      <c r="Z1094" s="175">
        <f t="shared" si="125"/>
      </c>
    </row>
    <row r="1095" spans="1:26" ht="38.25">
      <c r="A1095" s="148">
        <v>1095</v>
      </c>
      <c r="B1095" s="149" t="s">
        <v>1906</v>
      </c>
      <c r="C1095" s="149" t="s">
        <v>1907</v>
      </c>
      <c r="D1095" s="148" t="s">
        <v>419</v>
      </c>
      <c r="E1095" s="148">
        <v>6</v>
      </c>
      <c r="F1095" s="148" t="s">
        <v>1923</v>
      </c>
      <c r="G1095" s="148">
        <v>84</v>
      </c>
      <c r="H1095" s="148">
        <v>28</v>
      </c>
      <c r="I1095" s="149" t="s">
        <v>1921</v>
      </c>
      <c r="J1095" s="149" t="s">
        <v>1924</v>
      </c>
      <c r="K1095" s="149" t="s">
        <v>2685</v>
      </c>
      <c r="L1095" s="146" t="s">
        <v>2653</v>
      </c>
      <c r="M1095" s="147">
        <v>40490</v>
      </c>
      <c r="N1095" s="150" t="s">
        <v>2615</v>
      </c>
      <c r="O1095" s="148"/>
      <c r="P1095" s="151"/>
      <c r="Q1095" s="152"/>
      <c r="R1095" s="151"/>
      <c r="S1095" s="148">
        <f t="shared" si="120"/>
      </c>
      <c r="T1095" s="148" t="str">
        <f t="shared" si="119"/>
        <v>Z</v>
      </c>
      <c r="U1095" s="148" t="str">
        <f t="shared" si="121"/>
        <v>OQPSK</v>
      </c>
      <c r="V1095" s="148">
        <f t="shared" si="122"/>
      </c>
      <c r="W1095" s="148">
        <f t="shared" si="123"/>
      </c>
      <c r="X1095" s="148">
        <f t="shared" si="124"/>
      </c>
      <c r="Y1095" s="147"/>
      <c r="Z1095" s="175">
        <f t="shared" si="125"/>
      </c>
    </row>
    <row r="1096" spans="1:27" ht="51">
      <c r="A1096" s="20">
        <v>1096</v>
      </c>
      <c r="B1096" s="13" t="s">
        <v>1906</v>
      </c>
      <c r="C1096" s="13" t="s">
        <v>1907</v>
      </c>
      <c r="D1096" s="20" t="s">
        <v>419</v>
      </c>
      <c r="E1096" s="17">
        <v>7</v>
      </c>
      <c r="F1096" s="17" t="s">
        <v>1444</v>
      </c>
      <c r="G1096" s="17">
        <v>111</v>
      </c>
      <c r="H1096" s="17">
        <v>40</v>
      </c>
      <c r="I1096" s="74" t="s">
        <v>1925</v>
      </c>
      <c r="J1096" s="74" t="s">
        <v>1926</v>
      </c>
      <c r="K1096" s="14" t="s">
        <v>2825</v>
      </c>
      <c r="L1096" s="40" t="s">
        <v>2610</v>
      </c>
      <c r="M1096" s="51">
        <v>40493</v>
      </c>
      <c r="N1096" s="22" t="s">
        <v>2620</v>
      </c>
      <c r="O1096" s="17" t="s">
        <v>1801</v>
      </c>
      <c r="P1096" s="47"/>
      <c r="Q1096" s="48"/>
      <c r="R1096" s="47"/>
      <c r="S1096" s="20">
        <f t="shared" si="120"/>
      </c>
      <c r="T1096" s="20" t="str">
        <f t="shared" si="119"/>
        <v>AP</v>
      </c>
      <c r="U1096" s="20" t="str">
        <f t="shared" si="121"/>
        <v>FH</v>
      </c>
      <c r="V1096" s="20">
        <f t="shared" si="122"/>
      </c>
      <c r="W1096" s="20">
        <f t="shared" si="123"/>
      </c>
      <c r="X1096" s="20">
        <f t="shared" si="124"/>
      </c>
      <c r="Y1096" s="52"/>
      <c r="Z1096" s="174">
        <f t="shared" si="125"/>
      </c>
      <c r="AA1096" s="44" t="s">
        <v>2812</v>
      </c>
    </row>
    <row r="1097" spans="1:26" ht="25.5">
      <c r="A1097" s="20">
        <v>1097</v>
      </c>
      <c r="B1097" s="13" t="s">
        <v>1906</v>
      </c>
      <c r="C1097" s="13" t="s">
        <v>1907</v>
      </c>
      <c r="D1097" s="20" t="s">
        <v>419</v>
      </c>
      <c r="E1097" s="17">
        <v>7</v>
      </c>
      <c r="F1097" s="17" t="s">
        <v>450</v>
      </c>
      <c r="G1097" s="17">
        <v>117</v>
      </c>
      <c r="H1097" s="17">
        <v>20</v>
      </c>
      <c r="I1097" s="74" t="s">
        <v>1927</v>
      </c>
      <c r="J1097" s="74" t="s">
        <v>1928</v>
      </c>
      <c r="K1097" s="15"/>
      <c r="L1097" s="40" t="s">
        <v>2658</v>
      </c>
      <c r="M1097" s="92"/>
      <c r="N1097" s="24" t="s">
        <v>2623</v>
      </c>
      <c r="O1097" s="17" t="s">
        <v>1801</v>
      </c>
      <c r="P1097" s="13" t="s">
        <v>2671</v>
      </c>
      <c r="Q1097" s="48"/>
      <c r="R1097" s="47"/>
      <c r="S1097" s="20">
        <f t="shared" si="120"/>
      </c>
      <c r="T1097" s="20" t="str">
        <f t="shared" si="119"/>
        <v>wp</v>
      </c>
      <c r="U1097" s="20">
        <f t="shared" si="121"/>
      </c>
      <c r="V1097" s="20">
        <f t="shared" si="122"/>
      </c>
      <c r="W1097" s="20" t="str">
        <f t="shared" si="123"/>
        <v>FCS</v>
      </c>
      <c r="X1097" s="20">
        <f t="shared" si="124"/>
      </c>
      <c r="Y1097" s="52"/>
      <c r="Z1097" s="174" t="str">
        <f t="shared" si="125"/>
        <v>Rolfe</v>
      </c>
    </row>
    <row r="1098" spans="1:27" ht="63.75">
      <c r="A1098" s="20">
        <v>1098</v>
      </c>
      <c r="B1098" s="13" t="s">
        <v>1906</v>
      </c>
      <c r="C1098" s="13" t="s">
        <v>1907</v>
      </c>
      <c r="D1098" s="20" t="s">
        <v>419</v>
      </c>
      <c r="E1098" s="17">
        <v>7</v>
      </c>
      <c r="F1098" s="17">
        <v>7.5</v>
      </c>
      <c r="G1098" s="17">
        <v>35</v>
      </c>
      <c r="H1098" s="17"/>
      <c r="I1098" s="74" t="s">
        <v>1929</v>
      </c>
      <c r="J1098" s="74" t="s">
        <v>1930</v>
      </c>
      <c r="K1098" s="14" t="s">
        <v>2825</v>
      </c>
      <c r="L1098" s="40" t="s">
        <v>2610</v>
      </c>
      <c r="M1098" s="51">
        <v>40493</v>
      </c>
      <c r="N1098" s="22" t="s">
        <v>2620</v>
      </c>
      <c r="O1098" s="17" t="s">
        <v>1801</v>
      </c>
      <c r="P1098" s="47"/>
      <c r="Q1098" s="48"/>
      <c r="R1098" s="47"/>
      <c r="S1098" s="20">
        <f t="shared" si="120"/>
      </c>
      <c r="T1098" s="20" t="str">
        <f t="shared" si="119"/>
        <v>AP</v>
      </c>
      <c r="U1098" s="20" t="str">
        <f t="shared" si="121"/>
        <v>FH</v>
      </c>
      <c r="V1098" s="20">
        <f t="shared" si="122"/>
      </c>
      <c r="W1098" s="20">
        <f t="shared" si="123"/>
      </c>
      <c r="X1098" s="20">
        <f t="shared" si="124"/>
      </c>
      <c r="Y1098" s="52"/>
      <c r="Z1098" s="174">
        <f t="shared" si="125"/>
      </c>
      <c r="AA1098" s="44" t="s">
        <v>2812</v>
      </c>
    </row>
    <row r="1099" spans="1:26" ht="127.5">
      <c r="A1099" s="20">
        <v>1099</v>
      </c>
      <c r="B1099" s="13" t="s">
        <v>1931</v>
      </c>
      <c r="C1099" s="13" t="s">
        <v>438</v>
      </c>
      <c r="D1099" s="17" t="s">
        <v>65</v>
      </c>
      <c r="E1099" s="17">
        <v>6</v>
      </c>
      <c r="F1099" s="17" t="s">
        <v>1932</v>
      </c>
      <c r="G1099" s="17">
        <v>44</v>
      </c>
      <c r="H1099" s="17">
        <v>21</v>
      </c>
      <c r="I1099" s="13" t="s">
        <v>1933</v>
      </c>
      <c r="J1099" s="13" t="s">
        <v>1934</v>
      </c>
      <c r="K1099" s="15"/>
      <c r="L1099" s="40" t="s">
        <v>2658</v>
      </c>
      <c r="M1099" s="52"/>
      <c r="N1099" s="24" t="s">
        <v>2622</v>
      </c>
      <c r="O1099" s="17" t="s">
        <v>90</v>
      </c>
      <c r="P1099" s="14" t="s">
        <v>3095</v>
      </c>
      <c r="Q1099" s="48"/>
      <c r="R1099" s="47"/>
      <c r="S1099" s="20">
        <f t="shared" si="120"/>
      </c>
      <c r="T1099" s="20" t="str">
        <f t="shared" si="119"/>
        <v>wp</v>
      </c>
      <c r="U1099" s="20">
        <f t="shared" si="121"/>
      </c>
      <c r="V1099" s="20">
        <f t="shared" si="122"/>
      </c>
      <c r="W1099" s="20" t="str">
        <f t="shared" si="123"/>
        <v>OFDM</v>
      </c>
      <c r="X1099" s="20">
        <f t="shared" si="124"/>
      </c>
      <c r="Y1099" s="52"/>
      <c r="Z1099" s="174" t="str">
        <f t="shared" si="125"/>
        <v>Monnerie</v>
      </c>
    </row>
    <row r="1100" spans="1:26" ht="63.75">
      <c r="A1100" s="20">
        <v>1100</v>
      </c>
      <c r="B1100" s="13" t="s">
        <v>1931</v>
      </c>
      <c r="C1100" s="13" t="s">
        <v>438</v>
      </c>
      <c r="D1100" s="17" t="s">
        <v>65</v>
      </c>
      <c r="E1100" s="17">
        <v>6</v>
      </c>
      <c r="F1100" s="17" t="s">
        <v>561</v>
      </c>
      <c r="G1100" s="17">
        <v>46</v>
      </c>
      <c r="H1100" s="17">
        <v>44</v>
      </c>
      <c r="I1100" s="13" t="s">
        <v>1935</v>
      </c>
      <c r="J1100" s="13" t="s">
        <v>1936</v>
      </c>
      <c r="K1100" s="15"/>
      <c r="L1100" s="40" t="s">
        <v>2658</v>
      </c>
      <c r="M1100" s="52"/>
      <c r="N1100" s="24" t="s">
        <v>2622</v>
      </c>
      <c r="O1100" s="17" t="s">
        <v>90</v>
      </c>
      <c r="P1100" s="14" t="s">
        <v>3095</v>
      </c>
      <c r="Q1100" s="48"/>
      <c r="R1100" s="47"/>
      <c r="S1100" s="20">
        <f t="shared" si="120"/>
      </c>
      <c r="T1100" s="20" t="str">
        <f t="shared" si="119"/>
        <v>wp</v>
      </c>
      <c r="U1100" s="20">
        <f t="shared" si="121"/>
      </c>
      <c r="V1100" s="20">
        <f t="shared" si="122"/>
      </c>
      <c r="W1100" s="20" t="str">
        <f t="shared" si="123"/>
        <v>OFDM</v>
      </c>
      <c r="X1100" s="20">
        <f t="shared" si="124"/>
      </c>
      <c r="Y1100" s="52"/>
      <c r="Z1100" s="174" t="str">
        <f t="shared" si="125"/>
        <v>Monnerie</v>
      </c>
    </row>
    <row r="1101" spans="1:26" ht="25.5">
      <c r="A1101" s="20">
        <v>1101</v>
      </c>
      <c r="B1101" s="13" t="s">
        <v>1931</v>
      </c>
      <c r="C1101" s="13" t="s">
        <v>438</v>
      </c>
      <c r="D1101" s="17" t="s">
        <v>65</v>
      </c>
      <c r="E1101" s="17">
        <v>6</v>
      </c>
      <c r="F1101" s="17" t="s">
        <v>439</v>
      </c>
      <c r="G1101" s="17">
        <v>46</v>
      </c>
      <c r="H1101" s="17">
        <v>53</v>
      </c>
      <c r="I1101" s="13" t="s">
        <v>1937</v>
      </c>
      <c r="J1101" s="13" t="s">
        <v>1938</v>
      </c>
      <c r="K1101" s="15"/>
      <c r="L1101" s="40" t="s">
        <v>2658</v>
      </c>
      <c r="M1101" s="52"/>
      <c r="N1101" s="24" t="s">
        <v>2622</v>
      </c>
      <c r="O1101" s="17" t="s">
        <v>90</v>
      </c>
      <c r="P1101" s="14" t="s">
        <v>3095</v>
      </c>
      <c r="Q1101" s="48"/>
      <c r="R1101" s="47"/>
      <c r="S1101" s="20">
        <f t="shared" si="120"/>
      </c>
      <c r="T1101" s="20" t="str">
        <f t="shared" si="119"/>
        <v>wp</v>
      </c>
      <c r="U1101" s="20">
        <f t="shared" si="121"/>
      </c>
      <c r="V1101" s="20">
        <f t="shared" si="122"/>
      </c>
      <c r="W1101" s="20" t="str">
        <f t="shared" si="123"/>
        <v>OFDM</v>
      </c>
      <c r="X1101" s="20">
        <f t="shared" si="124"/>
      </c>
      <c r="Y1101" s="52"/>
      <c r="Z1101" s="174" t="str">
        <f t="shared" si="125"/>
        <v>Monnerie</v>
      </c>
    </row>
    <row r="1102" spans="1:26" ht="76.5">
      <c r="A1102" s="20">
        <v>1102</v>
      </c>
      <c r="B1102" s="13" t="s">
        <v>1931</v>
      </c>
      <c r="C1102" s="13" t="s">
        <v>438</v>
      </c>
      <c r="D1102" s="17" t="s">
        <v>65</v>
      </c>
      <c r="E1102" s="17">
        <v>6</v>
      </c>
      <c r="F1102" s="17" t="s">
        <v>1939</v>
      </c>
      <c r="G1102" s="17">
        <v>47</v>
      </c>
      <c r="H1102" s="17">
        <v>37</v>
      </c>
      <c r="I1102" s="13" t="s">
        <v>1940</v>
      </c>
      <c r="J1102" s="13" t="s">
        <v>1941</v>
      </c>
      <c r="K1102" s="13" t="s">
        <v>3125</v>
      </c>
      <c r="L1102" s="40" t="s">
        <v>2610</v>
      </c>
      <c r="M1102" s="51">
        <v>40561</v>
      </c>
      <c r="N1102" s="24" t="s">
        <v>2622</v>
      </c>
      <c r="O1102" s="17" t="s">
        <v>90</v>
      </c>
      <c r="P1102" s="14" t="s">
        <v>3095</v>
      </c>
      <c r="Q1102" s="48"/>
      <c r="R1102" s="47"/>
      <c r="S1102" s="20">
        <f t="shared" si="120"/>
      </c>
      <c r="T1102" s="20" t="str">
        <f t="shared" si="119"/>
        <v>AP</v>
      </c>
      <c r="U1102" s="20" t="str">
        <f t="shared" si="121"/>
        <v>OFDM</v>
      </c>
      <c r="V1102" s="20">
        <f t="shared" si="122"/>
      </c>
      <c r="W1102" s="20">
        <f t="shared" si="123"/>
      </c>
      <c r="X1102" s="20">
        <f t="shared" si="124"/>
      </c>
      <c r="Y1102" s="52"/>
      <c r="Z1102" s="174">
        <f t="shared" si="125"/>
      </c>
    </row>
    <row r="1103" spans="1:26" ht="120" customHeight="1">
      <c r="A1103" s="20">
        <v>1103</v>
      </c>
      <c r="B1103" s="13" t="s">
        <v>1931</v>
      </c>
      <c r="C1103" s="13" t="s">
        <v>438</v>
      </c>
      <c r="D1103" s="17" t="s">
        <v>65</v>
      </c>
      <c r="E1103" s="17">
        <v>6</v>
      </c>
      <c r="F1103" s="17" t="s">
        <v>566</v>
      </c>
      <c r="G1103" s="17">
        <v>49</v>
      </c>
      <c r="H1103" s="17">
        <v>51</v>
      </c>
      <c r="I1103" s="13" t="s">
        <v>1942</v>
      </c>
      <c r="J1103" s="13" t="s">
        <v>1943</v>
      </c>
      <c r="K1103" s="15"/>
      <c r="L1103" s="40" t="s">
        <v>2658</v>
      </c>
      <c r="M1103" s="52"/>
      <c r="N1103" s="24" t="s">
        <v>2622</v>
      </c>
      <c r="O1103" s="17" t="s">
        <v>90</v>
      </c>
      <c r="P1103" s="14" t="s">
        <v>3095</v>
      </c>
      <c r="Q1103" s="48"/>
      <c r="R1103" s="47"/>
      <c r="S1103" s="20">
        <f t="shared" si="120"/>
      </c>
      <c r="T1103" s="20" t="str">
        <f aca="true" t="shared" si="126" ref="T1103:T1166">IF(OR(D1103="T",D1103="G"),L1103,"")</f>
        <v>wp</v>
      </c>
      <c r="U1103" s="20">
        <f t="shared" si="121"/>
      </c>
      <c r="V1103" s="20">
        <f t="shared" si="122"/>
      </c>
      <c r="W1103" s="20" t="str">
        <f t="shared" si="123"/>
        <v>OFDM</v>
      </c>
      <c r="X1103" s="20">
        <f t="shared" si="124"/>
      </c>
      <c r="Y1103" s="52"/>
      <c r="Z1103" s="174" t="str">
        <f t="shared" si="125"/>
        <v>Monnerie</v>
      </c>
    </row>
    <row r="1104" spans="1:26" ht="99.75" customHeight="1">
      <c r="A1104" s="20">
        <v>1104</v>
      </c>
      <c r="B1104" s="13" t="s">
        <v>1931</v>
      </c>
      <c r="C1104" s="13" t="s">
        <v>438</v>
      </c>
      <c r="D1104" s="17" t="s">
        <v>65</v>
      </c>
      <c r="E1104" s="17">
        <v>6</v>
      </c>
      <c r="F1104" s="17" t="s">
        <v>1944</v>
      </c>
      <c r="G1104" s="17">
        <v>50</v>
      </c>
      <c r="H1104" s="17">
        <v>18</v>
      </c>
      <c r="I1104" s="13" t="s">
        <v>1945</v>
      </c>
      <c r="J1104" s="13" t="s">
        <v>1941</v>
      </c>
      <c r="K1104" s="13" t="s">
        <v>3125</v>
      </c>
      <c r="L1104" s="40" t="s">
        <v>2610</v>
      </c>
      <c r="M1104" s="51">
        <v>40561</v>
      </c>
      <c r="N1104" s="24" t="s">
        <v>2622</v>
      </c>
      <c r="O1104" s="17" t="s">
        <v>90</v>
      </c>
      <c r="P1104" s="14" t="s">
        <v>3095</v>
      </c>
      <c r="Q1104" s="48"/>
      <c r="R1104" s="47"/>
      <c r="S1104" s="20">
        <f t="shared" si="120"/>
      </c>
      <c r="T1104" s="20" t="str">
        <f t="shared" si="126"/>
        <v>AP</v>
      </c>
      <c r="U1104" s="20" t="str">
        <f t="shared" si="121"/>
        <v>OFDM</v>
      </c>
      <c r="V1104" s="20">
        <f t="shared" si="122"/>
      </c>
      <c r="W1104" s="20">
        <f t="shared" si="123"/>
      </c>
      <c r="X1104" s="20">
        <f t="shared" si="124"/>
      </c>
      <c r="Y1104" s="52"/>
      <c r="Z1104" s="174">
        <f t="shared" si="125"/>
      </c>
    </row>
    <row r="1105" spans="1:26" ht="75.75" customHeight="1">
      <c r="A1105" s="20">
        <v>1105</v>
      </c>
      <c r="B1105" s="13" t="s">
        <v>1931</v>
      </c>
      <c r="C1105" s="13" t="s">
        <v>438</v>
      </c>
      <c r="D1105" s="17" t="s">
        <v>65</v>
      </c>
      <c r="E1105" s="17">
        <v>6</v>
      </c>
      <c r="F1105" s="17" t="s">
        <v>444</v>
      </c>
      <c r="G1105" s="17">
        <v>71</v>
      </c>
      <c r="H1105" s="17">
        <v>32</v>
      </c>
      <c r="I1105" s="13" t="s">
        <v>1946</v>
      </c>
      <c r="J1105" s="13" t="s">
        <v>1947</v>
      </c>
      <c r="K1105" s="14" t="s">
        <v>2684</v>
      </c>
      <c r="L1105" s="40" t="s">
        <v>2649</v>
      </c>
      <c r="M1105" s="51">
        <v>40561</v>
      </c>
      <c r="N1105" s="24" t="s">
        <v>2622</v>
      </c>
      <c r="O1105" s="17" t="s">
        <v>90</v>
      </c>
      <c r="P1105" s="14" t="s">
        <v>3095</v>
      </c>
      <c r="Q1105" s="48"/>
      <c r="R1105" s="47"/>
      <c r="S1105" s="20">
        <f t="shared" si="120"/>
      </c>
      <c r="T1105" s="20" t="str">
        <f t="shared" si="126"/>
        <v>A</v>
      </c>
      <c r="U1105" s="20" t="str">
        <f t="shared" si="121"/>
        <v>OFDM</v>
      </c>
      <c r="V1105" s="20">
        <f t="shared" si="122"/>
      </c>
      <c r="W1105" s="20">
        <f t="shared" si="123"/>
      </c>
      <c r="X1105" s="20">
        <f t="shared" si="124"/>
      </c>
      <c r="Y1105" s="52"/>
      <c r="Z1105" s="174">
        <f t="shared" si="125"/>
      </c>
    </row>
    <row r="1106" spans="1:26" ht="102">
      <c r="A1106" s="20">
        <v>1106</v>
      </c>
      <c r="B1106" s="13" t="s">
        <v>1931</v>
      </c>
      <c r="C1106" s="13" t="s">
        <v>438</v>
      </c>
      <c r="D1106" s="17" t="s">
        <v>65</v>
      </c>
      <c r="E1106" s="17">
        <v>6</v>
      </c>
      <c r="F1106" s="17" t="s">
        <v>1948</v>
      </c>
      <c r="G1106" s="17">
        <v>74</v>
      </c>
      <c r="H1106" s="17">
        <v>1</v>
      </c>
      <c r="I1106" s="13" t="s">
        <v>1949</v>
      </c>
      <c r="J1106" s="13" t="s">
        <v>1950</v>
      </c>
      <c r="K1106" s="15"/>
      <c r="L1106" s="40" t="s">
        <v>2658</v>
      </c>
      <c r="M1106" s="52"/>
      <c r="N1106" s="24" t="s">
        <v>2622</v>
      </c>
      <c r="O1106" s="17" t="s">
        <v>90</v>
      </c>
      <c r="P1106" s="14" t="s">
        <v>3095</v>
      </c>
      <c r="Q1106" s="48"/>
      <c r="R1106" s="47"/>
      <c r="S1106" s="20">
        <f t="shared" si="120"/>
      </c>
      <c r="T1106" s="20" t="str">
        <f t="shared" si="126"/>
        <v>wp</v>
      </c>
      <c r="U1106" s="20">
        <f t="shared" si="121"/>
      </c>
      <c r="V1106" s="20">
        <f t="shared" si="122"/>
      </c>
      <c r="W1106" s="20" t="str">
        <f t="shared" si="123"/>
        <v>OFDM</v>
      </c>
      <c r="X1106" s="20">
        <f t="shared" si="124"/>
      </c>
      <c r="Y1106" s="52"/>
      <c r="Z1106" s="174" t="str">
        <f t="shared" si="125"/>
        <v>Monnerie</v>
      </c>
    </row>
    <row r="1107" spans="1:26" ht="63.75">
      <c r="A1107" s="20">
        <v>1107</v>
      </c>
      <c r="B1107" s="13" t="s">
        <v>1931</v>
      </c>
      <c r="C1107" s="13" t="s">
        <v>438</v>
      </c>
      <c r="D1107" s="17" t="s">
        <v>65</v>
      </c>
      <c r="E1107" s="17">
        <v>6</v>
      </c>
      <c r="F1107" s="17" t="s">
        <v>447</v>
      </c>
      <c r="G1107" s="17">
        <v>77</v>
      </c>
      <c r="H1107" s="17">
        <v>48</v>
      </c>
      <c r="I1107" s="13" t="s">
        <v>1951</v>
      </c>
      <c r="J1107" s="13" t="s">
        <v>1952</v>
      </c>
      <c r="K1107" s="15"/>
      <c r="L1107" s="40" t="s">
        <v>2658</v>
      </c>
      <c r="M1107" s="52"/>
      <c r="N1107" s="24" t="s">
        <v>2622</v>
      </c>
      <c r="O1107" s="17" t="s">
        <v>90</v>
      </c>
      <c r="P1107" s="14" t="s">
        <v>3095</v>
      </c>
      <c r="Q1107" s="48"/>
      <c r="R1107" s="47"/>
      <c r="S1107" s="20">
        <f t="shared" si="120"/>
      </c>
      <c r="T1107" s="20" t="str">
        <f t="shared" si="126"/>
        <v>wp</v>
      </c>
      <c r="U1107" s="20">
        <f t="shared" si="121"/>
      </c>
      <c r="V1107" s="20">
        <f t="shared" si="122"/>
      </c>
      <c r="W1107" s="20" t="str">
        <f t="shared" si="123"/>
        <v>OFDM</v>
      </c>
      <c r="X1107" s="20">
        <f t="shared" si="124"/>
      </c>
      <c r="Y1107" s="52"/>
      <c r="Z1107" s="174" t="str">
        <f t="shared" si="125"/>
        <v>Monnerie</v>
      </c>
    </row>
    <row r="1108" spans="1:26" ht="38.25">
      <c r="A1108" s="20">
        <v>1108</v>
      </c>
      <c r="B1108" s="13" t="s">
        <v>1931</v>
      </c>
      <c r="C1108" s="13" t="s">
        <v>438</v>
      </c>
      <c r="D1108" s="17" t="s">
        <v>65</v>
      </c>
      <c r="E1108" s="17">
        <v>6</v>
      </c>
      <c r="F1108" s="17" t="s">
        <v>1426</v>
      </c>
      <c r="G1108" s="17">
        <v>81</v>
      </c>
      <c r="H1108" s="17">
        <v>47</v>
      </c>
      <c r="I1108" s="13" t="s">
        <v>1953</v>
      </c>
      <c r="J1108" s="13" t="s">
        <v>1953</v>
      </c>
      <c r="K1108" s="15"/>
      <c r="L1108" s="40" t="s">
        <v>2658</v>
      </c>
      <c r="M1108" s="52"/>
      <c r="N1108" s="24" t="s">
        <v>2622</v>
      </c>
      <c r="O1108" s="17" t="s">
        <v>90</v>
      </c>
      <c r="P1108" s="14" t="s">
        <v>3095</v>
      </c>
      <c r="Q1108" s="48"/>
      <c r="R1108" s="47"/>
      <c r="S1108" s="20">
        <f t="shared" si="120"/>
      </c>
      <c r="T1108" s="20" t="str">
        <f t="shared" si="126"/>
        <v>wp</v>
      </c>
      <c r="U1108" s="20">
        <f t="shared" si="121"/>
      </c>
      <c r="V1108" s="20">
        <f t="shared" si="122"/>
      </c>
      <c r="W1108" s="20" t="str">
        <f t="shared" si="123"/>
        <v>OFDM</v>
      </c>
      <c r="X1108" s="20">
        <f t="shared" si="124"/>
      </c>
      <c r="Y1108" s="52"/>
      <c r="Z1108" s="174" t="str">
        <f t="shared" si="125"/>
        <v>Monnerie</v>
      </c>
    </row>
    <row r="1109" spans="1:26" ht="38.25">
      <c r="A1109" s="20">
        <v>1109</v>
      </c>
      <c r="B1109" s="13" t="s">
        <v>1931</v>
      </c>
      <c r="C1109" s="13" t="s">
        <v>438</v>
      </c>
      <c r="D1109" s="17" t="s">
        <v>65</v>
      </c>
      <c r="E1109" s="17">
        <v>6</v>
      </c>
      <c r="F1109" s="17" t="s">
        <v>1954</v>
      </c>
      <c r="G1109" s="17">
        <v>83</v>
      </c>
      <c r="H1109" s="17">
        <v>27</v>
      </c>
      <c r="I1109" s="13" t="s">
        <v>1955</v>
      </c>
      <c r="J1109" s="13" t="s">
        <v>1956</v>
      </c>
      <c r="K1109" s="14" t="s">
        <v>3116</v>
      </c>
      <c r="L1109" s="40" t="s">
        <v>2610</v>
      </c>
      <c r="M1109" s="51">
        <v>40561</v>
      </c>
      <c r="N1109" s="24" t="s">
        <v>2622</v>
      </c>
      <c r="O1109" s="17" t="s">
        <v>90</v>
      </c>
      <c r="P1109" s="14" t="s">
        <v>3095</v>
      </c>
      <c r="Q1109" s="48"/>
      <c r="R1109" s="47"/>
      <c r="S1109" s="20">
        <f t="shared" si="120"/>
      </c>
      <c r="T1109" s="20" t="str">
        <f t="shared" si="126"/>
        <v>AP</v>
      </c>
      <c r="U1109" s="20" t="str">
        <f t="shared" si="121"/>
        <v>OFDM</v>
      </c>
      <c r="V1109" s="20">
        <f t="shared" si="122"/>
      </c>
      <c r="W1109" s="20">
        <f t="shared" si="123"/>
      </c>
      <c r="X1109" s="20">
        <f t="shared" si="124"/>
      </c>
      <c r="Y1109" s="52"/>
      <c r="Z1109" s="174">
        <f t="shared" si="125"/>
      </c>
    </row>
    <row r="1110" spans="1:26" ht="63.75">
      <c r="A1110" s="20">
        <v>1110</v>
      </c>
      <c r="B1110" s="13" t="s">
        <v>1931</v>
      </c>
      <c r="C1110" s="13" t="s">
        <v>438</v>
      </c>
      <c r="D1110" s="17" t="s">
        <v>65</v>
      </c>
      <c r="E1110" s="20" t="s">
        <v>466</v>
      </c>
      <c r="F1110" s="17"/>
      <c r="G1110" s="17">
        <v>151</v>
      </c>
      <c r="H1110" s="17"/>
      <c r="I1110" s="13" t="s">
        <v>1957</v>
      </c>
      <c r="J1110" s="13" t="s">
        <v>1958</v>
      </c>
      <c r="K1110" s="15"/>
      <c r="L1110" s="40" t="s">
        <v>2658</v>
      </c>
      <c r="M1110" s="52"/>
      <c r="N1110" s="22" t="s">
        <v>2622</v>
      </c>
      <c r="O1110" s="17" t="s">
        <v>90</v>
      </c>
      <c r="P1110" s="14" t="s">
        <v>3095</v>
      </c>
      <c r="Q1110" s="48"/>
      <c r="R1110" s="47"/>
      <c r="S1110" s="20">
        <f t="shared" si="120"/>
      </c>
      <c r="T1110" s="20" t="str">
        <f t="shared" si="126"/>
        <v>wp</v>
      </c>
      <c r="U1110" s="20">
        <f t="shared" si="121"/>
      </c>
      <c r="V1110" s="20">
        <f t="shared" si="122"/>
      </c>
      <c r="W1110" s="20" t="str">
        <f t="shared" si="123"/>
        <v>OFDM</v>
      </c>
      <c r="X1110" s="20">
        <f t="shared" si="124"/>
      </c>
      <c r="Y1110" s="52"/>
      <c r="Z1110" s="174" t="str">
        <f t="shared" si="125"/>
        <v>Monnerie</v>
      </c>
    </row>
    <row r="1111" spans="1:26" ht="38.25">
      <c r="A1111" s="148">
        <v>1111</v>
      </c>
      <c r="B1111" s="149" t="s">
        <v>1959</v>
      </c>
      <c r="C1111" s="149" t="s">
        <v>1960</v>
      </c>
      <c r="D1111" s="148" t="s">
        <v>356</v>
      </c>
      <c r="E1111" s="148">
        <v>6</v>
      </c>
      <c r="F1111" s="148" t="s">
        <v>357</v>
      </c>
      <c r="G1111" s="148">
        <v>14</v>
      </c>
      <c r="H1111" s="148">
        <v>26</v>
      </c>
      <c r="I1111" s="149" t="s">
        <v>1961</v>
      </c>
      <c r="J1111" s="149" t="s">
        <v>1962</v>
      </c>
      <c r="K1111" s="149" t="s">
        <v>2684</v>
      </c>
      <c r="L1111" s="146" t="s">
        <v>2649</v>
      </c>
      <c r="M1111" s="147">
        <v>40491</v>
      </c>
      <c r="N1111" s="150" t="s">
        <v>2639</v>
      </c>
      <c r="O1111" s="148" t="s">
        <v>360</v>
      </c>
      <c r="P1111" s="151"/>
      <c r="Q1111" s="152"/>
      <c r="R1111" s="151"/>
      <c r="S1111" s="148">
        <f t="shared" si="120"/>
      </c>
      <c r="T1111" s="148" t="str">
        <f t="shared" si="126"/>
        <v>A</v>
      </c>
      <c r="U1111" s="148" t="str">
        <f t="shared" si="121"/>
        <v>Frequency Band</v>
      </c>
      <c r="V1111" s="148">
        <f t="shared" si="122"/>
      </c>
      <c r="W1111" s="148">
        <f t="shared" si="123"/>
      </c>
      <c r="X1111" s="148">
        <f t="shared" si="124"/>
      </c>
      <c r="Y1111" s="147"/>
      <c r="Z1111" s="175">
        <f t="shared" si="125"/>
      </c>
    </row>
    <row r="1112" spans="1:26" ht="102">
      <c r="A1112" s="148">
        <v>1112</v>
      </c>
      <c r="B1112" s="149" t="s">
        <v>1959</v>
      </c>
      <c r="C1112" s="149" t="s">
        <v>1960</v>
      </c>
      <c r="D1112" s="148" t="s">
        <v>356</v>
      </c>
      <c r="E1112" s="148">
        <v>6</v>
      </c>
      <c r="F1112" s="148" t="s">
        <v>1963</v>
      </c>
      <c r="G1112" s="148">
        <v>17</v>
      </c>
      <c r="H1112" s="148">
        <v>12</v>
      </c>
      <c r="I1112" s="149" t="s">
        <v>1964</v>
      </c>
      <c r="J1112" s="149" t="s">
        <v>1965</v>
      </c>
      <c r="K1112" s="149" t="s">
        <v>2684</v>
      </c>
      <c r="L1112" s="146" t="s">
        <v>2649</v>
      </c>
      <c r="M1112" s="147">
        <v>40491</v>
      </c>
      <c r="N1112" s="150" t="s">
        <v>2625</v>
      </c>
      <c r="O1112" s="148" t="s">
        <v>360</v>
      </c>
      <c r="P1112" s="151"/>
      <c r="Q1112" s="152"/>
      <c r="R1112" s="151"/>
      <c r="S1112" s="148">
        <f t="shared" si="120"/>
      </c>
      <c r="T1112" s="148" t="str">
        <f t="shared" si="126"/>
        <v>A</v>
      </c>
      <c r="U1112" s="148" t="str">
        <f t="shared" si="121"/>
        <v>Channelization</v>
      </c>
      <c r="V1112" s="148">
        <f t="shared" si="122"/>
      </c>
      <c r="W1112" s="148">
        <f t="shared" si="123"/>
      </c>
      <c r="X1112" s="148">
        <f t="shared" si="124"/>
      </c>
      <c r="Y1112" s="147"/>
      <c r="Z1112" s="175">
        <f t="shared" si="125"/>
      </c>
    </row>
    <row r="1113" spans="1:28" ht="63.75">
      <c r="A1113" s="148">
        <v>1113</v>
      </c>
      <c r="B1113" s="149" t="s">
        <v>1959</v>
      </c>
      <c r="C1113" s="164" t="s">
        <v>1960</v>
      </c>
      <c r="D1113" s="160" t="s">
        <v>356</v>
      </c>
      <c r="E1113" s="160">
        <v>6</v>
      </c>
      <c r="F1113" s="160" t="s">
        <v>361</v>
      </c>
      <c r="G1113" s="160">
        <v>26</v>
      </c>
      <c r="H1113" s="160" t="s">
        <v>1966</v>
      </c>
      <c r="I1113" s="149" t="s">
        <v>1967</v>
      </c>
      <c r="J1113" s="164" t="s">
        <v>1968</v>
      </c>
      <c r="K1113" s="149" t="s">
        <v>2768</v>
      </c>
      <c r="L1113" s="146" t="s">
        <v>2610</v>
      </c>
      <c r="M1113" s="147">
        <v>40492</v>
      </c>
      <c r="N1113" s="150" t="s">
        <v>2625</v>
      </c>
      <c r="O1113" s="160" t="s">
        <v>360</v>
      </c>
      <c r="P1113" s="151" t="s">
        <v>2668</v>
      </c>
      <c r="Q1113" s="103"/>
      <c r="R1113" s="98"/>
      <c r="S1113" s="148">
        <f t="shared" si="120"/>
      </c>
      <c r="T1113" s="148" t="str">
        <f t="shared" si="126"/>
        <v>AP</v>
      </c>
      <c r="U1113" s="148" t="str">
        <f t="shared" si="121"/>
        <v>Channelization</v>
      </c>
      <c r="V1113" s="148">
        <f t="shared" si="122"/>
      </c>
      <c r="W1113" s="148">
        <f t="shared" si="123"/>
      </c>
      <c r="X1113" s="148">
        <f t="shared" si="124"/>
      </c>
      <c r="Y1113" s="102">
        <v>40492</v>
      </c>
      <c r="Z1113" s="175">
        <f t="shared" si="125"/>
      </c>
      <c r="AB1113" s="67"/>
    </row>
    <row r="1114" spans="1:28" s="49" customFormat="1" ht="38.25">
      <c r="A1114" s="148">
        <v>1114</v>
      </c>
      <c r="B1114" s="149" t="s">
        <v>1959</v>
      </c>
      <c r="C1114" s="164" t="s">
        <v>1960</v>
      </c>
      <c r="D1114" s="160" t="s">
        <v>356</v>
      </c>
      <c r="E1114" s="160">
        <v>6</v>
      </c>
      <c r="F1114" s="160" t="s">
        <v>1969</v>
      </c>
      <c r="G1114" s="160">
        <v>41</v>
      </c>
      <c r="H1114" s="160">
        <v>47</v>
      </c>
      <c r="I1114" s="164" t="s">
        <v>1970</v>
      </c>
      <c r="J1114" s="164" t="s">
        <v>1971</v>
      </c>
      <c r="K1114" s="149" t="s">
        <v>2769</v>
      </c>
      <c r="L1114" s="146" t="s">
        <v>2649</v>
      </c>
      <c r="M1114" s="147">
        <v>40492</v>
      </c>
      <c r="N1114" s="150" t="s">
        <v>2639</v>
      </c>
      <c r="O1114" s="160" t="s">
        <v>360</v>
      </c>
      <c r="P1114" s="98"/>
      <c r="Q1114" s="103"/>
      <c r="R1114" s="98"/>
      <c r="S1114" s="148">
        <f t="shared" si="120"/>
      </c>
      <c r="T1114" s="148" t="str">
        <f t="shared" si="126"/>
        <v>A</v>
      </c>
      <c r="U1114" s="148" t="str">
        <f t="shared" si="121"/>
        <v>Frequency Band</v>
      </c>
      <c r="V1114" s="148">
        <f t="shared" si="122"/>
      </c>
      <c r="W1114" s="148">
        <f t="shared" si="123"/>
      </c>
      <c r="X1114" s="148">
        <f t="shared" si="124"/>
      </c>
      <c r="Y1114" s="102"/>
      <c r="Z1114" s="175">
        <f t="shared" si="125"/>
      </c>
      <c r="AA1114" s="44"/>
      <c r="AB1114" s="67"/>
    </row>
    <row r="1115" spans="1:28" s="49" customFormat="1" ht="38.25">
      <c r="A1115" s="148">
        <v>1115</v>
      </c>
      <c r="B1115" s="149" t="s">
        <v>1959</v>
      </c>
      <c r="C1115" s="164" t="s">
        <v>1960</v>
      </c>
      <c r="D1115" s="160" t="s">
        <v>356</v>
      </c>
      <c r="E1115" s="160">
        <v>6</v>
      </c>
      <c r="F1115" s="160" t="s">
        <v>1972</v>
      </c>
      <c r="G1115" s="160">
        <v>84</v>
      </c>
      <c r="H1115" s="160">
        <v>4</v>
      </c>
      <c r="I1115" s="164" t="s">
        <v>1973</v>
      </c>
      <c r="J1115" s="164" t="s">
        <v>1974</v>
      </c>
      <c r="K1115" s="149" t="s">
        <v>2769</v>
      </c>
      <c r="L1115" s="146" t="s">
        <v>2649</v>
      </c>
      <c r="M1115" s="147">
        <v>40492</v>
      </c>
      <c r="N1115" s="150" t="s">
        <v>2615</v>
      </c>
      <c r="O1115" s="160" t="s">
        <v>360</v>
      </c>
      <c r="P1115" s="98"/>
      <c r="Q1115" s="103"/>
      <c r="R1115" s="98"/>
      <c r="S1115" s="148">
        <f t="shared" si="120"/>
      </c>
      <c r="T1115" s="148" t="str">
        <f t="shared" si="126"/>
        <v>A</v>
      </c>
      <c r="U1115" s="148" t="str">
        <f t="shared" si="121"/>
        <v>OQPSK</v>
      </c>
      <c r="V1115" s="148">
        <f t="shared" si="122"/>
      </c>
      <c r="W1115" s="148">
        <f t="shared" si="123"/>
      </c>
      <c r="X1115" s="148">
        <f t="shared" si="124"/>
      </c>
      <c r="Y1115" s="102"/>
      <c r="Z1115" s="175">
        <f t="shared" si="125"/>
      </c>
      <c r="AA1115" s="44"/>
      <c r="AB1115" s="67"/>
    </row>
    <row r="1116" spans="1:28" s="49" customFormat="1" ht="38.25">
      <c r="A1116" s="148">
        <v>1116</v>
      </c>
      <c r="B1116" s="149" t="s">
        <v>1959</v>
      </c>
      <c r="C1116" s="164" t="s">
        <v>1960</v>
      </c>
      <c r="D1116" s="160" t="s">
        <v>356</v>
      </c>
      <c r="E1116" s="160">
        <v>6</v>
      </c>
      <c r="F1116" s="160" t="s">
        <v>1975</v>
      </c>
      <c r="G1116" s="160">
        <v>85</v>
      </c>
      <c r="H1116" s="160">
        <v>43</v>
      </c>
      <c r="I1116" s="164" t="s">
        <v>1976</v>
      </c>
      <c r="J1116" s="149" t="s">
        <v>1977</v>
      </c>
      <c r="K1116" s="149" t="s">
        <v>2768</v>
      </c>
      <c r="L1116" s="146" t="s">
        <v>2610</v>
      </c>
      <c r="M1116" s="147">
        <v>40492</v>
      </c>
      <c r="N1116" s="150" t="s">
        <v>2615</v>
      </c>
      <c r="O1116" s="160" t="s">
        <v>360</v>
      </c>
      <c r="P1116" s="98"/>
      <c r="Q1116" s="103"/>
      <c r="R1116" s="98"/>
      <c r="S1116" s="148">
        <f t="shared" si="120"/>
      </c>
      <c r="T1116" s="148" t="str">
        <f t="shared" si="126"/>
        <v>AP</v>
      </c>
      <c r="U1116" s="148" t="str">
        <f t="shared" si="121"/>
        <v>OQPSK</v>
      </c>
      <c r="V1116" s="148">
        <f t="shared" si="122"/>
      </c>
      <c r="W1116" s="148">
        <f t="shared" si="123"/>
      </c>
      <c r="X1116" s="148">
        <f t="shared" si="124"/>
      </c>
      <c r="Y1116" s="102"/>
      <c r="Z1116" s="175">
        <f t="shared" si="125"/>
      </c>
      <c r="AA1116" s="44"/>
      <c r="AB1116" s="67"/>
    </row>
    <row r="1117" spans="1:28" s="49" customFormat="1" ht="38.25">
      <c r="A1117" s="148">
        <v>1117</v>
      </c>
      <c r="B1117" s="149" t="s">
        <v>1959</v>
      </c>
      <c r="C1117" s="164" t="s">
        <v>1960</v>
      </c>
      <c r="D1117" s="160" t="s">
        <v>356</v>
      </c>
      <c r="E1117" s="160">
        <v>6</v>
      </c>
      <c r="F1117" s="160" t="s">
        <v>1978</v>
      </c>
      <c r="G1117" s="160">
        <v>86</v>
      </c>
      <c r="H1117" s="160">
        <v>17</v>
      </c>
      <c r="I1117" s="149" t="s">
        <v>1976</v>
      </c>
      <c r="J1117" s="149" t="s">
        <v>1979</v>
      </c>
      <c r="K1117" s="149" t="s">
        <v>2768</v>
      </c>
      <c r="L1117" s="146" t="s">
        <v>2610</v>
      </c>
      <c r="M1117" s="147">
        <v>40492</v>
      </c>
      <c r="N1117" s="150" t="s">
        <v>2615</v>
      </c>
      <c r="O1117" s="160" t="s">
        <v>360</v>
      </c>
      <c r="P1117" s="98"/>
      <c r="Q1117" s="103"/>
      <c r="R1117" s="98"/>
      <c r="S1117" s="148">
        <f t="shared" si="120"/>
      </c>
      <c r="T1117" s="148" t="str">
        <f t="shared" si="126"/>
        <v>AP</v>
      </c>
      <c r="U1117" s="148" t="str">
        <f t="shared" si="121"/>
        <v>OQPSK</v>
      </c>
      <c r="V1117" s="148">
        <f t="shared" si="122"/>
      </c>
      <c r="W1117" s="148">
        <f t="shared" si="123"/>
      </c>
      <c r="X1117" s="148">
        <f t="shared" si="124"/>
      </c>
      <c r="Y1117" s="102"/>
      <c r="Z1117" s="175">
        <f t="shared" si="125"/>
      </c>
      <c r="AA1117" s="44"/>
      <c r="AB1117" s="67"/>
    </row>
    <row r="1118" spans="1:28" s="49" customFormat="1" ht="38.25">
      <c r="A1118" s="148">
        <v>1118</v>
      </c>
      <c r="B1118" s="149" t="s">
        <v>1959</v>
      </c>
      <c r="C1118" s="164" t="s">
        <v>1960</v>
      </c>
      <c r="D1118" s="160" t="s">
        <v>356</v>
      </c>
      <c r="E1118" s="160">
        <v>6</v>
      </c>
      <c r="F1118" s="160" t="s">
        <v>1980</v>
      </c>
      <c r="G1118" s="160">
        <v>87</v>
      </c>
      <c r="H1118" s="160">
        <v>26</v>
      </c>
      <c r="I1118" s="164" t="s">
        <v>1976</v>
      </c>
      <c r="J1118" s="149" t="s">
        <v>1981</v>
      </c>
      <c r="K1118" s="149" t="s">
        <v>2768</v>
      </c>
      <c r="L1118" s="146" t="s">
        <v>2610</v>
      </c>
      <c r="M1118" s="147">
        <v>40492</v>
      </c>
      <c r="N1118" s="150" t="s">
        <v>2615</v>
      </c>
      <c r="O1118" s="148" t="s">
        <v>1982</v>
      </c>
      <c r="P1118" s="98"/>
      <c r="Q1118" s="103"/>
      <c r="R1118" s="98"/>
      <c r="S1118" s="148">
        <f t="shared" si="120"/>
      </c>
      <c r="T1118" s="148" t="str">
        <f t="shared" si="126"/>
        <v>AP</v>
      </c>
      <c r="U1118" s="148" t="str">
        <f t="shared" si="121"/>
        <v>OQPSK</v>
      </c>
      <c r="V1118" s="148">
        <f t="shared" si="122"/>
      </c>
      <c r="W1118" s="148">
        <f t="shared" si="123"/>
      </c>
      <c r="X1118" s="148">
        <f t="shared" si="124"/>
      </c>
      <c r="Y1118" s="102"/>
      <c r="Z1118" s="175">
        <f t="shared" si="125"/>
      </c>
      <c r="AA1118" s="44"/>
      <c r="AB1118" s="67"/>
    </row>
    <row r="1119" spans="1:28" s="49" customFormat="1" ht="38.25">
      <c r="A1119" s="148">
        <v>1119</v>
      </c>
      <c r="B1119" s="149" t="s">
        <v>1959</v>
      </c>
      <c r="C1119" s="164" t="s">
        <v>1960</v>
      </c>
      <c r="D1119" s="160" t="s">
        <v>356</v>
      </c>
      <c r="E1119" s="160">
        <v>6</v>
      </c>
      <c r="F1119" s="160" t="s">
        <v>1980</v>
      </c>
      <c r="G1119" s="160">
        <v>88</v>
      </c>
      <c r="H1119" s="160">
        <v>35</v>
      </c>
      <c r="I1119" s="164" t="s">
        <v>1976</v>
      </c>
      <c r="J1119" s="149" t="s">
        <v>1983</v>
      </c>
      <c r="K1119" s="149" t="s">
        <v>2768</v>
      </c>
      <c r="L1119" s="146" t="s">
        <v>2610</v>
      </c>
      <c r="M1119" s="147">
        <v>40492</v>
      </c>
      <c r="N1119" s="150" t="s">
        <v>2615</v>
      </c>
      <c r="O1119" s="160" t="s">
        <v>360</v>
      </c>
      <c r="P1119" s="98"/>
      <c r="Q1119" s="103"/>
      <c r="R1119" s="98"/>
      <c r="S1119" s="148">
        <f t="shared" si="120"/>
      </c>
      <c r="T1119" s="148" t="str">
        <f t="shared" si="126"/>
        <v>AP</v>
      </c>
      <c r="U1119" s="148" t="str">
        <f t="shared" si="121"/>
        <v>OQPSK</v>
      </c>
      <c r="V1119" s="148">
        <f t="shared" si="122"/>
      </c>
      <c r="W1119" s="148">
        <f t="shared" si="123"/>
      </c>
      <c r="X1119" s="148">
        <f t="shared" si="124"/>
      </c>
      <c r="Y1119" s="102"/>
      <c r="Z1119" s="175">
        <f t="shared" si="125"/>
      </c>
      <c r="AA1119" s="44"/>
      <c r="AB1119" s="67"/>
    </row>
    <row r="1120" spans="1:28" s="49" customFormat="1" ht="78.75">
      <c r="A1120" s="148">
        <v>1120</v>
      </c>
      <c r="B1120" s="149" t="s">
        <v>1959</v>
      </c>
      <c r="C1120" s="164" t="s">
        <v>1960</v>
      </c>
      <c r="D1120" s="160" t="s">
        <v>364</v>
      </c>
      <c r="E1120" s="160">
        <v>6</v>
      </c>
      <c r="F1120" s="160" t="s">
        <v>1984</v>
      </c>
      <c r="G1120" s="160">
        <v>99</v>
      </c>
      <c r="H1120" s="160">
        <v>6</v>
      </c>
      <c r="I1120" s="149" t="s">
        <v>1985</v>
      </c>
      <c r="J1120" s="149" t="s">
        <v>1986</v>
      </c>
      <c r="K1120" s="149" t="s">
        <v>2769</v>
      </c>
      <c r="L1120" s="146" t="s">
        <v>2649</v>
      </c>
      <c r="M1120" s="147">
        <v>40492</v>
      </c>
      <c r="N1120" s="94"/>
      <c r="O1120" s="160" t="s">
        <v>360</v>
      </c>
      <c r="P1120" s="98"/>
      <c r="Q1120" s="103"/>
      <c r="R1120" s="98"/>
      <c r="S1120" s="148" t="str">
        <f t="shared" si="120"/>
        <v>A</v>
      </c>
      <c r="T1120" s="148">
        <f t="shared" si="126"/>
      </c>
      <c r="U1120" s="148">
        <f t="shared" si="121"/>
      </c>
      <c r="V1120" s="148">
        <f t="shared" si="122"/>
      </c>
      <c r="W1120" s="148">
        <f t="shared" si="123"/>
      </c>
      <c r="X1120" s="148">
        <f t="shared" si="124"/>
      </c>
      <c r="Y1120" s="103"/>
      <c r="Z1120" s="175">
        <f t="shared" si="125"/>
      </c>
      <c r="AA1120" s="44"/>
      <c r="AB1120" s="67"/>
    </row>
    <row r="1121" spans="1:28" s="49" customFormat="1" ht="51">
      <c r="A1121" s="148">
        <v>1121</v>
      </c>
      <c r="B1121" s="149" t="s">
        <v>1959</v>
      </c>
      <c r="C1121" s="149" t="s">
        <v>1960</v>
      </c>
      <c r="D1121" s="148" t="s">
        <v>364</v>
      </c>
      <c r="E1121" s="148">
        <v>6</v>
      </c>
      <c r="F1121" s="148" t="s">
        <v>1987</v>
      </c>
      <c r="G1121" s="148">
        <v>106</v>
      </c>
      <c r="H1121" s="148">
        <v>12</v>
      </c>
      <c r="I1121" s="149" t="s">
        <v>1988</v>
      </c>
      <c r="J1121" s="149" t="s">
        <v>1989</v>
      </c>
      <c r="K1121" s="149" t="s">
        <v>2886</v>
      </c>
      <c r="L1121" s="146" t="s">
        <v>2610</v>
      </c>
      <c r="M1121" s="147">
        <v>40499</v>
      </c>
      <c r="N1121" s="150"/>
      <c r="O1121" s="148" t="s">
        <v>360</v>
      </c>
      <c r="P1121" s="151"/>
      <c r="Q1121" s="152"/>
      <c r="R1121" s="151"/>
      <c r="S1121" s="148" t="str">
        <f t="shared" si="120"/>
        <v>AP</v>
      </c>
      <c r="T1121" s="148">
        <f t="shared" si="126"/>
      </c>
      <c r="U1121" s="148">
        <f t="shared" si="121"/>
      </c>
      <c r="V1121" s="148">
        <f t="shared" si="122"/>
      </c>
      <c r="W1121" s="148">
        <f t="shared" si="123"/>
      </c>
      <c r="X1121" s="148">
        <f t="shared" si="124"/>
      </c>
      <c r="Y1121" s="152"/>
      <c r="Z1121" s="175">
        <f t="shared" si="125"/>
      </c>
      <c r="AA1121" s="44"/>
      <c r="AB1121" s="20"/>
    </row>
    <row r="1122" spans="1:28" ht="38.25">
      <c r="A1122" s="148">
        <v>1122</v>
      </c>
      <c r="B1122" s="149" t="s">
        <v>1959</v>
      </c>
      <c r="C1122" s="164" t="s">
        <v>1960</v>
      </c>
      <c r="D1122" s="160" t="s">
        <v>356</v>
      </c>
      <c r="E1122" s="160">
        <v>6</v>
      </c>
      <c r="F1122" s="148" t="s">
        <v>1990</v>
      </c>
      <c r="G1122" s="160">
        <v>100</v>
      </c>
      <c r="H1122" s="160">
        <v>32</v>
      </c>
      <c r="I1122" s="164" t="s">
        <v>1976</v>
      </c>
      <c r="J1122" s="149" t="s">
        <v>1991</v>
      </c>
      <c r="K1122" s="149" t="s">
        <v>2768</v>
      </c>
      <c r="L1122" s="146" t="s">
        <v>2610</v>
      </c>
      <c r="M1122" s="147">
        <v>40492</v>
      </c>
      <c r="N1122" s="150" t="s">
        <v>2615</v>
      </c>
      <c r="O1122" s="148" t="s">
        <v>1982</v>
      </c>
      <c r="P1122" s="98"/>
      <c r="Q1122" s="103"/>
      <c r="R1122" s="98"/>
      <c r="S1122" s="148">
        <f t="shared" si="120"/>
      </c>
      <c r="T1122" s="148" t="str">
        <f t="shared" si="126"/>
        <v>AP</v>
      </c>
      <c r="U1122" s="148" t="str">
        <f t="shared" si="121"/>
        <v>OQPSK</v>
      </c>
      <c r="V1122" s="148">
        <f t="shared" si="122"/>
      </c>
      <c r="W1122" s="148">
        <f t="shared" si="123"/>
      </c>
      <c r="X1122" s="148">
        <f t="shared" si="124"/>
      </c>
      <c r="Y1122" s="102"/>
      <c r="Z1122" s="175">
        <f t="shared" si="125"/>
      </c>
      <c r="AB1122" s="67"/>
    </row>
    <row r="1123" spans="1:28" s="49" customFormat="1" ht="38.25">
      <c r="A1123" s="148">
        <v>1123</v>
      </c>
      <c r="B1123" s="149" t="s">
        <v>1959</v>
      </c>
      <c r="C1123" s="164" t="s">
        <v>1960</v>
      </c>
      <c r="D1123" s="160" t="s">
        <v>356</v>
      </c>
      <c r="E1123" s="160">
        <v>6</v>
      </c>
      <c r="F1123" s="160" t="s">
        <v>1992</v>
      </c>
      <c r="G1123" s="160">
        <v>102</v>
      </c>
      <c r="H1123" s="160">
        <v>13</v>
      </c>
      <c r="I1123" s="164" t="s">
        <v>1976</v>
      </c>
      <c r="J1123" s="164" t="s">
        <v>1993</v>
      </c>
      <c r="K1123" s="149" t="s">
        <v>2768</v>
      </c>
      <c r="L1123" s="146" t="s">
        <v>2610</v>
      </c>
      <c r="M1123" s="147">
        <v>40492</v>
      </c>
      <c r="N1123" s="150" t="s">
        <v>2615</v>
      </c>
      <c r="O1123" s="160" t="s">
        <v>360</v>
      </c>
      <c r="P1123" s="98"/>
      <c r="Q1123" s="103"/>
      <c r="R1123" s="98"/>
      <c r="S1123" s="148">
        <f t="shared" si="120"/>
      </c>
      <c r="T1123" s="148" t="str">
        <f t="shared" si="126"/>
        <v>AP</v>
      </c>
      <c r="U1123" s="148" t="str">
        <f t="shared" si="121"/>
        <v>OQPSK</v>
      </c>
      <c r="V1123" s="148">
        <f t="shared" si="122"/>
      </c>
      <c r="W1123" s="148">
        <f t="shared" si="123"/>
      </c>
      <c r="X1123" s="148">
        <f t="shared" si="124"/>
      </c>
      <c r="Y1123" s="102"/>
      <c r="Z1123" s="175">
        <f t="shared" si="125"/>
      </c>
      <c r="AA1123" s="44"/>
      <c r="AB1123" s="67"/>
    </row>
    <row r="1124" spans="1:28" s="49" customFormat="1" ht="38.25">
      <c r="A1124" s="148">
        <v>1124</v>
      </c>
      <c r="B1124" s="149" t="s">
        <v>1959</v>
      </c>
      <c r="C1124" s="164" t="s">
        <v>1960</v>
      </c>
      <c r="D1124" s="160" t="s">
        <v>356</v>
      </c>
      <c r="E1124" s="160">
        <v>6</v>
      </c>
      <c r="F1124" s="160" t="s">
        <v>1994</v>
      </c>
      <c r="G1124" s="160">
        <v>103</v>
      </c>
      <c r="H1124" s="160">
        <v>31</v>
      </c>
      <c r="I1124" s="164" t="s">
        <v>1976</v>
      </c>
      <c r="J1124" s="164" t="s">
        <v>1995</v>
      </c>
      <c r="K1124" s="149" t="s">
        <v>2768</v>
      </c>
      <c r="L1124" s="146" t="s">
        <v>2610</v>
      </c>
      <c r="M1124" s="147">
        <v>40492</v>
      </c>
      <c r="N1124" s="150" t="s">
        <v>2615</v>
      </c>
      <c r="O1124" s="160" t="s">
        <v>360</v>
      </c>
      <c r="P1124" s="98"/>
      <c r="Q1124" s="103"/>
      <c r="R1124" s="98"/>
      <c r="S1124" s="148">
        <f t="shared" si="120"/>
      </c>
      <c r="T1124" s="148" t="str">
        <f t="shared" si="126"/>
        <v>AP</v>
      </c>
      <c r="U1124" s="148" t="str">
        <f t="shared" si="121"/>
        <v>OQPSK</v>
      </c>
      <c r="V1124" s="148">
        <f t="shared" si="122"/>
      </c>
      <c r="W1124" s="148">
        <f t="shared" si="123"/>
      </c>
      <c r="X1124" s="148">
        <f t="shared" si="124"/>
      </c>
      <c r="Y1124" s="102"/>
      <c r="Z1124" s="175">
        <f t="shared" si="125"/>
      </c>
      <c r="AA1124" s="44"/>
      <c r="AB1124" s="67"/>
    </row>
    <row r="1125" spans="1:28" s="49" customFormat="1" ht="38.25">
      <c r="A1125" s="148">
        <v>1125</v>
      </c>
      <c r="B1125" s="149" t="s">
        <v>1959</v>
      </c>
      <c r="C1125" s="164" t="s">
        <v>1960</v>
      </c>
      <c r="D1125" s="160" t="s">
        <v>356</v>
      </c>
      <c r="E1125" s="160">
        <v>6</v>
      </c>
      <c r="F1125" s="160" t="s">
        <v>1996</v>
      </c>
      <c r="G1125" s="160">
        <v>105</v>
      </c>
      <c r="H1125" s="160">
        <v>34</v>
      </c>
      <c r="I1125" s="164" t="s">
        <v>1976</v>
      </c>
      <c r="J1125" s="149" t="s">
        <v>1997</v>
      </c>
      <c r="K1125" s="149" t="s">
        <v>2768</v>
      </c>
      <c r="L1125" s="146" t="s">
        <v>2610</v>
      </c>
      <c r="M1125" s="147">
        <v>40492</v>
      </c>
      <c r="N1125" s="150" t="s">
        <v>2615</v>
      </c>
      <c r="O1125" s="148" t="s">
        <v>1982</v>
      </c>
      <c r="P1125" s="98"/>
      <c r="Q1125" s="103"/>
      <c r="R1125" s="98"/>
      <c r="S1125" s="148">
        <f t="shared" si="120"/>
      </c>
      <c r="T1125" s="148" t="str">
        <f t="shared" si="126"/>
        <v>AP</v>
      </c>
      <c r="U1125" s="148" t="str">
        <f t="shared" si="121"/>
        <v>OQPSK</v>
      </c>
      <c r="V1125" s="148">
        <f t="shared" si="122"/>
      </c>
      <c r="W1125" s="148">
        <f t="shared" si="123"/>
      </c>
      <c r="X1125" s="148">
        <f t="shared" si="124"/>
      </c>
      <c r="Y1125" s="102"/>
      <c r="Z1125" s="175">
        <f t="shared" si="125"/>
      </c>
      <c r="AA1125" s="44"/>
      <c r="AB1125" s="67"/>
    </row>
    <row r="1126" spans="1:28" s="49" customFormat="1" ht="38.25">
      <c r="A1126" s="148">
        <v>1126</v>
      </c>
      <c r="B1126" s="149" t="s">
        <v>1959</v>
      </c>
      <c r="C1126" s="164" t="s">
        <v>1960</v>
      </c>
      <c r="D1126" s="160" t="s">
        <v>356</v>
      </c>
      <c r="E1126" s="160">
        <v>6</v>
      </c>
      <c r="F1126" s="160" t="s">
        <v>1996</v>
      </c>
      <c r="G1126" s="160">
        <v>105</v>
      </c>
      <c r="H1126" s="160">
        <v>51</v>
      </c>
      <c r="I1126" s="164" t="s">
        <v>1976</v>
      </c>
      <c r="J1126" s="164" t="s">
        <v>1998</v>
      </c>
      <c r="K1126" s="149" t="s">
        <v>2768</v>
      </c>
      <c r="L1126" s="146" t="s">
        <v>2610</v>
      </c>
      <c r="M1126" s="147">
        <v>40492</v>
      </c>
      <c r="N1126" s="150" t="s">
        <v>2615</v>
      </c>
      <c r="O1126" s="160" t="s">
        <v>360</v>
      </c>
      <c r="P1126" s="98"/>
      <c r="Q1126" s="103"/>
      <c r="R1126" s="98"/>
      <c r="S1126" s="148">
        <f t="shared" si="120"/>
      </c>
      <c r="T1126" s="148" t="str">
        <f t="shared" si="126"/>
        <v>AP</v>
      </c>
      <c r="U1126" s="148" t="str">
        <f t="shared" si="121"/>
        <v>OQPSK</v>
      </c>
      <c r="V1126" s="148">
        <f t="shared" si="122"/>
      </c>
      <c r="W1126" s="148">
        <f t="shared" si="123"/>
      </c>
      <c r="X1126" s="148">
        <f t="shared" si="124"/>
      </c>
      <c r="Y1126" s="102"/>
      <c r="Z1126" s="175">
        <f t="shared" si="125"/>
      </c>
      <c r="AA1126" s="44"/>
      <c r="AB1126" s="67"/>
    </row>
    <row r="1127" spans="1:28" s="49" customFormat="1" ht="38.25">
      <c r="A1127" s="148">
        <v>1127</v>
      </c>
      <c r="B1127" s="149" t="s">
        <v>1959</v>
      </c>
      <c r="C1127" s="164" t="s">
        <v>1960</v>
      </c>
      <c r="D1127" s="160" t="s">
        <v>356</v>
      </c>
      <c r="E1127" s="160">
        <v>6</v>
      </c>
      <c r="F1127" s="160" t="s">
        <v>1999</v>
      </c>
      <c r="G1127" s="160">
        <v>107</v>
      </c>
      <c r="H1127" s="160">
        <v>11</v>
      </c>
      <c r="I1127" s="164" t="s">
        <v>1976</v>
      </c>
      <c r="J1127" s="164" t="s">
        <v>2000</v>
      </c>
      <c r="K1127" s="149" t="s">
        <v>2768</v>
      </c>
      <c r="L1127" s="146" t="s">
        <v>2610</v>
      </c>
      <c r="M1127" s="147">
        <v>40492</v>
      </c>
      <c r="N1127" s="150" t="s">
        <v>2615</v>
      </c>
      <c r="O1127" s="160" t="s">
        <v>360</v>
      </c>
      <c r="P1127" s="98"/>
      <c r="Q1127" s="103"/>
      <c r="R1127" s="98"/>
      <c r="S1127" s="148">
        <f t="shared" si="120"/>
      </c>
      <c r="T1127" s="148" t="str">
        <f t="shared" si="126"/>
        <v>AP</v>
      </c>
      <c r="U1127" s="148" t="str">
        <f t="shared" si="121"/>
        <v>OQPSK</v>
      </c>
      <c r="V1127" s="148">
        <f t="shared" si="122"/>
      </c>
      <c r="W1127" s="148">
        <f t="shared" si="123"/>
      </c>
      <c r="X1127" s="148">
        <f t="shared" si="124"/>
      </c>
      <c r="Y1127" s="102"/>
      <c r="Z1127" s="175">
        <f t="shared" si="125"/>
      </c>
      <c r="AA1127" s="44"/>
      <c r="AB1127" s="67"/>
    </row>
    <row r="1128" spans="1:28" s="49" customFormat="1" ht="38.25">
      <c r="A1128" s="148">
        <v>1128</v>
      </c>
      <c r="B1128" s="149" t="s">
        <v>1959</v>
      </c>
      <c r="C1128" s="164" t="s">
        <v>1960</v>
      </c>
      <c r="D1128" s="160" t="s">
        <v>364</v>
      </c>
      <c r="E1128" s="160">
        <v>7</v>
      </c>
      <c r="F1128" s="160" t="s">
        <v>2001</v>
      </c>
      <c r="G1128" s="160">
        <v>126</v>
      </c>
      <c r="H1128" s="160">
        <v>29</v>
      </c>
      <c r="I1128" s="149" t="s">
        <v>2002</v>
      </c>
      <c r="J1128" s="149" t="s">
        <v>2003</v>
      </c>
      <c r="K1128" s="149" t="s">
        <v>2769</v>
      </c>
      <c r="L1128" s="146" t="s">
        <v>2649</v>
      </c>
      <c r="M1128" s="147">
        <v>40492</v>
      </c>
      <c r="N1128" s="94"/>
      <c r="O1128" s="160" t="s">
        <v>360</v>
      </c>
      <c r="P1128" s="98"/>
      <c r="Q1128" s="103"/>
      <c r="R1128" s="98"/>
      <c r="S1128" s="148" t="str">
        <f t="shared" si="120"/>
        <v>A</v>
      </c>
      <c r="T1128" s="148">
        <f t="shared" si="126"/>
      </c>
      <c r="U1128" s="148">
        <f t="shared" si="121"/>
      </c>
      <c r="V1128" s="148">
        <f t="shared" si="122"/>
      </c>
      <c r="W1128" s="148">
        <f t="shared" si="123"/>
      </c>
      <c r="X1128" s="148">
        <f t="shared" si="124"/>
      </c>
      <c r="Y1128" s="103"/>
      <c r="Z1128" s="175">
        <f t="shared" si="125"/>
      </c>
      <c r="AA1128" s="44"/>
      <c r="AB1128" s="67"/>
    </row>
    <row r="1129" spans="1:28" s="49" customFormat="1" ht="38.25">
      <c r="A1129" s="148">
        <v>1129</v>
      </c>
      <c r="B1129" s="149" t="s">
        <v>1959</v>
      </c>
      <c r="C1129" s="164" t="s">
        <v>1960</v>
      </c>
      <c r="D1129" s="160" t="s">
        <v>364</v>
      </c>
      <c r="E1129" s="160">
        <v>7</v>
      </c>
      <c r="F1129" s="160" t="s">
        <v>2001</v>
      </c>
      <c r="G1129" s="160">
        <v>126</v>
      </c>
      <c r="H1129" s="160">
        <v>52</v>
      </c>
      <c r="I1129" s="149" t="s">
        <v>2002</v>
      </c>
      <c r="J1129" s="149" t="s">
        <v>2003</v>
      </c>
      <c r="K1129" s="149" t="s">
        <v>2769</v>
      </c>
      <c r="L1129" s="146" t="s">
        <v>2649</v>
      </c>
      <c r="M1129" s="147">
        <v>40492</v>
      </c>
      <c r="N1129" s="94"/>
      <c r="O1129" s="160" t="s">
        <v>360</v>
      </c>
      <c r="P1129" s="98"/>
      <c r="Q1129" s="103"/>
      <c r="R1129" s="98"/>
      <c r="S1129" s="148" t="str">
        <f t="shared" si="120"/>
        <v>A</v>
      </c>
      <c r="T1129" s="148">
        <f t="shared" si="126"/>
      </c>
      <c r="U1129" s="148">
        <f t="shared" si="121"/>
      </c>
      <c r="V1129" s="148">
        <f t="shared" si="122"/>
      </c>
      <c r="W1129" s="148">
        <f t="shared" si="123"/>
      </c>
      <c r="X1129" s="148">
        <f t="shared" si="124"/>
      </c>
      <c r="Y1129" s="103"/>
      <c r="Z1129" s="175">
        <f t="shared" si="125"/>
      </c>
      <c r="AA1129" s="44"/>
      <c r="AB1129" s="67"/>
    </row>
    <row r="1130" spans="1:28" s="49" customFormat="1" ht="38.25">
      <c r="A1130" s="148">
        <v>1130</v>
      </c>
      <c r="B1130" s="149" t="s">
        <v>1959</v>
      </c>
      <c r="C1130" s="164" t="s">
        <v>1960</v>
      </c>
      <c r="D1130" s="160" t="s">
        <v>364</v>
      </c>
      <c r="E1130" s="160">
        <v>7</v>
      </c>
      <c r="F1130" s="160" t="s">
        <v>2001</v>
      </c>
      <c r="G1130" s="160">
        <v>128</v>
      </c>
      <c r="H1130" s="160">
        <v>1</v>
      </c>
      <c r="I1130" s="149" t="s">
        <v>2002</v>
      </c>
      <c r="J1130" s="149" t="s">
        <v>2003</v>
      </c>
      <c r="K1130" s="149" t="s">
        <v>2769</v>
      </c>
      <c r="L1130" s="146" t="s">
        <v>2649</v>
      </c>
      <c r="M1130" s="147">
        <v>40492</v>
      </c>
      <c r="N1130" s="94"/>
      <c r="O1130" s="160" t="s">
        <v>360</v>
      </c>
      <c r="P1130" s="98"/>
      <c r="Q1130" s="103"/>
      <c r="R1130" s="98"/>
      <c r="S1130" s="148" t="str">
        <f t="shared" si="120"/>
        <v>A</v>
      </c>
      <c r="T1130" s="148">
        <f t="shared" si="126"/>
      </c>
      <c r="U1130" s="148">
        <f t="shared" si="121"/>
      </c>
      <c r="V1130" s="148">
        <f t="shared" si="122"/>
      </c>
      <c r="W1130" s="148">
        <f t="shared" si="123"/>
      </c>
      <c r="X1130" s="148">
        <f t="shared" si="124"/>
      </c>
      <c r="Y1130" s="103"/>
      <c r="Z1130" s="175">
        <f t="shared" si="125"/>
      </c>
      <c r="AA1130" s="44"/>
      <c r="AB1130" s="67"/>
    </row>
    <row r="1131" spans="1:28" s="49" customFormat="1" ht="38.25">
      <c r="A1131" s="148">
        <v>1131</v>
      </c>
      <c r="B1131" s="149" t="s">
        <v>1959</v>
      </c>
      <c r="C1131" s="164" t="s">
        <v>1960</v>
      </c>
      <c r="D1131" s="160" t="s">
        <v>364</v>
      </c>
      <c r="E1131" s="160">
        <v>7</v>
      </c>
      <c r="F1131" s="160" t="s">
        <v>2001</v>
      </c>
      <c r="G1131" s="160">
        <v>128</v>
      </c>
      <c r="H1131" s="160">
        <v>4</v>
      </c>
      <c r="I1131" s="149" t="s">
        <v>2002</v>
      </c>
      <c r="J1131" s="149" t="s">
        <v>2003</v>
      </c>
      <c r="K1131" s="149" t="s">
        <v>2769</v>
      </c>
      <c r="L1131" s="146" t="s">
        <v>2649</v>
      </c>
      <c r="M1131" s="147">
        <v>40492</v>
      </c>
      <c r="N1131" s="94"/>
      <c r="O1131" s="160" t="s">
        <v>360</v>
      </c>
      <c r="P1131" s="98"/>
      <c r="Q1131" s="103"/>
      <c r="R1131" s="98"/>
      <c r="S1131" s="148" t="str">
        <f t="shared" si="120"/>
        <v>A</v>
      </c>
      <c r="T1131" s="148">
        <f t="shared" si="126"/>
      </c>
      <c r="U1131" s="148">
        <f t="shared" si="121"/>
      </c>
      <c r="V1131" s="148">
        <f t="shared" si="122"/>
      </c>
      <c r="W1131" s="148">
        <f t="shared" si="123"/>
      </c>
      <c r="X1131" s="148">
        <f t="shared" si="124"/>
      </c>
      <c r="Y1131" s="103"/>
      <c r="Z1131" s="175">
        <f t="shared" si="125"/>
      </c>
      <c r="AA1131" s="44"/>
      <c r="AB1131" s="67"/>
    </row>
    <row r="1132" spans="1:28" s="49" customFormat="1" ht="38.25">
      <c r="A1132" s="148">
        <v>1132</v>
      </c>
      <c r="B1132" s="149" t="s">
        <v>1959</v>
      </c>
      <c r="C1132" s="164" t="s">
        <v>1960</v>
      </c>
      <c r="D1132" s="160" t="s">
        <v>356</v>
      </c>
      <c r="E1132" s="160">
        <v>7</v>
      </c>
      <c r="F1132" s="160" t="s">
        <v>2001</v>
      </c>
      <c r="G1132" s="160">
        <v>128</v>
      </c>
      <c r="H1132" s="105" t="s">
        <v>2004</v>
      </c>
      <c r="I1132" s="149" t="s">
        <v>2005</v>
      </c>
      <c r="J1132" s="149" t="s">
        <v>2006</v>
      </c>
      <c r="K1132" s="149" t="s">
        <v>2768</v>
      </c>
      <c r="L1132" s="146" t="s">
        <v>2610</v>
      </c>
      <c r="M1132" s="147">
        <v>40492</v>
      </c>
      <c r="N1132" s="150" t="s">
        <v>2616</v>
      </c>
      <c r="O1132" s="160" t="s">
        <v>360</v>
      </c>
      <c r="P1132" s="98"/>
      <c r="Q1132" s="103"/>
      <c r="R1132" s="98"/>
      <c r="S1132" s="148">
        <f t="shared" si="120"/>
      </c>
      <c r="T1132" s="148" t="str">
        <f t="shared" si="126"/>
        <v>AP</v>
      </c>
      <c r="U1132" s="148" t="str">
        <f t="shared" si="121"/>
        <v>IE</v>
      </c>
      <c r="V1132" s="148">
        <f t="shared" si="122"/>
      </c>
      <c r="W1132" s="148">
        <f t="shared" si="123"/>
      </c>
      <c r="X1132" s="148">
        <f t="shared" si="124"/>
      </c>
      <c r="Y1132" s="102"/>
      <c r="Z1132" s="175">
        <f t="shared" si="125"/>
      </c>
      <c r="AA1132" s="44" t="s">
        <v>2776</v>
      </c>
      <c r="AB1132" s="67"/>
    </row>
    <row r="1133" spans="1:28" s="49" customFormat="1" ht="63.75">
      <c r="A1133" s="148">
        <v>1133</v>
      </c>
      <c r="B1133" s="149" t="s">
        <v>1959</v>
      </c>
      <c r="C1133" s="149" t="s">
        <v>1960</v>
      </c>
      <c r="D1133" s="148" t="s">
        <v>364</v>
      </c>
      <c r="E1133" s="148">
        <v>6</v>
      </c>
      <c r="F1133" s="148" t="s">
        <v>1984</v>
      </c>
      <c r="G1133" s="148">
        <v>96</v>
      </c>
      <c r="H1133" s="148">
        <v>48</v>
      </c>
      <c r="I1133" s="149" t="s">
        <v>2007</v>
      </c>
      <c r="J1133" s="108" t="s">
        <v>2008</v>
      </c>
      <c r="K1133" s="149" t="s">
        <v>2768</v>
      </c>
      <c r="L1133" s="146" t="s">
        <v>2610</v>
      </c>
      <c r="M1133" s="147">
        <v>40492</v>
      </c>
      <c r="N1133" s="150"/>
      <c r="O1133" s="148" t="s">
        <v>360</v>
      </c>
      <c r="P1133" s="151"/>
      <c r="Q1133" s="152"/>
      <c r="R1133" s="151"/>
      <c r="S1133" s="148" t="str">
        <f t="shared" si="120"/>
        <v>AP</v>
      </c>
      <c r="T1133" s="148">
        <f t="shared" si="126"/>
      </c>
      <c r="U1133" s="148">
        <f t="shared" si="121"/>
      </c>
      <c r="V1133" s="148">
        <f t="shared" si="122"/>
      </c>
      <c r="W1133" s="148">
        <f t="shared" si="123"/>
      </c>
      <c r="X1133" s="148">
        <f t="shared" si="124"/>
      </c>
      <c r="Y1133" s="152"/>
      <c r="Z1133" s="175">
        <f t="shared" si="125"/>
      </c>
      <c r="AA1133" s="44"/>
      <c r="AB1133" s="20"/>
    </row>
    <row r="1134" spans="1:26" ht="38.25">
      <c r="A1134" s="148">
        <v>1134</v>
      </c>
      <c r="B1134" s="149" t="s">
        <v>1959</v>
      </c>
      <c r="C1134" s="149" t="s">
        <v>1960</v>
      </c>
      <c r="D1134" s="148" t="s">
        <v>364</v>
      </c>
      <c r="E1134" s="148">
        <v>6</v>
      </c>
      <c r="F1134" s="148" t="s">
        <v>1984</v>
      </c>
      <c r="G1134" s="148">
        <v>99</v>
      </c>
      <c r="H1134" s="148">
        <v>5</v>
      </c>
      <c r="I1134" s="149" t="s">
        <v>2009</v>
      </c>
      <c r="J1134" s="149" t="s">
        <v>2010</v>
      </c>
      <c r="K1134" s="149" t="s">
        <v>2769</v>
      </c>
      <c r="L1134" s="146" t="s">
        <v>2649</v>
      </c>
      <c r="M1134" s="147">
        <v>40492</v>
      </c>
      <c r="N1134" s="150"/>
      <c r="O1134" s="148" t="s">
        <v>360</v>
      </c>
      <c r="P1134" s="151"/>
      <c r="Q1134" s="152"/>
      <c r="R1134" s="151"/>
      <c r="S1134" s="148" t="str">
        <f t="shared" si="120"/>
        <v>A</v>
      </c>
      <c r="T1134" s="148">
        <f t="shared" si="126"/>
      </c>
      <c r="U1134" s="148">
        <f t="shared" si="121"/>
      </c>
      <c r="V1134" s="148">
        <f t="shared" si="122"/>
      </c>
      <c r="W1134" s="148">
        <f t="shared" si="123"/>
      </c>
      <c r="X1134" s="148">
        <f t="shared" si="124"/>
      </c>
      <c r="Y1134" s="152"/>
      <c r="Z1134" s="175">
        <f t="shared" si="125"/>
      </c>
    </row>
    <row r="1135" spans="1:28" ht="51">
      <c r="A1135" s="148">
        <v>1135</v>
      </c>
      <c r="B1135" s="149" t="s">
        <v>1959</v>
      </c>
      <c r="C1135" s="164" t="s">
        <v>1960</v>
      </c>
      <c r="D1135" s="160" t="s">
        <v>356</v>
      </c>
      <c r="E1135" s="160">
        <v>6</v>
      </c>
      <c r="F1135" s="160" t="s">
        <v>361</v>
      </c>
      <c r="G1135" s="160">
        <v>26</v>
      </c>
      <c r="H1135" s="160" t="s">
        <v>1966</v>
      </c>
      <c r="I1135" s="149" t="s">
        <v>2011</v>
      </c>
      <c r="J1135" s="149" t="s">
        <v>2012</v>
      </c>
      <c r="K1135" s="149" t="s">
        <v>2768</v>
      </c>
      <c r="L1135" s="146" t="s">
        <v>2610</v>
      </c>
      <c r="M1135" s="147">
        <v>40492</v>
      </c>
      <c r="N1135" s="150" t="s">
        <v>2625</v>
      </c>
      <c r="O1135" s="160" t="s">
        <v>360</v>
      </c>
      <c r="P1135" s="151" t="s">
        <v>2668</v>
      </c>
      <c r="Q1135" s="103"/>
      <c r="R1135" s="98"/>
      <c r="S1135" s="148">
        <f t="shared" si="120"/>
      </c>
      <c r="T1135" s="148" t="str">
        <f t="shared" si="126"/>
        <v>AP</v>
      </c>
      <c r="U1135" s="148" t="str">
        <f t="shared" si="121"/>
        <v>Channelization</v>
      </c>
      <c r="V1135" s="148">
        <f t="shared" si="122"/>
      </c>
      <c r="W1135" s="148">
        <f t="shared" si="123"/>
      </c>
      <c r="X1135" s="148">
        <f t="shared" si="124"/>
      </c>
      <c r="Y1135" s="102">
        <v>40492</v>
      </c>
      <c r="Z1135" s="175">
        <f t="shared" si="125"/>
      </c>
      <c r="AB1135" s="67"/>
    </row>
    <row r="1136" spans="1:28" s="49" customFormat="1" ht="38.25">
      <c r="A1136" s="148">
        <v>1136</v>
      </c>
      <c r="B1136" s="149" t="s">
        <v>1959</v>
      </c>
      <c r="C1136" s="164" t="s">
        <v>1960</v>
      </c>
      <c r="D1136" s="160" t="s">
        <v>356</v>
      </c>
      <c r="E1136" s="160">
        <v>6</v>
      </c>
      <c r="F1136" s="160" t="s">
        <v>2013</v>
      </c>
      <c r="G1136" s="160">
        <v>42</v>
      </c>
      <c r="H1136" s="160">
        <v>29</v>
      </c>
      <c r="I1136" s="149" t="s">
        <v>2014</v>
      </c>
      <c r="J1136" s="149" t="s">
        <v>2015</v>
      </c>
      <c r="K1136" s="149" t="s">
        <v>2769</v>
      </c>
      <c r="L1136" s="146" t="s">
        <v>2649</v>
      </c>
      <c r="M1136" s="147">
        <v>40492</v>
      </c>
      <c r="N1136" s="150" t="s">
        <v>2615</v>
      </c>
      <c r="O1136" s="160" t="s">
        <v>360</v>
      </c>
      <c r="P1136" s="98"/>
      <c r="Q1136" s="103"/>
      <c r="R1136" s="98"/>
      <c r="S1136" s="148">
        <f t="shared" si="120"/>
      </c>
      <c r="T1136" s="148" t="str">
        <f t="shared" si="126"/>
        <v>A</v>
      </c>
      <c r="U1136" s="148" t="str">
        <f t="shared" si="121"/>
        <v>OQPSK</v>
      </c>
      <c r="V1136" s="148">
        <f t="shared" si="122"/>
      </c>
      <c r="W1136" s="148">
        <f t="shared" si="123"/>
      </c>
      <c r="X1136" s="148">
        <f t="shared" si="124"/>
      </c>
      <c r="Y1136" s="102"/>
      <c r="Z1136" s="175">
        <f t="shared" si="125"/>
      </c>
      <c r="AA1136" s="44"/>
      <c r="AB1136" s="67"/>
    </row>
    <row r="1137" spans="1:28" s="49" customFormat="1" ht="38.25">
      <c r="A1137" s="148">
        <v>1137</v>
      </c>
      <c r="B1137" s="149" t="s">
        <v>1959</v>
      </c>
      <c r="C1137" s="164" t="s">
        <v>1960</v>
      </c>
      <c r="D1137" s="160" t="s">
        <v>356</v>
      </c>
      <c r="E1137" s="160">
        <v>6</v>
      </c>
      <c r="F1137" s="160" t="s">
        <v>1972</v>
      </c>
      <c r="G1137" s="160">
        <v>84</v>
      </c>
      <c r="H1137" s="160">
        <v>11</v>
      </c>
      <c r="I1137" s="149" t="s">
        <v>2016</v>
      </c>
      <c r="J1137" s="149" t="s">
        <v>2012</v>
      </c>
      <c r="K1137" s="149" t="s">
        <v>2769</v>
      </c>
      <c r="L1137" s="146" t="s">
        <v>2649</v>
      </c>
      <c r="M1137" s="147">
        <v>40492</v>
      </c>
      <c r="N1137" s="150" t="s">
        <v>2615</v>
      </c>
      <c r="O1137" s="160" t="s">
        <v>360</v>
      </c>
      <c r="P1137" s="98"/>
      <c r="Q1137" s="103"/>
      <c r="R1137" s="98"/>
      <c r="S1137" s="148">
        <f t="shared" si="120"/>
      </c>
      <c r="T1137" s="148" t="str">
        <f t="shared" si="126"/>
        <v>A</v>
      </c>
      <c r="U1137" s="148" t="str">
        <f t="shared" si="121"/>
        <v>OQPSK</v>
      </c>
      <c r="V1137" s="148">
        <f t="shared" si="122"/>
      </c>
      <c r="W1137" s="148">
        <f t="shared" si="123"/>
      </c>
      <c r="X1137" s="148">
        <f t="shared" si="124"/>
      </c>
      <c r="Y1137" s="102"/>
      <c r="Z1137" s="175">
        <f t="shared" si="125"/>
      </c>
      <c r="AA1137" s="44"/>
      <c r="AB1137" s="67"/>
    </row>
    <row r="1138" spans="1:28" s="49" customFormat="1" ht="38.25">
      <c r="A1138" s="148">
        <v>1138</v>
      </c>
      <c r="B1138" s="149" t="s">
        <v>1959</v>
      </c>
      <c r="C1138" s="164" t="s">
        <v>1960</v>
      </c>
      <c r="D1138" s="160" t="s">
        <v>356</v>
      </c>
      <c r="E1138" s="160">
        <v>6</v>
      </c>
      <c r="F1138" s="160" t="s">
        <v>1980</v>
      </c>
      <c r="G1138" s="160">
        <v>87</v>
      </c>
      <c r="H1138" s="160">
        <v>27</v>
      </c>
      <c r="I1138" s="164" t="s">
        <v>2014</v>
      </c>
      <c r="J1138" s="149" t="s">
        <v>2017</v>
      </c>
      <c r="K1138" s="149" t="s">
        <v>2768</v>
      </c>
      <c r="L1138" s="146" t="s">
        <v>2610</v>
      </c>
      <c r="M1138" s="147">
        <v>40492</v>
      </c>
      <c r="N1138" s="150" t="s">
        <v>2615</v>
      </c>
      <c r="O1138" s="160" t="s">
        <v>360</v>
      </c>
      <c r="P1138" s="98"/>
      <c r="Q1138" s="103"/>
      <c r="R1138" s="98"/>
      <c r="S1138" s="148">
        <f t="shared" si="120"/>
      </c>
      <c r="T1138" s="148" t="str">
        <f t="shared" si="126"/>
        <v>AP</v>
      </c>
      <c r="U1138" s="148" t="str">
        <f t="shared" si="121"/>
        <v>OQPSK</v>
      </c>
      <c r="V1138" s="148">
        <f t="shared" si="122"/>
      </c>
      <c r="W1138" s="148">
        <f t="shared" si="123"/>
      </c>
      <c r="X1138" s="148">
        <f t="shared" si="124"/>
      </c>
      <c r="Y1138" s="102"/>
      <c r="Z1138" s="175">
        <f t="shared" si="125"/>
      </c>
      <c r="AA1138" s="44"/>
      <c r="AB1138" s="67"/>
    </row>
    <row r="1139" spans="1:28" s="49" customFormat="1" ht="38.25">
      <c r="A1139" s="148">
        <v>1139</v>
      </c>
      <c r="B1139" s="149" t="s">
        <v>1959</v>
      </c>
      <c r="C1139" s="164" t="s">
        <v>1960</v>
      </c>
      <c r="D1139" s="160" t="s">
        <v>356</v>
      </c>
      <c r="E1139" s="160">
        <v>6</v>
      </c>
      <c r="F1139" s="160" t="s">
        <v>1996</v>
      </c>
      <c r="G1139" s="160">
        <v>105</v>
      </c>
      <c r="H1139" s="160">
        <v>47</v>
      </c>
      <c r="I1139" s="164" t="s">
        <v>2014</v>
      </c>
      <c r="J1139" s="149" t="s">
        <v>2018</v>
      </c>
      <c r="K1139" s="149" t="s">
        <v>2768</v>
      </c>
      <c r="L1139" s="146" t="s">
        <v>2610</v>
      </c>
      <c r="M1139" s="147">
        <v>40492</v>
      </c>
      <c r="N1139" s="150" t="s">
        <v>2615</v>
      </c>
      <c r="O1139" s="160" t="s">
        <v>360</v>
      </c>
      <c r="P1139" s="98"/>
      <c r="Q1139" s="103"/>
      <c r="R1139" s="98"/>
      <c r="S1139" s="148">
        <f t="shared" si="120"/>
      </c>
      <c r="T1139" s="148" t="str">
        <f t="shared" si="126"/>
        <v>AP</v>
      </c>
      <c r="U1139" s="148" t="str">
        <f t="shared" si="121"/>
        <v>OQPSK</v>
      </c>
      <c r="V1139" s="148">
        <f t="shared" si="122"/>
      </c>
      <c r="W1139" s="148">
        <f t="shared" si="123"/>
      </c>
      <c r="X1139" s="148">
        <f t="shared" si="124"/>
      </c>
      <c r="Y1139" s="102"/>
      <c r="Z1139" s="175">
        <f t="shared" si="125"/>
      </c>
      <c r="AA1139" s="44"/>
      <c r="AB1139" s="67"/>
    </row>
    <row r="1140" spans="1:28" s="49" customFormat="1" ht="51">
      <c r="A1140" s="20">
        <v>1140</v>
      </c>
      <c r="B1140" s="13" t="s">
        <v>2019</v>
      </c>
      <c r="C1140" s="13" t="s">
        <v>2020</v>
      </c>
      <c r="D1140" s="17" t="s">
        <v>66</v>
      </c>
      <c r="E1140" s="17">
        <v>7</v>
      </c>
      <c r="F1140" s="17" t="s">
        <v>289</v>
      </c>
      <c r="G1140" s="17">
        <v>115</v>
      </c>
      <c r="H1140" s="17">
        <v>5</v>
      </c>
      <c r="I1140" s="13" t="s">
        <v>2021</v>
      </c>
      <c r="J1140" s="13" t="s">
        <v>2022</v>
      </c>
      <c r="K1140" s="14" t="s">
        <v>3024</v>
      </c>
      <c r="L1140" s="40" t="s">
        <v>2610</v>
      </c>
      <c r="M1140" s="51">
        <v>40561</v>
      </c>
      <c r="N1140" s="22"/>
      <c r="O1140" s="17" t="s">
        <v>421</v>
      </c>
      <c r="P1140" s="47"/>
      <c r="Q1140" s="48"/>
      <c r="R1140" s="47"/>
      <c r="S1140" s="20" t="str">
        <f t="shared" si="120"/>
        <v>AP</v>
      </c>
      <c r="T1140" s="20">
        <f t="shared" si="126"/>
      </c>
      <c r="U1140" s="20">
        <f t="shared" si="121"/>
      </c>
      <c r="V1140" s="20">
        <f t="shared" si="122"/>
      </c>
      <c r="W1140" s="20">
        <f t="shared" si="123"/>
      </c>
      <c r="X1140" s="20">
        <f t="shared" si="124"/>
      </c>
      <c r="Y1140" s="48"/>
      <c r="Z1140" s="174">
        <f t="shared" si="125"/>
      </c>
      <c r="AA1140" s="44" t="s">
        <v>3027</v>
      </c>
      <c r="AB1140" s="20" t="s">
        <v>3025</v>
      </c>
    </row>
    <row r="1141" spans="1:27" ht="114.75">
      <c r="A1141" s="148">
        <v>1141</v>
      </c>
      <c r="B1141" s="149" t="s">
        <v>2019</v>
      </c>
      <c r="C1141" s="149" t="s">
        <v>2020</v>
      </c>
      <c r="D1141" s="148" t="s">
        <v>65</v>
      </c>
      <c r="E1141" s="148">
        <v>7</v>
      </c>
      <c r="F1141" s="148" t="s">
        <v>188</v>
      </c>
      <c r="G1141" s="148">
        <v>125</v>
      </c>
      <c r="H1141" s="148">
        <v>18</v>
      </c>
      <c r="I1141" s="149" t="s">
        <v>2023</v>
      </c>
      <c r="J1141" s="149" t="s">
        <v>2024</v>
      </c>
      <c r="K1141" s="149" t="s">
        <v>2795</v>
      </c>
      <c r="L1141" s="146" t="s">
        <v>2610</v>
      </c>
      <c r="M1141" s="147">
        <v>40493</v>
      </c>
      <c r="N1141" s="150" t="s">
        <v>2616</v>
      </c>
      <c r="O1141" s="148" t="s">
        <v>90</v>
      </c>
      <c r="P1141" s="151"/>
      <c r="Q1141" s="152"/>
      <c r="R1141" s="151"/>
      <c r="S1141" s="148">
        <f t="shared" si="120"/>
      </c>
      <c r="T1141" s="148" t="str">
        <f t="shared" si="126"/>
        <v>AP</v>
      </c>
      <c r="U1141" s="148" t="str">
        <f t="shared" si="121"/>
        <v>IE</v>
      </c>
      <c r="V1141" s="148">
        <f t="shared" si="122"/>
      </c>
      <c r="W1141" s="148">
        <f t="shared" si="123"/>
      </c>
      <c r="X1141" s="148">
        <f t="shared" si="124"/>
      </c>
      <c r="Y1141" s="147"/>
      <c r="Z1141" s="175">
        <f t="shared" si="125"/>
      </c>
      <c r="AA1141" s="44" t="s">
        <v>2776</v>
      </c>
    </row>
    <row r="1142" spans="1:27" ht="102">
      <c r="A1142" s="148">
        <v>1142</v>
      </c>
      <c r="B1142" s="149" t="s">
        <v>2019</v>
      </c>
      <c r="C1142" s="149" t="s">
        <v>2020</v>
      </c>
      <c r="D1142" s="148" t="s">
        <v>65</v>
      </c>
      <c r="E1142" s="148">
        <v>7</v>
      </c>
      <c r="F1142" s="148" t="s">
        <v>188</v>
      </c>
      <c r="G1142" s="148">
        <v>125</v>
      </c>
      <c r="H1142" s="148">
        <v>19</v>
      </c>
      <c r="I1142" s="149" t="s">
        <v>2025</v>
      </c>
      <c r="J1142" s="149" t="s">
        <v>2026</v>
      </c>
      <c r="K1142" s="149" t="s">
        <v>2795</v>
      </c>
      <c r="L1142" s="146" t="s">
        <v>2610</v>
      </c>
      <c r="M1142" s="147">
        <v>40493</v>
      </c>
      <c r="N1142" s="150" t="s">
        <v>2616</v>
      </c>
      <c r="O1142" s="148" t="s">
        <v>90</v>
      </c>
      <c r="P1142" s="151"/>
      <c r="Q1142" s="152"/>
      <c r="R1142" s="151"/>
      <c r="S1142" s="148">
        <f t="shared" si="120"/>
      </c>
      <c r="T1142" s="148" t="str">
        <f t="shared" si="126"/>
        <v>AP</v>
      </c>
      <c r="U1142" s="148" t="str">
        <f t="shared" si="121"/>
        <v>IE</v>
      </c>
      <c r="V1142" s="148">
        <f t="shared" si="122"/>
      </c>
      <c r="W1142" s="148">
        <f t="shared" si="123"/>
      </c>
      <c r="X1142" s="148">
        <f t="shared" si="124"/>
      </c>
      <c r="Y1142" s="147"/>
      <c r="Z1142" s="175">
        <f t="shared" si="125"/>
      </c>
      <c r="AA1142" s="44" t="s">
        <v>2776</v>
      </c>
    </row>
    <row r="1143" spans="1:27" ht="102">
      <c r="A1143" s="148">
        <v>1143</v>
      </c>
      <c r="B1143" s="149" t="s">
        <v>2019</v>
      </c>
      <c r="C1143" s="149" t="s">
        <v>2020</v>
      </c>
      <c r="D1143" s="148" t="s">
        <v>65</v>
      </c>
      <c r="E1143" s="148">
        <v>7</v>
      </c>
      <c r="F1143" s="148" t="s">
        <v>188</v>
      </c>
      <c r="G1143" s="148">
        <v>125</v>
      </c>
      <c r="H1143" s="148">
        <v>19</v>
      </c>
      <c r="I1143" s="149" t="s">
        <v>2027</v>
      </c>
      <c r="J1143" s="149" t="s">
        <v>2028</v>
      </c>
      <c r="K1143" s="149" t="s">
        <v>2795</v>
      </c>
      <c r="L1143" s="146" t="s">
        <v>2610</v>
      </c>
      <c r="M1143" s="147">
        <v>40493</v>
      </c>
      <c r="N1143" s="150" t="s">
        <v>2616</v>
      </c>
      <c r="O1143" s="148" t="s">
        <v>90</v>
      </c>
      <c r="P1143" s="151"/>
      <c r="Q1143" s="152"/>
      <c r="R1143" s="151"/>
      <c r="S1143" s="148">
        <f aca="true" t="shared" si="127" ref="S1143:S1189">IF(D1143="E",L1143,"")</f>
      </c>
      <c r="T1143" s="148" t="str">
        <f t="shared" si="126"/>
        <v>AP</v>
      </c>
      <c r="U1143" s="148" t="str">
        <f t="shared" si="121"/>
        <v>IE</v>
      </c>
      <c r="V1143" s="148">
        <f t="shared" si="122"/>
      </c>
      <c r="W1143" s="148">
        <f t="shared" si="123"/>
      </c>
      <c r="X1143" s="148">
        <f t="shared" si="124"/>
      </c>
      <c r="Y1143" s="147"/>
      <c r="Z1143" s="175">
        <f t="shared" si="125"/>
      </c>
      <c r="AA1143" s="44" t="s">
        <v>2776</v>
      </c>
    </row>
    <row r="1144" spans="1:27" ht="165.75">
      <c r="A1144" s="20">
        <v>1144</v>
      </c>
      <c r="B1144" s="13" t="s">
        <v>2019</v>
      </c>
      <c r="C1144" s="13" t="s">
        <v>2020</v>
      </c>
      <c r="D1144" s="17" t="s">
        <v>65</v>
      </c>
      <c r="E1144" s="17">
        <v>7</v>
      </c>
      <c r="F1144" s="17" t="s">
        <v>2029</v>
      </c>
      <c r="G1144" s="17">
        <v>124</v>
      </c>
      <c r="H1144" s="17">
        <v>42</v>
      </c>
      <c r="I1144" s="13" t="s">
        <v>2030</v>
      </c>
      <c r="J1144" s="13" t="s">
        <v>2031</v>
      </c>
      <c r="K1144" s="13" t="s">
        <v>2783</v>
      </c>
      <c r="L1144" s="41" t="s">
        <v>2610</v>
      </c>
      <c r="M1144" s="52">
        <v>40493</v>
      </c>
      <c r="N1144" s="24" t="s">
        <v>2616</v>
      </c>
      <c r="O1144" s="17" t="s">
        <v>90</v>
      </c>
      <c r="P1144" s="47"/>
      <c r="Q1144" s="48"/>
      <c r="R1144" s="47"/>
      <c r="S1144" s="20">
        <f t="shared" si="127"/>
      </c>
      <c r="T1144" s="20" t="str">
        <f t="shared" si="126"/>
        <v>AP</v>
      </c>
      <c r="U1144" s="20" t="str">
        <f t="shared" si="121"/>
        <v>IE</v>
      </c>
      <c r="V1144" s="20">
        <f t="shared" si="122"/>
      </c>
      <c r="W1144" s="20">
        <f t="shared" si="123"/>
      </c>
      <c r="X1144" s="20">
        <f t="shared" si="124"/>
      </c>
      <c r="Y1144" s="52"/>
      <c r="Z1144" s="174">
        <f t="shared" si="125"/>
      </c>
      <c r="AA1144" s="44" t="s">
        <v>2776</v>
      </c>
    </row>
    <row r="1145" spans="1:26" ht="51">
      <c r="A1145" s="148">
        <v>1145</v>
      </c>
      <c r="B1145" s="149" t="s">
        <v>2032</v>
      </c>
      <c r="C1145" s="149" t="s">
        <v>345</v>
      </c>
      <c r="D1145" s="148" t="s">
        <v>65</v>
      </c>
      <c r="E1145" s="148">
        <v>6</v>
      </c>
      <c r="F1145" s="148" t="s">
        <v>133</v>
      </c>
      <c r="G1145" s="148">
        <v>16</v>
      </c>
      <c r="H1145" s="148">
        <v>11</v>
      </c>
      <c r="I1145" s="149" t="s">
        <v>2033</v>
      </c>
      <c r="J1145" s="149" t="s">
        <v>2034</v>
      </c>
      <c r="K1145" s="149" t="s">
        <v>2684</v>
      </c>
      <c r="L1145" s="146" t="s">
        <v>2649</v>
      </c>
      <c r="M1145" s="147">
        <v>40491</v>
      </c>
      <c r="N1145" s="150" t="s">
        <v>2622</v>
      </c>
      <c r="O1145" s="148" t="s">
        <v>90</v>
      </c>
      <c r="P1145" s="151"/>
      <c r="Q1145" s="152"/>
      <c r="R1145" s="151"/>
      <c r="S1145" s="148">
        <f t="shared" si="127"/>
      </c>
      <c r="T1145" s="148" t="str">
        <f t="shared" si="126"/>
        <v>A</v>
      </c>
      <c r="U1145" s="148" t="str">
        <f t="shared" si="121"/>
        <v>OFDM</v>
      </c>
      <c r="V1145" s="148">
        <f t="shared" si="122"/>
      </c>
      <c r="W1145" s="148">
        <f t="shared" si="123"/>
      </c>
      <c r="X1145" s="148">
        <f t="shared" si="124"/>
      </c>
      <c r="Y1145" s="147"/>
      <c r="Z1145" s="175">
        <f t="shared" si="125"/>
      </c>
    </row>
    <row r="1146" spans="1:26" ht="38.25">
      <c r="A1146" s="148">
        <v>1146</v>
      </c>
      <c r="B1146" s="149" t="s">
        <v>2032</v>
      </c>
      <c r="C1146" s="149" t="s">
        <v>345</v>
      </c>
      <c r="D1146" s="148" t="s">
        <v>66</v>
      </c>
      <c r="E1146" s="148">
        <v>6</v>
      </c>
      <c r="F1146" s="148" t="s">
        <v>133</v>
      </c>
      <c r="G1146" s="148">
        <v>16</v>
      </c>
      <c r="H1146" s="148">
        <v>19</v>
      </c>
      <c r="I1146" s="149" t="s">
        <v>2035</v>
      </c>
      <c r="J1146" s="149" t="s">
        <v>2035</v>
      </c>
      <c r="K1146" s="164" t="s">
        <v>2800</v>
      </c>
      <c r="L1146" s="146" t="s">
        <v>2610</v>
      </c>
      <c r="M1146" s="147">
        <v>40492</v>
      </c>
      <c r="N1146" s="150"/>
      <c r="O1146" s="148" t="s">
        <v>90</v>
      </c>
      <c r="P1146" s="151"/>
      <c r="Q1146" s="152"/>
      <c r="R1146" s="151"/>
      <c r="S1146" s="148" t="str">
        <f t="shared" si="127"/>
        <v>AP</v>
      </c>
      <c r="T1146" s="148">
        <f t="shared" si="126"/>
      </c>
      <c r="U1146" s="148">
        <f t="shared" si="121"/>
      </c>
      <c r="V1146" s="148">
        <f t="shared" si="122"/>
      </c>
      <c r="W1146" s="148">
        <f t="shared" si="123"/>
      </c>
      <c r="X1146" s="148">
        <f t="shared" si="124"/>
      </c>
      <c r="Y1146" s="152"/>
      <c r="Z1146" s="175">
        <f t="shared" si="125"/>
      </c>
    </row>
    <row r="1147" spans="1:26" ht="25.5">
      <c r="A1147" s="148">
        <v>1147</v>
      </c>
      <c r="B1147" s="149" t="s">
        <v>2032</v>
      </c>
      <c r="C1147" s="149" t="s">
        <v>345</v>
      </c>
      <c r="D1147" s="148" t="s">
        <v>66</v>
      </c>
      <c r="E1147" s="148">
        <v>6</v>
      </c>
      <c r="F1147" s="148" t="s">
        <v>133</v>
      </c>
      <c r="G1147" s="148" t="s">
        <v>2036</v>
      </c>
      <c r="H1147" s="148"/>
      <c r="I1147" s="149" t="s">
        <v>2037</v>
      </c>
      <c r="J1147" s="149" t="s">
        <v>2038</v>
      </c>
      <c r="K1147" s="164" t="s">
        <v>2684</v>
      </c>
      <c r="L1147" s="146" t="s">
        <v>2649</v>
      </c>
      <c r="M1147" s="147">
        <v>40499</v>
      </c>
      <c r="N1147" s="150"/>
      <c r="O1147" s="148" t="s">
        <v>90</v>
      </c>
      <c r="P1147" s="151"/>
      <c r="Q1147" s="152"/>
      <c r="R1147" s="151"/>
      <c r="S1147" s="148" t="str">
        <f t="shared" si="127"/>
        <v>A</v>
      </c>
      <c r="T1147" s="148">
        <f t="shared" si="126"/>
      </c>
      <c r="U1147" s="148">
        <f t="shared" si="121"/>
      </c>
      <c r="V1147" s="148">
        <f t="shared" si="122"/>
      </c>
      <c r="W1147" s="148">
        <f t="shared" si="123"/>
      </c>
      <c r="X1147" s="148">
        <f t="shared" si="124"/>
      </c>
      <c r="Y1147" s="152"/>
      <c r="Z1147" s="175">
        <f t="shared" si="125"/>
      </c>
    </row>
    <row r="1148" spans="1:26" ht="63.75">
      <c r="A1148" s="20">
        <v>1148</v>
      </c>
      <c r="B1148" s="13" t="s">
        <v>2032</v>
      </c>
      <c r="C1148" s="13" t="s">
        <v>345</v>
      </c>
      <c r="D1148" s="17" t="s">
        <v>65</v>
      </c>
      <c r="E1148" s="17">
        <v>6</v>
      </c>
      <c r="F1148" s="17" t="s">
        <v>547</v>
      </c>
      <c r="G1148" s="17">
        <v>30</v>
      </c>
      <c r="H1148" s="17">
        <v>15</v>
      </c>
      <c r="I1148" s="13" t="s">
        <v>2039</v>
      </c>
      <c r="J1148" s="13" t="s">
        <v>2040</v>
      </c>
      <c r="K1148" s="13" t="s">
        <v>2773</v>
      </c>
      <c r="L1148" s="40" t="s">
        <v>2649</v>
      </c>
      <c r="M1148" s="51">
        <v>40561</v>
      </c>
      <c r="N1148" s="22" t="s">
        <v>2622</v>
      </c>
      <c r="O1148" s="17" t="s">
        <v>90</v>
      </c>
      <c r="P1148" s="14" t="s">
        <v>3095</v>
      </c>
      <c r="Q1148" s="48"/>
      <c r="R1148" s="47"/>
      <c r="S1148" s="20">
        <f t="shared" si="127"/>
      </c>
      <c r="T1148" s="20" t="str">
        <f t="shared" si="126"/>
        <v>A</v>
      </c>
      <c r="U1148" s="20" t="str">
        <f t="shared" si="121"/>
        <v>OFDM</v>
      </c>
      <c r="V1148" s="20">
        <f t="shared" si="122"/>
      </c>
      <c r="W1148" s="20">
        <f t="shared" si="123"/>
      </c>
      <c r="X1148" s="20">
        <f t="shared" si="124"/>
      </c>
      <c r="Y1148" s="52"/>
      <c r="Z1148" s="174">
        <f t="shared" si="125"/>
      </c>
    </row>
    <row r="1149" spans="1:26" ht="25.5">
      <c r="A1149" s="148">
        <v>1149</v>
      </c>
      <c r="B1149" s="149" t="s">
        <v>2032</v>
      </c>
      <c r="C1149" s="149" t="s">
        <v>345</v>
      </c>
      <c r="D1149" s="148" t="s">
        <v>66</v>
      </c>
      <c r="E1149" s="148">
        <v>6</v>
      </c>
      <c r="F1149" s="148" t="s">
        <v>104</v>
      </c>
      <c r="G1149" s="148">
        <v>40</v>
      </c>
      <c r="H1149" s="148">
        <v>31</v>
      </c>
      <c r="I1149" s="149" t="s">
        <v>2041</v>
      </c>
      <c r="J1149" s="149" t="s">
        <v>2042</v>
      </c>
      <c r="K1149" s="149" t="s">
        <v>2919</v>
      </c>
      <c r="L1149" s="146" t="s">
        <v>2610</v>
      </c>
      <c r="M1149" s="147">
        <v>40524</v>
      </c>
      <c r="N1149" s="150"/>
      <c r="O1149" s="148" t="s">
        <v>90</v>
      </c>
      <c r="P1149" s="151"/>
      <c r="Q1149" s="152"/>
      <c r="R1149" s="151"/>
      <c r="S1149" s="148" t="str">
        <f t="shared" si="127"/>
        <v>AP</v>
      </c>
      <c r="T1149" s="148">
        <f t="shared" si="126"/>
      </c>
      <c r="U1149" s="148">
        <f t="shared" si="121"/>
      </c>
      <c r="V1149" s="148">
        <f t="shared" si="122"/>
      </c>
      <c r="W1149" s="148">
        <f t="shared" si="123"/>
      </c>
      <c r="X1149" s="148">
        <f t="shared" si="124"/>
      </c>
      <c r="Y1149" s="152"/>
      <c r="Z1149" s="175">
        <f t="shared" si="125"/>
      </c>
    </row>
    <row r="1150" spans="1:26" ht="76.5">
      <c r="A1150" s="20">
        <v>1150</v>
      </c>
      <c r="B1150" s="13" t="s">
        <v>2032</v>
      </c>
      <c r="C1150" s="13" t="s">
        <v>345</v>
      </c>
      <c r="D1150" s="17" t="s">
        <v>65</v>
      </c>
      <c r="E1150" s="17">
        <v>6</v>
      </c>
      <c r="F1150" s="17" t="s">
        <v>439</v>
      </c>
      <c r="G1150" s="17">
        <v>47</v>
      </c>
      <c r="H1150" s="17">
        <v>10</v>
      </c>
      <c r="I1150" s="13" t="s">
        <v>2043</v>
      </c>
      <c r="J1150" s="13" t="s">
        <v>2044</v>
      </c>
      <c r="K1150" s="13" t="s">
        <v>2684</v>
      </c>
      <c r="L1150" s="40" t="s">
        <v>2649</v>
      </c>
      <c r="M1150" s="51">
        <v>40561</v>
      </c>
      <c r="N1150" s="24" t="s">
        <v>2622</v>
      </c>
      <c r="O1150" s="17" t="s">
        <v>90</v>
      </c>
      <c r="P1150" s="14" t="s">
        <v>3095</v>
      </c>
      <c r="Q1150" s="48"/>
      <c r="R1150" s="47"/>
      <c r="S1150" s="20">
        <f t="shared" si="127"/>
      </c>
      <c r="T1150" s="20" t="str">
        <f t="shared" si="126"/>
        <v>A</v>
      </c>
      <c r="U1150" s="20" t="str">
        <f t="shared" si="121"/>
        <v>OFDM</v>
      </c>
      <c r="V1150" s="20">
        <f t="shared" si="122"/>
      </c>
      <c r="W1150" s="20">
        <f t="shared" si="123"/>
      </c>
      <c r="X1150" s="20">
        <f t="shared" si="124"/>
      </c>
      <c r="Y1150" s="52"/>
      <c r="Z1150" s="174">
        <f t="shared" si="125"/>
      </c>
    </row>
    <row r="1151" spans="1:26" ht="25.5">
      <c r="A1151" s="20">
        <v>1151</v>
      </c>
      <c r="B1151" s="13" t="s">
        <v>2032</v>
      </c>
      <c r="C1151" s="13" t="s">
        <v>345</v>
      </c>
      <c r="D1151" s="17" t="s">
        <v>65</v>
      </c>
      <c r="E1151" s="17">
        <v>6</v>
      </c>
      <c r="F1151" s="17" t="s">
        <v>1939</v>
      </c>
      <c r="G1151" s="17">
        <v>47</v>
      </c>
      <c r="H1151" s="17">
        <v>28</v>
      </c>
      <c r="I1151" s="13" t="s">
        <v>2045</v>
      </c>
      <c r="J1151" s="13" t="s">
        <v>2046</v>
      </c>
      <c r="K1151" s="14" t="s">
        <v>2684</v>
      </c>
      <c r="L1151" s="40" t="s">
        <v>2649</v>
      </c>
      <c r="M1151" s="51">
        <v>40561</v>
      </c>
      <c r="N1151" s="24" t="s">
        <v>2622</v>
      </c>
      <c r="O1151" s="17" t="s">
        <v>90</v>
      </c>
      <c r="P1151" s="14" t="s">
        <v>3095</v>
      </c>
      <c r="Q1151" s="48"/>
      <c r="R1151" s="47"/>
      <c r="S1151" s="20">
        <f t="shared" si="127"/>
      </c>
      <c r="T1151" s="20" t="str">
        <f t="shared" si="126"/>
        <v>A</v>
      </c>
      <c r="U1151" s="20" t="str">
        <f t="shared" si="121"/>
        <v>OFDM</v>
      </c>
      <c r="V1151" s="20">
        <f t="shared" si="122"/>
      </c>
      <c r="W1151" s="20">
        <f t="shared" si="123"/>
      </c>
      <c r="X1151" s="20">
        <f t="shared" si="124"/>
      </c>
      <c r="Y1151" s="52"/>
      <c r="Z1151" s="174">
        <f t="shared" si="125"/>
      </c>
    </row>
    <row r="1152" spans="1:26" ht="51">
      <c r="A1152" s="20">
        <v>1152</v>
      </c>
      <c r="B1152" s="13" t="s">
        <v>2032</v>
      </c>
      <c r="C1152" s="13" t="s">
        <v>345</v>
      </c>
      <c r="D1152" s="17" t="s">
        <v>66</v>
      </c>
      <c r="E1152" s="17">
        <v>6</v>
      </c>
      <c r="F1152" s="17" t="s">
        <v>1939</v>
      </c>
      <c r="G1152" s="17">
        <v>47</v>
      </c>
      <c r="H1152" s="17">
        <v>38</v>
      </c>
      <c r="I1152" s="13" t="s">
        <v>2047</v>
      </c>
      <c r="J1152" s="13" t="s">
        <v>2047</v>
      </c>
      <c r="K1152" s="21" t="s">
        <v>2927</v>
      </c>
      <c r="L1152" s="41"/>
      <c r="M1152" s="52"/>
      <c r="N1152" s="22"/>
      <c r="O1152" s="17" t="s">
        <v>90</v>
      </c>
      <c r="P1152" s="47"/>
      <c r="Q1152" s="48"/>
      <c r="R1152" s="47"/>
      <c r="S1152" s="20">
        <f t="shared" si="127"/>
        <v>0</v>
      </c>
      <c r="T1152" s="20">
        <f t="shared" si="126"/>
      </c>
      <c r="U1152" s="20">
        <f t="shared" si="121"/>
      </c>
      <c r="V1152" s="20">
        <f t="shared" si="122"/>
      </c>
      <c r="W1152" s="20">
        <f t="shared" si="123"/>
      </c>
      <c r="X1152" s="20">
        <f t="shared" si="124"/>
      </c>
      <c r="Y1152" s="48"/>
      <c r="Z1152" s="174">
        <f t="shared" si="125"/>
      </c>
    </row>
    <row r="1153" spans="1:26" ht="38.25">
      <c r="A1153" s="20">
        <v>1153</v>
      </c>
      <c r="B1153" s="13" t="s">
        <v>2032</v>
      </c>
      <c r="C1153" s="13" t="s">
        <v>345</v>
      </c>
      <c r="D1153" s="17" t="s">
        <v>66</v>
      </c>
      <c r="E1153" s="17">
        <v>6</v>
      </c>
      <c r="F1153" s="17" t="s">
        <v>566</v>
      </c>
      <c r="G1153" s="17">
        <v>47</v>
      </c>
      <c r="H1153" s="17">
        <v>40</v>
      </c>
      <c r="I1153" s="13" t="s">
        <v>2048</v>
      </c>
      <c r="J1153" s="13" t="s">
        <v>2049</v>
      </c>
      <c r="K1153" s="15"/>
      <c r="L1153" s="41"/>
      <c r="M1153" s="52"/>
      <c r="N1153" s="22"/>
      <c r="O1153" s="17" t="s">
        <v>90</v>
      </c>
      <c r="P1153" s="47"/>
      <c r="Q1153" s="48"/>
      <c r="R1153" s="47"/>
      <c r="S1153" s="20">
        <f t="shared" si="127"/>
        <v>0</v>
      </c>
      <c r="T1153" s="20">
        <f t="shared" si="126"/>
      </c>
      <c r="U1153" s="20">
        <f t="shared" si="121"/>
      </c>
      <c r="V1153" s="20">
        <f t="shared" si="122"/>
      </c>
      <c r="W1153" s="20">
        <f t="shared" si="123"/>
      </c>
      <c r="X1153" s="20">
        <f t="shared" si="124"/>
      </c>
      <c r="Y1153" s="48"/>
      <c r="Z1153" s="174">
        <f t="shared" si="125"/>
      </c>
    </row>
    <row r="1154" spans="1:26" ht="51">
      <c r="A1154" s="148">
        <v>1154</v>
      </c>
      <c r="B1154" s="149" t="s">
        <v>2032</v>
      </c>
      <c r="C1154" s="149" t="s">
        <v>345</v>
      </c>
      <c r="D1154" s="148" t="s">
        <v>66</v>
      </c>
      <c r="E1154" s="148">
        <v>6</v>
      </c>
      <c r="F1154" s="148" t="s">
        <v>1349</v>
      </c>
      <c r="G1154" s="148">
        <v>51</v>
      </c>
      <c r="H1154" s="148">
        <v>13</v>
      </c>
      <c r="I1154" s="149" t="s">
        <v>2050</v>
      </c>
      <c r="J1154" s="149" t="s">
        <v>2050</v>
      </c>
      <c r="K1154" s="164" t="s">
        <v>2929</v>
      </c>
      <c r="L1154" s="146" t="s">
        <v>2610</v>
      </c>
      <c r="M1154" s="147">
        <v>40525</v>
      </c>
      <c r="N1154" s="150"/>
      <c r="O1154" s="148" t="s">
        <v>90</v>
      </c>
      <c r="P1154" s="151"/>
      <c r="Q1154" s="152"/>
      <c r="R1154" s="151"/>
      <c r="S1154" s="148" t="str">
        <f t="shared" si="127"/>
        <v>AP</v>
      </c>
      <c r="T1154" s="148">
        <f t="shared" si="126"/>
      </c>
      <c r="U1154" s="148">
        <f aca="true" t="shared" si="128" ref="U1154:U1217">IF(OR(T1154="A",T1154="AP",T1154="R",T1154="Z"),N1154,"")</f>
      </c>
      <c r="V1154" s="148">
        <f aca="true" t="shared" si="129" ref="V1154:V1189">IF(T1154=0,N1154,"")</f>
      </c>
      <c r="W1154" s="148">
        <f aca="true" t="shared" si="130" ref="W1154:W1189">IF(T1154="wp",N1154,"")</f>
      </c>
      <c r="X1154" s="148">
        <f aca="true" t="shared" si="131" ref="X1154:X1189">IF(T1154="rdy2vote",N1154,IF(T1154="rdy2vote2",N1154,""))</f>
      </c>
      <c r="Y1154" s="152"/>
      <c r="Z1154" s="175">
        <f aca="true" t="shared" si="132" ref="Z1154:Z1189">IF(OR(T1154="rdy2vote",T1154="wp"),P1154,"")</f>
      </c>
    </row>
    <row r="1155" spans="1:26" ht="63.75">
      <c r="A1155" s="20">
        <v>1155</v>
      </c>
      <c r="B1155" s="13" t="s">
        <v>2032</v>
      </c>
      <c r="C1155" s="13" t="s">
        <v>345</v>
      </c>
      <c r="D1155" s="17" t="s">
        <v>65</v>
      </c>
      <c r="E1155" s="17">
        <v>6</v>
      </c>
      <c r="F1155" s="17" t="s">
        <v>614</v>
      </c>
      <c r="G1155" s="17">
        <v>52</v>
      </c>
      <c r="H1155" s="17">
        <v>8</v>
      </c>
      <c r="I1155" s="13" t="s">
        <v>2051</v>
      </c>
      <c r="J1155" s="13" t="s">
        <v>2052</v>
      </c>
      <c r="K1155" s="15"/>
      <c r="L1155" s="40" t="s">
        <v>2658</v>
      </c>
      <c r="M1155" s="52"/>
      <c r="N1155" s="24" t="s">
        <v>2646</v>
      </c>
      <c r="O1155" s="17" t="s">
        <v>90</v>
      </c>
      <c r="P1155" s="14" t="s">
        <v>2764</v>
      </c>
      <c r="Q1155" s="48"/>
      <c r="R1155" s="47"/>
      <c r="S1155" s="20">
        <f t="shared" si="127"/>
      </c>
      <c r="T1155" s="20" t="str">
        <f t="shared" si="126"/>
        <v>wp</v>
      </c>
      <c r="U1155" s="20">
        <f t="shared" si="128"/>
      </c>
      <c r="V1155" s="20">
        <f t="shared" si="129"/>
      </c>
      <c r="W1155" s="20" t="str">
        <f t="shared" si="130"/>
        <v>Radio Spec</v>
      </c>
      <c r="X1155" s="20">
        <f t="shared" si="131"/>
      </c>
      <c r="Y1155" s="51">
        <v>40493</v>
      </c>
      <c r="Z1155" s="174" t="str">
        <f t="shared" si="132"/>
        <v>Seibert/Van Wyk</v>
      </c>
    </row>
    <row r="1156" spans="1:26" ht="76.5">
      <c r="A1156" s="148">
        <v>1156</v>
      </c>
      <c r="B1156" s="149" t="s">
        <v>2032</v>
      </c>
      <c r="C1156" s="149" t="s">
        <v>345</v>
      </c>
      <c r="D1156" s="148" t="s">
        <v>66</v>
      </c>
      <c r="E1156" s="148">
        <v>6</v>
      </c>
      <c r="F1156" s="148" t="s">
        <v>585</v>
      </c>
      <c r="G1156" s="148">
        <v>71</v>
      </c>
      <c r="H1156" s="148">
        <v>33</v>
      </c>
      <c r="I1156" s="149" t="s">
        <v>2053</v>
      </c>
      <c r="J1156" s="149" t="s">
        <v>2053</v>
      </c>
      <c r="K1156" s="164" t="s">
        <v>2990</v>
      </c>
      <c r="L1156" s="146" t="s">
        <v>2610</v>
      </c>
      <c r="M1156" s="147">
        <v>40549</v>
      </c>
      <c r="N1156" s="150"/>
      <c r="O1156" s="148" t="s">
        <v>90</v>
      </c>
      <c r="P1156" s="151"/>
      <c r="Q1156" s="152"/>
      <c r="R1156" s="151"/>
      <c r="S1156" s="148" t="str">
        <f t="shared" si="127"/>
        <v>AP</v>
      </c>
      <c r="T1156" s="148">
        <f t="shared" si="126"/>
      </c>
      <c r="U1156" s="148">
        <f t="shared" si="128"/>
      </c>
      <c r="V1156" s="148">
        <f t="shared" si="129"/>
      </c>
      <c r="W1156" s="148">
        <f t="shared" si="130"/>
      </c>
      <c r="X1156" s="148">
        <f t="shared" si="131"/>
      </c>
      <c r="Y1156" s="152"/>
      <c r="Z1156" s="175">
        <f t="shared" si="132"/>
      </c>
    </row>
    <row r="1157" spans="1:26" ht="51">
      <c r="A1157" s="20">
        <v>1157</v>
      </c>
      <c r="B1157" s="13" t="s">
        <v>2032</v>
      </c>
      <c r="C1157" s="13" t="s">
        <v>345</v>
      </c>
      <c r="D1157" s="17" t="s">
        <v>65</v>
      </c>
      <c r="E1157" s="17">
        <v>6</v>
      </c>
      <c r="F1157" s="17" t="s">
        <v>444</v>
      </c>
      <c r="G1157" s="17">
        <v>72</v>
      </c>
      <c r="H1157" s="17">
        <v>7</v>
      </c>
      <c r="I1157" s="13" t="s">
        <v>2054</v>
      </c>
      <c r="J1157" s="13" t="s">
        <v>2055</v>
      </c>
      <c r="K1157" s="15"/>
      <c r="L1157" s="40" t="s">
        <v>2658</v>
      </c>
      <c r="M1157" s="52"/>
      <c r="N1157" s="24" t="s">
        <v>2622</v>
      </c>
      <c r="O1157" s="17" t="s">
        <v>90</v>
      </c>
      <c r="P1157" s="14" t="s">
        <v>3095</v>
      </c>
      <c r="Q1157" s="48"/>
      <c r="R1157" s="47"/>
      <c r="S1157" s="20">
        <f t="shared" si="127"/>
      </c>
      <c r="T1157" s="20" t="str">
        <f t="shared" si="126"/>
        <v>wp</v>
      </c>
      <c r="U1157" s="20">
        <f t="shared" si="128"/>
      </c>
      <c r="V1157" s="20">
        <f t="shared" si="129"/>
      </c>
      <c r="W1157" s="20" t="str">
        <f t="shared" si="130"/>
        <v>OFDM</v>
      </c>
      <c r="X1157" s="20">
        <f t="shared" si="131"/>
      </c>
      <c r="Y1157" s="52"/>
      <c r="Z1157" s="174" t="str">
        <f t="shared" si="132"/>
        <v>Monnerie</v>
      </c>
    </row>
    <row r="1158" spans="1:26" ht="92.25">
      <c r="A1158" s="148">
        <v>1158</v>
      </c>
      <c r="B1158" s="149" t="s">
        <v>2032</v>
      </c>
      <c r="C1158" s="149" t="s">
        <v>345</v>
      </c>
      <c r="D1158" s="148" t="s">
        <v>66</v>
      </c>
      <c r="E1158" s="148">
        <v>6</v>
      </c>
      <c r="F1158" s="148" t="s">
        <v>2056</v>
      </c>
      <c r="G1158" s="148">
        <v>74</v>
      </c>
      <c r="H1158" s="148">
        <v>54</v>
      </c>
      <c r="I1158" s="149" t="s">
        <v>2057</v>
      </c>
      <c r="J1158" s="149" t="s">
        <v>2057</v>
      </c>
      <c r="K1158" s="164" t="s">
        <v>2991</v>
      </c>
      <c r="L1158" s="146" t="s">
        <v>2610</v>
      </c>
      <c r="M1158" s="147">
        <v>40549</v>
      </c>
      <c r="N1158" s="150"/>
      <c r="O1158" s="148" t="s">
        <v>90</v>
      </c>
      <c r="P1158" s="151"/>
      <c r="Q1158" s="152"/>
      <c r="R1158" s="151"/>
      <c r="S1158" s="148" t="str">
        <f t="shared" si="127"/>
        <v>AP</v>
      </c>
      <c r="T1158" s="148">
        <f t="shared" si="126"/>
      </c>
      <c r="U1158" s="148">
        <f t="shared" si="128"/>
      </c>
      <c r="V1158" s="148">
        <f t="shared" si="129"/>
      </c>
      <c r="W1158" s="148">
        <f t="shared" si="130"/>
      </c>
      <c r="X1158" s="148">
        <f t="shared" si="131"/>
      </c>
      <c r="Y1158" s="152"/>
      <c r="Z1158" s="175">
        <f t="shared" si="132"/>
      </c>
    </row>
    <row r="1159" spans="1:26" ht="25.5">
      <c r="A1159" s="148">
        <v>1159</v>
      </c>
      <c r="B1159" s="149" t="s">
        <v>2032</v>
      </c>
      <c r="C1159" s="149" t="s">
        <v>345</v>
      </c>
      <c r="D1159" s="148" t="s">
        <v>66</v>
      </c>
      <c r="E1159" s="148">
        <v>6</v>
      </c>
      <c r="F1159" s="148" t="s">
        <v>1407</v>
      </c>
      <c r="G1159" s="148">
        <v>76</v>
      </c>
      <c r="H1159" s="148">
        <v>54</v>
      </c>
      <c r="I1159" s="149" t="s">
        <v>2058</v>
      </c>
      <c r="J1159" s="149" t="s">
        <v>2059</v>
      </c>
      <c r="K1159" s="164" t="s">
        <v>2959</v>
      </c>
      <c r="L1159" s="146" t="s">
        <v>2610</v>
      </c>
      <c r="M1159" s="147">
        <v>40546</v>
      </c>
      <c r="N1159" s="150"/>
      <c r="O1159" s="148" t="s">
        <v>90</v>
      </c>
      <c r="P1159" s="151"/>
      <c r="Q1159" s="152"/>
      <c r="R1159" s="151"/>
      <c r="S1159" s="148" t="str">
        <f t="shared" si="127"/>
        <v>AP</v>
      </c>
      <c r="T1159" s="148">
        <f t="shared" si="126"/>
      </c>
      <c r="U1159" s="148">
        <f t="shared" si="128"/>
      </c>
      <c r="V1159" s="148">
        <f t="shared" si="129"/>
      </c>
      <c r="W1159" s="148">
        <f t="shared" si="130"/>
      </c>
      <c r="X1159" s="148">
        <f t="shared" si="131"/>
      </c>
      <c r="Y1159" s="152"/>
      <c r="Z1159" s="175">
        <f t="shared" si="132"/>
      </c>
    </row>
    <row r="1160" spans="1:26" ht="38.25">
      <c r="A1160" s="20">
        <v>1160</v>
      </c>
      <c r="B1160" s="13" t="s">
        <v>2032</v>
      </c>
      <c r="C1160" s="13" t="s">
        <v>345</v>
      </c>
      <c r="D1160" s="17" t="s">
        <v>65</v>
      </c>
      <c r="E1160" s="17">
        <v>6</v>
      </c>
      <c r="F1160" s="17" t="s">
        <v>1407</v>
      </c>
      <c r="G1160" s="17">
        <v>76</v>
      </c>
      <c r="H1160" s="17" t="s">
        <v>2060</v>
      </c>
      <c r="I1160" s="13" t="s">
        <v>2061</v>
      </c>
      <c r="J1160" s="13" t="s">
        <v>2062</v>
      </c>
      <c r="K1160" s="13" t="s">
        <v>2684</v>
      </c>
      <c r="L1160" s="40" t="s">
        <v>2649</v>
      </c>
      <c r="M1160" s="51">
        <v>40561</v>
      </c>
      <c r="N1160" s="24" t="s">
        <v>2622</v>
      </c>
      <c r="O1160" s="17" t="s">
        <v>90</v>
      </c>
      <c r="P1160" s="14" t="s">
        <v>3095</v>
      </c>
      <c r="Q1160" s="48"/>
      <c r="R1160" s="47"/>
      <c r="S1160" s="20">
        <f t="shared" si="127"/>
      </c>
      <c r="T1160" s="20" t="str">
        <f t="shared" si="126"/>
        <v>A</v>
      </c>
      <c r="U1160" s="20" t="str">
        <f t="shared" si="128"/>
        <v>OFDM</v>
      </c>
      <c r="V1160" s="20">
        <f t="shared" si="129"/>
      </c>
      <c r="W1160" s="20">
        <f t="shared" si="130"/>
      </c>
      <c r="X1160" s="20">
        <f t="shared" si="131"/>
      </c>
      <c r="Y1160" s="52"/>
      <c r="Z1160" s="174">
        <f t="shared" si="132"/>
      </c>
    </row>
    <row r="1161" spans="1:26" ht="25.5">
      <c r="A1161" s="20">
        <v>1161</v>
      </c>
      <c r="B1161" s="13" t="s">
        <v>2032</v>
      </c>
      <c r="C1161" s="13" t="s">
        <v>345</v>
      </c>
      <c r="D1161" s="17" t="s">
        <v>66</v>
      </c>
      <c r="E1161" s="17">
        <v>6</v>
      </c>
      <c r="F1161" s="17" t="s">
        <v>1407</v>
      </c>
      <c r="G1161" s="17">
        <v>76</v>
      </c>
      <c r="H1161" s="17">
        <v>30</v>
      </c>
      <c r="I1161" s="13" t="s">
        <v>2063</v>
      </c>
      <c r="J1161" s="13" t="s">
        <v>2063</v>
      </c>
      <c r="K1161" s="15"/>
      <c r="L1161" s="41"/>
      <c r="M1161" s="52"/>
      <c r="N1161" s="22"/>
      <c r="O1161" s="17" t="s">
        <v>90</v>
      </c>
      <c r="P1161" s="47"/>
      <c r="Q1161" s="48"/>
      <c r="R1161" s="47"/>
      <c r="S1161" s="20">
        <f t="shared" si="127"/>
        <v>0</v>
      </c>
      <c r="T1161" s="20">
        <f t="shared" si="126"/>
      </c>
      <c r="U1161" s="20">
        <f t="shared" si="128"/>
      </c>
      <c r="V1161" s="20">
        <f t="shared" si="129"/>
      </c>
      <c r="W1161" s="20">
        <f t="shared" si="130"/>
      </c>
      <c r="X1161" s="20">
        <f t="shared" si="131"/>
      </c>
      <c r="Y1161" s="48"/>
      <c r="Z1161" s="174">
        <f t="shared" si="132"/>
      </c>
    </row>
    <row r="1162" spans="1:26" ht="114.75">
      <c r="A1162" s="20">
        <v>1162</v>
      </c>
      <c r="B1162" s="13" t="s">
        <v>2032</v>
      </c>
      <c r="C1162" s="13" t="s">
        <v>345</v>
      </c>
      <c r="D1162" s="17" t="s">
        <v>65</v>
      </c>
      <c r="E1162" s="17">
        <v>6</v>
      </c>
      <c r="F1162" s="17" t="s">
        <v>1416</v>
      </c>
      <c r="G1162" s="17">
        <v>77</v>
      </c>
      <c r="H1162" s="17">
        <v>46</v>
      </c>
      <c r="I1162" s="13" t="s">
        <v>2064</v>
      </c>
      <c r="J1162" s="13" t="s">
        <v>2065</v>
      </c>
      <c r="K1162" s="14" t="s">
        <v>2684</v>
      </c>
      <c r="L1162" s="40" t="s">
        <v>2649</v>
      </c>
      <c r="M1162" s="51">
        <v>40561</v>
      </c>
      <c r="N1162" s="24" t="s">
        <v>2622</v>
      </c>
      <c r="O1162" s="17" t="s">
        <v>90</v>
      </c>
      <c r="P1162" s="14" t="s">
        <v>3095</v>
      </c>
      <c r="Q1162" s="48"/>
      <c r="R1162" s="47"/>
      <c r="S1162" s="20">
        <f t="shared" si="127"/>
      </c>
      <c r="T1162" s="20" t="str">
        <f t="shared" si="126"/>
        <v>A</v>
      </c>
      <c r="U1162" s="20" t="str">
        <f t="shared" si="128"/>
        <v>OFDM</v>
      </c>
      <c r="V1162" s="20">
        <f t="shared" si="129"/>
      </c>
      <c r="W1162" s="20">
        <f t="shared" si="130"/>
      </c>
      <c r="X1162" s="20">
        <f t="shared" si="131"/>
      </c>
      <c r="Y1162" s="52"/>
      <c r="Z1162" s="174">
        <f t="shared" si="132"/>
      </c>
    </row>
    <row r="1163" spans="1:26" ht="63.75">
      <c r="A1163" s="20">
        <v>1163</v>
      </c>
      <c r="B1163" s="13" t="s">
        <v>2032</v>
      </c>
      <c r="C1163" s="13" t="s">
        <v>345</v>
      </c>
      <c r="D1163" s="17" t="s">
        <v>66</v>
      </c>
      <c r="E1163" s="17" t="s">
        <v>466</v>
      </c>
      <c r="F1163" s="17" t="s">
        <v>2066</v>
      </c>
      <c r="G1163" s="17">
        <v>154</v>
      </c>
      <c r="H1163" s="17">
        <v>1</v>
      </c>
      <c r="I1163" s="13" t="s">
        <v>2067</v>
      </c>
      <c r="J1163" s="13" t="s">
        <v>2068</v>
      </c>
      <c r="K1163" s="15"/>
      <c r="L1163" s="41"/>
      <c r="M1163" s="52"/>
      <c r="N1163" s="22"/>
      <c r="O1163" s="17" t="s">
        <v>90</v>
      </c>
      <c r="P1163" s="47"/>
      <c r="Q1163" s="48"/>
      <c r="R1163" s="47"/>
      <c r="S1163" s="20">
        <f t="shared" si="127"/>
        <v>0</v>
      </c>
      <c r="T1163" s="20">
        <f t="shared" si="126"/>
      </c>
      <c r="U1163" s="20">
        <f t="shared" si="128"/>
      </c>
      <c r="V1163" s="20">
        <f t="shared" si="129"/>
      </c>
      <c r="W1163" s="20">
        <f t="shared" si="130"/>
      </c>
      <c r="X1163" s="20">
        <f t="shared" si="131"/>
      </c>
      <c r="Y1163" s="48"/>
      <c r="Z1163" s="174">
        <f t="shared" si="132"/>
      </c>
    </row>
    <row r="1164" spans="1:26" ht="51">
      <c r="A1164" s="20">
        <v>1164</v>
      </c>
      <c r="B1164" s="13" t="s">
        <v>2032</v>
      </c>
      <c r="C1164" s="13" t="s">
        <v>345</v>
      </c>
      <c r="D1164" s="17" t="s">
        <v>66</v>
      </c>
      <c r="E1164" s="17" t="s">
        <v>466</v>
      </c>
      <c r="F1164" s="17" t="s">
        <v>2069</v>
      </c>
      <c r="G1164" s="17">
        <v>163</v>
      </c>
      <c r="H1164" s="17">
        <v>1</v>
      </c>
      <c r="I1164" s="13" t="s">
        <v>2070</v>
      </c>
      <c r="J1164" s="13" t="s">
        <v>2070</v>
      </c>
      <c r="K1164" s="15"/>
      <c r="L1164" s="41"/>
      <c r="M1164" s="52"/>
      <c r="N1164" s="22"/>
      <c r="O1164" s="17" t="s">
        <v>90</v>
      </c>
      <c r="P1164" s="47"/>
      <c r="Q1164" s="48"/>
      <c r="R1164" s="47"/>
      <c r="S1164" s="20">
        <f t="shared" si="127"/>
        <v>0</v>
      </c>
      <c r="T1164" s="20">
        <f t="shared" si="126"/>
      </c>
      <c r="U1164" s="20">
        <f t="shared" si="128"/>
      </c>
      <c r="V1164" s="20">
        <f t="shared" si="129"/>
      </c>
      <c r="W1164" s="20">
        <f t="shared" si="130"/>
      </c>
      <c r="X1164" s="20">
        <f t="shared" si="131"/>
      </c>
      <c r="Y1164" s="48"/>
      <c r="Z1164" s="174">
        <f t="shared" si="132"/>
      </c>
    </row>
    <row r="1165" spans="1:28" ht="76.5">
      <c r="A1165" s="148">
        <v>1165</v>
      </c>
      <c r="B1165" s="164" t="s">
        <v>2071</v>
      </c>
      <c r="C1165" s="164" t="s">
        <v>2072</v>
      </c>
      <c r="D1165" s="160" t="s">
        <v>65</v>
      </c>
      <c r="E1165" s="160">
        <v>5</v>
      </c>
      <c r="F1165" s="160" t="s">
        <v>125</v>
      </c>
      <c r="G1165" s="160">
        <v>8</v>
      </c>
      <c r="H1165" s="160"/>
      <c r="I1165" s="149" t="s">
        <v>2073</v>
      </c>
      <c r="J1165" s="164"/>
      <c r="K1165" s="149" t="s">
        <v>2708</v>
      </c>
      <c r="L1165" s="146" t="s">
        <v>2610</v>
      </c>
      <c r="M1165" s="102">
        <v>40490</v>
      </c>
      <c r="N1165" s="150" t="s">
        <v>2619</v>
      </c>
      <c r="O1165" s="148" t="s">
        <v>90</v>
      </c>
      <c r="P1165" s="164"/>
      <c r="Q1165" s="93"/>
      <c r="R1165" s="164"/>
      <c r="S1165" s="148">
        <f t="shared" si="127"/>
      </c>
      <c r="T1165" s="148" t="str">
        <f t="shared" si="126"/>
        <v>AP</v>
      </c>
      <c r="U1165" s="148" t="str">
        <f t="shared" si="128"/>
        <v>MPM</v>
      </c>
      <c r="V1165" s="148">
        <f t="shared" si="129"/>
      </c>
      <c r="W1165" s="148">
        <f t="shared" si="130"/>
      </c>
      <c r="X1165" s="148">
        <f t="shared" si="131"/>
      </c>
      <c r="Y1165" s="102"/>
      <c r="Z1165" s="175">
        <f t="shared" si="132"/>
      </c>
      <c r="AA1165" s="21"/>
      <c r="AB1165" s="67"/>
    </row>
    <row r="1166" spans="1:28" s="21" customFormat="1" ht="39" customHeight="1">
      <c r="A1166" s="148">
        <v>1166</v>
      </c>
      <c r="B1166" s="149" t="s">
        <v>2071</v>
      </c>
      <c r="C1166" s="149" t="s">
        <v>2072</v>
      </c>
      <c r="D1166" s="148" t="s">
        <v>65</v>
      </c>
      <c r="E1166" s="148">
        <v>6</v>
      </c>
      <c r="F1166" s="148" t="s">
        <v>140</v>
      </c>
      <c r="G1166" s="148">
        <v>30</v>
      </c>
      <c r="H1166" s="148">
        <v>53</v>
      </c>
      <c r="I1166" s="149" t="s">
        <v>2074</v>
      </c>
      <c r="J1166" s="149" t="s">
        <v>2075</v>
      </c>
      <c r="K1166" s="112" t="s">
        <v>2819</v>
      </c>
      <c r="L1166" s="146" t="s">
        <v>2610</v>
      </c>
      <c r="M1166" s="147">
        <v>40493</v>
      </c>
      <c r="N1166" s="150" t="s">
        <v>2619</v>
      </c>
      <c r="O1166" s="148" t="s">
        <v>90</v>
      </c>
      <c r="P1166" s="151" t="s">
        <v>2749</v>
      </c>
      <c r="Q1166" s="152"/>
      <c r="R1166" s="151"/>
      <c r="S1166" s="148">
        <f t="shared" si="127"/>
      </c>
      <c r="T1166" s="148" t="str">
        <f t="shared" si="126"/>
        <v>AP</v>
      </c>
      <c r="U1166" s="148" t="str">
        <f t="shared" si="128"/>
        <v>MPM</v>
      </c>
      <c r="V1166" s="148">
        <f t="shared" si="129"/>
      </c>
      <c r="W1166" s="148">
        <f t="shared" si="130"/>
      </c>
      <c r="X1166" s="148">
        <f t="shared" si="131"/>
      </c>
      <c r="Y1166" s="147">
        <v>40493</v>
      </c>
      <c r="Z1166" s="175">
        <f t="shared" si="132"/>
      </c>
      <c r="AA1166" s="44" t="s">
        <v>2816</v>
      </c>
      <c r="AB1166" s="20"/>
    </row>
    <row r="1167" spans="1:27" ht="102">
      <c r="A1167" s="148">
        <v>1167</v>
      </c>
      <c r="B1167" s="149" t="s">
        <v>2071</v>
      </c>
      <c r="C1167" s="149" t="s">
        <v>2072</v>
      </c>
      <c r="D1167" s="148" t="s">
        <v>65</v>
      </c>
      <c r="E1167" s="148">
        <v>6</v>
      </c>
      <c r="F1167" s="148" t="s">
        <v>513</v>
      </c>
      <c r="G1167" s="148">
        <v>67</v>
      </c>
      <c r="H1167" s="148" t="s">
        <v>2076</v>
      </c>
      <c r="I1167" s="164" t="s">
        <v>2077</v>
      </c>
      <c r="J1167" s="149" t="s">
        <v>2078</v>
      </c>
      <c r="K1167" s="149" t="s">
        <v>2685</v>
      </c>
      <c r="L1167" s="146" t="s">
        <v>2653</v>
      </c>
      <c r="M1167" s="147">
        <v>40493</v>
      </c>
      <c r="N1167" s="150" t="s">
        <v>2643</v>
      </c>
      <c r="O1167" s="148" t="s">
        <v>90</v>
      </c>
      <c r="P1167" s="151" t="s">
        <v>2663</v>
      </c>
      <c r="Q1167" s="152"/>
      <c r="R1167" s="151"/>
      <c r="S1167" s="148">
        <f t="shared" si="127"/>
      </c>
      <c r="T1167" s="148" t="str">
        <f aca="true" t="shared" si="133" ref="T1167:T1189">IF(OR(D1167="T",D1167="G"),L1167,"")</f>
        <v>Z</v>
      </c>
      <c r="U1167" s="148" t="str">
        <f t="shared" si="128"/>
        <v>Mode Switch</v>
      </c>
      <c r="V1167" s="148">
        <f t="shared" si="129"/>
      </c>
      <c r="W1167" s="148">
        <f t="shared" si="130"/>
      </c>
      <c r="X1167" s="148">
        <f t="shared" si="131"/>
      </c>
      <c r="Y1167" s="147">
        <v>40492</v>
      </c>
      <c r="Z1167" s="175">
        <f t="shared" si="132"/>
      </c>
      <c r="AA1167" s="44" t="s">
        <v>2828</v>
      </c>
    </row>
    <row r="1168" spans="1:27" ht="76.5">
      <c r="A1168" s="148">
        <v>1168</v>
      </c>
      <c r="B1168" s="149" t="s">
        <v>2071</v>
      </c>
      <c r="C1168" s="149" t="s">
        <v>2072</v>
      </c>
      <c r="D1168" s="148" t="s">
        <v>65</v>
      </c>
      <c r="E1168" s="148">
        <v>7</v>
      </c>
      <c r="F1168" s="148"/>
      <c r="G1168" s="148">
        <v>109</v>
      </c>
      <c r="H1168" s="148"/>
      <c r="I1168" s="149" t="s">
        <v>2079</v>
      </c>
      <c r="J1168" s="149" t="s">
        <v>2080</v>
      </c>
      <c r="K1168" s="151" t="s">
        <v>2814</v>
      </c>
      <c r="L1168" s="146" t="s">
        <v>2610</v>
      </c>
      <c r="M1168" s="116">
        <v>40493</v>
      </c>
      <c r="N1168" s="150" t="s">
        <v>2621</v>
      </c>
      <c r="O1168" s="148" t="s">
        <v>90</v>
      </c>
      <c r="P1168" s="151"/>
      <c r="Q1168" s="152"/>
      <c r="R1168" s="151"/>
      <c r="S1168" s="148">
        <f t="shared" si="127"/>
      </c>
      <c r="T1168" s="148" t="str">
        <f t="shared" si="133"/>
        <v>AP</v>
      </c>
      <c r="U1168" s="148" t="str">
        <f t="shared" si="128"/>
        <v>Easy</v>
      </c>
      <c r="V1168" s="148">
        <f t="shared" si="129"/>
      </c>
      <c r="W1168" s="148">
        <f t="shared" si="130"/>
      </c>
      <c r="X1168" s="148">
        <f t="shared" si="131"/>
      </c>
      <c r="Y1168" s="147"/>
      <c r="Z1168" s="175">
        <f t="shared" si="132"/>
      </c>
      <c r="AA1168" s="44" t="s">
        <v>2813</v>
      </c>
    </row>
    <row r="1169" spans="1:27" ht="63.75">
      <c r="A1169" s="20">
        <v>1169</v>
      </c>
      <c r="B1169" s="13" t="s">
        <v>2071</v>
      </c>
      <c r="C1169" s="13" t="s">
        <v>2072</v>
      </c>
      <c r="D1169" s="17" t="s">
        <v>65</v>
      </c>
      <c r="E1169" s="17">
        <v>7</v>
      </c>
      <c r="F1169" s="17" t="s">
        <v>297</v>
      </c>
      <c r="G1169" s="17" t="s">
        <v>2602</v>
      </c>
      <c r="H1169" s="17"/>
      <c r="I1169" s="13" t="s">
        <v>2081</v>
      </c>
      <c r="J1169" s="13" t="s">
        <v>2082</v>
      </c>
      <c r="K1169" s="14" t="s">
        <v>2825</v>
      </c>
      <c r="L1169" s="40" t="s">
        <v>2610</v>
      </c>
      <c r="M1169" s="51">
        <v>40493</v>
      </c>
      <c r="N1169" s="22" t="s">
        <v>2621</v>
      </c>
      <c r="O1169" s="17" t="s">
        <v>90</v>
      </c>
      <c r="P1169" s="47"/>
      <c r="Q1169" s="48"/>
      <c r="R1169" s="47"/>
      <c r="S1169" s="20">
        <f t="shared" si="127"/>
      </c>
      <c r="T1169" s="20" t="str">
        <f t="shared" si="133"/>
        <v>AP</v>
      </c>
      <c r="U1169" s="20" t="str">
        <f t="shared" si="128"/>
        <v>Easy</v>
      </c>
      <c r="V1169" s="20">
        <f t="shared" si="129"/>
      </c>
      <c r="W1169" s="20">
        <f t="shared" si="130"/>
      </c>
      <c r="X1169" s="20">
        <f t="shared" si="131"/>
      </c>
      <c r="Y1169" s="52"/>
      <c r="Z1169" s="174">
        <f t="shared" si="132"/>
      </c>
      <c r="AA1169" s="44" t="s">
        <v>2812</v>
      </c>
    </row>
    <row r="1170" spans="1:27" ht="38.25">
      <c r="A1170" s="20">
        <v>1170</v>
      </c>
      <c r="B1170" s="13" t="s">
        <v>2071</v>
      </c>
      <c r="C1170" s="13" t="s">
        <v>2072</v>
      </c>
      <c r="D1170" s="17" t="s">
        <v>65</v>
      </c>
      <c r="E1170" s="17">
        <v>7</v>
      </c>
      <c r="F1170" s="17" t="s">
        <v>297</v>
      </c>
      <c r="G1170" s="17">
        <v>121</v>
      </c>
      <c r="H1170" s="17">
        <v>43</v>
      </c>
      <c r="I1170" s="13" t="s">
        <v>2083</v>
      </c>
      <c r="J1170" s="13" t="s">
        <v>2084</v>
      </c>
      <c r="K1170" s="14" t="s">
        <v>2825</v>
      </c>
      <c r="L1170" s="40" t="s">
        <v>2610</v>
      </c>
      <c r="M1170" s="51">
        <v>40493</v>
      </c>
      <c r="N1170" s="24" t="s">
        <v>2619</v>
      </c>
      <c r="O1170" s="17" t="s">
        <v>90</v>
      </c>
      <c r="P1170" s="47"/>
      <c r="Q1170" s="48"/>
      <c r="R1170" s="47"/>
      <c r="S1170" s="20">
        <f t="shared" si="127"/>
      </c>
      <c r="T1170" s="20" t="str">
        <f t="shared" si="133"/>
        <v>AP</v>
      </c>
      <c r="U1170" s="20" t="str">
        <f t="shared" si="128"/>
        <v>MPM</v>
      </c>
      <c r="V1170" s="20">
        <f t="shared" si="129"/>
      </c>
      <c r="W1170" s="20">
        <f t="shared" si="130"/>
      </c>
      <c r="X1170" s="20">
        <f t="shared" si="131"/>
      </c>
      <c r="Y1170" s="52"/>
      <c r="Z1170" s="174">
        <f t="shared" si="132"/>
      </c>
      <c r="AA1170" s="44" t="s">
        <v>2812</v>
      </c>
    </row>
    <row r="1171" spans="1:27" ht="25.5">
      <c r="A1171" s="20">
        <v>1171</v>
      </c>
      <c r="B1171" s="13" t="s">
        <v>2071</v>
      </c>
      <c r="C1171" s="13" t="s">
        <v>2072</v>
      </c>
      <c r="D1171" s="17" t="s">
        <v>65</v>
      </c>
      <c r="E1171" s="17">
        <v>7</v>
      </c>
      <c r="F1171" s="17" t="s">
        <v>297</v>
      </c>
      <c r="G1171" s="17">
        <v>121</v>
      </c>
      <c r="H1171" s="17">
        <v>43</v>
      </c>
      <c r="I1171" s="13" t="s">
        <v>2085</v>
      </c>
      <c r="J1171" s="13" t="s">
        <v>2084</v>
      </c>
      <c r="K1171" s="14" t="s">
        <v>2825</v>
      </c>
      <c r="L1171" s="40" t="s">
        <v>2610</v>
      </c>
      <c r="M1171" s="51">
        <v>40493</v>
      </c>
      <c r="N1171" s="24" t="s">
        <v>2619</v>
      </c>
      <c r="O1171" s="17" t="s">
        <v>90</v>
      </c>
      <c r="P1171" s="47"/>
      <c r="Q1171" s="48"/>
      <c r="R1171" s="47"/>
      <c r="S1171" s="20">
        <f t="shared" si="127"/>
      </c>
      <c r="T1171" s="20" t="str">
        <f t="shared" si="133"/>
        <v>AP</v>
      </c>
      <c r="U1171" s="20" t="str">
        <f t="shared" si="128"/>
        <v>MPM</v>
      </c>
      <c r="V1171" s="20">
        <f t="shared" si="129"/>
      </c>
      <c r="W1171" s="20">
        <f t="shared" si="130"/>
      </c>
      <c r="X1171" s="20">
        <f t="shared" si="131"/>
      </c>
      <c r="Y1171" s="52"/>
      <c r="Z1171" s="174">
        <f t="shared" si="132"/>
      </c>
      <c r="AA1171" s="44" t="s">
        <v>2812</v>
      </c>
    </row>
    <row r="1172" spans="1:27" ht="38.25">
      <c r="A1172" s="20">
        <v>1172</v>
      </c>
      <c r="B1172" s="13" t="s">
        <v>2071</v>
      </c>
      <c r="C1172" s="13" t="s">
        <v>2072</v>
      </c>
      <c r="D1172" s="17" t="s">
        <v>65</v>
      </c>
      <c r="E1172" s="17">
        <v>7</v>
      </c>
      <c r="F1172" s="17" t="s">
        <v>297</v>
      </c>
      <c r="G1172" s="17">
        <v>121</v>
      </c>
      <c r="H1172" s="17">
        <v>43</v>
      </c>
      <c r="I1172" s="13" t="s">
        <v>2086</v>
      </c>
      <c r="J1172" s="13" t="s">
        <v>2087</v>
      </c>
      <c r="K1172" s="14" t="s">
        <v>2825</v>
      </c>
      <c r="L1172" s="40" t="s">
        <v>2610</v>
      </c>
      <c r="M1172" s="51">
        <v>40493</v>
      </c>
      <c r="N1172" s="24" t="s">
        <v>2619</v>
      </c>
      <c r="O1172" s="17" t="s">
        <v>90</v>
      </c>
      <c r="P1172" s="47"/>
      <c r="Q1172" s="48"/>
      <c r="R1172" s="47"/>
      <c r="S1172" s="20">
        <f t="shared" si="127"/>
      </c>
      <c r="T1172" s="20" t="str">
        <f t="shared" si="133"/>
        <v>AP</v>
      </c>
      <c r="U1172" s="20" t="str">
        <f t="shared" si="128"/>
        <v>MPM</v>
      </c>
      <c r="V1172" s="20">
        <f t="shared" si="129"/>
      </c>
      <c r="W1172" s="20">
        <f t="shared" si="130"/>
      </c>
      <c r="X1172" s="20">
        <f t="shared" si="131"/>
      </c>
      <c r="Y1172" s="52"/>
      <c r="Z1172" s="174">
        <f t="shared" si="132"/>
      </c>
      <c r="AA1172" s="44" t="s">
        <v>2812</v>
      </c>
    </row>
    <row r="1173" spans="1:27" ht="127.5">
      <c r="A1173" s="148">
        <v>1173</v>
      </c>
      <c r="B1173" s="149" t="s">
        <v>2071</v>
      </c>
      <c r="C1173" s="149" t="s">
        <v>2072</v>
      </c>
      <c r="D1173" s="148" t="s">
        <v>65</v>
      </c>
      <c r="E1173" s="148">
        <v>7</v>
      </c>
      <c r="F1173" s="148" t="s">
        <v>100</v>
      </c>
      <c r="G1173" s="148">
        <v>125</v>
      </c>
      <c r="H1173" s="148" t="s">
        <v>261</v>
      </c>
      <c r="I1173" s="149" t="s">
        <v>2088</v>
      </c>
      <c r="J1173" s="149" t="s">
        <v>2089</v>
      </c>
      <c r="K1173" s="149" t="s">
        <v>2792</v>
      </c>
      <c r="L1173" s="146" t="s">
        <v>2647</v>
      </c>
      <c r="M1173" s="147">
        <v>40493</v>
      </c>
      <c r="N1173" s="150" t="s">
        <v>2616</v>
      </c>
      <c r="O1173" s="148" t="s">
        <v>90</v>
      </c>
      <c r="P1173" s="151"/>
      <c r="Q1173" s="152"/>
      <c r="R1173" s="151"/>
      <c r="S1173" s="148">
        <f t="shared" si="127"/>
      </c>
      <c r="T1173" s="148" t="str">
        <f t="shared" si="133"/>
        <v>R</v>
      </c>
      <c r="U1173" s="148" t="str">
        <f t="shared" si="128"/>
        <v>IE</v>
      </c>
      <c r="V1173" s="148">
        <f t="shared" si="129"/>
      </c>
      <c r="W1173" s="148">
        <f t="shared" si="130"/>
      </c>
      <c r="X1173" s="148">
        <f t="shared" si="131"/>
      </c>
      <c r="Y1173" s="147"/>
      <c r="Z1173" s="175">
        <f t="shared" si="132"/>
      </c>
      <c r="AA1173" s="44" t="s">
        <v>2776</v>
      </c>
    </row>
    <row r="1174" spans="1:27" ht="38.25">
      <c r="A1174" s="148">
        <v>1174</v>
      </c>
      <c r="B1174" s="149" t="s">
        <v>2071</v>
      </c>
      <c r="C1174" s="149" t="s">
        <v>2072</v>
      </c>
      <c r="D1174" s="148" t="s">
        <v>65</v>
      </c>
      <c r="E1174" s="148">
        <v>7</v>
      </c>
      <c r="F1174" s="148" t="s">
        <v>1092</v>
      </c>
      <c r="G1174" s="148">
        <v>135</v>
      </c>
      <c r="H1174" s="148">
        <v>37</v>
      </c>
      <c r="I1174" s="149" t="s">
        <v>2090</v>
      </c>
      <c r="J1174" s="149" t="s">
        <v>2091</v>
      </c>
      <c r="K1174" s="151" t="s">
        <v>2814</v>
      </c>
      <c r="L1174" s="146" t="s">
        <v>2610</v>
      </c>
      <c r="M1174" s="116">
        <v>40493</v>
      </c>
      <c r="N1174" s="150" t="s">
        <v>2619</v>
      </c>
      <c r="O1174" s="148"/>
      <c r="P1174" s="151"/>
      <c r="Q1174" s="152"/>
      <c r="R1174" s="151"/>
      <c r="S1174" s="148">
        <f t="shared" si="127"/>
      </c>
      <c r="T1174" s="148" t="str">
        <f t="shared" si="133"/>
        <v>AP</v>
      </c>
      <c r="U1174" s="148" t="str">
        <f t="shared" si="128"/>
        <v>MPM</v>
      </c>
      <c r="V1174" s="148">
        <f t="shared" si="129"/>
      </c>
      <c r="W1174" s="148">
        <f t="shared" si="130"/>
      </c>
      <c r="X1174" s="148">
        <f t="shared" si="131"/>
      </c>
      <c r="Y1174" s="147"/>
      <c r="Z1174" s="175">
        <f t="shared" si="132"/>
      </c>
      <c r="AA1174" s="44" t="s">
        <v>2813</v>
      </c>
    </row>
    <row r="1175" spans="1:26" ht="38.25">
      <c r="A1175" s="148">
        <v>1175</v>
      </c>
      <c r="B1175" s="149" t="s">
        <v>2092</v>
      </c>
      <c r="C1175" s="149" t="s">
        <v>1960</v>
      </c>
      <c r="D1175" s="148" t="s">
        <v>356</v>
      </c>
      <c r="E1175" s="148">
        <v>6</v>
      </c>
      <c r="F1175" s="148" t="s">
        <v>357</v>
      </c>
      <c r="G1175" s="148">
        <v>14</v>
      </c>
      <c r="H1175" s="148">
        <v>26</v>
      </c>
      <c r="I1175" s="149" t="s">
        <v>1961</v>
      </c>
      <c r="J1175" s="149" t="s">
        <v>2093</v>
      </c>
      <c r="K1175" s="149" t="s">
        <v>2684</v>
      </c>
      <c r="L1175" s="146" t="s">
        <v>2649</v>
      </c>
      <c r="M1175" s="147">
        <v>40491</v>
      </c>
      <c r="N1175" s="150" t="s">
        <v>2639</v>
      </c>
      <c r="O1175" s="148" t="s">
        <v>360</v>
      </c>
      <c r="P1175" s="151"/>
      <c r="Q1175" s="152"/>
      <c r="R1175" s="151"/>
      <c r="S1175" s="148">
        <f t="shared" si="127"/>
      </c>
      <c r="T1175" s="148" t="str">
        <f t="shared" si="133"/>
        <v>A</v>
      </c>
      <c r="U1175" s="148" t="str">
        <f t="shared" si="128"/>
        <v>Frequency Band</v>
      </c>
      <c r="V1175" s="148">
        <f t="shared" si="129"/>
      </c>
      <c r="W1175" s="148">
        <f t="shared" si="130"/>
      </c>
      <c r="X1175" s="148">
        <f t="shared" si="131"/>
      </c>
      <c r="Y1175" s="147"/>
      <c r="Z1175" s="175">
        <f t="shared" si="132"/>
      </c>
    </row>
    <row r="1176" spans="1:26" ht="102">
      <c r="A1176" s="148">
        <v>1176</v>
      </c>
      <c r="B1176" s="149" t="s">
        <v>2092</v>
      </c>
      <c r="C1176" s="149" t="s">
        <v>1960</v>
      </c>
      <c r="D1176" s="148" t="s">
        <v>356</v>
      </c>
      <c r="E1176" s="148">
        <v>6</v>
      </c>
      <c r="F1176" s="148" t="s">
        <v>1963</v>
      </c>
      <c r="G1176" s="148">
        <v>17</v>
      </c>
      <c r="H1176" s="148">
        <v>12</v>
      </c>
      <c r="I1176" s="149" t="s">
        <v>1964</v>
      </c>
      <c r="J1176" s="149" t="s">
        <v>2094</v>
      </c>
      <c r="K1176" s="149" t="s">
        <v>2684</v>
      </c>
      <c r="L1176" s="146" t="s">
        <v>2649</v>
      </c>
      <c r="M1176" s="147">
        <v>40491</v>
      </c>
      <c r="N1176" s="150" t="s">
        <v>2625</v>
      </c>
      <c r="O1176" s="148" t="s">
        <v>360</v>
      </c>
      <c r="P1176" s="151"/>
      <c r="Q1176" s="152"/>
      <c r="R1176" s="151"/>
      <c r="S1176" s="148">
        <f t="shared" si="127"/>
      </c>
      <c r="T1176" s="148" t="str">
        <f t="shared" si="133"/>
        <v>A</v>
      </c>
      <c r="U1176" s="148" t="str">
        <f t="shared" si="128"/>
        <v>Channelization</v>
      </c>
      <c r="V1176" s="148">
        <f t="shared" si="129"/>
      </c>
      <c r="W1176" s="148">
        <f t="shared" si="130"/>
      </c>
      <c r="X1176" s="148">
        <f t="shared" si="131"/>
      </c>
      <c r="Y1176" s="147"/>
      <c r="Z1176" s="175">
        <f t="shared" si="132"/>
      </c>
    </row>
    <row r="1177" spans="1:28" ht="149.25" customHeight="1">
      <c r="A1177" s="148">
        <v>1177</v>
      </c>
      <c r="B1177" s="149" t="s">
        <v>2092</v>
      </c>
      <c r="C1177" s="164" t="s">
        <v>1960</v>
      </c>
      <c r="D1177" s="160" t="s">
        <v>356</v>
      </c>
      <c r="E1177" s="160">
        <v>6</v>
      </c>
      <c r="F1177" s="160" t="s">
        <v>1975</v>
      </c>
      <c r="G1177" s="160">
        <v>85</v>
      </c>
      <c r="H1177" s="160">
        <v>43</v>
      </c>
      <c r="I1177" s="164" t="s">
        <v>1976</v>
      </c>
      <c r="J1177" s="149" t="s">
        <v>1977</v>
      </c>
      <c r="K1177" s="149" t="s">
        <v>2889</v>
      </c>
      <c r="L1177" s="146" t="s">
        <v>2610</v>
      </c>
      <c r="M1177" s="147">
        <v>40492</v>
      </c>
      <c r="N1177" s="150" t="s">
        <v>2593</v>
      </c>
      <c r="O1177" s="160" t="s">
        <v>360</v>
      </c>
      <c r="P1177" s="98"/>
      <c r="Q1177" s="103"/>
      <c r="R1177" s="98"/>
      <c r="S1177" s="148">
        <f t="shared" si="127"/>
      </c>
      <c r="T1177" s="148" t="str">
        <f t="shared" si="133"/>
        <v>AP</v>
      </c>
      <c r="U1177" s="148" t="str">
        <f t="shared" si="128"/>
        <v>OQPSK</v>
      </c>
      <c r="V1177" s="148">
        <f t="shared" si="129"/>
      </c>
      <c r="W1177" s="148">
        <f t="shared" si="130"/>
      </c>
      <c r="X1177" s="148">
        <f t="shared" si="131"/>
      </c>
      <c r="Y1177" s="102"/>
      <c r="Z1177" s="175">
        <f t="shared" si="132"/>
      </c>
      <c r="AA1177" s="49"/>
      <c r="AB1177" s="67"/>
    </row>
    <row r="1178" spans="1:28" s="49" customFormat="1" ht="63.75">
      <c r="A1178" s="148">
        <v>1178</v>
      </c>
      <c r="B1178" s="149" t="s">
        <v>2092</v>
      </c>
      <c r="C1178" s="164" t="s">
        <v>1960</v>
      </c>
      <c r="D1178" s="160" t="s">
        <v>356</v>
      </c>
      <c r="E1178" s="160">
        <v>6</v>
      </c>
      <c r="F1178" s="160" t="s">
        <v>1978</v>
      </c>
      <c r="G1178" s="160">
        <v>86</v>
      </c>
      <c r="H1178" s="160">
        <v>17</v>
      </c>
      <c r="I1178" s="149" t="s">
        <v>1976</v>
      </c>
      <c r="J1178" s="149" t="s">
        <v>1979</v>
      </c>
      <c r="K1178" s="149" t="s">
        <v>2890</v>
      </c>
      <c r="L1178" s="146" t="s">
        <v>2610</v>
      </c>
      <c r="M1178" s="147">
        <v>40492</v>
      </c>
      <c r="N1178" s="150" t="s">
        <v>2615</v>
      </c>
      <c r="O1178" s="160" t="s">
        <v>360</v>
      </c>
      <c r="P1178" s="98"/>
      <c r="Q1178" s="103"/>
      <c r="R1178" s="98"/>
      <c r="S1178" s="148">
        <f t="shared" si="127"/>
      </c>
      <c r="T1178" s="148" t="str">
        <f t="shared" si="133"/>
        <v>AP</v>
      </c>
      <c r="U1178" s="148" t="str">
        <f t="shared" si="128"/>
        <v>OQPSK</v>
      </c>
      <c r="V1178" s="148">
        <f t="shared" si="129"/>
      </c>
      <c r="W1178" s="148">
        <f t="shared" si="130"/>
      </c>
      <c r="X1178" s="148">
        <f t="shared" si="131"/>
      </c>
      <c r="Y1178" s="102"/>
      <c r="Z1178" s="175">
        <f t="shared" si="132"/>
      </c>
      <c r="AB1178" s="67"/>
    </row>
    <row r="1179" spans="1:28" s="49" customFormat="1" ht="63.75">
      <c r="A1179" s="148">
        <v>1179</v>
      </c>
      <c r="B1179" s="149" t="s">
        <v>2092</v>
      </c>
      <c r="C1179" s="164" t="s">
        <v>1960</v>
      </c>
      <c r="D1179" s="160" t="s">
        <v>356</v>
      </c>
      <c r="E1179" s="160">
        <v>6</v>
      </c>
      <c r="F1179" s="160" t="s">
        <v>1980</v>
      </c>
      <c r="G1179" s="160">
        <v>88</v>
      </c>
      <c r="H1179" s="160">
        <v>35</v>
      </c>
      <c r="I1179" s="164" t="s">
        <v>1976</v>
      </c>
      <c r="J1179" s="149" t="s">
        <v>1983</v>
      </c>
      <c r="K1179" s="149" t="s">
        <v>2891</v>
      </c>
      <c r="L1179" s="146" t="s">
        <v>2610</v>
      </c>
      <c r="M1179" s="147">
        <v>40492</v>
      </c>
      <c r="N1179" s="150" t="s">
        <v>2615</v>
      </c>
      <c r="O1179" s="160" t="s">
        <v>360</v>
      </c>
      <c r="P1179" s="98"/>
      <c r="Q1179" s="103"/>
      <c r="R1179" s="98"/>
      <c r="S1179" s="148">
        <f t="shared" si="127"/>
      </c>
      <c r="T1179" s="148" t="str">
        <f t="shared" si="133"/>
        <v>AP</v>
      </c>
      <c r="U1179" s="148" t="str">
        <f t="shared" si="128"/>
        <v>OQPSK</v>
      </c>
      <c r="V1179" s="148">
        <f t="shared" si="129"/>
      </c>
      <c r="W1179" s="148">
        <f t="shared" si="130"/>
      </c>
      <c r="X1179" s="148">
        <f t="shared" si="131"/>
      </c>
      <c r="Y1179" s="102"/>
      <c r="Z1179" s="175">
        <f t="shared" si="132"/>
      </c>
      <c r="AB1179" s="67"/>
    </row>
    <row r="1180" spans="1:28" s="49" customFormat="1" ht="63.75">
      <c r="A1180" s="148">
        <v>1180</v>
      </c>
      <c r="B1180" s="149" t="s">
        <v>2092</v>
      </c>
      <c r="C1180" s="164" t="s">
        <v>1960</v>
      </c>
      <c r="D1180" s="160" t="s">
        <v>356</v>
      </c>
      <c r="E1180" s="160">
        <v>6</v>
      </c>
      <c r="F1180" s="160" t="s">
        <v>1992</v>
      </c>
      <c r="G1180" s="160">
        <v>102</v>
      </c>
      <c r="H1180" s="160">
        <v>13</v>
      </c>
      <c r="I1180" s="164" t="s">
        <v>1976</v>
      </c>
      <c r="J1180" s="164" t="s">
        <v>1993</v>
      </c>
      <c r="K1180" s="149" t="s">
        <v>2892</v>
      </c>
      <c r="L1180" s="146" t="s">
        <v>2610</v>
      </c>
      <c r="M1180" s="147">
        <v>40492</v>
      </c>
      <c r="N1180" s="150" t="s">
        <v>2615</v>
      </c>
      <c r="O1180" s="160" t="s">
        <v>360</v>
      </c>
      <c r="P1180" s="98"/>
      <c r="Q1180" s="103"/>
      <c r="R1180" s="98"/>
      <c r="S1180" s="148">
        <f t="shared" si="127"/>
      </c>
      <c r="T1180" s="148" t="str">
        <f t="shared" si="133"/>
        <v>AP</v>
      </c>
      <c r="U1180" s="148" t="str">
        <f t="shared" si="128"/>
        <v>OQPSK</v>
      </c>
      <c r="V1180" s="148">
        <f t="shared" si="129"/>
      </c>
      <c r="W1180" s="148">
        <f t="shared" si="130"/>
      </c>
      <c r="X1180" s="148">
        <f t="shared" si="131"/>
      </c>
      <c r="Y1180" s="102"/>
      <c r="Z1180" s="175">
        <f t="shared" si="132"/>
      </c>
      <c r="AB1180" s="67"/>
    </row>
    <row r="1181" spans="1:28" s="49" customFormat="1" ht="63.75">
      <c r="A1181" s="148">
        <v>1181</v>
      </c>
      <c r="B1181" s="149" t="s">
        <v>2092</v>
      </c>
      <c r="C1181" s="164" t="s">
        <v>1960</v>
      </c>
      <c r="D1181" s="160" t="s">
        <v>356</v>
      </c>
      <c r="E1181" s="160">
        <v>6</v>
      </c>
      <c r="F1181" s="160" t="s">
        <v>1994</v>
      </c>
      <c r="G1181" s="160">
        <v>103</v>
      </c>
      <c r="H1181" s="160">
        <v>31</v>
      </c>
      <c r="I1181" s="164" t="s">
        <v>1976</v>
      </c>
      <c r="J1181" s="164" t="s">
        <v>1995</v>
      </c>
      <c r="K1181" s="149" t="s">
        <v>2893</v>
      </c>
      <c r="L1181" s="146" t="s">
        <v>2610</v>
      </c>
      <c r="M1181" s="147">
        <v>40492</v>
      </c>
      <c r="N1181" s="150" t="s">
        <v>2615</v>
      </c>
      <c r="O1181" s="160" t="s">
        <v>360</v>
      </c>
      <c r="P1181" s="98"/>
      <c r="Q1181" s="103"/>
      <c r="R1181" s="98"/>
      <c r="S1181" s="148">
        <f t="shared" si="127"/>
      </c>
      <c r="T1181" s="148" t="str">
        <f t="shared" si="133"/>
        <v>AP</v>
      </c>
      <c r="U1181" s="148" t="str">
        <f t="shared" si="128"/>
        <v>OQPSK</v>
      </c>
      <c r="V1181" s="148">
        <f t="shared" si="129"/>
      </c>
      <c r="W1181" s="148">
        <f t="shared" si="130"/>
      </c>
      <c r="X1181" s="148">
        <f t="shared" si="131"/>
      </c>
      <c r="Y1181" s="102"/>
      <c r="Z1181" s="175">
        <f t="shared" si="132"/>
      </c>
      <c r="AB1181" s="67"/>
    </row>
    <row r="1182" spans="1:28" s="49" customFormat="1" ht="63.75">
      <c r="A1182" s="148">
        <v>1182</v>
      </c>
      <c r="B1182" s="149" t="s">
        <v>2092</v>
      </c>
      <c r="C1182" s="164" t="s">
        <v>1960</v>
      </c>
      <c r="D1182" s="160" t="s">
        <v>356</v>
      </c>
      <c r="E1182" s="160">
        <v>6</v>
      </c>
      <c r="F1182" s="160" t="s">
        <v>1996</v>
      </c>
      <c r="G1182" s="160">
        <v>105</v>
      </c>
      <c r="H1182" s="160">
        <v>51</v>
      </c>
      <c r="I1182" s="164" t="s">
        <v>1976</v>
      </c>
      <c r="J1182" s="164" t="s">
        <v>1998</v>
      </c>
      <c r="K1182" s="149" t="s">
        <v>2894</v>
      </c>
      <c r="L1182" s="146" t="s">
        <v>2610</v>
      </c>
      <c r="M1182" s="147">
        <v>40492</v>
      </c>
      <c r="N1182" s="150" t="s">
        <v>2615</v>
      </c>
      <c r="O1182" s="160" t="s">
        <v>360</v>
      </c>
      <c r="P1182" s="98"/>
      <c r="Q1182" s="103"/>
      <c r="R1182" s="98"/>
      <c r="S1182" s="148">
        <f t="shared" si="127"/>
      </c>
      <c r="T1182" s="148" t="str">
        <f t="shared" si="133"/>
        <v>AP</v>
      </c>
      <c r="U1182" s="148" t="str">
        <f t="shared" si="128"/>
        <v>OQPSK</v>
      </c>
      <c r="V1182" s="148">
        <f t="shared" si="129"/>
      </c>
      <c r="W1182" s="148">
        <f t="shared" si="130"/>
      </c>
      <c r="X1182" s="148">
        <f t="shared" si="131"/>
      </c>
      <c r="Y1182" s="102"/>
      <c r="Z1182" s="175">
        <f t="shared" si="132"/>
      </c>
      <c r="AB1182" s="67"/>
    </row>
    <row r="1183" spans="1:28" s="49" customFormat="1" ht="63.75">
      <c r="A1183" s="148">
        <v>1183</v>
      </c>
      <c r="B1183" s="149" t="s">
        <v>2092</v>
      </c>
      <c r="C1183" s="164" t="s">
        <v>1960</v>
      </c>
      <c r="D1183" s="160" t="s">
        <v>356</v>
      </c>
      <c r="E1183" s="160">
        <v>6</v>
      </c>
      <c r="F1183" s="160" t="s">
        <v>1999</v>
      </c>
      <c r="G1183" s="160">
        <v>107</v>
      </c>
      <c r="H1183" s="160">
        <v>11</v>
      </c>
      <c r="I1183" s="164" t="s">
        <v>1976</v>
      </c>
      <c r="J1183" s="164" t="s">
        <v>2000</v>
      </c>
      <c r="K1183" s="149" t="s">
        <v>2895</v>
      </c>
      <c r="L1183" s="146" t="s">
        <v>2610</v>
      </c>
      <c r="M1183" s="147">
        <v>40492</v>
      </c>
      <c r="N1183" s="150" t="s">
        <v>2615</v>
      </c>
      <c r="O1183" s="160" t="s">
        <v>360</v>
      </c>
      <c r="P1183" s="98"/>
      <c r="Q1183" s="103"/>
      <c r="R1183" s="98"/>
      <c r="S1183" s="148">
        <f t="shared" si="127"/>
      </c>
      <c r="T1183" s="148" t="str">
        <f t="shared" si="133"/>
        <v>AP</v>
      </c>
      <c r="U1183" s="148" t="str">
        <f t="shared" si="128"/>
        <v>OQPSK</v>
      </c>
      <c r="V1183" s="148">
        <f t="shared" si="129"/>
      </c>
      <c r="W1183" s="148">
        <f t="shared" si="130"/>
      </c>
      <c r="X1183" s="148">
        <f t="shared" si="131"/>
      </c>
      <c r="Y1183" s="102"/>
      <c r="Z1183" s="175">
        <f t="shared" si="132"/>
      </c>
      <c r="AB1183" s="67"/>
    </row>
    <row r="1184" spans="1:28" s="49" customFormat="1" ht="38.25">
      <c r="A1184" s="20">
        <v>1184</v>
      </c>
      <c r="B1184" s="13" t="s">
        <v>2095</v>
      </c>
      <c r="C1184" s="13" t="s">
        <v>2096</v>
      </c>
      <c r="D1184" s="17" t="s">
        <v>65</v>
      </c>
      <c r="E1184" s="17">
        <v>6</v>
      </c>
      <c r="F1184" s="17">
        <v>1.3</v>
      </c>
      <c r="G1184" s="17">
        <v>30</v>
      </c>
      <c r="H1184" s="17">
        <v>17</v>
      </c>
      <c r="I1184" s="13" t="s">
        <v>2097</v>
      </c>
      <c r="J1184" s="13"/>
      <c r="K1184" s="13" t="s">
        <v>3130</v>
      </c>
      <c r="L1184" s="40" t="s">
        <v>2610</v>
      </c>
      <c r="M1184" s="51">
        <v>40561</v>
      </c>
      <c r="N1184" s="22" t="s">
        <v>2615</v>
      </c>
      <c r="O1184" s="17" t="s">
        <v>360</v>
      </c>
      <c r="P1184" s="14" t="s">
        <v>2667</v>
      </c>
      <c r="Q1184" s="48"/>
      <c r="R1184" s="47"/>
      <c r="S1184" s="20">
        <f t="shared" si="127"/>
      </c>
      <c r="T1184" s="20" t="str">
        <f t="shared" si="133"/>
        <v>AP</v>
      </c>
      <c r="U1184" s="20" t="str">
        <f t="shared" si="128"/>
        <v>OQPSK</v>
      </c>
      <c r="V1184" s="20">
        <f t="shared" si="129"/>
      </c>
      <c r="W1184" s="20">
        <f t="shared" si="130"/>
      </c>
      <c r="X1184" s="20">
        <f t="shared" si="131"/>
      </c>
      <c r="Y1184" s="52"/>
      <c r="Z1184" s="174">
        <f t="shared" si="132"/>
      </c>
      <c r="AA1184" s="44"/>
      <c r="AB1184" s="20"/>
    </row>
    <row r="1185" spans="1:26" ht="102">
      <c r="A1185" s="20">
        <v>1185</v>
      </c>
      <c r="B1185" s="13" t="s">
        <v>2095</v>
      </c>
      <c r="C1185" s="13" t="s">
        <v>2096</v>
      </c>
      <c r="D1185" s="17" t="s">
        <v>65</v>
      </c>
      <c r="E1185" s="17">
        <v>6</v>
      </c>
      <c r="F1185" s="17" t="s">
        <v>2098</v>
      </c>
      <c r="G1185" s="17">
        <v>87</v>
      </c>
      <c r="H1185" s="17">
        <v>7</v>
      </c>
      <c r="I1185" s="13" t="s">
        <v>2099</v>
      </c>
      <c r="J1185" s="13" t="s">
        <v>2100</v>
      </c>
      <c r="K1185" s="14" t="s">
        <v>3128</v>
      </c>
      <c r="L1185" s="40" t="s">
        <v>2610</v>
      </c>
      <c r="M1185" s="51">
        <v>40561</v>
      </c>
      <c r="N1185" s="24" t="s">
        <v>2615</v>
      </c>
      <c r="O1185" s="17" t="s">
        <v>360</v>
      </c>
      <c r="P1185" s="14" t="s">
        <v>2667</v>
      </c>
      <c r="Q1185" s="48"/>
      <c r="R1185" s="47"/>
      <c r="S1185" s="20">
        <f t="shared" si="127"/>
      </c>
      <c r="T1185" s="20" t="str">
        <f t="shared" si="133"/>
        <v>AP</v>
      </c>
      <c r="U1185" s="20" t="str">
        <f t="shared" si="128"/>
        <v>OQPSK</v>
      </c>
      <c r="V1185" s="20">
        <f t="shared" si="129"/>
      </c>
      <c r="W1185" s="20">
        <f t="shared" si="130"/>
      </c>
      <c r="X1185" s="20">
        <f t="shared" si="131"/>
      </c>
      <c r="Y1185" s="52"/>
      <c r="Z1185" s="174">
        <f t="shared" si="132"/>
      </c>
    </row>
    <row r="1186" spans="1:26" ht="63.75">
      <c r="A1186" s="20">
        <v>1186</v>
      </c>
      <c r="B1186" s="13" t="s">
        <v>2095</v>
      </c>
      <c r="C1186" s="13" t="s">
        <v>2096</v>
      </c>
      <c r="D1186" s="17" t="s">
        <v>65</v>
      </c>
      <c r="E1186" s="17">
        <v>6</v>
      </c>
      <c r="F1186" s="17" t="s">
        <v>2101</v>
      </c>
      <c r="G1186" s="17">
        <v>94</v>
      </c>
      <c r="H1186" s="17">
        <v>15</v>
      </c>
      <c r="I1186" s="13" t="s">
        <v>2102</v>
      </c>
      <c r="J1186" s="13" t="s">
        <v>2103</v>
      </c>
      <c r="K1186" s="13" t="s">
        <v>3129</v>
      </c>
      <c r="L1186" s="40" t="s">
        <v>2647</v>
      </c>
      <c r="M1186" s="52">
        <v>40561</v>
      </c>
      <c r="N1186" s="24" t="s">
        <v>2615</v>
      </c>
      <c r="O1186" s="17" t="s">
        <v>360</v>
      </c>
      <c r="P1186" s="14" t="s">
        <v>2667</v>
      </c>
      <c r="Q1186" s="48"/>
      <c r="R1186" s="47"/>
      <c r="S1186" s="20">
        <f t="shared" si="127"/>
      </c>
      <c r="T1186" s="20" t="str">
        <f t="shared" si="133"/>
        <v>R</v>
      </c>
      <c r="U1186" s="20" t="str">
        <f t="shared" si="128"/>
        <v>OQPSK</v>
      </c>
      <c r="V1186" s="20">
        <f t="shared" si="129"/>
      </c>
      <c r="W1186" s="20">
        <f t="shared" si="130"/>
      </c>
      <c r="X1186" s="20">
        <f t="shared" si="131"/>
      </c>
      <c r="Y1186" s="52"/>
      <c r="Z1186" s="174">
        <f t="shared" si="132"/>
      </c>
    </row>
    <row r="1187" spans="1:26" ht="25.5">
      <c r="A1187" s="148">
        <v>1187</v>
      </c>
      <c r="B1187" s="149" t="s">
        <v>2095</v>
      </c>
      <c r="C1187" s="149" t="s">
        <v>2096</v>
      </c>
      <c r="D1187" s="148" t="s">
        <v>66</v>
      </c>
      <c r="E1187" s="148">
        <v>6</v>
      </c>
      <c r="F1187" s="148" t="s">
        <v>2104</v>
      </c>
      <c r="G1187" s="148">
        <v>100</v>
      </c>
      <c r="H1187" s="148">
        <v>28</v>
      </c>
      <c r="I1187" s="149" t="s">
        <v>2875</v>
      </c>
      <c r="J1187" s="149" t="s">
        <v>2105</v>
      </c>
      <c r="K1187" s="99" t="s">
        <v>2684</v>
      </c>
      <c r="L1187" s="146" t="s">
        <v>2649</v>
      </c>
      <c r="M1187" s="147">
        <v>40499</v>
      </c>
      <c r="N1187" s="150"/>
      <c r="O1187" s="148" t="s">
        <v>360</v>
      </c>
      <c r="P1187" s="151"/>
      <c r="Q1187" s="152"/>
      <c r="R1187" s="151"/>
      <c r="S1187" s="148" t="str">
        <f t="shared" si="127"/>
        <v>A</v>
      </c>
      <c r="T1187" s="148">
        <f t="shared" si="133"/>
      </c>
      <c r="U1187" s="148">
        <f t="shared" si="128"/>
      </c>
      <c r="V1187" s="148">
        <f t="shared" si="129"/>
      </c>
      <c r="W1187" s="148">
        <f t="shared" si="130"/>
      </c>
      <c r="X1187" s="148">
        <f t="shared" si="131"/>
      </c>
      <c r="Y1187" s="152"/>
      <c r="Z1187" s="175">
        <f t="shared" si="132"/>
      </c>
    </row>
    <row r="1188" spans="1:26" ht="25.5">
      <c r="A1188" s="148">
        <v>1188</v>
      </c>
      <c r="B1188" s="149" t="s">
        <v>2095</v>
      </c>
      <c r="C1188" s="149" t="s">
        <v>2096</v>
      </c>
      <c r="D1188" s="148" t="s">
        <v>66</v>
      </c>
      <c r="E1188" s="148">
        <v>6</v>
      </c>
      <c r="F1188" s="148" t="s">
        <v>2106</v>
      </c>
      <c r="G1188" s="148">
        <v>102</v>
      </c>
      <c r="H1188" s="148">
        <v>7</v>
      </c>
      <c r="I1188" s="149" t="s">
        <v>2107</v>
      </c>
      <c r="J1188" s="149" t="s">
        <v>2105</v>
      </c>
      <c r="K1188" s="99" t="s">
        <v>2684</v>
      </c>
      <c r="L1188" s="146" t="s">
        <v>2649</v>
      </c>
      <c r="M1188" s="147">
        <v>40499</v>
      </c>
      <c r="N1188" s="150"/>
      <c r="O1188" s="148" t="s">
        <v>360</v>
      </c>
      <c r="P1188" s="151"/>
      <c r="Q1188" s="152"/>
      <c r="R1188" s="151"/>
      <c r="S1188" s="148" t="str">
        <f t="shared" si="127"/>
        <v>A</v>
      </c>
      <c r="T1188" s="148">
        <f t="shared" si="133"/>
      </c>
      <c r="U1188" s="148">
        <f t="shared" si="128"/>
      </c>
      <c r="V1188" s="148">
        <f t="shared" si="129"/>
      </c>
      <c r="W1188" s="148">
        <f t="shared" si="130"/>
      </c>
      <c r="X1188" s="148">
        <f t="shared" si="131"/>
      </c>
      <c r="Y1188" s="152"/>
      <c r="Z1188" s="175">
        <f t="shared" si="132"/>
      </c>
    </row>
    <row r="1189" spans="1:27" ht="38.25">
      <c r="A1189" s="148" t="s">
        <v>2909</v>
      </c>
      <c r="B1189" s="149" t="s">
        <v>1577</v>
      </c>
      <c r="C1189" s="149" t="s">
        <v>1578</v>
      </c>
      <c r="D1189" s="148" t="s">
        <v>65</v>
      </c>
      <c r="E1189" s="148" t="s">
        <v>328</v>
      </c>
      <c r="F1189" s="148" t="s">
        <v>1782</v>
      </c>
      <c r="G1189" s="148">
        <v>140</v>
      </c>
      <c r="H1189" s="148">
        <v>10</v>
      </c>
      <c r="I1189" s="149" t="s">
        <v>1783</v>
      </c>
      <c r="J1189" s="149" t="s">
        <v>1784</v>
      </c>
      <c r="K1189" s="112" t="s">
        <v>2819</v>
      </c>
      <c r="L1189" s="146" t="s">
        <v>2610</v>
      </c>
      <c r="M1189" s="147">
        <v>40493</v>
      </c>
      <c r="N1189" s="150" t="s">
        <v>2619</v>
      </c>
      <c r="O1189" s="148" t="s">
        <v>646</v>
      </c>
      <c r="P1189" s="151" t="s">
        <v>2749</v>
      </c>
      <c r="Q1189" s="152"/>
      <c r="R1189" s="151"/>
      <c r="S1189" s="148">
        <f t="shared" si="127"/>
      </c>
      <c r="T1189" s="148" t="str">
        <f t="shared" si="133"/>
        <v>AP</v>
      </c>
      <c r="U1189" s="148" t="str">
        <f t="shared" si="128"/>
        <v>MPM</v>
      </c>
      <c r="V1189" s="148">
        <f t="shared" si="129"/>
      </c>
      <c r="W1189" s="148">
        <f t="shared" si="130"/>
      </c>
      <c r="X1189" s="148">
        <f t="shared" si="131"/>
      </c>
      <c r="Y1189" s="147">
        <v>40493</v>
      </c>
      <c r="Z1189" s="175">
        <f t="shared" si="132"/>
      </c>
      <c r="AA1189" s="44" t="s">
        <v>2816</v>
      </c>
    </row>
  </sheetData>
  <sheetProtection selectLockedCells="1" selectUnlockedCells="1"/>
  <autoFilter ref="A1:AB1189"/>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N73"/>
  <sheetViews>
    <sheetView zoomScalePageLayoutView="0" workbookViewId="0" topLeftCell="A1">
      <selection activeCell="E4" sqref="E4"/>
    </sheetView>
  </sheetViews>
  <sheetFormatPr defaultColWidth="9.140625" defaultRowHeight="13.5" customHeight="1"/>
  <cols>
    <col min="1" max="1" width="30.7109375" style="0" customWidth="1"/>
    <col min="4" max="4" width="30.7109375" style="0" customWidth="1"/>
    <col min="7" max="7" width="18.7109375" style="0" customWidth="1"/>
    <col min="9" max="9" width="12.7109375" style="0" customWidth="1"/>
    <col min="10" max="10" width="9.140625" style="172" customWidth="1"/>
    <col min="12" max="12" width="24.57421875" style="0" bestFit="1" customWidth="1"/>
    <col min="13" max="13" width="12.140625" style="0" bestFit="1" customWidth="1"/>
  </cols>
  <sheetData>
    <row r="2" spans="1:13" ht="13.5" customHeight="1">
      <c r="A2" s="31" t="s">
        <v>2567</v>
      </c>
      <c r="B2" s="57">
        <f>SUM(B3:B11)</f>
        <v>713</v>
      </c>
      <c r="D2" s="31" t="s">
        <v>2581</v>
      </c>
      <c r="E2" s="57">
        <f>SUM(E3:E11)</f>
        <v>1188</v>
      </c>
      <c r="F2" s="37" t="str">
        <f>IF(E2=COUNTA(Comments!A2:Comments!A1250),"Computed Tally is Correct","Computed Tally is Incorrect")</f>
        <v>Computed Tally is Correct</v>
      </c>
      <c r="L2" s="31" t="s">
        <v>2565</v>
      </c>
      <c r="M2" s="18" t="s">
        <v>2566</v>
      </c>
    </row>
    <row r="3" spans="1:13" ht="13.5" customHeight="1">
      <c r="A3" s="32" t="s">
        <v>2568</v>
      </c>
      <c r="B3" s="33">
        <f>COUNTIF(Comments!T$2:T$1189,"rdy2vote")+COUNTIF(Comments!T$2:T$1189,"rdy2vote2")</f>
        <v>0</v>
      </c>
      <c r="D3" s="32" t="s">
        <v>2568</v>
      </c>
      <c r="E3" s="33">
        <f aca="true" t="shared" si="0" ref="E3:E11">B3+B16</f>
        <v>1</v>
      </c>
      <c r="L3" s="16" t="s">
        <v>107</v>
      </c>
      <c r="M3" s="27">
        <f>IF((COUNTIF(Comments!B$2:B$1194,L3))=0,"",COUNTIF(Comments!B$2:B$1194,L3))</f>
        <v>1</v>
      </c>
    </row>
    <row r="4" spans="1:13" ht="13.5" customHeight="1">
      <c r="A4" s="32" t="s">
        <v>2569</v>
      </c>
      <c r="B4" s="33">
        <f>COUNTIF(Comments!T$2:T$1189,"wp")</f>
        <v>135</v>
      </c>
      <c r="D4" s="32" t="s">
        <v>2569</v>
      </c>
      <c r="E4" s="33">
        <f t="shared" si="0"/>
        <v>142</v>
      </c>
      <c r="L4" t="s">
        <v>112</v>
      </c>
      <c r="M4" s="27">
        <f>IF((COUNTIF(Comments!B$2:B$1194,L4))=0,"",COUNTIF(Comments!B$2:B$1194,L4))</f>
        <v>35</v>
      </c>
    </row>
    <row r="5" spans="1:13" ht="13.5" customHeight="1">
      <c r="A5" s="32" t="s">
        <v>2570</v>
      </c>
      <c r="B5" s="33">
        <f>COUNTIF(Comments!T$2:T$1189,"0")</f>
        <v>0</v>
      </c>
      <c r="D5" s="32" t="s">
        <v>2570</v>
      </c>
      <c r="E5" s="33">
        <f t="shared" si="0"/>
        <v>92</v>
      </c>
      <c r="L5" t="s">
        <v>197</v>
      </c>
      <c r="M5" s="27">
        <f>IF((COUNTIF(Comments!B$2:B$1194,L5))=0,"",COUNTIF(Comments!B$2:B$1194,L5))</f>
        <v>56</v>
      </c>
    </row>
    <row r="6" spans="1:13" ht="13.5" customHeight="1">
      <c r="A6" s="18" t="s">
        <v>2571</v>
      </c>
      <c r="B6" s="27">
        <f>COUNTIF(Comments!T$2:T$1189,"A")</f>
        <v>85</v>
      </c>
      <c r="D6" s="18" t="s">
        <v>2571</v>
      </c>
      <c r="E6" s="27">
        <f t="shared" si="0"/>
        <v>224</v>
      </c>
      <c r="L6" t="s">
        <v>2108</v>
      </c>
      <c r="M6" s="27">
        <f>IF((COUNTIF(Comments!B$2:B$1194,L6))=0,"",COUNTIF(Comments!B$2:B$1194,L6))</f>
        <v>3</v>
      </c>
    </row>
    <row r="7" spans="1:13" ht="13.5" customHeight="1">
      <c r="A7" s="18" t="s">
        <v>2572</v>
      </c>
      <c r="B7" s="27">
        <f>COUNTIF(Comments!T$2:T$1189,"R")</f>
        <v>35</v>
      </c>
      <c r="D7" s="18" t="s">
        <v>2572</v>
      </c>
      <c r="E7" s="27">
        <f t="shared" si="0"/>
        <v>56</v>
      </c>
      <c r="L7" t="s">
        <v>2444</v>
      </c>
      <c r="M7" s="27">
        <f>IF((COUNTIF(Comments!B$2:B$1194,L7))=0,"",COUNTIF(Comments!B$2:B$1194,L7))</f>
        <v>11</v>
      </c>
    </row>
    <row r="8" spans="1:13" ht="13.5" customHeight="1">
      <c r="A8" s="18" t="s">
        <v>2573</v>
      </c>
      <c r="B8" s="27">
        <f>COUNTIF(Comments!T$2:T$1189,"AP")</f>
        <v>445</v>
      </c>
      <c r="D8" s="18" t="s">
        <v>2573</v>
      </c>
      <c r="E8" s="27">
        <f t="shared" si="0"/>
        <v>660</v>
      </c>
      <c r="L8" t="s">
        <v>2443</v>
      </c>
      <c r="M8" s="27">
        <f>IF((COUNTIF(Comments!B$2:B$1194,L8))=0,"",COUNTIF(Comments!B$2:B$1194,L8))</f>
        <v>10</v>
      </c>
    </row>
    <row r="9" spans="1:13" ht="13.5" customHeight="1">
      <c r="A9" s="18" t="s">
        <v>2574</v>
      </c>
      <c r="B9" s="27">
        <f>COUNTIF(Comments!T$2:T$1189,"Z")</f>
        <v>13</v>
      </c>
      <c r="D9" s="18" t="s">
        <v>2574</v>
      </c>
      <c r="E9" s="27">
        <f t="shared" si="0"/>
        <v>13</v>
      </c>
      <c r="L9" t="s">
        <v>85</v>
      </c>
      <c r="M9" s="27">
        <f>IF((COUNTIF(Comments!B$2:B$1194,L9))=0,"",COUNTIF(Comments!B$2:B$1194,L9))</f>
        <v>7</v>
      </c>
    </row>
    <row r="10" spans="1:13" ht="13.5" customHeight="1">
      <c r="A10" t="s">
        <v>2575</v>
      </c>
      <c r="B10" s="27">
        <f>COUNTIF(Comments!T$2:T$1189,"Out Of Scope")</f>
        <v>0</v>
      </c>
      <c r="D10" t="s">
        <v>2575</v>
      </c>
      <c r="E10" s="27">
        <f t="shared" si="0"/>
        <v>0</v>
      </c>
      <c r="L10" t="s">
        <v>406</v>
      </c>
      <c r="M10" s="27">
        <f>IF((COUNTIF(Comments!B$2:B$1194,L10))=0,"",COUNTIF(Comments!B$2:B$1194,L10))</f>
        <v>13</v>
      </c>
    </row>
    <row r="11" spans="1:13" ht="13.5" customHeight="1">
      <c r="A11" t="s">
        <v>2576</v>
      </c>
      <c r="B11" s="27">
        <f>COUNTIF(Comments!T$2:T$1189,"Unresolveable")</f>
        <v>0</v>
      </c>
      <c r="D11" t="s">
        <v>2576</v>
      </c>
      <c r="E11" s="27">
        <f t="shared" si="0"/>
        <v>0</v>
      </c>
      <c r="L11" t="s">
        <v>437</v>
      </c>
      <c r="M11" s="27">
        <f>IF((COUNTIF(Comments!B$2:B$1194,L11))=0,"",COUNTIF(Comments!B$2:B$1194,L11))</f>
        <v>15</v>
      </c>
    </row>
    <row r="12" spans="1:13" ht="13.5" customHeight="1">
      <c r="A12" t="s">
        <v>2577</v>
      </c>
      <c r="B12" s="34">
        <f>SUM(B6:B11)</f>
        <v>578</v>
      </c>
      <c r="D12" t="s">
        <v>2582</v>
      </c>
      <c r="E12" s="34">
        <f>SUM(E6:E11)</f>
        <v>953</v>
      </c>
      <c r="L12" t="s">
        <v>480</v>
      </c>
      <c r="M12" s="27">
        <f>IF((COUNTIF(Comments!B$2:B$1194,L12))=0,"",COUNTIF(Comments!B$2:B$1194,L12))</f>
        <v>1</v>
      </c>
    </row>
    <row r="13" spans="1:13" ht="13.5" customHeight="1">
      <c r="A13" t="s">
        <v>2578</v>
      </c>
      <c r="B13" s="35">
        <f>B12/B2</f>
        <v>0.8106591865357644</v>
      </c>
      <c r="D13" t="s">
        <v>2583</v>
      </c>
      <c r="E13" s="35">
        <f>E12/E2</f>
        <v>0.8021885521885522</v>
      </c>
      <c r="L13" t="s">
        <v>484</v>
      </c>
      <c r="M13" s="27">
        <f>IF((COUNTIF(Comments!B$2:B$1194,L13))=0,"",COUNTIF(Comments!B$2:B$1194,L13))</f>
        <v>1</v>
      </c>
    </row>
    <row r="14" spans="2:13" ht="13.5" customHeight="1">
      <c r="B14" s="27"/>
      <c r="L14" t="s">
        <v>488</v>
      </c>
      <c r="M14" s="27">
        <f>IF((COUNTIF(Comments!B$2:B$1194,L14))=0,"",COUNTIF(Comments!B$2:B$1194,L14))</f>
        <v>10</v>
      </c>
    </row>
    <row r="15" spans="1:13" ht="13.5" customHeight="1">
      <c r="A15" s="31" t="s">
        <v>87</v>
      </c>
      <c r="B15" s="57">
        <f>SUM(B16:B24)</f>
        <v>475</v>
      </c>
      <c r="D15" s="31"/>
      <c r="E15" s="56"/>
      <c r="F15" s="55"/>
      <c r="G15" s="55"/>
      <c r="L15" t="s">
        <v>2118</v>
      </c>
      <c r="M15" s="27">
        <f>IF((COUNTIF(Comments!B$2:B$1194,L15))=0,"",COUNTIF(Comments!B$2:B$1194,L15))</f>
        <v>147</v>
      </c>
    </row>
    <row r="16" spans="1:13" ht="13.5" customHeight="1">
      <c r="A16" s="32" t="s">
        <v>2568</v>
      </c>
      <c r="B16" s="33">
        <f>COUNTIF(Comments!S$2:S$1189,"rdy2vote")+COUNTIF(Comments!S$2:S$1189,"rdy2vote2")</f>
        <v>1</v>
      </c>
      <c r="D16" s="31" t="s">
        <v>2676</v>
      </c>
      <c r="E16" s="56" t="s">
        <v>2675</v>
      </c>
      <c r="F16" s="55" t="s">
        <v>2672</v>
      </c>
      <c r="G16" s="56" t="s">
        <v>2568</v>
      </c>
      <c r="H16" s="171" t="s">
        <v>3070</v>
      </c>
      <c r="I16" s="38" t="s">
        <v>3106</v>
      </c>
      <c r="J16" s="173"/>
      <c r="L16" t="s">
        <v>528</v>
      </c>
      <c r="M16" s="27">
        <f>IF((COUNTIF(Comments!B$2:B$1194,L16))=0,"",COUNTIF(Comments!B$2:B$1194,L16))</f>
        <v>31</v>
      </c>
    </row>
    <row r="17" spans="1:13" ht="13.5" customHeight="1">
      <c r="A17" s="32" t="s">
        <v>2569</v>
      </c>
      <c r="B17" s="33">
        <f>COUNTIF(Comments!S$2:S$1189,"wp")</f>
        <v>7</v>
      </c>
      <c r="D17" s="12" t="s">
        <v>2584</v>
      </c>
      <c r="E17" s="36">
        <f>COUNTIF(Comments!N$2:N$1189,$D17)</f>
        <v>2</v>
      </c>
      <c r="F17" s="36">
        <f>COUNTIF(Comments!U$2:U$1189,$D17)</f>
        <v>0</v>
      </c>
      <c r="G17" s="36">
        <f>COUNTIF(Comments!X$2:X$1189,$D17)</f>
        <v>0</v>
      </c>
      <c r="H17">
        <f>COUNTIF(Comments!W$2:W$1189,$D17)</f>
        <v>2</v>
      </c>
      <c r="I17" s="36">
        <f>COUNTIF(Comments!V$2:V$1189,$D17)</f>
        <v>0</v>
      </c>
      <c r="J17" s="172" t="str">
        <f>IF(SUM(F17:I17)=E17,"OK",SUM(F17:I17)-E17)</f>
        <v>OK</v>
      </c>
      <c r="L17" t="s">
        <v>595</v>
      </c>
      <c r="M17" s="27">
        <f>IF((COUNTIF(Comments!B$2:B$1194,L17))=0,"",COUNTIF(Comments!B$2:B$1194,L17))</f>
        <v>5</v>
      </c>
    </row>
    <row r="18" spans="1:13" ht="13.5" customHeight="1">
      <c r="A18" s="32" t="s">
        <v>2570</v>
      </c>
      <c r="B18" s="33">
        <f>COUNTIF(Comments!S$2:S$1189,"0")</f>
        <v>92</v>
      </c>
      <c r="D18" s="12" t="s">
        <v>82</v>
      </c>
      <c r="E18" s="36">
        <f>COUNTIF(Comments!N$2:N$1189,$D18)</f>
        <v>14</v>
      </c>
      <c r="F18" s="36">
        <f>COUNTIF(Comments!U$2:U$1189,$D18)</f>
        <v>14</v>
      </c>
      <c r="G18" s="36">
        <f>COUNTIF(Comments!X$2:X$1189,$D18)</f>
        <v>0</v>
      </c>
      <c r="H18">
        <f>COUNTIF(Comments!W$2:W$1189,$D18)</f>
        <v>0</v>
      </c>
      <c r="I18" s="36">
        <f>COUNTIF(Comments!V$2:V$1189,$D18)</f>
        <v>0</v>
      </c>
      <c r="J18" s="172" t="str">
        <f aca="true" t="shared" si="1" ref="J18:J35">IF(SUM(F18:I18)=E18,"OK",SUM(F18:I18)-E18)</f>
        <v>OK</v>
      </c>
      <c r="L18" t="s">
        <v>26</v>
      </c>
      <c r="M18" s="27">
        <f>IF((COUNTIF(Comments!B$2:B$1194,L18))=0,"",COUNTIF(Comments!B$2:B$1194,L18))</f>
        <v>23</v>
      </c>
    </row>
    <row r="19" spans="1:13" ht="13.5" customHeight="1">
      <c r="A19" s="18" t="s">
        <v>2571</v>
      </c>
      <c r="B19" s="27">
        <f>COUNTIF(Comments!S$2:S$1189,"A")</f>
        <v>139</v>
      </c>
      <c r="D19" s="19" t="s">
        <v>2585</v>
      </c>
      <c r="E19" s="36">
        <f>COUNTIF(Comments!N$2:N$1189,$D19)</f>
        <v>32</v>
      </c>
      <c r="F19" s="36">
        <f>COUNTIF(Comments!U$2:U$1189,$D19)</f>
        <v>21</v>
      </c>
      <c r="G19" s="36">
        <f>COUNTIF(Comments!X$2:X$1189,$D19)</f>
        <v>0</v>
      </c>
      <c r="H19">
        <f>COUNTIF(Comments!W$2:W$1189,$D19)</f>
        <v>11</v>
      </c>
      <c r="I19" s="36">
        <f>COUNTIF(Comments!V$2:V$1189,$D19)</f>
        <v>0</v>
      </c>
      <c r="J19" s="172" t="str">
        <f t="shared" si="1"/>
        <v>OK</v>
      </c>
      <c r="L19" t="s">
        <v>607</v>
      </c>
      <c r="M19" s="27">
        <f>IF((COUNTIF(Comments!B$2:B$1194,L19))=0,"",COUNTIF(Comments!B$2:B$1194,L19))</f>
        <v>14</v>
      </c>
    </row>
    <row r="20" spans="1:13" ht="13.5" customHeight="1">
      <c r="A20" s="18" t="s">
        <v>2572</v>
      </c>
      <c r="B20" s="27">
        <f>COUNTIF(Comments!S$2:S$1189,"R")</f>
        <v>21</v>
      </c>
      <c r="D20" s="19" t="s">
        <v>2586</v>
      </c>
      <c r="E20" s="36">
        <f>COUNTIF(Comments!N$2:N$1189,$D20)</f>
        <v>10</v>
      </c>
      <c r="F20" s="36">
        <f>COUNTIF(Comments!U$2:U$1189,$D20)</f>
        <v>6</v>
      </c>
      <c r="G20" s="36">
        <f>COUNTIF(Comments!X$2:X$1189,$D20)</f>
        <v>0</v>
      </c>
      <c r="H20">
        <f>COUNTIF(Comments!W$2:W$1189,$D20)</f>
        <v>4</v>
      </c>
      <c r="I20" s="182">
        <f>COUNTIF(Comments!V$2:V$1189,$D20)</f>
        <v>0</v>
      </c>
      <c r="J20" s="172" t="str">
        <f t="shared" si="1"/>
        <v>OK</v>
      </c>
      <c r="L20" t="s">
        <v>652</v>
      </c>
      <c r="M20" s="27">
        <f>IF((COUNTIF(Comments!B$2:B$1194,L20))=0,"",COUNTIF(Comments!B$2:B$1194,L20))</f>
        <v>84</v>
      </c>
    </row>
    <row r="21" spans="1:13" ht="13.5" customHeight="1">
      <c r="A21" s="18" t="s">
        <v>2573</v>
      </c>
      <c r="B21" s="27">
        <f>COUNTIF(Comments!S$2:S$1189,"AP")</f>
        <v>215</v>
      </c>
      <c r="D21" s="12" t="s">
        <v>3072</v>
      </c>
      <c r="E21" s="36">
        <f>COUNTIF(Comments!N$2:N$1189,$D21)</f>
        <v>6</v>
      </c>
      <c r="F21" s="36">
        <f>COUNTIF(Comments!U$2:U$1189,$D21)</f>
        <v>0</v>
      </c>
      <c r="G21" s="36">
        <f>COUNTIF(Comments!X$2:X$1189,$D21)</f>
        <v>0</v>
      </c>
      <c r="H21">
        <f>COUNTIF(Comments!W$2:W$1189,$D21)</f>
        <v>6</v>
      </c>
      <c r="I21" s="36">
        <f>COUNTIF(Comments!V$2:V$1189,$D21)</f>
        <v>0</v>
      </c>
      <c r="J21" s="172" t="str">
        <f t="shared" si="1"/>
        <v>OK</v>
      </c>
      <c r="L21" t="s">
        <v>820</v>
      </c>
      <c r="M21" s="27">
        <f>IF((COUNTIF(Comments!B$2:B$1194,L21))=0,"",COUNTIF(Comments!B$2:B$1194,L21))</f>
        <v>11</v>
      </c>
    </row>
    <row r="22" spans="1:13" ht="13.5" customHeight="1">
      <c r="A22" s="18" t="s">
        <v>2574</v>
      </c>
      <c r="B22" s="27">
        <f>COUNTIF(Comments!S$2:S$1189,"Z")</f>
        <v>0</v>
      </c>
      <c r="D22" s="12" t="s">
        <v>2635</v>
      </c>
      <c r="E22" s="36">
        <f>COUNTIF(Comments!N$2:N$1189,$D22)</f>
        <v>2</v>
      </c>
      <c r="F22" s="36">
        <f>COUNTIF(Comments!U$2:U$1189,$D22)</f>
        <v>2</v>
      </c>
      <c r="G22" s="36">
        <f>COUNTIF(Comments!X$2:X$1189,$D22)</f>
        <v>0</v>
      </c>
      <c r="H22">
        <f>COUNTIF(Comments!W$2:W$1189,$D22)</f>
        <v>0</v>
      </c>
      <c r="I22" s="36">
        <f>COUNTIF(Comments!V$2:V$1189,$D22)</f>
        <v>0</v>
      </c>
      <c r="J22" s="172" t="str">
        <f t="shared" si="1"/>
        <v>OK</v>
      </c>
      <c r="L22" t="s">
        <v>2445</v>
      </c>
      <c r="M22" s="27">
        <f>IF((COUNTIF(Comments!B$2:B$1194,L22))=0,"",COUNTIF(Comments!B$2:B$1194,L22))</f>
        <v>17</v>
      </c>
    </row>
    <row r="23" spans="1:13" ht="13.5" customHeight="1">
      <c r="A23" t="s">
        <v>2575</v>
      </c>
      <c r="B23" s="27">
        <f>COUNTIF(Comments!S$2:S$1189,"Out Of Scope")</f>
        <v>0</v>
      </c>
      <c r="D23" s="12" t="s">
        <v>2636</v>
      </c>
      <c r="E23" s="36">
        <f>COUNTIF(Comments!N$2:N$1189,$D23)</f>
        <v>78</v>
      </c>
      <c r="F23" s="36">
        <f>COUNTIF(Comments!U$2:U$1189,$D23)</f>
        <v>76</v>
      </c>
      <c r="G23" s="36">
        <f>COUNTIF(Comments!X$2:X$1189,$D23)</f>
        <v>0</v>
      </c>
      <c r="H23">
        <f>COUNTIF(Comments!W$2:W$1189,$D23)</f>
        <v>2</v>
      </c>
      <c r="I23" s="36">
        <f>COUNTIF(Comments!V$2:V$1189,$D23)</f>
        <v>0</v>
      </c>
      <c r="J23" s="172" t="str">
        <f t="shared" si="1"/>
        <v>OK</v>
      </c>
      <c r="L23" t="s">
        <v>2446</v>
      </c>
      <c r="M23" s="27">
        <f>IF((COUNTIF(Comments!B$2:B$1194,L23))=0,"",COUNTIF(Comments!B$2:B$1194,L23))</f>
        <v>8</v>
      </c>
    </row>
    <row r="24" spans="1:13" ht="13.5" customHeight="1">
      <c r="A24" t="s">
        <v>2576</v>
      </c>
      <c r="B24" s="27">
        <f>COUNTIF(Comments!S$2:S$1189,"Unresolveable")</f>
        <v>0</v>
      </c>
      <c r="D24" s="12" t="s">
        <v>87</v>
      </c>
      <c r="E24" s="36">
        <f>COUNTIF(Comments!N$2:N$1189,$D24)</f>
        <v>3</v>
      </c>
      <c r="F24" s="36">
        <f>COUNTIF(Comments!U$2:U$1189,$D24)</f>
        <v>3</v>
      </c>
      <c r="G24" s="36">
        <f>COUNTIF(Comments!X$2:X$1189,$D24)</f>
        <v>0</v>
      </c>
      <c r="H24">
        <f>COUNTIF(Comments!W$2:W$1189,$D24)</f>
        <v>0</v>
      </c>
      <c r="I24" s="36">
        <f>COUNTIF(Comments!V$2:V$1189,$D24)</f>
        <v>0</v>
      </c>
      <c r="J24" s="172" t="str">
        <f t="shared" si="1"/>
        <v>OK</v>
      </c>
      <c r="L24" t="s">
        <v>887</v>
      </c>
      <c r="M24" s="27">
        <f>IF((COUNTIF(Comments!B$2:B$1194,L24))=0,"",COUNTIF(Comments!B$2:B$1194,L24))</f>
        <v>48</v>
      </c>
    </row>
    <row r="25" spans="1:13" ht="13.5" customHeight="1">
      <c r="A25" t="s">
        <v>2579</v>
      </c>
      <c r="B25" s="34">
        <f>SUM(B19:B24)</f>
        <v>375</v>
      </c>
      <c r="D25" s="12" t="s">
        <v>2637</v>
      </c>
      <c r="E25" s="36">
        <f>COUNTIF(Comments!N$2:N$1189,$D25)</f>
        <v>7</v>
      </c>
      <c r="F25" s="36">
        <f>COUNTIF(Comments!U$2:U$1189,$D25)</f>
        <v>0</v>
      </c>
      <c r="G25" s="36">
        <f>COUNTIF(Comments!X$2:X$1189,$D25)</f>
        <v>0</v>
      </c>
      <c r="H25">
        <f>COUNTIF(Comments!W$2:W$1189,$D25)</f>
        <v>7</v>
      </c>
      <c r="I25" s="182">
        <f>COUNTIF(Comments!V$2:V$1189,$D25)</f>
        <v>0</v>
      </c>
      <c r="J25" s="172" t="str">
        <f t="shared" si="1"/>
        <v>OK</v>
      </c>
      <c r="L25" t="s">
        <v>1184</v>
      </c>
      <c r="M25" s="27">
        <f>IF((COUNTIF(Comments!B$2:B$1194,L25))=0,"",COUNTIF(Comments!B$2:B$1194,L25))</f>
        <v>15</v>
      </c>
    </row>
    <row r="26" spans="1:13" ht="13.5" customHeight="1">
      <c r="A26" t="s">
        <v>2580</v>
      </c>
      <c r="B26" s="35">
        <f>B25/B15</f>
        <v>0.7894736842105263</v>
      </c>
      <c r="D26" s="19" t="s">
        <v>2587</v>
      </c>
      <c r="E26" s="36">
        <f>COUNTIF(Comments!N$2:N$1189,$D26)</f>
        <v>7</v>
      </c>
      <c r="F26" s="36">
        <f>COUNTIF(Comments!U$2:U$1189,$D26)</f>
        <v>7</v>
      </c>
      <c r="G26" s="36">
        <f>COUNTIF(Comments!X$2:X$1189,$D26)</f>
        <v>0</v>
      </c>
      <c r="H26">
        <f>COUNTIF(Comments!W$2:W$1189,$D26)</f>
        <v>0</v>
      </c>
      <c r="I26" s="36">
        <f>COUNTIF(Comments!V$2:V$1189,$D26)</f>
        <v>0</v>
      </c>
      <c r="J26" s="172" t="str">
        <f t="shared" si="1"/>
        <v>OK</v>
      </c>
      <c r="L26" t="s">
        <v>983</v>
      </c>
      <c r="M26" s="27">
        <f>IF((COUNTIF(Comments!B$2:B$1194,L26))=0,"",COUNTIF(Comments!B$2:B$1194,L26))</f>
        <v>30</v>
      </c>
    </row>
    <row r="27" spans="2:13" ht="13.5" customHeight="1">
      <c r="B27" s="27"/>
      <c r="D27" s="19" t="s">
        <v>2588</v>
      </c>
      <c r="E27" s="36">
        <f>COUNTIF(Comments!N$2:N$1189,$D27)</f>
        <v>4</v>
      </c>
      <c r="F27" s="36">
        <f>COUNTIF(Comments!U$2:U$1189,$D27)</f>
        <v>4</v>
      </c>
      <c r="G27" s="36">
        <f>COUNTIF(Comments!X$2:X$1189,$D27)</f>
        <v>0</v>
      </c>
      <c r="H27">
        <f>COUNTIF(Comments!W$2:W$1189,$D27)</f>
        <v>0</v>
      </c>
      <c r="I27" s="36">
        <f>COUNTIF(Comments!V$2:V$1189,$D27)</f>
        <v>0</v>
      </c>
      <c r="J27" s="172" t="str">
        <f t="shared" si="1"/>
        <v>OK</v>
      </c>
      <c r="L27" t="s">
        <v>1053</v>
      </c>
      <c r="M27" s="27">
        <f>IF((COUNTIF(Comments!B$2:B$1194,L27))=0,"",COUNTIF(Comments!B$2:B$1194,L27))</f>
        <v>27</v>
      </c>
    </row>
    <row r="28" spans="2:13" ht="13.5" customHeight="1">
      <c r="B28" s="27"/>
      <c r="D28" s="12" t="s">
        <v>2638</v>
      </c>
      <c r="E28" s="36">
        <f>COUNTIF(Comments!N$2:N$1189,$D28)</f>
        <v>8</v>
      </c>
      <c r="F28" s="36">
        <f>COUNTIF(Comments!U$2:U$1189,$D28)</f>
        <v>7</v>
      </c>
      <c r="G28" s="36">
        <f>COUNTIF(Comments!X$2:X$1189,$D28)</f>
        <v>0</v>
      </c>
      <c r="H28">
        <f>COUNTIF(Comments!W$2:W$1189,$D28)</f>
        <v>1</v>
      </c>
      <c r="I28" s="182">
        <f>COUNTIF(Comments!V$2:V$1189,$D28)</f>
        <v>0</v>
      </c>
      <c r="J28" s="172" t="str">
        <f t="shared" si="1"/>
        <v>OK</v>
      </c>
      <c r="L28" t="s">
        <v>1113</v>
      </c>
      <c r="M28" s="27">
        <f>IF((COUNTIF(Comments!B$2:B$1194,L28))=0,"",COUNTIF(Comments!B$2:B$1194,L28))</f>
        <v>8</v>
      </c>
    </row>
    <row r="29" spans="2:13" ht="13.5" customHeight="1">
      <c r="B29" s="27"/>
      <c r="D29" s="12" t="s">
        <v>2639</v>
      </c>
      <c r="E29" s="36">
        <f>COUNTIF(Comments!N$2:N$1189,$D29)</f>
        <v>18</v>
      </c>
      <c r="F29" s="36">
        <f>COUNTIF(Comments!U$2:U$1189,$D29)</f>
        <v>10</v>
      </c>
      <c r="G29" s="36">
        <f>COUNTIF(Comments!X$2:X$1189,$D29)</f>
        <v>0</v>
      </c>
      <c r="H29">
        <f>COUNTIF(Comments!W$2:W$1189,$D29)</f>
        <v>8</v>
      </c>
      <c r="I29" s="182">
        <f>COUNTIF(Comments!V$2:V$1189,$D29)</f>
        <v>0</v>
      </c>
      <c r="J29" s="172" t="str">
        <f t="shared" si="1"/>
        <v>OK</v>
      </c>
      <c r="L29" t="s">
        <v>1136</v>
      </c>
      <c r="M29" s="27">
        <f>IF((COUNTIF(Comments!B$2:B$1194,L29))=0,"",COUNTIF(Comments!B$2:B$1194,L29))</f>
        <v>4</v>
      </c>
    </row>
    <row r="30" spans="2:13" ht="13.5" customHeight="1">
      <c r="B30" s="27"/>
      <c r="D30" s="19" t="s">
        <v>2589</v>
      </c>
      <c r="E30" s="36">
        <f>COUNTIF(Comments!N$2:N$1189,$D30)</f>
        <v>15</v>
      </c>
      <c r="F30" s="36">
        <f>COUNTIF(Comments!U$2:U$1189,$D30)</f>
        <v>12</v>
      </c>
      <c r="G30" s="36">
        <f>COUNTIF(Comments!X$2:X$1189,$D30)</f>
        <v>0</v>
      </c>
      <c r="H30">
        <f>COUNTIF(Comments!W$2:W$1189,$D30)</f>
        <v>3</v>
      </c>
      <c r="I30" s="36">
        <f>COUNTIF(Comments!V$2:V$1189,$D30)</f>
        <v>0</v>
      </c>
      <c r="J30" s="172" t="str">
        <f t="shared" si="1"/>
        <v>OK</v>
      </c>
      <c r="L30" t="s">
        <v>1148</v>
      </c>
      <c r="M30" s="27">
        <f>IF((COUNTIF(Comments!B$2:B$1194,L30))=0,"",COUNTIF(Comments!B$2:B$1194,L30))</f>
        <v>19</v>
      </c>
    </row>
    <row r="31" spans="2:13" ht="13.5" customHeight="1">
      <c r="B31" s="27"/>
      <c r="D31" s="12" t="s">
        <v>2640</v>
      </c>
      <c r="E31" s="36">
        <f>COUNTIF(Comments!N$2:N$1189,$D31)</f>
        <v>1</v>
      </c>
      <c r="F31" s="36">
        <f>COUNTIF(Comments!U$2:U$1189,$D31)</f>
        <v>1</v>
      </c>
      <c r="G31" s="36">
        <f>COUNTIF(Comments!X$2:X$1189,$D31)</f>
        <v>0</v>
      </c>
      <c r="H31">
        <f>COUNTIF(Comments!W$2:W$1189,$D31)</f>
        <v>0</v>
      </c>
      <c r="I31" s="36">
        <f>COUNTIF(Comments!V$2:V$1189,$D31)</f>
        <v>0</v>
      </c>
      <c r="J31" s="172" t="str">
        <f t="shared" si="1"/>
        <v>OK</v>
      </c>
      <c r="L31" t="s">
        <v>2400</v>
      </c>
      <c r="M31" s="27">
        <f>IF((COUNTIF(Comments!B$2:B$1194,L31))=0,"",COUNTIF(Comments!B$2:B$1194,L31))</f>
        <v>20</v>
      </c>
    </row>
    <row r="32" spans="2:13" ht="13.5" customHeight="1">
      <c r="B32" s="27"/>
      <c r="D32" s="12" t="s">
        <v>2590</v>
      </c>
      <c r="E32" s="36">
        <f>COUNTIF(Comments!N$2:N$1189,$D32)</f>
        <v>11</v>
      </c>
      <c r="F32" s="36">
        <f>COUNTIF(Comments!U$2:U$1189,$D32)</f>
        <v>10</v>
      </c>
      <c r="G32" s="36">
        <f>COUNTIF(Comments!X$2:X$1189,$D32)</f>
        <v>0</v>
      </c>
      <c r="H32">
        <f>COUNTIF(Comments!W$2:W$1189,$D32)</f>
        <v>1</v>
      </c>
      <c r="I32" s="36">
        <f>COUNTIF(Comments!V$2:V$1189,$D32)</f>
        <v>0</v>
      </c>
      <c r="J32" s="172" t="str">
        <f t="shared" si="1"/>
        <v>OK</v>
      </c>
      <c r="L32" t="s">
        <v>2453</v>
      </c>
      <c r="M32" s="27">
        <f>IF((COUNTIF(Comments!B$2:B$1194,L32))=0,"",COUNTIF(Comments!B$2:B$1194,L32))</f>
        <v>56</v>
      </c>
    </row>
    <row r="33" spans="2:13" ht="13.5" customHeight="1">
      <c r="B33" s="27"/>
      <c r="D33" s="12" t="s">
        <v>2641</v>
      </c>
      <c r="E33" s="36">
        <f>COUNTIF(Comments!N$2:N$1189,$D33)</f>
        <v>47</v>
      </c>
      <c r="F33" s="36">
        <f>COUNTIF(Comments!U$2:U$1189,$D33)</f>
        <v>40</v>
      </c>
      <c r="G33" s="36">
        <f>COUNTIF(Comments!X$2:X$1189,$D33)</f>
        <v>0</v>
      </c>
      <c r="H33">
        <f>COUNTIF(Comments!W$2:W$1189,$D33)</f>
        <v>7</v>
      </c>
      <c r="I33" s="36">
        <f>COUNTIF(Comments!V$2:V$1189,$D33)</f>
        <v>0</v>
      </c>
      <c r="J33" s="172" t="str">
        <f t="shared" si="1"/>
        <v>OK</v>
      </c>
      <c r="L33" t="s">
        <v>1221</v>
      </c>
      <c r="M33" s="27">
        <f>IF((COUNTIF(Comments!B$2:B$1194,L33))=0,"",COUNTIF(Comments!B$2:B$1194,L33))</f>
        <v>169</v>
      </c>
    </row>
    <row r="34" spans="2:13" ht="13.5" customHeight="1">
      <c r="B34" s="27"/>
      <c r="D34" s="12" t="s">
        <v>2591</v>
      </c>
      <c r="E34" s="36">
        <f>COUNTIF(Comments!N$2:N$1189,$D34)</f>
        <v>9</v>
      </c>
      <c r="F34" s="36">
        <f>COUNTIF(Comments!U$2:U$1189,$D34)</f>
        <v>8</v>
      </c>
      <c r="G34" s="36">
        <f>COUNTIF(Comments!X$2:X$1189,$D34)</f>
        <v>0</v>
      </c>
      <c r="H34">
        <f>COUNTIF(Comments!W$2:W$1189,$D34)</f>
        <v>1</v>
      </c>
      <c r="I34" s="182">
        <f>COUNTIF(Comments!V$2:V$1189,$D34)</f>
        <v>0</v>
      </c>
      <c r="J34" s="172" t="str">
        <f t="shared" si="1"/>
        <v>OK</v>
      </c>
      <c r="L34" t="s">
        <v>1524</v>
      </c>
      <c r="M34" s="27">
        <f>IF((COUNTIF(Comments!B$2:B$1194,L34))=0,"",COUNTIF(Comments!B$2:B$1194,L34))</f>
        <v>1</v>
      </c>
    </row>
    <row r="35" spans="2:13" ht="13.5" customHeight="1">
      <c r="B35" s="27"/>
      <c r="D35" s="12" t="s">
        <v>3076</v>
      </c>
      <c r="E35" s="36">
        <f>COUNTIF(Comments!N$2:N$1189,$D35)</f>
        <v>5</v>
      </c>
      <c r="F35" s="36">
        <f>COUNTIF(Comments!U$2:U$1189,$D35)</f>
        <v>5</v>
      </c>
      <c r="G35" s="36">
        <f>COUNTIF(Comments!X$2:X$1189,$D35)</f>
        <v>0</v>
      </c>
      <c r="H35">
        <f>COUNTIF(Comments!W$2:W$1189,$D35)</f>
        <v>0</v>
      </c>
      <c r="I35" s="36">
        <f>COUNTIF(Comments!V$2:V$1189,$D35)</f>
        <v>0</v>
      </c>
      <c r="J35" s="172" t="str">
        <f t="shared" si="1"/>
        <v>OK</v>
      </c>
      <c r="L35" t="s">
        <v>1527</v>
      </c>
      <c r="M35" s="27">
        <f>IF((COUNTIF(Comments!B$2:B$1194,L35))=0,"",COUNTIF(Comments!B$2:B$1194,L35))</f>
        <v>2</v>
      </c>
    </row>
    <row r="36" spans="2:13" ht="13.5" customHeight="1">
      <c r="B36" s="27"/>
      <c r="D36" s="12" t="s">
        <v>2642</v>
      </c>
      <c r="E36" s="36">
        <f>COUNTIF(Comments!N$2:N$1189,$D36)</f>
        <v>2</v>
      </c>
      <c r="F36" s="36">
        <f>COUNTIF(Comments!U$2:U$1189,$D36)</f>
        <v>2</v>
      </c>
      <c r="G36" s="36">
        <f>COUNTIF(Comments!X$2:X$1189,$D36)</f>
        <v>0</v>
      </c>
      <c r="H36">
        <f>COUNTIF(Comments!W$2:W$1189,$D36)</f>
        <v>0</v>
      </c>
      <c r="I36" s="36">
        <f>COUNTIF(Comments!V$2:V$1189,$D36)</f>
        <v>0</v>
      </c>
      <c r="J36" s="172" t="str">
        <f aca="true" t="shared" si="2" ref="J36:J48">IF(SUM(F36:I36)=E36,"OK",SUM(F36:I36)-E36)</f>
        <v>OK</v>
      </c>
      <c r="L36" t="s">
        <v>1533</v>
      </c>
      <c r="M36" s="27">
        <f>IF((COUNTIF(Comments!B$2:B$1194,L36))=0,"",COUNTIF(Comments!B$2:B$1194,L36))</f>
        <v>17</v>
      </c>
    </row>
    <row r="37" spans="2:13" ht="13.5" customHeight="1">
      <c r="B37" s="27"/>
      <c r="D37" s="12" t="s">
        <v>2643</v>
      </c>
      <c r="E37" s="36">
        <f>COUNTIF(Comments!N$2:N$1189,$D37)</f>
        <v>56</v>
      </c>
      <c r="F37" s="36">
        <f>COUNTIF(Comments!U$2:U$1189,$D37)</f>
        <v>40</v>
      </c>
      <c r="G37" s="36">
        <f>COUNTIF(Comments!X$2:X$1189,$D37)</f>
        <v>0</v>
      </c>
      <c r="H37">
        <f>COUNTIF(Comments!W$2:W$1189,$D37)</f>
        <v>16</v>
      </c>
      <c r="I37" s="36">
        <f>COUNTIF(Comments!V$2:V$1189,$D37)</f>
        <v>0</v>
      </c>
      <c r="J37" s="172" t="str">
        <f t="shared" si="2"/>
        <v>OK</v>
      </c>
      <c r="L37" t="s">
        <v>1577</v>
      </c>
      <c r="M37" s="27">
        <f>IF((COUNTIF(Comments!B$2:B$1194,L37))=0,"",COUNTIF(Comments!B$2:B$1194,L37))</f>
        <v>100</v>
      </c>
    </row>
    <row r="38" spans="2:13" ht="13.5" customHeight="1">
      <c r="B38" s="27"/>
      <c r="D38" s="12" t="s">
        <v>824</v>
      </c>
      <c r="E38" s="36">
        <f>COUNTIF(Comments!N$2:N$1189,$D38)</f>
        <v>4</v>
      </c>
      <c r="F38" s="36">
        <f>COUNTIF(Comments!U$2:U$1189,$D38)</f>
        <v>4</v>
      </c>
      <c r="G38" s="36">
        <f>COUNTIF(Comments!X$2:X$1189,$D38)</f>
        <v>0</v>
      </c>
      <c r="H38">
        <f>COUNTIF(Comments!W$2:W$1189,$D38)</f>
        <v>0</v>
      </c>
      <c r="I38" s="36">
        <f>COUNTIF(Comments!V$2:V$1189,$D38)</f>
        <v>0</v>
      </c>
      <c r="J38" s="172" t="str">
        <f t="shared" si="2"/>
        <v>OK</v>
      </c>
      <c r="L38" t="s">
        <v>1797</v>
      </c>
      <c r="M38" s="27">
        <f>IF((COUNTIF(Comments!B$2:B$1194,L38))=0,"",COUNTIF(Comments!B$2:B$1194,L38))</f>
        <v>13</v>
      </c>
    </row>
    <row r="39" spans="2:13" ht="13.5" customHeight="1">
      <c r="B39" s="27"/>
      <c r="D39" s="12" t="s">
        <v>2644</v>
      </c>
      <c r="E39" s="36">
        <f>COUNTIF(Comments!N$2:N$1189,$D39)</f>
        <v>146</v>
      </c>
      <c r="F39" s="36">
        <f>COUNTIF(Comments!U$2:U$1189,$D39)</f>
        <v>144</v>
      </c>
      <c r="G39" s="36">
        <f>COUNTIF(Comments!X$2:X$1189,$D39)</f>
        <v>0</v>
      </c>
      <c r="H39">
        <f>COUNTIF(Comments!W$2:W$1189,$D39)</f>
        <v>2</v>
      </c>
      <c r="I39" s="182">
        <f>COUNTIF(Comments!V$2:V$1189,$D39)</f>
        <v>0</v>
      </c>
      <c r="J39" s="172" t="str">
        <f t="shared" si="2"/>
        <v>OK</v>
      </c>
      <c r="L39" t="s">
        <v>2447</v>
      </c>
      <c r="M39" s="27">
        <f>IF((COUNTIF(Comments!B$2:B$1194,L39))=0,"",COUNTIF(Comments!B$2:B$1194,L39))</f>
        <v>11</v>
      </c>
    </row>
    <row r="40" spans="1:13" ht="13.5" customHeight="1">
      <c r="A40" s="38" t="s">
        <v>3105</v>
      </c>
      <c r="B40" s="27"/>
      <c r="D40" s="12" t="s">
        <v>2592</v>
      </c>
      <c r="E40" s="36">
        <f>COUNTIF(Comments!N$2:N$1189,$D40)</f>
        <v>76</v>
      </c>
      <c r="F40" s="36">
        <f>COUNTIF(Comments!U$2:U$1189,$D40)</f>
        <v>58</v>
      </c>
      <c r="G40" s="36">
        <f>COUNTIF(Comments!X$2:X$1189,$D40)</f>
        <v>0</v>
      </c>
      <c r="H40">
        <f>COUNTIF(Comments!W$2:W$1189,$D40)</f>
        <v>18</v>
      </c>
      <c r="I40" s="36">
        <f>COUNTIF(Comments!V$2:V$1189,$D40)</f>
        <v>0</v>
      </c>
      <c r="J40" s="172" t="str">
        <f t="shared" si="2"/>
        <v>OK</v>
      </c>
      <c r="L40" t="s">
        <v>641</v>
      </c>
      <c r="M40" s="27">
        <f>IF((COUNTIF(Comments!B$2:B$1194,L40))=0,"",COUNTIF(Comments!B$2:B$1194,L40))</f>
        <v>3</v>
      </c>
    </row>
    <row r="41" spans="1:13" ht="13.5" customHeight="1">
      <c r="A41" s="16" t="s">
        <v>2655</v>
      </c>
      <c r="B41" s="27">
        <f>IF((COUNTIF(Comments!Z$2:Z$1189,A41))=0,"",COUNTIF(Comments!Z$2:Z$1189,A41))</f>
        <v>3</v>
      </c>
      <c r="D41" s="19" t="s">
        <v>2593</v>
      </c>
      <c r="E41" s="36">
        <f>COUNTIF(Comments!N$2:N$1189,$D41)</f>
        <v>51</v>
      </c>
      <c r="F41" s="36">
        <f>COUNTIF(Comments!U$2:U$1189,$D41)</f>
        <v>44</v>
      </c>
      <c r="G41" s="36">
        <f>COUNTIF(Comments!X$2:X$1189,$D41)</f>
        <v>0</v>
      </c>
      <c r="H41">
        <f>COUNTIF(Comments!W$2:W$1189,$D41)</f>
        <v>7</v>
      </c>
      <c r="I41" s="36">
        <f>COUNTIF(Comments!V$2:V$1189,$D41)</f>
        <v>0</v>
      </c>
      <c r="J41" s="172" t="str">
        <f t="shared" si="2"/>
        <v>OK</v>
      </c>
      <c r="L41" t="s">
        <v>1827</v>
      </c>
      <c r="M41" s="27">
        <f>IF((COUNTIF(Comments!B$2:B$1194,L41))=0,"",COUNTIF(Comments!B$2:B$1194,L41))</f>
        <v>35</v>
      </c>
    </row>
    <row r="42" spans="1:13" ht="13.5" customHeight="1">
      <c r="A42" s="16" t="s">
        <v>2650</v>
      </c>
      <c r="B42" s="27">
        <f>IF((COUNTIF(Comments!Z$2:Z$1189,A42))=0,"",COUNTIF(Comments!Z$2:Z$1189,A42))</f>
      </c>
      <c r="D42" s="12" t="s">
        <v>3073</v>
      </c>
      <c r="E42" s="36">
        <f>COUNTIF(Comments!N$2:N$1189,$D42)</f>
        <v>9</v>
      </c>
      <c r="F42" s="36">
        <f>COUNTIF(Comments!U$2:U$1189,$D42)</f>
        <v>9</v>
      </c>
      <c r="G42" s="36">
        <f>COUNTIF(Comments!X$2:X$1189,$D42)</f>
        <v>0</v>
      </c>
      <c r="H42">
        <f>COUNTIF(Comments!W$2:W$1189,$D42)</f>
        <v>0</v>
      </c>
      <c r="I42" s="36">
        <f>COUNTIF(Comments!V$2:V$1189,$D42)</f>
        <v>0</v>
      </c>
      <c r="J42" s="172" t="str">
        <f t="shared" si="2"/>
        <v>OK</v>
      </c>
      <c r="L42" t="s">
        <v>1906</v>
      </c>
      <c r="M42" s="27">
        <f>IF((COUNTIF(Comments!B$2:B$1194,L42))=0,"",COUNTIF(Comments!B$2:B$1194,L42))</f>
        <v>10</v>
      </c>
    </row>
    <row r="43" spans="1:13" ht="13.5" customHeight="1">
      <c r="A43" s="16" t="s">
        <v>3028</v>
      </c>
      <c r="B43" s="27">
        <f>IF((COUNTIF(Comments!Z$2:Z$1189,A43))=0,"",COUNTIF(Comments!Z$2:Z$1189,A43))</f>
        <v>1</v>
      </c>
      <c r="D43" s="19" t="s">
        <v>2645</v>
      </c>
      <c r="E43" s="36">
        <f>COUNTIF(Comments!N$2:N$1189,$D43)</f>
        <v>4</v>
      </c>
      <c r="F43" s="36">
        <f>COUNTIF(Comments!U$2:U$1189,$D43)</f>
        <v>0</v>
      </c>
      <c r="G43" s="36">
        <f>COUNTIF(Comments!X$2:X$1189,$D43)</f>
        <v>0</v>
      </c>
      <c r="H43">
        <f>COUNTIF(Comments!W$2:W$1189,$D43)</f>
        <v>4</v>
      </c>
      <c r="I43" s="182">
        <f>COUNTIF(Comments!V$2:V$1189,$D43)</f>
        <v>0</v>
      </c>
      <c r="J43" s="172" t="str">
        <f t="shared" si="2"/>
        <v>OK</v>
      </c>
      <c r="L43" t="s">
        <v>1931</v>
      </c>
      <c r="M43" s="27">
        <f>IF((COUNTIF(Comments!B$2:B$1194,L43))=0,"",COUNTIF(Comments!B$2:B$1194,L43))</f>
        <v>12</v>
      </c>
    </row>
    <row r="44" spans="1:13" ht="13.5" customHeight="1">
      <c r="A44" s="16" t="s">
        <v>2664</v>
      </c>
      <c r="B44" s="27">
        <f>IF((COUNTIF(Comments!Z$2:Z$1189,A44))=0,"",COUNTIF(Comments!Z$2:Z$1189,A44))</f>
        <v>3</v>
      </c>
      <c r="D44" s="12" t="s">
        <v>3066</v>
      </c>
      <c r="E44" s="36">
        <f>COUNTIF(Comments!N$2:N$1189,$D44)</f>
        <v>29</v>
      </c>
      <c r="F44" s="36">
        <f>COUNTIF(Comments!U$2:U$1189,$D44)</f>
        <v>21</v>
      </c>
      <c r="G44" s="36">
        <f>COUNTIF(Comments!X$2:X$1189,$D44)</f>
        <v>0</v>
      </c>
      <c r="H44">
        <f>COUNTIF(Comments!W$2:W$1189,$D44)</f>
        <v>8</v>
      </c>
      <c r="I44" s="36">
        <f>COUNTIF(Comments!V$2:V$1189,$D44)</f>
        <v>0</v>
      </c>
      <c r="J44" s="172" t="str">
        <f t="shared" si="2"/>
        <v>OK</v>
      </c>
      <c r="L44" t="s">
        <v>2448</v>
      </c>
      <c r="M44" s="27">
        <f>IF((COUNTIF(Comments!B$2:B$1194,L44))=0,"",COUNTIF(Comments!B$2:B$1194,L44))</f>
        <v>7</v>
      </c>
    </row>
    <row r="45" spans="1:13" ht="13.5" customHeight="1">
      <c r="A45" s="16" t="s">
        <v>2660</v>
      </c>
      <c r="B45" s="27">
        <f>IF((COUNTIF(Comments!Z$2:Z$1189,A45))=0,"",COUNTIF(Comments!Z$2:Z$1189,A45))</f>
        <v>1</v>
      </c>
      <c r="D45" s="19" t="s">
        <v>2594</v>
      </c>
      <c r="E45" s="36">
        <f>COUNTIF(Comments!N$2:N$1189,$D45)</f>
        <v>3</v>
      </c>
      <c r="F45" s="36">
        <f>COUNTIF(Comments!U$2:U$1189,$D45)</f>
        <v>1</v>
      </c>
      <c r="G45" s="36">
        <f>COUNTIF(Comments!X$2:X$1189,$D45)</f>
        <v>0</v>
      </c>
      <c r="H45">
        <f>COUNTIF(Comments!W$2:W$1189,$D45)</f>
        <v>2</v>
      </c>
      <c r="I45" s="36">
        <f>COUNTIF(Comments!V$2:V$1189,$D45)</f>
        <v>0</v>
      </c>
      <c r="J45" s="172" t="str">
        <f t="shared" si="2"/>
        <v>OK</v>
      </c>
      <c r="L45" t="s">
        <v>2449</v>
      </c>
      <c r="M45" s="27">
        <f>IF((COUNTIF(Comments!B$2:B$1194,L45))=0,"",COUNTIF(Comments!B$2:B$1194,L45))</f>
        <v>29</v>
      </c>
    </row>
    <row r="46" spans="1:13" ht="13.5" customHeight="1">
      <c r="A46" s="16" t="s">
        <v>2663</v>
      </c>
      <c r="B46" s="27">
        <f>IF((COUNTIF(Comments!Z$2:Z$1189,A46))=0,"",COUNTIF(Comments!Z$2:Z$1189,A46))</f>
        <v>19</v>
      </c>
      <c r="D46" s="19" t="s">
        <v>2646</v>
      </c>
      <c r="E46" s="36">
        <f>COUNTIF(Comments!N$2:N$1189,$D46)</f>
        <v>44</v>
      </c>
      <c r="F46" s="36">
        <f>COUNTIF(Comments!U$2:U$1189,$D46)</f>
        <v>29</v>
      </c>
      <c r="G46" s="36">
        <f>COUNTIF(Comments!X$2:X$1189,$D46)</f>
        <v>0</v>
      </c>
      <c r="H46">
        <f>COUNTIF(Comments!W$2:W$1189,$D46)</f>
        <v>15</v>
      </c>
      <c r="I46" s="36">
        <f>COUNTIF(Comments!V$2:V$1189,$D46)</f>
        <v>0</v>
      </c>
      <c r="J46" s="172" t="str">
        <f t="shared" si="2"/>
        <v>OK</v>
      </c>
      <c r="L46" t="s">
        <v>2019</v>
      </c>
      <c r="M46" s="27">
        <f>IF((COUNTIF(Comments!B$2:B$1194,L46))=0,"",COUNTIF(Comments!B$2:B$1194,L46))</f>
        <v>5</v>
      </c>
    </row>
    <row r="47" spans="1:13" ht="13.5" customHeight="1">
      <c r="A47" s="16" t="s">
        <v>2651</v>
      </c>
      <c r="B47" s="27">
        <f>IF((COUNTIF(Comments!Z$2:Z$1189,A47))=0,"",COUNTIF(Comments!Z$2:Z$1189,A47))</f>
        <v>1</v>
      </c>
      <c r="D47" s="12" t="s">
        <v>3071</v>
      </c>
      <c r="E47" s="36">
        <f>COUNTIF(Comments!N$2:N$1189,$D47)</f>
        <v>9</v>
      </c>
      <c r="F47" s="36">
        <f>COUNTIF(Comments!U$2:U$1189,$D47)</f>
        <v>0</v>
      </c>
      <c r="G47" s="36">
        <f>COUNTIF(Comments!X$2:X$1189,$D47)</f>
        <v>0</v>
      </c>
      <c r="H47">
        <f>COUNTIF(Comments!W$2:W$1189,$D47)</f>
        <v>9</v>
      </c>
      <c r="I47" s="36">
        <f>COUNTIF(Comments!V$2:V$1189,$D47)</f>
        <v>0</v>
      </c>
      <c r="J47" s="172" t="str">
        <f t="shared" si="2"/>
        <v>OK</v>
      </c>
      <c r="L47" t="s">
        <v>2032</v>
      </c>
      <c r="M47" s="27">
        <f>IF((COUNTIF(Comments!B$2:B$1194,L47))=0,"",COUNTIF(Comments!B$2:B$1194,L47))</f>
        <v>20</v>
      </c>
    </row>
    <row r="48" spans="1:13" ht="13.5" customHeight="1">
      <c r="A48" s="16" t="s">
        <v>2657</v>
      </c>
      <c r="B48" s="27">
        <f>IF((COUNTIF(Comments!Z$2:Z$1189,A48))=0,"",COUNTIF(Comments!Z$2:Z$1189,A48))</f>
        <v>1</v>
      </c>
      <c r="D48" s="19" t="s">
        <v>2595</v>
      </c>
      <c r="E48" s="36">
        <f>COUNTIF(Comments!N$2:N$1189,$D48)</f>
        <v>1</v>
      </c>
      <c r="F48" s="36">
        <f>COUNTIF(Comments!U$2:U$1189,$D48)</f>
        <v>0</v>
      </c>
      <c r="G48" s="36">
        <f>COUNTIF(Comments!X$2:X$1189,$D48)</f>
        <v>0</v>
      </c>
      <c r="H48">
        <f>COUNTIF(Comments!W$2:W$1189,$D48)</f>
        <v>1</v>
      </c>
      <c r="I48" s="182">
        <f>COUNTIF(Comments!V$2:V$1189,$D48)</f>
        <v>0</v>
      </c>
      <c r="J48" s="172" t="str">
        <f t="shared" si="2"/>
        <v>OK</v>
      </c>
      <c r="L48" t="s">
        <v>2071</v>
      </c>
      <c r="M48" s="27">
        <f>IF((COUNTIF(Comments!B$2:B$1194,L48))=0,"",COUNTIF(Comments!B$2:B$1194,L48))</f>
        <v>10</v>
      </c>
    </row>
    <row r="49" spans="1:13" ht="13.5" customHeight="1">
      <c r="A49" s="16" t="s">
        <v>2665</v>
      </c>
      <c r="B49" s="27">
        <f>IF((COUNTIF(Comments!Z$2:Z$1189,A49))=0,"",COUNTIF(Comments!Z$2:Z$1189,A49))</f>
        <v>4</v>
      </c>
      <c r="D49" s="30" t="s">
        <v>2677</v>
      </c>
      <c r="E49" s="30">
        <f>SUM(E$17:E48)</f>
        <v>713</v>
      </c>
      <c r="F49" s="30">
        <f>SUM(F$17:F48)</f>
        <v>578</v>
      </c>
      <c r="G49" s="30">
        <f>SUM(G$17:G48)</f>
        <v>0</v>
      </c>
      <c r="H49" s="30">
        <f>SUM(H$17:H48)</f>
        <v>135</v>
      </c>
      <c r="I49" s="30">
        <f>SUM(I$17:I48)</f>
        <v>0</v>
      </c>
      <c r="L49" t="s">
        <v>2450</v>
      </c>
      <c r="M49" s="27">
        <f>IF((COUNTIF(Comments!B$2:B$1194,L49))=0,"",COUNTIF(Comments!B$2:B$1194,L49))</f>
        <v>9</v>
      </c>
    </row>
    <row r="50" spans="1:13" ht="13.5" customHeight="1">
      <c r="A50" s="16" t="s">
        <v>2670</v>
      </c>
      <c r="B50" s="27">
        <f>IF((COUNTIF(Comments!Z$2:Z$1189,A50))=0,"",COUNTIF(Comments!Z$2:Z$1189,A50))</f>
        <v>5</v>
      </c>
      <c r="D50" s="53" t="s">
        <v>3080</v>
      </c>
      <c r="E50" s="54" t="str">
        <f>IF(E49=B$2,"YES","NO")</f>
        <v>YES</v>
      </c>
      <c r="F50" s="54" t="str">
        <f>IF(F49=B$12,"YES","NO")</f>
        <v>YES</v>
      </c>
      <c r="G50" s="54" t="str">
        <f>IF(G49=B$3,"YES","NO")</f>
        <v>YES</v>
      </c>
      <c r="H50" s="54" t="str">
        <f>IF(H49=B$4,"YES","NO")</f>
        <v>YES</v>
      </c>
      <c r="I50" s="54" t="str">
        <f>IF(I49=B$5,"YES","NO")</f>
        <v>YES</v>
      </c>
      <c r="L50" t="s">
        <v>2451</v>
      </c>
      <c r="M50" s="27">
        <f>IF((COUNTIF(Comments!B$2:B$1194,L50))=0,"",COUNTIF(Comments!B$2:B$1194,L50))</f>
        <v>5</v>
      </c>
    </row>
    <row r="51" spans="1:14" ht="13.5" customHeight="1">
      <c r="A51" s="16" t="s">
        <v>2662</v>
      </c>
      <c r="B51" s="27">
        <f>IF((COUNTIF(Comments!Z$2:Z$1189,A51))=0,"",COUNTIF(Comments!Z$2:Z$1189,A51))</f>
        <v>4</v>
      </c>
      <c r="L51">
        <f>COUNTA(L3:L50)</f>
        <v>48</v>
      </c>
      <c r="M51" s="30">
        <f>SUM(M3:M50)</f>
        <v>1188</v>
      </c>
      <c r="N51" s="37" t="str">
        <f>IF(M51=COUNTA(Comments!A2:Comments!A1250),"Computed Tally is Correct","Computed Tally is Incorrect")</f>
        <v>Computed Tally is Correct</v>
      </c>
    </row>
    <row r="52" spans="1:2" ht="13.5" customHeight="1">
      <c r="A52" s="16" t="s">
        <v>2668</v>
      </c>
      <c r="B52" s="27">
        <f>IF((COUNTIF(Comments!Z$2:Z$1189,A52))=0,"",COUNTIF(Comments!Z$2:Z$1189,A52))</f>
      </c>
    </row>
    <row r="53" spans="1:12" ht="13.5" customHeight="1">
      <c r="A53" s="16" t="s">
        <v>2721</v>
      </c>
      <c r="B53" s="27">
        <f>IF((COUNTIF(Comments!Z$2:Z$1189,A53))=0,"",COUNTIF(Comments!Z$2:Z$1189,A53))</f>
      </c>
      <c r="L53" s="27"/>
    </row>
    <row r="54" spans="1:13" ht="13.5" customHeight="1">
      <c r="A54" s="16" t="s">
        <v>2659</v>
      </c>
      <c r="B54" s="27">
        <f>IF((COUNTIF(Comments!Z$2:Z$1189,A54))=0,"",COUNTIF(Comments!Z$2:Z$1189,A54))</f>
        <v>1</v>
      </c>
      <c r="L54" s="30"/>
      <c r="M54" s="37"/>
    </row>
    <row r="55" spans="1:2" ht="13.5" customHeight="1">
      <c r="A55" s="16" t="s">
        <v>2652</v>
      </c>
      <c r="B55" s="27">
        <f>IF((COUNTIF(Comments!Z$2:Z$1189,A55))=0,"",COUNTIF(Comments!Z$2:Z$1189,A55))</f>
      </c>
    </row>
    <row r="56" spans="1:2" ht="13.5" customHeight="1">
      <c r="A56" s="16" t="s">
        <v>2671</v>
      </c>
      <c r="B56" s="27">
        <f>IF((COUNTIF(Comments!Z$2:Z$1189,A56))=0,"",COUNTIF(Comments!Z$2:Z$1189,A56))</f>
        <v>26</v>
      </c>
    </row>
    <row r="57" spans="1:2" ht="13.5" customHeight="1">
      <c r="A57" s="16" t="s">
        <v>3030</v>
      </c>
      <c r="B57" s="27">
        <f>IF((COUNTIF(Comments!Z$2:Z$1189,A57))=0,"",COUNTIF(Comments!Z$2:Z$1189,A57))</f>
      </c>
    </row>
    <row r="58" spans="1:2" ht="13.5" customHeight="1">
      <c r="A58" s="16" t="s">
        <v>3029</v>
      </c>
      <c r="B58" s="27">
        <f>IF((COUNTIF(Comments!Z$2:Z$1189,A58))=0,"",COUNTIF(Comments!Z$2:Z$1189,A58))</f>
      </c>
    </row>
    <row r="59" spans="1:2" ht="13.5" customHeight="1">
      <c r="A59" s="16" t="s">
        <v>2669</v>
      </c>
      <c r="B59" s="27">
        <f>IF((COUNTIF(Comments!Z$2:Z$1189,A59))=0,"",COUNTIF(Comments!Z$2:Z$1189,A59))</f>
        <v>1</v>
      </c>
    </row>
    <row r="60" spans="1:2" ht="13.5" customHeight="1">
      <c r="A60" s="16" t="s">
        <v>2667</v>
      </c>
      <c r="B60" s="27">
        <f>IF((COUNTIF(Comments!Z$2:Z$1189,A60))=0,"",COUNTIF(Comments!Z$2:Z$1189,A60))</f>
        <v>9</v>
      </c>
    </row>
    <row r="61" spans="1:2" ht="13.5" customHeight="1">
      <c r="A61" s="16" t="s">
        <v>2666</v>
      </c>
      <c r="B61" s="27">
        <f>IF((COUNTIF(Comments!Z$2:Z$1189,A61))=0,"",COUNTIF(Comments!Z$2:Z$1189,A61))</f>
        <v>1</v>
      </c>
    </row>
    <row r="62" spans="1:2" ht="13.5" customHeight="1">
      <c r="A62" s="16" t="s">
        <v>3032</v>
      </c>
      <c r="B62" s="27">
        <f>IF((COUNTIF(Comments!Z$2:Z$1189,A62))=0,"",COUNTIF(Comments!Z$2:Z$1189,A62))</f>
        <v>2</v>
      </c>
    </row>
    <row r="63" spans="1:2" ht="13.5" customHeight="1">
      <c r="A63" s="16" t="s">
        <v>2764</v>
      </c>
      <c r="B63" s="27">
        <f>IF((COUNTIF(Comments!Z$2:Z$1189,A63))=0,"",COUNTIF(Comments!Z$2:Z$1189,A63))</f>
        <v>15</v>
      </c>
    </row>
    <row r="64" spans="1:2" ht="13.5" customHeight="1">
      <c r="A64" s="16" t="s">
        <v>3067</v>
      </c>
      <c r="B64" s="27">
        <f>IF((COUNTIF(Comments!Z$2:Z$1189,A64))=0,"",COUNTIF(Comments!Z$2:Z$1189,A64))</f>
        <v>8</v>
      </c>
    </row>
    <row r="65" spans="1:2" ht="13.5" customHeight="1">
      <c r="A65" s="16" t="s">
        <v>2826</v>
      </c>
      <c r="B65" s="27">
        <f>IF((COUNTIF(Comments!Z$2:Z$1189,A65))=0,"",COUNTIF(Comments!Z$2:Z$1189,A65))</f>
        <v>1</v>
      </c>
    </row>
    <row r="66" spans="1:2" ht="13.5" customHeight="1">
      <c r="A66" s="16" t="s">
        <v>2654</v>
      </c>
      <c r="B66" s="27">
        <f>IF((COUNTIF(Comments!Z$2:Z$1189,A66))=0,"",COUNTIF(Comments!Z$2:Z$1189,A66))</f>
        <v>7</v>
      </c>
    </row>
    <row r="67" spans="1:2" ht="13.5" customHeight="1">
      <c r="A67" s="16" t="s">
        <v>2661</v>
      </c>
      <c r="B67" s="27">
        <f>IF((COUNTIF(Comments!Z$2:Z$1189,A67))=0,"",COUNTIF(Comments!Z$2:Z$1189,A67))</f>
        <v>2</v>
      </c>
    </row>
    <row r="68" spans="1:2" ht="13.5" customHeight="1">
      <c r="A68" s="16" t="s">
        <v>2598</v>
      </c>
      <c r="B68" s="27">
        <f>IF((COUNTIF(Comments!Z$2:Z$1189,A68))=0,"",COUNTIF(Comments!Z$2:Z$1189,A68))</f>
      </c>
    </row>
    <row r="69" spans="1:2" ht="13.5" customHeight="1">
      <c r="A69" s="16" t="s">
        <v>2598</v>
      </c>
      <c r="B69" s="27">
        <f>IF((COUNTIF(Comments!Z$2:Z$1189,A69))=0,"",COUNTIF(Comments!Z$2:Z$1189,A69))</f>
      </c>
    </row>
    <row r="70" spans="1:2" ht="13.5" customHeight="1">
      <c r="A70" s="16" t="s">
        <v>2598</v>
      </c>
      <c r="B70" s="27">
        <f>IF((COUNTIF(Comments!Z$2:Z$1189,A70))=0,"",COUNTIF(Comments!Z$2:Z$1189,A70))</f>
      </c>
    </row>
    <row r="71" spans="1:2" ht="13.5" customHeight="1">
      <c r="A71" s="16" t="s">
        <v>2598</v>
      </c>
      <c r="B71" s="27">
        <f>IF((COUNTIF(Comments!Z$2:Z$1189,A71))=0,"",COUNTIF(Comments!Z$2:Z$1189,A71))</f>
      </c>
    </row>
    <row r="72" spans="1:2" ht="13.5" customHeight="1">
      <c r="A72" s="23" t="s">
        <v>2596</v>
      </c>
      <c r="B72" s="34">
        <f>SUM(B41:B71)</f>
        <v>115</v>
      </c>
    </row>
    <row r="73" spans="1:2" ht="13.5" customHeight="1">
      <c r="A73" t="s">
        <v>2597</v>
      </c>
      <c r="B73" s="39">
        <f>B72/(B3+B4)</f>
        <v>0.8518518518518519</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2010-11-08T20:23:30Z</dcterms:created>
  <dcterms:modified xsi:type="dcterms:W3CDTF">2011-01-19T02:07:41Z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