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689" activeTab="1"/>
  </bookViews>
  <sheets>
    <sheet name="IEEE Cover" sheetId="1" r:id="rId1"/>
    <sheet name="Comment Entry" sheetId="2" r:id="rId2"/>
    <sheet name="Summary" sheetId="3" r:id="rId3"/>
    <sheet name="Commenter summary" sheetId="4" r:id="rId4"/>
  </sheets>
  <definedNames/>
  <calcPr fullCalcOnLoad="1"/>
</workbook>
</file>

<file path=xl/comments2.xml><?xml version="1.0" encoding="utf-8"?>
<comments xmlns="http://schemas.openxmlformats.org/spreadsheetml/2006/main">
  <authors>
    <author/>
  </authors>
  <commentList>
    <comment ref="M1" authorId="0">
      <text>
        <r>
          <rPr>
            <sz val="10"/>
            <rFont val="Arial"/>
            <family val="2"/>
          </rPr>
          <t>Agree
Principle
Disagree
Out of scope
Unresolvable</t>
        </r>
      </text>
    </comment>
  </commentList>
</comments>
</file>

<file path=xl/sharedStrings.xml><?xml version="1.0" encoding="utf-8"?>
<sst xmlns="http://schemas.openxmlformats.org/spreadsheetml/2006/main" count="1924" uniqueCount="772">
  <si>
    <t>November, 2010</t>
  </si>
  <si>
    <t>IEEE P802.15.3-10/0833r00</t>
  </si>
  <si>
    <t>IEEE P802.15</t>
  </si>
  <si>
    <t>Wireless Personal Area Networks</t>
  </si>
  <si>
    <t>Project</t>
  </si>
  <si>
    <t>IEEE P802.15 Working Group for Wireless Personal Area Networks (WPANs)</t>
  </si>
  <si>
    <t>Title</t>
  </si>
  <si>
    <t>802.15.4i Letter Ballot Comments,initial ballot</t>
  </si>
  <si>
    <t>Date Submitted</t>
  </si>
  <si>
    <t>Source</t>
  </si>
  <si>
    <t>James P. K. Gilb</t>
  </si>
  <si>
    <t>Voice: (858)-240-2950</t>
  </si>
  <si>
    <t>Self</t>
  </si>
  <si>
    <t>Fax: [ ]</t>
  </si>
  <si>
    <t>E-mail: last name at ieee dot org</t>
  </si>
  <si>
    <t>Re:</t>
  </si>
  <si>
    <t>802.15.4i-D01.pdf</t>
  </si>
  <si>
    <t>Abstract</t>
  </si>
  <si>
    <t>This document contains comments submitted by voters for the initial letter ballot of the 802.15.4i draft spec. D01.</t>
  </si>
  <si>
    <t>Purpose</t>
  </si>
  <si>
    <t>[This document provides contains the comments for SB-rc3.]</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</si>
  <si>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</si>
  <si>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</si>
  <si>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</si>
  <si>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</si>
  <si>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CID</t>
  </si>
  <si>
    <t>Name</t>
  </si>
  <si>
    <t>Affiliation</t>
  </si>
  <si>
    <t>Category</t>
  </si>
  <si>
    <t>Page</t>
  </si>
  <si>
    <t>Subclause</t>
  </si>
  <si>
    <t>Line</t>
  </si>
  <si>
    <t>Comment</t>
  </si>
  <si>
    <t>Proposed Change</t>
  </si>
  <si>
    <t>Must Be Satisfied</t>
  </si>
  <si>
    <t>Resolution Status</t>
  </si>
  <si>
    <t>Resolution Detail</t>
  </si>
  <si>
    <t>Other1</t>
  </si>
  <si>
    <t>Other2</t>
  </si>
  <si>
    <t>Other3</t>
  </si>
  <si>
    <t>Type</t>
  </si>
  <si>
    <t>Assigned</t>
  </si>
  <si>
    <t>Time</t>
  </si>
  <si>
    <t>Editorial</t>
  </si>
  <si>
    <t>Technical</t>
  </si>
  <si>
    <t>James Gilb</t>
  </si>
  <si>
    <t>The MLME and MCPS SAP are too complex and include MAC functional descriptions that belong in clause 6.</t>
  </si>
  <si>
    <t>Simplify the MLME and MCPS SAP descriptions to be only an interface description, move any functional descriptions and MSCs to Clause 6.</t>
  </si>
  <si>
    <t>Yes</t>
  </si>
  <si>
    <t>Agree</t>
  </si>
  <si>
    <t>6.2.1</t>
  </si>
  <si>
    <t>The MIC is missing from the frame format.</t>
  </si>
  <si>
    <t>Add the MIC to the frame format picture in the appropriate locations</t>
  </si>
  <si>
    <t>7.2.1.5</t>
  </si>
  <si>
    <t>The MSCs are in the wrong format</t>
  </si>
  <si>
    <t>Change the MSCs to the correct format</t>
  </si>
  <si>
    <t>6.2.1.1.6</t>
  </si>
  <si>
    <t>No where in the draft does it say where the 64 bit address are defined.</t>
  </si>
  <si>
    <t>Add text that indicates that these are EUI-64 addresses from 802.0</t>
  </si>
  <si>
    <t>7.4.2</t>
  </si>
  <si>
    <t>The MAC enumerations table should only include enumerations for the status parameter.</t>
  </si>
  <si>
    <t>Delete all enumerations that are not associated with the status parameter</t>
  </si>
  <si>
    <t>The PHY enumerations table should only include enumerations for the status parameter.</t>
  </si>
  <si>
    <t>E.7.2.1</t>
  </si>
  <si>
    <t>The PHY functions table includes items that are either already in the RF table or should be moved there.</t>
  </si>
  <si>
    <t>Move the appropriate items to the RF table, deleting duplicates.</t>
  </si>
  <si>
    <t>The PHY enumeration table should not include a "value".  In fact, the whole table is unnecessary</t>
  </si>
  <si>
    <t>Delete the PHY enumeration table.</t>
  </si>
  <si>
    <t>The MAC enumeration table should not include a "value" entry.  This is a logical, not an implementation interface.</t>
  </si>
  <si>
    <t>Delete the MAC enumeration table.</t>
  </si>
  <si>
    <t>Billy Verso</t>
  </si>
  <si>
    <t>DecaWave Limited</t>
  </si>
  <si>
    <t>10.3.2</t>
  </si>
  <si>
    <t xml:space="preserve">1)  PD-DATA.confirm contains RangingCounterStart and 
RangingCounterStop parameters.  The PHY however cannot know it is doing a ranging exchange.  Only the MAC knows this.  A single RangingCounter parameter indicating the time of transmission is thus all that can be reported by the PHY.
2) Also as PD-DATA.confirm indicates frame transmission has completed so parameters RangingTrackingInterval,
RangingOffset, and RangingFOM which all relate to receive activities should not appear here.
</t>
  </si>
  <si>
    <r>
      <t xml:space="preserve">For PD-DATA.confirm replace the five parameters: RangingCounterStart, RangingCounterStop, RangingTrackingInterval,
RangingOffset, and RangingFOM, with a single unsigned integer </t>
    </r>
    <r>
      <rPr>
        <i/>
        <sz val="10"/>
        <rFont val="Arial"/>
        <family val="2"/>
      </rPr>
      <t>RangingCounter</t>
    </r>
    <r>
      <rPr>
        <sz val="10"/>
        <rFont val="Arial"/>
        <family val="2"/>
      </rPr>
      <t xml:space="preserve"> parameter, with range: "0x00000000–
0xFFFFFFFF" and description:"A count of the time units corresponding to the RMARKER of the transmitted frame at the antenna, as described in 15.7.1. A value of 0x00000000 is used if ranging is not supported, not enabled or if this this is not a UWB PHY. The value 0x00000000 is also used if the counter is not used for this PPDU."</t>
    </r>
  </si>
  <si>
    <t>10.3.3</t>
  </si>
  <si>
    <t>PD-DATA.indication contains RangingCounterStart and 
RangingCounterStop parameters.  The PHY however cannot know it is doing a ranging exchange.  Only the MAC knows this.  A single RangingCounter parameter indicating the time of reception is all that can be reported by the PHY.</t>
  </si>
  <si>
    <r>
      <t xml:space="preserve">For  PD-DATA.indication replace the two parameters: RangingCounterStart and RangingCounterStop with a single unsigned integer </t>
    </r>
    <r>
      <rPr>
        <i/>
        <sz val="10"/>
        <rFont val="Arial"/>
        <family val="2"/>
      </rPr>
      <t>RangingCounter</t>
    </r>
    <r>
      <rPr>
        <sz val="10"/>
        <rFont val="Arial"/>
        <family val="2"/>
      </rPr>
      <t xml:space="preserve"> parameter, with range: "0x00000000–
0xFFFFFFFF" and description:"A count of the time units corresponding to the RMARKER of the received frame at the antenna, as described in 15.7.1. A value of 0x00000000 is used if ranging is not supported, not enabled or if this this is not a UWB PHY. The value 0x00000000 is also used if the counter is not used for this PPDU."</t>
    </r>
  </si>
  <si>
    <t>A single maximum aTurnaroundTime is insuffiient to guarrantee correct interworking. The TX-to-RX turnaround needs to be always less than the RX-to-TX turnaround or the receiver will miss the start of the frame. 
A mimimum time should be specified for RX to TX turn-around, so that TX is not allowed to begin immediately.  If TX is allowed to begin immediately then the remote RX has to be ready to receive immediately or it will miss the start of the transmission. In such a case there is no point in specifying Transmit-to-Receive Turnaround Time (9.6.3) since it will not guarrantee correct interworking unless it has a value of zero.
(Some preambles are shorter than the 12 symbol MAX allowed here).</t>
  </si>
  <si>
    <t>Remove: aTurnaroundTime and replace it with the following parameters: 
aTransmitToReceiveMaxTurnaroundTime with (suggested) value of 6 symbols, 
aReceiveToTransmitMinTurnaroundTime with (suggested) value 6 symbols, (or in any case make it the same value as decided for aTransmitToReceiveMaxTurnaroundTime) 
aReceiveToTransmitMaxTurnaroundTime with value 12 symbols.
And modify sub-clauses 9.2.2 and 9.2.3 acordingly.</t>
  </si>
  <si>
    <t>9.2.2</t>
  </si>
  <si>
    <t>2..5</t>
  </si>
  <si>
    <t xml:space="preserve">The TX-to-RX turnaround needs to be always less than the RX-to-TX turnaround or the receiver will miss the start of the frame. (Some preambles are shorter than the 12 symbol MAX allowed here).
A mimimum time should be specified for RX to TX turn-around, so that TX is not allowed to begin immediately.  If TX is allowed to begin immediately then the remote RX has to be ready to receive immediately or it will miss the start of the transmission. In such a case there is no point in specifying Transmit-to-Receive Turnaround Time (9.6.3) since it will not guarrantee correct interworking. </t>
  </si>
  <si>
    <t>Specify minimum time before which TX should not begin.
For example: The TX-to-RX turnaround could be between 0 and 6 symbols, and the RX-to-TX turnaround should then be allowed to be in the range 6 to 12 symbols.
See also my comment on section 10.5 and the aTurnaroundTime constant.</t>
  </si>
  <si>
    <t>David Evans</t>
  </si>
  <si>
    <t>Philips Electronics</t>
  </si>
  <si>
    <t>F.5.3</t>
  </si>
  <si>
    <t>Second sentence, first word is miss spelt</t>
  </si>
  <si>
    <t>From "Tthe" to "The"</t>
  </si>
  <si>
    <t>G.2</t>
  </si>
  <si>
    <t>From "Llet" to "Let"</t>
  </si>
  <si>
    <t>G.4.2</t>
  </si>
  <si>
    <t>Typing error, missing space</t>
  </si>
  <si>
    <t>From "G.2shows" to "G.2 shows"</t>
  </si>
  <si>
    <t>Matt Boytim</t>
  </si>
  <si>
    <t>Sensus</t>
  </si>
  <si>
    <t>5.5.7.5.1</t>
  </si>
  <si>
    <t>"loops" should be possessive not plural.</t>
  </si>
  <si>
    <t>Change "...the tracking loops local..." to "...the tracking loop's local...".</t>
  </si>
  <si>
    <t>No</t>
  </si>
  <si>
    <t>Dalibor Pokrajac</t>
  </si>
  <si>
    <t>GuardRFID Solutions</t>
  </si>
  <si>
    <t>Frequency bands 314-316 MHz and 430-434MHz are not specified anywhere in this document</t>
  </si>
  <si>
    <t>Delete reference to frequency bands 314-316 MHz and 430-434MHz</t>
  </si>
  <si>
    <t>Ed Callaway</t>
  </si>
  <si>
    <t>Sunrise Micro Devices</t>
  </si>
  <si>
    <t>General</t>
  </si>
  <si>
    <t>5.5.4.1</t>
  </si>
  <si>
    <r>
      <t xml:space="preserve">"Backoff slots" are not defined anywhere in 15.4, although the term is used here and in at least 6.1.2.4, 6.1.6.3, 6.1.6.4.2, and 7.2.11.1 (twice).  The correct term is "backoff period", which is defined in 6.1.1.4 ("In both cases, the algorithm is implemented using units of time called backoff periods, where one backoff period shall be equal to </t>
    </r>
    <r>
      <rPr>
        <i/>
        <sz val="10"/>
        <rFont val="Arial"/>
        <family val="2"/>
      </rPr>
      <t>aUnitBackoffPeriod</t>
    </r>
    <r>
      <rPr>
        <sz val="10"/>
        <rFont val="Arial"/>
        <family val="2"/>
      </rPr>
      <t xml:space="preserve"> symbols.").</t>
    </r>
  </si>
  <si>
    <t>Globally replace "backoff slot" with "backoff period".</t>
  </si>
  <si>
    <t>"An RFD is intended for applications that are extremely simple, such as a light switch or a passive infrared sensor; they do not have the need to send large amounts of data and only associate with a single FFD at a time."  This sentence starts with a singular subject ("an RFD") but ends with a plural subject ("they").</t>
  </si>
  <si>
    <t>Since the rest of the paragraph uses singular cases, how about, "An RFD is intended for applications that are extremely simple, such as a light switch or a passive infrared sensor; it does not have the need to send large amounts of data and only associates with a single FFD at a time."</t>
  </si>
  <si>
    <t>"...moving objects impact…" should be, "… moving objects affect…" Please make this change globally.  (Sorry, a pet peeve of mine.)</t>
  </si>
  <si>
    <t>Make it so.</t>
  </si>
  <si>
    <t>5.5.1</t>
  </si>
  <si>
    <t>"16 equally sized slots" seems imprecise.</t>
  </si>
  <si>
    <t>How about, "16 slots of equal duration"?  Or at least add a hyphen:  "16 equally-sized slots".</t>
  </si>
  <si>
    <t>11.3.5</t>
  </si>
  <si>
    <t>"Receiver jamming resistance":  The word "jamming" has always bothered me, since it implies deliberate interference.  What's wrong with simply, "Receiver selectivity"?</t>
  </si>
  <si>
    <t>Globally replace "receiver jamming resistance" with "receiver selectivity".</t>
  </si>
  <si>
    <t>8.2.3</t>
  </si>
  <si>
    <t>Step e) of the incoming frame security procedure differs from that of 15.4-2006 (7.5.8.2.3).  In particular, it calls a "SecurityLevelDescriptor lookup procedure described in 8.2.10" where 15.4-2006 calls a "incoming security level checking procedure".  Not only do the two procedures differ, but even the present draft is inconsistent: 8.2.3 says to pass "the frame type and, depending on whether the frame is a MAC command frame, the first octet of the MAC payload" to the SecurityLevelDescriptor lookup procedure, but the SecurityLevelDescriptor lookup procedure described in 8.2.10 says that the inputs to this procedure are "the frame type and the command frame identifier".  [The next step, f), is also changed from 2006.]</t>
  </si>
  <si>
    <t>I'm really, really hesitant to change anything associated with security, for fear of introducing exploitable holes.  Can we return the text to the 2006 version?</t>
  </si>
  <si>
    <t>No.</t>
  </si>
  <si>
    <t>Cristina Seibert</t>
  </si>
  <si>
    <t>Silver Spring Networks</t>
  </si>
  <si>
    <t>Bookmarks</t>
  </si>
  <si>
    <t xml:space="preserve">The bookmark on table of content is missing. The first four bookmarks included in the Navigation pane are not so useful.  </t>
  </si>
  <si>
    <t>Cleanup the bookmarks, include one for table of contents.</t>
  </si>
  <si>
    <t>The Annexes are shown without their respective titles in the Navigation pane  (window on the left), so one need to open up document at each Annex to figure out their respective topic.</t>
  </si>
  <si>
    <t>Include title of Annex in the Navigation pane (like in 2006 version).</t>
  </si>
  <si>
    <t>10.6.2</t>
  </si>
  <si>
    <t xml:space="preserve">The equation on SHR seems incorrect, since it includes a PHR component which is outside the SHR. </t>
  </si>
  <si>
    <t>If within scope of this roll-up, fix, e.g. by leveraging Tshr defined on previous page.</t>
  </si>
  <si>
    <t>Annex E</t>
  </si>
  <si>
    <t xml:space="preserve">Not sure what is meant by item description "Default" referring to sub-clause 15.3 but it surely cannot be mandatory for all devices. </t>
  </si>
  <si>
    <t>Fix item PLF10.1</t>
  </si>
  <si>
    <t>With the description of the PPDU for each PHY getting folded-in with the description of that PHY, having a general item on PPDU, referring to one section in the standard becomes a bit of a contradiction.</t>
  </si>
  <si>
    <t>The support for the PPDU of each PHY is implied in the support of that PHY. Suggest removing the item.</t>
  </si>
  <si>
    <t>Annex B</t>
  </si>
  <si>
    <t>It may be useful to allow the frame to be exposed to the upper layers even under conditions of a failed FCS. Filtering on the FCS (level 1 filtering in the MAC) should not be the only operating mode.</t>
  </si>
  <si>
    <t>If within scope of this roll-up, add flexibility to allow level 1 (FCS valid) filtering to be bypassed.</t>
  </si>
  <si>
    <t>Disagree</t>
  </si>
  <si>
    <t>The task group considered adding this feature but decided against it.  One issue is that if the FCS is incorrect, then the addressing may be incorrect as well and so the frame may not even be addressed to the device.  Furthermore, the type of frame (beacon, command, data, etc.) is no known, so the device cannot correctly handle the frame.</t>
  </si>
  <si>
    <t>Pat Kinney</t>
  </si>
  <si>
    <t>Kinney Consulting</t>
  </si>
  <si>
    <t>5.5.7.1</t>
  </si>
  <si>
    <t>The ranging information is too detailed for inclusion in the General Description</t>
  </si>
  <si>
    <t>Move subclauses 5.5.7.1 to 5.5.8.3 to Annex G</t>
  </si>
  <si>
    <t>devices are called FFDs and RFDs on page 13 but 6.1, page 37, refersto them as device types</t>
  </si>
  <si>
    <t xml:space="preserve">change text on page 13 to match text on page 37, i.e. refer to FFDs and RFDs as device types </t>
  </si>
  <si>
    <t>6.1.1.3</t>
  </si>
  <si>
    <t>SIFS is used for the first time w/o spelling it out</t>
  </si>
  <si>
    <t>spell out Long Interframe Spacing</t>
  </si>
  <si>
    <t>LIFS is used for the first time w/o spelling it out</t>
  </si>
  <si>
    <t>spell out Short Interframe Spacing</t>
  </si>
  <si>
    <t>B12 is not used in the body text</t>
  </si>
  <si>
    <t>delete B12</t>
  </si>
  <si>
    <t>B25 is not used in the body text</t>
  </si>
  <si>
    <t>delete B25</t>
  </si>
  <si>
    <t>B26 is not used in the body text</t>
  </si>
  <si>
    <t>delete B26</t>
  </si>
  <si>
    <t>B27 is not used in the body text</t>
  </si>
  <si>
    <t>delete B27</t>
  </si>
  <si>
    <t>B40 is referenced but in not in Annex B</t>
  </si>
  <si>
    <t>insert reference for B40 in Annex B</t>
  </si>
  <si>
    <t>OSI is not used in body text</t>
  </si>
  <si>
    <t>delete OSI</t>
  </si>
  <si>
    <t>HR/DSSS is not used in body text</t>
  </si>
  <si>
    <t>delete HR/DSSS</t>
  </si>
  <si>
    <t>AF is not used in body text</t>
  </si>
  <si>
    <t>delete AF</t>
  </si>
  <si>
    <t>15.2.5</t>
  </si>
  <si>
    <t>Fig 95</t>
  </si>
  <si>
    <r>
      <t>last 3 symbols should be 0S</t>
    </r>
    <r>
      <rPr>
        <vertAlign val="subscript"/>
        <sz val="10"/>
        <rFont val="Arial"/>
        <family val="2"/>
      </rPr>
      <t>i</t>
    </r>
    <r>
      <rPr>
        <sz val="10"/>
        <rFont val="Arial"/>
        <family val="2"/>
      </rPr>
      <t>Si</t>
    </r>
  </si>
  <si>
    <t>change fig 95 as per Fig 27d of P802.15.4-2006_Cor1/D1</t>
  </si>
  <si>
    <t>15.2.7</t>
  </si>
  <si>
    <t>incorrect use of an article; A SFD is not correct</t>
  </si>
  <si>
    <t>change to read "An SFD…"</t>
  </si>
  <si>
    <t>15.3.3</t>
  </si>
  <si>
    <t>no space between "thepolarity"</t>
  </si>
  <si>
    <t>change to "the polarity.."</t>
  </si>
  <si>
    <t>7.2.12.2</t>
  </si>
  <si>
    <t>Missing paragraph from 15.4h at end of this subclause</t>
  </si>
  <si>
    <t>Add following paragraph "The MLME will issue this primitive with the LossReason parameter set to SUPERFRAME_OVERLAP if the device receives a request from the coordinator through which it is associated, indicating that the
coordinator wishes to use a new superframe configuration that causes the outgoing superframe to overlap with the incoming superframe."</t>
  </si>
  <si>
    <t>6.1.6.4.3</t>
  </si>
  <si>
    <t>devices sending frames with no ack requested need not assume successful reception, although it shall not retransmit</t>
  </si>
  <si>
    <t>change to "A device that sends a frame with the AR field set to indicate no acknowledgment requested may assume that the transmission was successfully received and shall not perform the retransmission procedure."</t>
  </si>
  <si>
    <t>6.1.6.3</t>
  </si>
  <si>
    <t>aTurnaroundTime is specified in units of symbols which causes problems for devices with multiple data rates or devices where the symbol rate does not influence the turnaround time</t>
  </si>
  <si>
    <t>change use of aTurnaroundTime to allow either both symbols and absolute time or use actual time and convert existing PHYs to use absolute time.</t>
  </si>
  <si>
    <t>Monique Brown</t>
  </si>
  <si>
    <t>9.2.3</t>
  </si>
  <si>
    <t>The text added by 15.4a-2007 is missing from the last paragraph.</t>
  </si>
  <si>
    <t>Please see 15.4a-2007 and make the necessary changes.</t>
  </si>
  <si>
    <t>9.2.4</t>
  </si>
  <si>
    <t>The text added by 15.4a-2007 is missing.</t>
  </si>
  <si>
    <t>9.2.6</t>
  </si>
  <si>
    <t>9.2.9</t>
  </si>
  <si>
    <t>Some of the CCA modes added in by published amendments are missing from the list.</t>
  </si>
  <si>
    <t>Please make any necessary changes.</t>
  </si>
  <si>
    <t>Amendment text is missing.</t>
  </si>
  <si>
    <t>Add appropriate text.</t>
  </si>
  <si>
    <t>Integer ranges are sometimes given in hex and sometimes given in decimal.</t>
  </si>
  <si>
    <t>Please choose a convention and be consistent.</t>
  </si>
  <si>
    <t>9.1.2</t>
  </si>
  <si>
    <t>"Bit map" should be "bitmap."</t>
  </si>
  <si>
    <t>See comment.</t>
  </si>
  <si>
    <t>Identifier 0x15 is skipped. The identifiers go from 0x14 to 0x16.</t>
  </si>
  <si>
    <t>Re-number the identifiers.</t>
  </si>
  <si>
    <t>Shouldn't "license free" be hyphenated?</t>
  </si>
  <si>
    <t>Make change if necessary.</t>
  </si>
  <si>
    <t>The interactive toys application was originally suggested by a member of the first 15.4 group. I don't think this is a reasonable or important application today.</t>
  </si>
  <si>
    <t>Consider removing the reference to interactive toy.</t>
  </si>
  <si>
    <t>Extra word "the" should be removed.</t>
  </si>
  <si>
    <t>According to the IEEE Document Development Group, Clause 3 should not include definitions specific to the standard (but I don't see this restriction clearly spelled out in the IEEE style manual). If this is true, then terms such as "alternate PAN coordinator" should not be in Clause 3. However, having such terms gathered in a single place is helpful to the reader.</t>
  </si>
  <si>
    <t>Please find out if the standard-specific terminology is allowed in Clause 3 (maybe it is already part of the IEEEE dictionary at this point). If not, please move the terms to a glossary.</t>
  </si>
  <si>
    <t>Is it necessary to list each data rate? In the future (future amendments), more data rates will likely be added. I realize this is not really the concern of 4i, but the bullet item will become cumbersome.</t>
  </si>
  <si>
    <t>Consider shortening the text to "multiple over-the-air data rates."</t>
  </si>
  <si>
    <t>By listing particular countries, you risk having an incomplete list. For instance, doesn't Australia also operate in the 915 MHz band?</t>
  </si>
  <si>
    <t>Either make list more complete or re-word text to be less specific.</t>
  </si>
  <si>
    <t>"A device will use either the extended address ... and used instead." This sentence is not structured properly.</t>
  </si>
  <si>
    <t>Why not use the text appearing in 15.4-2006 (but minus the word "shall")?</t>
  </si>
  <si>
    <t>B.1</t>
  </si>
  <si>
    <t>Is there any way we can remove this annex? It is not used and is not necessary.</t>
  </si>
  <si>
    <t>Remove Annex B and the reference to it on page 17.</t>
  </si>
  <si>
    <t>5.4.2</t>
  </si>
  <si>
    <t>Also mention here clauses 7 and 8. Similarly, mention all the PHY clauses in 5.4.1.</t>
  </si>
  <si>
    <t>Expand text to include references (and links) to all MAC and PHY clauses.</t>
  </si>
  <si>
    <t>Should the word "standard" be capitalized? Note that it is in lower case on page 17, line 39.</t>
  </si>
  <si>
    <t>Make consistent.</t>
  </si>
  <si>
    <t>5.5.2.2</t>
  </si>
  <si>
    <t>Something seems to be missing from the sentence. The wording is awkward.</t>
  </si>
  <si>
    <t>Change text to '...it stores the data _and then waits_ for the
appropriate device to make contact and request the data."</t>
  </si>
  <si>
    <t>Remove duplicate comma.</t>
  </si>
  <si>
    <t>5.5.3</t>
  </si>
  <si>
    <t>Include the term PPDU here. Also add a reference to line 22 for the MFR.</t>
  </si>
  <si>
    <t>5.5.6</t>
  </si>
  <si>
    <t>Security is in clause 8, not clause 6.</t>
  </si>
  <si>
    <t>Correct the cross-reference.</t>
  </si>
  <si>
    <t>5.5.4.4</t>
  </si>
  <si>
    <t>This is the first time the term FCS is used.</t>
  </si>
  <si>
    <t>Please spell it out.</t>
  </si>
  <si>
    <t>I see that RFD and FFD are spelled out the first time they are used in clause 6, even though they are first introduced in clause 5. Do the same for FCS.</t>
  </si>
  <si>
    <t>Spell out FCS.</t>
  </si>
  <si>
    <t>This paragraph should probably appear at the start of clause 6 instead of here. Clause 6 talks about constants and PIB attributes before the reader is introduced to the notation.</t>
  </si>
  <si>
    <t>Move the paragraph to 6.1. Note also that a PHY PIB attribute is mentioned in 6.1.2.1, and this notation hasn't been explained yet either. It may be a little awkward to introduce PHY terminology in the MAC, but you should probably do so.</t>
  </si>
  <si>
    <t>6.1.1.1.1</t>
  </si>
  <si>
    <t>Note that because the MAC has been broken into two clauses and the order of the information has been changed, some acronyms are used without being defined. For example, the term IFS has not been defined yet.</t>
  </si>
  <si>
    <t>Please spell out "interframe spacing." Also, in general, make sure that acronyms are defined the first time they are used (e.g., SIFS, LIFS, BLE).</t>
  </si>
  <si>
    <t>6.1.1.2</t>
  </si>
  <si>
    <t xml:space="preserve">The primitives are mentioned a lot in clause 6, but they have not been defined yet. I understand the reason for wanting to have the functional description first, but we need to take care in doing this. </t>
  </si>
  <si>
    <t>It might be useful to the reader to have a sentence or two explaining the use of the primitives at the start of clause 6 (maybe in 6.1). This could be similar to the paragraph explaining constants and PIB attributes (I have a separate comment regarding the placement of this information).</t>
  </si>
  <si>
    <t>The reader has not been introduced to the MLME-SYNC-LOSS.indication primitive yet.</t>
  </si>
  <si>
    <t>Add a cross-reference to where the MLME-SYNC-LOSS.indication primitive is defined (like the one on line 19 of the same page). Similarly, do this the first time any primitive is mentioned before it is defined.</t>
  </si>
  <si>
    <t>"Acknowledgment" should be lower case for consistency.</t>
  </si>
  <si>
    <t>6.1.1.4</t>
  </si>
  <si>
    <t>The sentence conflicts with the last paragraph on page 40. "The MAC sublayer in a slotted CSMA-CA system shall also reset CW to two."</t>
  </si>
  <si>
    <t xml:space="preserve">It should be reset to one for the 950 MHz Japanese band. It also looks like figure 18 does not include this case. An easy remedy for the figure may be to add a footnote to the two necessary places in the figure (adding additional blocks is too messy). </t>
  </si>
  <si>
    <t>6.1.2.1</t>
  </si>
  <si>
    <t>"Upon the conclusion of the scan, the device shall recommence beacon transmissions." Of course, this is only true for a device operating on a beacon-enabled PAN.</t>
  </si>
  <si>
    <t>Clarify the text.</t>
  </si>
  <si>
    <t>6.1.2.1.2</t>
  </si>
  <si>
    <t xml:space="preserve">"If a beacon frame is received when macAutoRequest is set to FALSE..." Since the PAN descriptors are sent to the next higher layer via separate MLME-BEACON-NOTIFY.indication primitives, the MLME-SCAN confirm is sent without duplicating the PAN descriptor information (see table 68). For the case of macAutoRequest = FALSE, there is currently no mention of the confirm primitive being sent (and of course it is).  </t>
  </si>
  <si>
    <t>Add the following sentence (taken from the passive scan description): "Once the scan is complete, the MLME-SCAN.confirm shall be issued to the next higher layer with a null PANDescriptorList."</t>
  </si>
  <si>
    <t>6.1.2.1.3</t>
  </si>
  <si>
    <t>Missing word here and on page 45, line 52.</t>
  </si>
  <si>
    <t>Change text to "…CSS PHYs, _by_ setting the preamble code…" Or maybe it is best to break this sentence into two sentences in a way similar to the active scan description.</t>
  </si>
  <si>
    <t>6.1.2.1.4</t>
  </si>
  <si>
    <t>The sentence "If the coordinator realignment command is not received, the process shall be repeated for each preamble code…" obviously only applies to the 15.4a PHYs. However this is not clearly stated.</t>
  </si>
  <si>
    <t>Reword the sentence to make it clear it is only pertinent to those PHYs.</t>
  </si>
  <si>
    <t>The cross-reference appears to point to the wrong MAC command frame. It should point to 6.3.5.</t>
  </si>
  <si>
    <t>6.2.1.1</t>
  </si>
  <si>
    <t>Typo. "ARt" should be "AR."</t>
  </si>
  <si>
    <t>The convention used throughout 15.4-2006 is to have "fields" that are made up of "subfields." I see that the subfields are now also called fields. So instead of having the Frame Type subfield of the Frame Control field, we now have the Frame Type field of the Frame Control field. I think this is confusing.</t>
  </si>
  <si>
    <t>Consider going back to the old convention.</t>
  </si>
  <si>
    <t>6.1.2.4</t>
  </si>
  <si>
    <t>Define LBT.</t>
  </si>
  <si>
    <t>6.1.2.5</t>
  </si>
  <si>
    <t>The reference 6.1.2.4 has a different format than other cross-references.</t>
  </si>
  <si>
    <t>6.1.3.1</t>
  </si>
  <si>
    <t>Missing space. "responsecommand."</t>
  </si>
  <si>
    <t>Add the space. Need to do a final spell check.</t>
  </si>
  <si>
    <t xml:space="preserve">There are some typos in this sentence. </t>
  </si>
  <si>
    <t>Put comma inside quotes ("Association successful,"). Change to "there was a communication…frame was not received…" Also, it may be more accurate to say "If the Association Status field value…"</t>
  </si>
  <si>
    <t>6.1.6.4.2</t>
  </si>
  <si>
    <t>The ACK is shown going in the wrong direction. This figure is correct in the 2006 std. Not sure why it is incorrect here.</t>
  </si>
  <si>
    <t>Change the direction of the ACK arrow such that it is sent by the recipient.</t>
  </si>
  <si>
    <t>6.1.6.5</t>
  </si>
  <si>
    <t>Change to "The mpduLinkQuality parameter…" for consistency.</t>
  </si>
  <si>
    <t>6.1.7</t>
  </si>
  <si>
    <t>The statement about GTSs being optional should be moved to the very beginning of the subclause. It is kind of hidden right now.</t>
  </si>
  <si>
    <t>6.1.7.4</t>
  </si>
  <si>
    <t>Typo "describedi."</t>
  </si>
  <si>
    <t>Please correct and run spell check. Another typo appears on page 76, line 25.</t>
  </si>
  <si>
    <t>6.1.8</t>
  </si>
  <si>
    <t>Please spell out "RDEV."</t>
  </si>
  <si>
    <t>Put "k" in italics.</t>
  </si>
  <si>
    <t>There is a little more to it than this. See 6.2.3 Frame compatibility. Should this paragraph be modified to be more specific about what compatibility means?</t>
  </si>
  <si>
    <t>Update the paragraph if necessary.</t>
  </si>
  <si>
    <t>I don't see any reason to introduce the acronym "SPDU." If you search the draft, you'll see it isn't really used much.</t>
  </si>
  <si>
    <t>Remove unnecessary acronym from both clause 7 and clause 4.</t>
  </si>
  <si>
    <t>7.3.1</t>
  </si>
  <si>
    <t>Some of the parameters shown in Table 46 are not shown in the list.</t>
  </si>
  <si>
    <t>Make the list complete. Check all other primitives for consistency between the parameter list and the parameter table.</t>
  </si>
  <si>
    <t>Move the text about the confirm primitive to 7.3.2. Make similar changes to all other primitives (both MAC and PHY). For example, also make change to PLME-SET-TRX-STATE.request text (p. 211).</t>
  </si>
  <si>
    <t>7.2.1.1</t>
  </si>
  <si>
    <t>Decide whether or not to add a period to the end of the valid ranges.</t>
  </si>
  <si>
    <t>Please be consistent.</t>
  </si>
  <si>
    <t>7.3.6</t>
  </si>
  <si>
    <t>In 15.4-2006, the ACK goes out immediately following the receipt of the data frame. Then the data indication is shown being sent up. Figure 60 shows things in a different order. I'm not sure that it matters here, but maybe the order should be the same as 2006 to emphasize the automatic nature of the ACK.</t>
  </si>
  <si>
    <t>7.4.1</t>
  </si>
  <si>
    <t>Shouldn't "0" be "zero?" Same comment for line 9.</t>
  </si>
  <si>
    <t>Will this table continue to be a general enumeration table (containing all enumeration values in the draft) or will it become a table only for the status enumeration values?</t>
  </si>
  <si>
    <t>If the table is to only hold the status values, then remove all other enumeration values from the table and change the table title.</t>
  </si>
  <si>
    <t>DATA_RATE_0 appears in two PHY primitives. Why is this in the MAC enumeration table? It is already in the PHY enumeration table.</t>
  </si>
  <si>
    <t>Remove from MAC table. Check for other misplaced values and update table.</t>
  </si>
  <si>
    <t>7.4.3</t>
  </si>
  <si>
    <t>At this point in the draft, the PHY PIB attributes haven't been introduced.</t>
  </si>
  <si>
    <t>Maybe put a cross-reference here.</t>
  </si>
  <si>
    <t>Sentence shouldn't end in "to." Change to something like "…to the following:"</t>
  </si>
  <si>
    <t xml:space="preserve">The two numbers in parenthesis should be spelled out. </t>
  </si>
  <si>
    <t>Change (2) to (two) and change (5) to (five).</t>
  </si>
  <si>
    <t xml:space="preserve">At this point in the 2006 std, all of the primitives had been introduced to the reader, but this is not the case here. </t>
  </si>
  <si>
    <t>Consider whether it would be better to have this as a separate clause appearing after the PHY services clause. Or maybe it is too short to be a stand-alone clause, but the location should probably be changed in order to improve the draft flow.</t>
  </si>
  <si>
    <t>"Acknowledgment" is misspelled.</t>
  </si>
  <si>
    <t>Spell out acronyms for UWB and CWPAN.</t>
  </si>
  <si>
    <t>Missing ending punctuation. Same in line 44.</t>
  </si>
  <si>
    <t>Please add.</t>
  </si>
  <si>
    <t>9.1.1</t>
  </si>
  <si>
    <t>Strangely worded sentence.</t>
  </si>
  <si>
    <t>Change to something like the following: "Devices shall start in the mode (PHY) in which they are instructed to start."</t>
  </si>
  <si>
    <t>Two typos.</t>
  </si>
  <si>
    <t>Change to "at least one of the" and "PHYs."</t>
  </si>
  <si>
    <t>This sentence doesn't include all countries covered here.</t>
  </si>
  <si>
    <t>Add China.</t>
  </si>
  <si>
    <t>9.1.2.1</t>
  </si>
  <si>
    <t>Change "1" to "one."</t>
  </si>
  <si>
    <t xml:space="preserve">It seems like the last two paragraphs should really be merged into a single paragraph. </t>
  </si>
  <si>
    <t>Merge the last two paragraphs into a single paragraph.</t>
  </si>
  <si>
    <t xml:space="preserve">Should be "PPDU" format (not PSDU). Same comment for Clause 13.1 </t>
  </si>
  <si>
    <t>Change heading and related text in clauses 12 and 13.</t>
  </si>
  <si>
    <t>D.2.1.1</t>
  </si>
  <si>
    <t>Informative annex cannot use the word "shall."</t>
  </si>
  <si>
    <t>Change from "shall" to "will."</t>
  </si>
  <si>
    <t>D.2.1.2.1</t>
  </si>
  <si>
    <t>D.2.1.2.3</t>
  </si>
  <si>
    <t>D.2.2.1</t>
  </si>
  <si>
    <t>D.2.2.2.3</t>
  </si>
  <si>
    <t>Change from "shall" to "will." Same comment on pages 329, 330 (two places)</t>
  </si>
  <si>
    <t>F.2.1</t>
  </si>
  <si>
    <t>The word "shall" appears many times in this informative annex, but I think it should be OK when quoting regulatory document.</t>
  </si>
  <si>
    <t>Please check each instance and make sure the word usage is appropriate.</t>
  </si>
  <si>
    <t>B.1.1</t>
  </si>
  <si>
    <t>The tables in this annex are numbered incorrectly. They should be called B.1, B.2 and B.3.</t>
  </si>
  <si>
    <t>E</t>
  </si>
  <si>
    <t>The annex has many headings without any text beneath them. All headings should have at least one line of text beneath them. I thought this was in the IEEE Style Manual, but I can't find it now.</t>
  </si>
  <si>
    <t>Figure numbering is incorrect. Should be F.1. Same comment for Annex G and Annex I figures.</t>
  </si>
  <si>
    <t>The PICS repeats normative information given elsewhere in the draft. Generally, it is not good form to repeat normative information.</t>
  </si>
  <si>
    <t>Can this annex be made informative?</t>
  </si>
  <si>
    <t>Principle</t>
  </si>
  <si>
    <t>Make the PICS an informative clause.</t>
  </si>
  <si>
    <t>Michael Schmidt</t>
  </si>
  <si>
    <t>Atmel</t>
  </si>
  <si>
    <t>Header of table 94 does not list 780 MHz band</t>
  </si>
  <si>
    <t>Add 780 MHz band to header</t>
  </si>
  <si>
    <t>Tables 108/109: possibly invalid entry 'co'</t>
  </si>
  <si>
    <t>co -&gt; c0</t>
  </si>
  <si>
    <t xml:space="preserve">Bit order of the PPDU is described for the case of a (multiple) octet structure. However, the PHR field as shown in 15.2.8 is a multi-bit string rather than a multi-octet string since it contains 18 bits, which is not an integer multiple of 8 bits. </t>
  </si>
  <si>
    <t>Add a general remark on transmission order of multi-bit strings (b_0,...,b_{n-1}) (e.g. From left to right without regard of their content or structure)</t>
  </si>
  <si>
    <t>Tim Godfrey</t>
  </si>
  <si>
    <t>EPRI</t>
  </si>
  <si>
    <t>The phrase "radio sphere of influence" is used several times, but it is somewhat misleading. Radio signals have an "influence" (i.e. cause interference) over a larger distance than they can actually support communication.</t>
  </si>
  <si>
    <t xml:space="preserve">Since the intent of the phrase is to indicate the range of effective communication, use more a more specific phrase like "radio communications range" </t>
  </si>
  <si>
    <t>A network that conforms to a standard is not the standard itself</t>
  </si>
  <si>
    <t>Change to something like: "IEEE 802.15.4 is a part of the WPAN family of standards"</t>
  </si>
  <si>
    <t>23-25</t>
  </si>
  <si>
    <t>Sentence is unclear: "A device will use either the extended address is used for direct communication within the PAN, or a short address that has been allocated by the PAN coordinator when the device associates and used instead."</t>
  </si>
  <si>
    <t>Rephrase to something like "A device will use the extended address for direct communication within the PAN, or it may use a short address allocated by the PAN coordinator when the device associates"</t>
  </si>
  <si>
    <t>The arrow for Acknowledgement in figure 20 is pointing the wrong way.</t>
  </si>
  <si>
    <t>Arrow should point left</t>
  </si>
  <si>
    <t>E.7.3</t>
  </si>
  <si>
    <t xml:space="preserve">Consistency issue between RF4.1 and RF6.1.  If the ".1" dependent designation of the sub-item numbers under RF4 are adequate to specify that the feature is dependent on RF4, then the status fields of RF6.1 and 6.2 should be simply O.8. If the dependency is not fully indicated by the item numbering having a sub-number, then RF4.1, RF4.2, and RF4.3 should have a status of RF4:O.3 </t>
  </si>
  <si>
    <t>Make status fields consistent</t>
  </si>
  <si>
    <t>Kuor-Hsin Chang</t>
  </si>
  <si>
    <t>Elster Solutions</t>
  </si>
  <si>
    <t>19-20</t>
  </si>
  <si>
    <t>CWPAN standard has been finalized and has an official document number.</t>
  </si>
  <si>
    <t>Replace "(Task number:
20070007-T-469), version D2, Clause 6.5.2" with "GB/T 15629.15-2010".</t>
  </si>
  <si>
    <t>Since in Clause 9.1 it says "The 780 MHz O-QPSK PHY and CWPAN MPSK PHY are collectively referred to as the CWPAN PHYs", it will be more consistent to name the title of Subclasue 9.1.2.4 to be "Channel numbering for CWPAN PHYs". Or the other way around, change "The 780 MHz O-QPSK PHY and CWPAN MPSK PHY are collectively referred to as the CWPAN PHYs" to "The 780 MHz O-QPSK PHY and CWPAN MPSK PHY are collectively referred to as the 780 MHz PHYs"</t>
  </si>
  <si>
    <t>Change as suggested.</t>
  </si>
  <si>
    <t>235-236</t>
  </si>
  <si>
    <t>11.2.4</t>
  </si>
  <si>
    <t>Add 780 MHz band to the caption of Table 94.</t>
  </si>
  <si>
    <t>Change the caption from "Symbol-to-chip mapping for the 915 MHz and 868 MHz bands" to "Symbol-to-chip mapping for the 915 MHz, 868 MHz, and 780 MHz bands".</t>
  </si>
  <si>
    <t>I.1</t>
  </si>
  <si>
    <t>Sbclause 6.6a is no more exist.</t>
  </si>
  <si>
    <t>Replace "6.6a" with "Clause 11".</t>
  </si>
  <si>
    <t>Replace "(Task number:
20070007-T-469)" with "(GB/T 15629.15-2010)".</t>
  </si>
  <si>
    <t>Winkel, Ludwig</t>
  </si>
  <si>
    <t>Siemens AG</t>
  </si>
  <si>
    <t>5.1</t>
  </si>
  <si>
    <t>The title is a reserved word for INTRODUCTION on page IV. Especially when this document goes to a adoption process to ISO/IEC it will be a problem.</t>
  </si>
  <si>
    <t>Change to Overview  or General or Introduction to .... or something else.</t>
  </si>
  <si>
    <t>5.3</t>
  </si>
  <si>
    <t>many</t>
  </si>
  <si>
    <t>The text below 5.3 and before 5.3.1 is a hanging paragraph. This text cannot be referenced witout being ambigous whether the subclauses 5.3.1 to 5.3.n are included or not in this ref.</t>
  </si>
  <si>
    <t>Insert a heading General or so below 5.3 in front of the text. Check the complete document for further hanging paragraphs.</t>
  </si>
  <si>
    <t>The requirement to avoid hanging paragraphs only applies to a Clause according to the IEEE 2009 Style Guide. "Hanging paragraphs (i.e., unnumbered paragraphs following a main clause head or main subhead) should not be used since reference to the text would be ambiguous. It may be necessary to include a subhead with the title “General” to avoid instances of hanging paragraphs, as shown in Figure 1."</t>
  </si>
  <si>
    <t>Written</t>
  </si>
  <si>
    <t>The Figure is structured as a Table without following the formal aspects of a Table.</t>
  </si>
  <si>
    <t xml:space="preserve">Transform the Figure to a Table. Check the complete document for further occurences. </t>
  </si>
  <si>
    <t>A</t>
  </si>
  <si>
    <t>Follow the directives of ISO/IEC to name the Bibliography.</t>
  </si>
  <si>
    <t>Move the Bibliography to the end without an Annex sequence letter.</t>
  </si>
  <si>
    <t>The standard is required to follow the IEEE 2009 Style Guide, "The bibliography shall always be an informative lettered annex that appears as either the first or last annex of the standard (if an index is included, the annexes would precede the index)."</t>
  </si>
  <si>
    <t>Tim Schmidl</t>
  </si>
  <si>
    <t>Texas Instruments</t>
  </si>
  <si>
    <t>12.3.1</t>
  </si>
  <si>
    <t>The lower number in the range should be first</t>
  </si>
  <si>
    <t>956-960 MHz</t>
  </si>
  <si>
    <t>14.1.1</t>
  </si>
  <si>
    <t>The notation ones(0:31) is not clear.  Why start with a 0 index instead of a 1 index? Using the definition given in line 29, this would mean 31 ones.  I think the intent may be to have 32 ones.  The notation should be clarified by using notation such as ones(1,32) with the definition in line 29 changed to state ones(1,N) means a 1xN matrix of ones.</t>
  </si>
  <si>
    <t>Clarify whether there are 31 or 32 ones and improve notation.  Also clarify on line 24 whether there are 79 or 80 ones.</t>
  </si>
  <si>
    <t>16.3.2</t>
  </si>
  <si>
    <t>There are typos for "The" and "measured".</t>
  </si>
  <si>
    <t>Correct typos.</t>
  </si>
  <si>
    <t>Michael Bahr</t>
  </si>
  <si>
    <t>spelling: a SFR is wrong</t>
  </si>
  <si>
    <t>change all "a SFR" into "an SFR" throughout draft</t>
  </si>
  <si>
    <t>spelling: a SHR is wrong</t>
  </si>
  <si>
    <t>change all "a SHR" into "an SHR" throughout draft</t>
  </si>
  <si>
    <t>inconsistent use of acknowledgment. 15.4 writes the ACK as acknowledgment, not acknowledgement</t>
  </si>
  <si>
    <t>replace all acknowledgement by acknowledgment</t>
  </si>
  <si>
    <t>11.1.2</t>
  </si>
  <si>
    <t>The O-QPSK PHY in the 2450 MHz band should allow different SFDs (and preambles) per channel.</t>
  </si>
  <si>
    <t>Extend the SFD definitions to different SFDs/preambles per channel (2450 MHz)</t>
  </si>
  <si>
    <t>Larry Taylor</t>
  </si>
  <si>
    <t>DTC (UK)
SSN</t>
  </si>
  <si>
    <t>The definitions of Coordinator and FFD are circular</t>
  </si>
  <si>
    <t>Provide a suitable definition of FFD which is not a reference to 'coordinator'</t>
  </si>
  <si>
    <t>6.1.2.1.1</t>
  </si>
  <si>
    <t>The term "Logical Channel" is used in the description of ED scanning, and subsequently in several places. However, there is no definition of "Logical Channel". Table 9 on page 93 has a reference to 9.1.2 wrt Logical Channel, but 9.1.2 defines Channel Assignments and the term Logical Channel is not used.</t>
  </si>
  <si>
    <t>Either define Logical Channel or remove the term and replace with Channel Number or a correct description of the channel references</t>
  </si>
  <si>
    <t>Phil Beecher</t>
  </si>
  <si>
    <t>PG&amp;E</t>
  </si>
  <si>
    <t>T</t>
  </si>
  <si>
    <t>314–316 MHz, 430–434 MHz support is NOT provided</t>
  </si>
  <si>
    <t>remove</t>
  </si>
  <si>
    <t>5.5.7</t>
  </si>
  <si>
    <t>This a lot of text for an overview.  What about moving it to an Annex and having a much shorter descrption in Clause 5?</t>
  </si>
  <si>
    <t>Move most of this to new informative Annex</t>
  </si>
  <si>
    <t>" The MAC sublayer shall proceed if the remaining CSMA-CA algorithm steps (i.e., two CCA analyses, or a single continuous CCA analysis of at least phyCCADuration for the 950 MHz band in Japan, as described in Annex F and Annex J)," The method described here could easily be applied to meet the requirements of ETSI for the 868MHz band.</t>
  </si>
  <si>
    <t>Consider generalising to make applicable for other regulatory domains which require LBT</t>
  </si>
  <si>
    <t>Editor clearly lost control of keyboard "serveral optioanl PHY typesoperating"</t>
  </si>
  <si>
    <t>replace with "several optional PHY types operating"</t>
  </si>
  <si>
    <t>logical channel is not defined  - references elsewhere imply it should be</t>
  </si>
  <si>
    <t>define "logical channel"</t>
  </si>
  <si>
    <t>7.2.3.1</t>
  </si>
  <si>
    <t>SecurityFailure would be better called SecurityStatus - just change the name, not the functionality</t>
  </si>
  <si>
    <t>Rename to SecurityStatus</t>
  </si>
  <si>
    <t xml:space="preserve">The context for the statement - "Once the scan is complete, the MLME-SCAN.confirm shall be issued to the next higher
layer with a null PANDescriptorList" is open to misunderstanding.  </t>
  </si>
  <si>
    <t>Need to structure the paragraph to clarify this behaviour is for macAutoRequest == FALSE</t>
  </si>
  <si>
    <t>descirbed mispelt</t>
  </si>
  <si>
    <t>described</t>
  </si>
  <si>
    <t>If the coordinator realignment command is not received, the process shall be repeated for each preamble code until a realignment command is received or all preamble codes for the PHY have been used.</t>
  </si>
  <si>
    <t>Make it clear this is the behaviour for UWB and clarify behaviour for multiple channels</t>
  </si>
  <si>
    <t>and not send the MLME-ORPHAN.response primitive; therefore, the MLME shall not send a coordinator realignment command.</t>
  </si>
  <si>
    <t>This is extraneous text - remove it.</t>
  </si>
  <si>
    <t>The use of "shall" here implies that the MAC sublayer has to maintain its own state for this.</t>
  </si>
  <si>
    <t>Reword to make the responsibility of the NHL</t>
  </si>
  <si>
    <t xml:space="preserve">The sentence "This is achieved by the next higher
layer issuing the MLME-SYNC.request primitive with the TrackBeacon parameter set to TRUE." implies that this is all that the NHL needs to do.  This is not correct.  </t>
  </si>
  <si>
    <t>Either describe exactly what needs doing, or refer somewhere else for the steps required.</t>
  </si>
  <si>
    <t>"If the next higher layer of the coordinator finds that the device was previously associated on its PAN, all previously obtained device-specific information should be removed." - this statement is making assumptions about what the NHL might want to do.  Maybe it will just want to give it the same address as it already had!</t>
  </si>
  <si>
    <t>Reword to not be so prescriptive of the NHL</t>
  </si>
  <si>
    <t>responsecommand</t>
  </si>
  <si>
    <t>insert space - response command</t>
  </si>
  <si>
    <t>6.1.4.1</t>
  </si>
  <si>
    <t>and the source PAN identifier matches macPANId, - this statement should be unnecessary - the beacon should not be received and decoded if the PANId != macPANId</t>
  </si>
  <si>
    <t>remove extraneous text</t>
  </si>
  <si>
    <t>6.1.5</t>
  </si>
  <si>
    <t>Each transaction shall persist in the coordinator for at most macTransactionPersistenceTime. - what happens if  macTransactionPersistenceTime is changed after a indirect message is stored?</t>
  </si>
  <si>
    <t>Clarify correct behaviour.</t>
  </si>
  <si>
    <t>6.1.6.1</t>
  </si>
  <si>
    <t>or macShortAddress is equal to 0xffff - surely this should be 0xfffe?</t>
  </si>
  <si>
    <t>modify as stated</t>
  </si>
  <si>
    <t>Otherwise, if an extended destination address is included in the frame, it shall match aExtendedAddress. - What about extended broadcast address?</t>
  </si>
  <si>
    <t>clarify if this is possible?</t>
  </si>
  <si>
    <t>Figure 20</t>
  </si>
  <si>
    <t>ACK is shown in the wrong direction</t>
  </si>
  <si>
    <t>show ACK correctly</t>
  </si>
  <si>
    <t>Figure 21</t>
  </si>
  <si>
    <t>Figure shows MLME-DATA. Primitives</t>
  </si>
  <si>
    <t>Correct to MCPS-DATA</t>
  </si>
  <si>
    <t>For every MAC frame, all reserved bits shall be set to zero upon transmission and shall be ignored upon receipt.</t>
  </si>
  <si>
    <t xml:space="preserve">Verify that this is indeed what should be done - this certainly affects reuse of reserved fields in future when considering backward compatibility </t>
  </si>
  <si>
    <t>ARt</t>
  </si>
  <si>
    <t>Should be AR</t>
  </si>
  <si>
    <t>Clint Chaplin</t>
  </si>
  <si>
    <t>Samsung Electronics</t>
  </si>
  <si>
    <t>"with improved the communication range, robustness and mobility" Bad grammar.</t>
  </si>
  <si>
    <t>"which improved the communication range, robustness and mobility" or "with improved communication range, robustness and mobility"</t>
  </si>
  <si>
    <t>"A device will use either the extended address is used for direct communication within the PAN, or a short address that has been allocated by the PAN coordinator when the device associates and used instead."  Um, what?</t>
  </si>
  <si>
    <t>"A device will use either the extended address for direct communication within the PAN, or a short address that has been allocated by the PAN coordinator when the device associates."</t>
  </si>
  <si>
    <t>"as appropriate,,"</t>
  </si>
  <si>
    <t>"as appropriate,"</t>
  </si>
  <si>
    <t>"These constraints would severely limit the choice of cryptographic algorithms and protocols and would influence the design of the security architecture because the establishment and maintenance of trust relationships between devices need to be addressed with care"  Is the use of past tense appropriate here?</t>
  </si>
  <si>
    <t>"These constraints severely limit the choice of cryptographic algorithms and protocols and influence the design of the security architecture because the establishment and maintenance of trust relationships between devices need to be addressed with care"</t>
  </si>
  <si>
    <t>"ranlging"</t>
  </si>
  <si>
    <t>"ranging"</t>
  </si>
  <si>
    <t>"The overview of two-way ranging is shown in Figure B.4."  There is no figure B.4</t>
  </si>
  <si>
    <t>Correct the reference</t>
  </si>
  <si>
    <t>This "general overview of ranging", in my opinion, goes into too much detail for a general overview</t>
  </si>
  <si>
    <t>Put much of this information into the appropriate detailed description section, and put a more general (no more than a page) description here.</t>
  </si>
  <si>
    <t>C.2.2</t>
  </si>
  <si>
    <t>"Throughout this standard," This entire clause C reads like it was lifted from a separate standard/specification and dropped here, and not completely updated for this particular use.  Because of this, it is unclear when the term "standard" or "specification" is used if it refers to the entire 802.15.4 specification or to just Clause C.  In this particular case, it just referes to Clause C; the main body of 802.15.4 does not use this representation.</t>
  </si>
  <si>
    <t>"Throughout this clause,"</t>
  </si>
  <si>
    <t>C.4.1</t>
  </si>
  <si>
    <t>"The exact format of the nonce N is outside the scope of this specification and shall be determined and fixed by the actual implementation environment of the CCM* mode."  This entire clause C reads like it was lifted from a separate standard/specification and dropped here, and not completely updated for this particular use.  This sentence is a perfect example: the original specification of CCM* may have made the format of the nonce outside it's scope, but for the 802.15.4 specification, 802.15.4 is the "actual implementation environment", and thus stating that the format of the nonce is out of scope is incorrect and really really bad.</t>
  </si>
  <si>
    <t>Either specify the format of the nonce here, or delete this sentence.  And drop the following note.</t>
  </si>
  <si>
    <t>C.2.1</t>
  </si>
  <si>
    <t>"In the context of this standard, all octets are strings over the binary alphabet."</t>
  </si>
  <si>
    <t>"In the context of Clause C, all octets are strings over the binary alphabet."</t>
  </si>
  <si>
    <t>The only difference between 6.1.2.1.2 and 6.1.2.1.3 is one or two sentences.  The rest of the text is an exact duplicate.</t>
  </si>
  <si>
    <t>Put the duplicated text into a section once, and then add a sentence that points out the difference between active and passive scan</t>
  </si>
  <si>
    <t>"descirbed"</t>
  </si>
  <si>
    <t>"described"</t>
  </si>
  <si>
    <t>"responsecommand"</t>
  </si>
  <si>
    <t>"response command"</t>
  </si>
  <si>
    <t>Shouldn't the Acknowledgement arrow point left?</t>
  </si>
  <si>
    <t>Change direction of Acknowledgement arrow</t>
  </si>
  <si>
    <t>"If the MAC sublayer is required to transmit a frame or receives an incoming frame"</t>
  </si>
  <si>
    <t>"If the MAC sublayer is required to transmit a frame or receives an incoming frame and security is implemented"</t>
  </si>
  <si>
    <t>"and return with the unsecured frame, the security level, the key identifier mode, the key source, the key index, and a status of UNSUPPORTED_LEGACY."  Most o fthis list is completele redundant with Page 177 line 36.  In addition, it can be very confusing to say that the procedure returns with unsecured frame, because in fact an unsecured frame is not being returned.</t>
  </si>
  <si>
    <t>Replace with "and return with a status of UNSUPPORTED_LEGACY."  And repeat this change throughout 8.2.3</t>
  </si>
  <si>
    <t>"and return with the unsecured frame, the security level, the key identifier mode, the key source, the key index, and a status of UNSUPPORTED_SECURITY."</t>
  </si>
  <si>
    <t>Replace with "and return with a status of UNSUPPORTED_SECURITY."</t>
  </si>
  <si>
    <t>8.3.5.3</t>
  </si>
  <si>
    <t>"The m data shall then substitute secured payload fields and authentication tag in the original secured frame to form the unsecured frame"  Substitute?  Also, the sentence seems to be missing an article</t>
  </si>
  <si>
    <t>"The m data shall then replace the secured payload fields and authentication tag in the original secured frame to form the unsecured frame"</t>
  </si>
  <si>
    <t>Annex F</t>
  </si>
  <si>
    <t>Has this information been updated to reflect the latest regulations?  I doubt it.  More explicitly, no information on EU or FCC mandated CCA is presented here.</t>
  </si>
  <si>
    <t>Update to the latest regulations, or delete this annex</t>
  </si>
  <si>
    <t>Is it even appropriate to have this annex in the specification?  It seems to me from my reading that a lot of interpretation, supposition, and folklore is present here.  In fact, it almost seems like a tutorial, rather than a specification.  Also, trying to keep this up to date across all geographies and regulatory domains is nigh on impossible</t>
  </si>
  <si>
    <t>Delete this annex</t>
  </si>
  <si>
    <t>"The Electronic Communications Committee (ECC) within the CEPT is currently studying a number of changes to the SRD rules"  When was this stament made?  Is it still true?  What was the result.
Again, yet another example of why this annex should be removed.  It cannot be kept up to date, and out of date information is more useless and dangerous than no information.</t>
  </si>
  <si>
    <t>F.7.3.1</t>
  </si>
  <si>
    <t>"24 March" of what year?</t>
  </si>
  <si>
    <t>Give the year.</t>
  </si>
  <si>
    <t>F.7.4.1</t>
  </si>
  <si>
    <t>"until the end of December 2008."  It is well past 2008.  Yet again, obsolete information</t>
  </si>
  <si>
    <t>6.1.8.2</t>
  </si>
  <si>
    <t>"At the end of a two-way exchange, each device is in position of a timestamp report."</t>
  </si>
  <si>
    <t>"At the end of a two-way exchange, each device is in possession of a timestamp report."</t>
  </si>
  <si>
    <t>6.3.7</t>
  </si>
  <si>
    <t>The MHR fields are not described (at least explicitly split out) in this subclause</t>
  </si>
  <si>
    <t>Give an explicit description of MHRfields</t>
  </si>
  <si>
    <t>Jeritt Kent</t>
  </si>
  <si>
    <t>Analog Devices, Inc.</t>
  </si>
  <si>
    <t>Must we really put all 32 bits as binary in the specification?</t>
  </si>
  <si>
    <t>Show the value of a single octet as 01010101</t>
  </si>
  <si>
    <t>16.2.3</t>
  </si>
  <si>
    <t>Gaussian not Guassina</t>
  </si>
  <si>
    <t>Spelling fix</t>
  </si>
  <si>
    <t>The not the</t>
  </si>
  <si>
    <t>Charles Farlow</t>
  </si>
  <si>
    <t>Medtronic</t>
  </si>
  <si>
    <t>51-52</t>
  </si>
  <si>
    <t>Not all listed Chinese frequency bands are supported in technical clauses of the standard.  The phrase "one or more" is accurate (since 779-787 MHz is supported) but might cause confusion.</t>
  </si>
  <si>
    <t>Change "… for one or more of the 314-316 MHz, 430-434 MHz,
and 779–787 MHz frequency bands, …" to "for the 779-787 MHz frequency band, …"</t>
  </si>
  <si>
    <t>Not all listed Chinese frequency bands are supported in technical clauses of the standard.</t>
  </si>
  <si>
    <t>Change "314–316 MHz, 430–434 MHz, and 779–787 MHz band for LR-WPAN systems in China, …" to "779–787 MHz band for LR-WPAN systems in China, …"</t>
  </si>
  <si>
    <t>269-302</t>
  </si>
  <si>
    <t>Sub-clause 15.1 introduces a  "sub-GHz UWB" mode as "The sub-gigahertz band, which consists of a single channel and occupies the spectrum from 249.6 MHz to 749.6 MHz" and Table F.19 (Table F.19-UWB average emission limits, EIRP in dBm/MHz) references FCC 15.209.  Two fundamental comments:  1) If the draft means to convey that such a "sub-GHz UWB" mode currently falls within the regulatory framework of FCC Rule 15.209, then the operation of said mode must also comply with the restricted band provisions defined in FCC Rule 15.205, which would prevent use of a 500 MHz swath of spectrum.  There are no provisions in the "sub-GHz UWB" PHY to explicitly control emissions into the restricted bands set forth in FCC Rule 15.205.  2) If the proposal is analyzed under the UWB provisions of Subpart F of Part 15 of the FCC rules, which deals explicitly with UWB, then FCC Rule 15.205 does not apply.  However, Subpart F restricts operation below 960 MHz to applications such as through-the-wall imaging (only for certain emergency personnel), wall imaging systems, and ground penetrating radar.  "Sub-GHz UWB" operation for personal area network communication is not permissible under FCC rules as they exist today.</t>
  </si>
  <si>
    <t>Remove the "sub-GHz UWB" mode of operation from the standard.</t>
  </si>
  <si>
    <t>Errant character.</t>
  </si>
  <si>
    <t>Change "Tthe" to "The"</t>
  </si>
  <si>
    <t>368-374</t>
  </si>
  <si>
    <t>F.7</t>
  </si>
  <si>
    <t>Table F.19 (Table F.19—UWB average emission limits, EIRP in dBm/MHz) references FCC [Rule Section] 15.209.  For operation from .009-960 MHz, Table F.19 references FCC 15.209 but does not reference the restricted band provisions defined in FCC Rule Section 15.205.  Annex F does not provide sufficient information related to Subpart F of FCC Part 15 restrictions on operation below 960 MHz.</t>
  </si>
  <si>
    <t>Modify sub-clause F.7 to include language explaining the restrictions of FCC 15.205 as applicable to the proposed "sub-GHz UWB" systems.  The sub-clause should also be edited to fully explain the restrictions of Subpart F of Part 15 the FCC rules.</t>
  </si>
  <si>
    <t>Benjamin Rolfe</t>
  </si>
  <si>
    <t>Blind Creek Associates</t>
  </si>
  <si>
    <t>For consistency add "multiple band" to second bullet</t>
  </si>
  <si>
    <t>Change to : "devices with precision ranging, extended range, and enhanced robustness and mobility, operating in multiple bands"</t>
  </si>
  <si>
    <t>Redundant text - the bands are listed in three places, one is sufficient and more than one begs for errors. The UWB bands are missing from this list.</t>
  </si>
  <si>
    <t>Delete lines 13 through 18</t>
  </si>
  <si>
    <t>m-sequence is defined but the term is not used in the standard.</t>
  </si>
  <si>
    <t>Remove</t>
  </si>
  <si>
    <t>"solver" defined but not used in the text (?)</t>
  </si>
  <si>
    <t>AF (or term "activity factor") not used in standard</t>
  </si>
  <si>
    <t>AM (amplitude modulation) defined but not used in standard</t>
  </si>
  <si>
    <t>AWN not used in standard (was in coex annex)</t>
  </si>
  <si>
    <t>BE, BI, BO, CW, NB, SD, SO,  are variables in equations, not really acronyms. Should these go here?</t>
  </si>
  <si>
    <t>remove (?)</t>
  </si>
  <si>
    <t>We have two definitions for ERP. This one is not used in the standard (might have been in coex annex).</t>
  </si>
  <si>
    <t xml:space="preserve">remove redundant definition of ERP. </t>
  </si>
  <si>
    <t>IWN no longer used in the standard (was in coex annex)</t>
  </si>
  <si>
    <t>HR/DSSS is no longer used in the standard (was in coex annex)</t>
  </si>
  <si>
    <t>SER no longer used in the standard (was in coex annex?)</t>
  </si>
  <si>
    <t>SIR no longer used in the standard (was in coex annex?)</t>
  </si>
  <si>
    <t>"short range operation" is not needed, and not entirely true.</t>
  </si>
  <si>
    <t>Delete "short range operation"</t>
  </si>
  <si>
    <t>The first bullet is incorrect. There are a lot more data rates. Why list some and not all the rest?</t>
  </si>
  <si>
    <t>Change to "Multiple over the air data rates"</t>
  </si>
  <si>
    <t>The frequency list is repeating normative information given in clause 6. Better say "multiple PHY specification covering multiple frequency bands"</t>
  </si>
  <si>
    <t>Delete frequency list, refer to clause 6.</t>
  </si>
  <si>
    <t>"The PAN coordinator is the primary controller of the PAN." true only for star.</t>
  </si>
  <si>
    <t>change to: "The PAN coordinator is the primary controller of the PAN in the star topology."</t>
  </si>
  <si>
    <t xml:space="preserve">Grammar: "A device will use either the extended address is used for direct communication within the PAN, or a short address that has been allocated by the PAN coordinator when the device associates and used instead."  </t>
  </si>
  <si>
    <t xml:space="preserve">delete and replace with "a PAN relative 16-bit short address may also be used". </t>
  </si>
  <si>
    <t>"An LR-WPAN device comprises a PHY" with so many PHYs defined a LR-WPAN device might have several PHYs.</t>
  </si>
  <si>
    <t>change to: "An LR-WPAN device comprises at least one PHY…"</t>
  </si>
  <si>
    <t>5.4.1</t>
  </si>
  <si>
    <t>"The optional UWB PHY also has the optional feature of precision ranging."  word "optional" is not needed either place.</t>
  </si>
  <si>
    <t>remove "optional".</t>
  </si>
  <si>
    <t>clause 6,7 and 8 define the MAC.</t>
  </si>
  <si>
    <t>change to: "Clause 6,7 and 8…"</t>
  </si>
  <si>
    <t>5.5.2</t>
  </si>
  <si>
    <t xml:space="preserve">Change "supports beacons" not correct in context (beacon enabled PANs).  As stated in the same paragraph,  non-beacon PANs also use (thus support) beacons.  </t>
  </si>
  <si>
    <t>change to : "whether the network depends on the transmission of
periodic beacons."</t>
  </si>
  <si>
    <t>Two commas after" appropriate"</t>
  </si>
  <si>
    <t>move extra comma to someplace it is needed.</t>
  </si>
  <si>
    <t>The xref to clause 6 should perhaps be to clause 8?</t>
  </si>
  <si>
    <t>Verify and/or correct xref.</t>
  </si>
  <si>
    <t>There is a lot of informative information here that goes beyond introducing the features of the UWB PHY and provides rational for the features and guidance for implementers. This might be more appropriately moved to an informative annex?</t>
  </si>
  <si>
    <t>Consider moving the bulk of this discussion to an informative annex.</t>
  </si>
  <si>
    <t>Delete "optional" before "ranging". It was said already that ranging is optional so continued use of "optional" is redundant.</t>
  </si>
  <si>
    <t>delete "optional" here and throughout the sub-clauses that follow.</t>
  </si>
  <si>
    <t>"ranlging" is probably not the right word. Or a word at all as far as I know.</t>
  </si>
  <si>
    <t>change to "ranging".</t>
  </si>
  <si>
    <t>5.5.7.2</t>
  </si>
  <si>
    <t>"allowed" is out of scope of this standard.</t>
  </si>
  <si>
    <t>Change "allowed" to "enabled" or "supported".</t>
  </si>
  <si>
    <t>5.5.8.1</t>
  </si>
  <si>
    <t>The xref is to the description of the bits in the PHR that signal the data rate, not the table/text that define what those rates are.</t>
  </si>
  <si>
    <t>Table 117 and 15.2.3 are more correct. Or just Table 117 and indicate in the table which is the mandatory combination in each channel group. Alternately this item can be deleted as the data rate is the product of other parameters such as bandwidth, chip rate, chips per burst, chips per symbol,  Overall FEC rate, etc as shown in Table 117.</t>
  </si>
  <si>
    <t>5.5.8.2</t>
  </si>
  <si>
    <t>This too could be moved to an informative annex. It is describing mostly upper layer considerations.</t>
  </si>
  <si>
    <t>Sentence: "However, all beacon frames are transmitted using the mandatory waveform, and a PAN is allowed to use an optional waveform (for nonbeacon traffic) only after it is determined by a coordinator that all devices associated to the PAN are capable of supporting the optional waveform."  Everything after "and" is outside the scope of this standard.</t>
  </si>
  <si>
    <t>Change to: All beacon frames are transmitted using the mandatory waveform; typically, a PAN coordinator would use an optional waveform (for nonbeacon traffic) only after it is determined that all devices associated to the PAN are capable of supporting the optional waveform."
.</t>
  </si>
  <si>
    <t xml:space="preserve"> "If a new device is allowed to join a PAN that is
using a nonmandatory waveform and the new device is not capable of supporting that nonmandatory
waveform, the entire PAN is returned by the controller to the mandatory waveform." is stating requirements on the upper layer. </t>
  </si>
  <si>
    <t>Delete sentence.</t>
  </si>
  <si>
    <t>Remove "rules" from title, this is informative, not normative, text (and much of this are guidance for upper layers anyway).</t>
  </si>
  <si>
    <t>change to "Typical use of UWB modes and options"</t>
  </si>
  <si>
    <t>"Use of optional CCA signaling is restricted by the same “homogenous network” rules as optional waveforms in the preceding paragraph." is out of scope.</t>
  </si>
  <si>
    <t>"are allowed to" is out of scope of this standard.</t>
  </si>
  <si>
    <t xml:space="preserve">Change "are allowed to " to "may" </t>
  </si>
  <si>
    <t>6.2.1.1.4</t>
  </si>
  <si>
    <t>"the third level of" is not entirely correct. "the filtering" and leave it to the referenced section to describe what filtering is used when.</t>
  </si>
  <si>
    <t>delete "third level of"</t>
  </si>
  <si>
    <t>6.2.1.1.5</t>
  </si>
  <si>
    <t>This field indicates if PAN ID compression is used on the frame, not control how the frame is constructed.  "specifies' implies control.  In fact this paragraph does not specify how the MAC knows if PAN ID compression should be used or not.</t>
  </si>
  <si>
    <t>Re-write paragraph to specify that the MAC sets this bit when PAN ID compression is used; Create a table to show what PAN IDs are used with which address combinations; specify how MAC knows to use PAN ID compression or not when constructing the frame.</t>
  </si>
  <si>
    <t>6.2.1.6</t>
  </si>
  <si>
    <t>"if" should be "when" as the FCF indicates what fields are present in the MHR to the receiver, it is not a control of what is included by the transmitter.</t>
  </si>
  <si>
    <t>change "if" to "when".  This may apply other places as well.</t>
  </si>
  <si>
    <t>This is stated as if the FCF bit controls how the fields are included when building the MPDU but in fact what fields are included determines what FCF bits are set.</t>
  </si>
  <si>
    <t>change "This field shall be included in the MAC frame only if the Source Addressing Mode field of the Frame Control field is
nonzero." to "When this field is included in the  MAC frame, the Source Addressing Mode field of the Frame Control field is set according to the address included".</t>
  </si>
  <si>
    <t>6.2.1.4</t>
  </si>
  <si>
    <t xml:space="preserve">This is stated as if the FCF bit controls how the fields are included when building the MPDU but in fact what fields are included determines what FCF bits are set. </t>
  </si>
  <si>
    <t>change "This field shall be included in the MAC frame only if the Destination Addressing Mode field of the Frame
Control field is nonzero." to "when the this field is included in the MAC frame, the Destination Addressing Mode field of the Frame Control field is set according to the address included".</t>
  </si>
  <si>
    <t>6.2.2.1.1</t>
  </si>
  <si>
    <t xml:space="preserve">"the Source Addressing Mode subfield shall be set as appropriate for the address of the coordinator transmitting the beacon frame" isn't very complete. </t>
  </si>
  <si>
    <t>Specify how "appropriate" is determined when constructing the beacon.</t>
  </si>
  <si>
    <t>"The Frame Version field shall be set to one only if the Security Enabled field is set to one." appears to contradict what is in 6.2.1.1.7 which says "This field shall be set to 0x00 to indicate a frame compatible with IEEE Std 802.15.4-2003 and 0x01 to
indicate an IEEE 802.15.4 frame."</t>
  </si>
  <si>
    <t xml:space="preserve">Resolve conflict. </t>
  </si>
  <si>
    <t>6.2.2.2.1</t>
  </si>
  <si>
    <t xml:space="preserve">"The Frame Version field shall be set to one if either the Security Enabled field is set to one or the MAC Payload field is greater than aMaxMACSafePayloadSize." appears to contradict 6.2.1.1.7.
</t>
  </si>
  <si>
    <t>7.2.3.2</t>
  </si>
  <si>
    <t>no reason to specify "SubChannelCode" as a bit map. It is a list of set of sub-channel code identifiers.  See 5.6</t>
  </si>
  <si>
    <t>change type to "set of Subchannel preamble code identifiers", valid range" according to tables 120 and 121, description: "Identifier for the Subchannel preamble codes detected for UWB or subchirp codes for CSS PHY. Specifies the code(s) in use when the channel was detected; identifier values and codes are given in table 120 and 121. For other PHY types, this parameter is not used"</t>
  </si>
  <si>
    <t>7.2.9.1</t>
  </si>
  <si>
    <t xml:space="preserve">There is no reason to define the channel list as a bit map since this is a conceptual interface (see 5.6: "These service primitives are an abstraction because they specify only the provided service rather than the means by which it is provided. This definition is independent of any other interface implementation." Yes, I'm turning it into a tee-shirt).  Doing so is only confusion and implies an implementation which is out of scope of this standard. </t>
  </si>
  <si>
    <t>Change ScanChannels definition  to "set of channels", valid range "-", description: "The set of channels to be scanned Must be selected from the set of channels supported by the PHY."</t>
  </si>
  <si>
    <t>7.2.9.2</t>
  </si>
  <si>
    <t>"UnscannedChannels" is a set of channels (sub-set of ScanChannels from the request). No reason it s/b a bit map.</t>
  </si>
  <si>
    <t>change type to "set of channels", range to "-"  and description to "Indicates which channels given in the request were not scanned. This parameter is not valid for ED scans."</t>
  </si>
  <si>
    <t>`7.3.1</t>
  </si>
  <si>
    <t>TxOptions is not a bitmap, it is a set of TX options. Definition implies an implementation.</t>
  </si>
  <si>
    <t>Change to a set of Booleans</t>
  </si>
  <si>
    <t xml:space="preserve">aExtendedAddress is not a constant. It is by definition different for every device. It should be a read only PIB attribute. </t>
  </si>
  <si>
    <t xml:space="preserve">rename "macExtendedAddress" and move to PIB.  Search replace throughout the document. found at: (page,line) (49,10) (49,38) (55,32) (57,17) (81,47) (83,3) (84,18) (85,25) (86,21) (86,54) (88,22) (154,11) (176,18) (184,17)
</t>
  </si>
  <si>
    <t>There is no practical reason to use a bitmap to specify channel identification as this is not transmitted over the air.  Suggest we change the model to be more obvious.</t>
  </si>
  <si>
    <t>Suggest channel ID's be integers and we specify how this maps for each PHY.  Delete references to bit map,.</t>
  </si>
  <si>
    <t>9.2.1</t>
  </si>
  <si>
    <t xml:space="preserve">Delete sentence "The TX-to-RX turnaround time shall be less than or equal to aTurnaroundTime, as defined in 10.5.". The requirement is that TX-to-RX turnaround quicker than RX-to-TX as stated in the next subclause (when it is corrected). </t>
  </si>
  <si>
    <t>delete sentence.</t>
  </si>
  <si>
    <t>RX-to-TX should be at least specific period,  and TX-to-RX must be less than a that period, to assure sender is ready for the ACK. Otherwise this is meaningless - one implementation may have RX-to-TX as 1, where another could have TX-to-RX as 12 and they'd  the later would miss the ACK.</t>
  </si>
  <si>
    <t>Change to "The RX-to-TX turnaround time shall at least aTurnaroundTime, as defined in 10.5.</t>
  </si>
  <si>
    <t xml:space="preserve">"ChannelsSupported" is defines what PHYs are supported, essentially. Since it doesn't actually exist except in a datasheet, why make it a complicated bitmap? </t>
  </si>
  <si>
    <t>Redefine more clearly as a set of PHY capabilities. Each row of the array is {channel page, channel set} where channel page is an integer and channel set is a set of integers.</t>
  </si>
  <si>
    <t>phyTransmitPower doesn’t need to be encoded as a bit map, and having PART of an attribute read only is just wrong.</t>
  </si>
  <si>
    <t>redefine as two PIBs, phyTransmitPowerTolerance and phyTransmitPower.</t>
  </si>
  <si>
    <t>phyUWBDataRatesSupported shouldn't be a bit map.</t>
  </si>
  <si>
    <t>Redefine as a list of data rates, refer to the tables.</t>
  </si>
  <si>
    <t>phyUWBCCAModesSupported is a set not a bitmap.</t>
  </si>
  <si>
    <t>Redefine as a set of CCA mode IDs per 9.2.9 (when other CCA modes are consolidated there).</t>
  </si>
  <si>
    <t>phyUWBPulseShapesSupported is a set not a map</t>
  </si>
  <si>
    <t>Redefine as a set of CCA pulse shape IDs, referring to the table.</t>
  </si>
  <si>
    <t>phyRangingCapabilities is a set of capabilities, not a map.</t>
  </si>
  <si>
    <t>Redefine as a set of Booleans, one for each capability.</t>
  </si>
  <si>
    <t>Since this is implementation advice, this could be moved to an informative annex, along with 10.6.1</t>
  </si>
  <si>
    <t>Consider moving to an informative annex.</t>
  </si>
  <si>
    <t>15.4.13</t>
  </si>
  <si>
    <t>This appears to be the first place "DAA" is used so should be spelled out, and it doesn't need to be on page 297 line 11.</t>
  </si>
  <si>
    <t>change "DAA" to "detect and avoid (DAA)"</t>
  </si>
  <si>
    <t>15.4.15</t>
  </si>
  <si>
    <t>Consolidate this with subclause 9.2.9.</t>
  </si>
  <si>
    <t>move content into 9.2.9.</t>
  </si>
  <si>
    <t>Didier Sagan</t>
  </si>
  <si>
    <t>Zarlink Semiconductor</t>
  </si>
  <si>
    <t>Typo in lower end of US ISM band</t>
  </si>
  <si>
    <t>Change "802-928 MHz" by "902-928 MHz"</t>
  </si>
  <si>
    <t>Check:</t>
  </si>
  <si>
    <t>Overall</t>
  </si>
  <si>
    <t>Open</t>
  </si>
  <si>
    <t>Suggested</t>
  </si>
  <si>
    <t>Out of scope</t>
  </si>
  <si>
    <t>Unresolvable</t>
  </si>
  <si>
    <t>Total resolved</t>
  </si>
  <si>
    <t>Percent</t>
  </si>
  <si>
    <t>JPKG</t>
  </si>
  <si>
    <t>Sum</t>
  </si>
  <si>
    <t>Lan</t>
  </si>
  <si>
    <t>Tuncer</t>
  </si>
  <si>
    <t>Total assigned</t>
  </si>
  <si>
    <t>Commenter name</t>
  </si>
  <si>
    <t>Vote</t>
  </si>
  <si>
    <t># comments</t>
  </si>
  <si>
    <t>File name</t>
  </si>
  <si>
    <r>
      <t>1</t>
    </r>
    <r>
      <rPr>
        <vertAlign val="superscript"/>
        <sz val="10"/>
        <rFont val="Arial"/>
        <family val="2"/>
      </rPr>
      <t>st</t>
    </r>
    <r>
      <rPr>
        <sz val="10"/>
        <rFont val="Arial"/>
        <family val="2"/>
      </rPr>
      <t xml:space="preserve"> CID</t>
    </r>
  </si>
  <si>
    <t>Last CID</t>
  </si>
  <si>
    <t>N</t>
  </si>
  <si>
    <t>P802-15-4i_Comment_Entry_Form-Gilb.xls</t>
  </si>
  <si>
    <t>Billly Verso</t>
  </si>
  <si>
    <t>Y</t>
  </si>
  <si>
    <t>DecaWave</t>
  </si>
  <si>
    <t>P802-15-4i_LB58-VERSO-BILLY-comments.xls</t>
  </si>
  <si>
    <t>P802-15-4i_Comment_Entry_Form_Evans.xls</t>
  </si>
  <si>
    <t>P802-15-4i_Comment_Entry_Form-Boytim.xls</t>
  </si>
  <si>
    <t>Guard RFID Solutions Inc.</t>
  </si>
  <si>
    <t>P802-15-4i_Comment_Entry_Form-Pokrajac.xls</t>
  </si>
  <si>
    <t>P802-15-4i_Comment_Entry_Form-20101028-Callaway-2.xls</t>
  </si>
  <si>
    <t>P802-15-4i_Comment_Entry_Form_CS.xls</t>
  </si>
  <si>
    <t>Patrick Kinney</t>
  </si>
  <si>
    <t>P802-15-4i_Comment_Entry_Form-Kinney-Pat-1.xls</t>
  </si>
  <si>
    <t>P802-15-4i_Comment_Entry_Form-MONIQUE-BROWN-YES.xls</t>
  </si>
  <si>
    <t>P802-15-4i_Comment_Entry_Form_michael_schmidt.xls</t>
  </si>
  <si>
    <t>P802-15-4i_Comment_Entry_Form-Godfrey.xls</t>
  </si>
  <si>
    <t>P802-15-4i_Comment_Entry_Form_KH.xls</t>
  </si>
  <si>
    <t>Ludwig Winkel</t>
  </si>
  <si>
    <t>P802-15-4i_Comment_Entry_Form-Winkel.xls</t>
  </si>
  <si>
    <t>Timothy Schmidl</t>
  </si>
  <si>
    <t>P802-15-4i_Comment_Entry_Form-Schmidl-Tim.xls</t>
  </si>
  <si>
    <t>P802-15-4i_Comment_Entry_Form-00-Bahr-Michael.xls</t>
  </si>
  <si>
    <t>DTC (UK) and Silver Spring Networks</t>
  </si>
  <si>
    <t>P802-15-4i_Comment_Entry_Form JLT.xls</t>
  </si>
  <si>
    <t>P802-15-4i_Comment_Entry_Form-beecher.xls</t>
  </si>
  <si>
    <t>P802-15-4i_Comment_Entry_Form_Chaplin_Clint.xls</t>
  </si>
  <si>
    <t>Jeritt E. Kent</t>
  </si>
  <si>
    <t>P802-15-4i_Comment_Entry_Form_jk.xls</t>
  </si>
  <si>
    <t>Charles S. Farlow</t>
  </si>
  <si>
    <t>Medtronic, Inc.</t>
  </si>
  <si>
    <t>P802-15-4i_Comment_Entry_Form Farlow.xls</t>
  </si>
  <si>
    <t>Ben Rolfe</t>
  </si>
  <si>
    <t>P802-15-4i_Comment_Entry_Form-ROLFE-1.xls</t>
  </si>
  <si>
    <t>P802-15-4i_Comment_Entry_Form-Sagan-Didier.xls</t>
  </si>
  <si>
    <t>Total # comments</t>
  </si>
  <si>
    <t>Total # commenters</t>
  </si>
  <si>
    <t>Total # approve</t>
  </si>
  <si>
    <t>Total # disapprove</t>
  </si>
</sst>
</file>

<file path=xl/styles.xml><?xml version="1.0" encoding="utf-8"?>
<styleSheet xmlns="http://schemas.openxmlformats.org/spreadsheetml/2006/main">
  <numFmts count="5">
    <numFmt numFmtId="164" formatCode="GENERAL"/>
    <numFmt numFmtId="165" formatCode="MMM\-YY"/>
    <numFmt numFmtId="166" formatCode="@"/>
    <numFmt numFmtId="167" formatCode="0%"/>
    <numFmt numFmtId="168" formatCode="0.00%"/>
  </numFmts>
  <fonts count="12">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u val="single"/>
      <sz val="10"/>
      <color indexed="12"/>
      <name val="Arial"/>
      <family val="2"/>
    </font>
    <font>
      <i/>
      <sz val="10"/>
      <name val="Arial"/>
      <family val="2"/>
    </font>
    <font>
      <vertAlign val="subscript"/>
      <sz val="10"/>
      <name val="Arial"/>
      <family val="2"/>
    </font>
    <font>
      <sz val="10"/>
      <color indexed="12"/>
      <name val="Arial"/>
      <family val="2"/>
    </font>
    <font>
      <vertAlign val="superscript"/>
      <sz val="10"/>
      <name val="Arial"/>
      <family val="2"/>
    </font>
    <font>
      <b/>
      <sz val="8"/>
      <name val="Arial"/>
      <family val="2"/>
    </font>
  </fonts>
  <fills count="3">
    <fill>
      <patternFill/>
    </fill>
    <fill>
      <patternFill patternType="gray125"/>
    </fill>
    <fill>
      <patternFill patternType="solid">
        <fgColor indexed="11"/>
        <bgColor indexed="64"/>
      </patternFill>
    </fill>
  </fills>
  <borders count="15">
    <border>
      <left/>
      <right/>
      <top/>
      <bottom/>
      <diagonal/>
    </border>
    <border>
      <left style="hair">
        <color indexed="8"/>
      </left>
      <right>
        <color indexed="63"/>
      </right>
      <top style="hair">
        <color indexed="8"/>
      </top>
      <bottom>
        <color indexed="63"/>
      </bottom>
    </border>
    <border>
      <left style="hair">
        <color indexed="8"/>
      </left>
      <right style="hair">
        <color indexed="8"/>
      </right>
      <top style="hair">
        <color indexed="8"/>
      </top>
      <bottom style="thin">
        <color indexed="8"/>
      </bottom>
    </border>
    <border>
      <left style="hair">
        <color indexed="8"/>
      </left>
      <right>
        <color indexed="63"/>
      </right>
      <top style="thin">
        <color indexed="8"/>
      </top>
      <bottom>
        <color indexed="63"/>
      </bottom>
    </border>
    <border>
      <left style="hair">
        <color indexed="8"/>
      </left>
      <right style="hair">
        <color indexed="8"/>
      </right>
      <top style="thin">
        <color indexed="8"/>
      </top>
      <bottom style="thin">
        <color indexed="8"/>
      </bottom>
    </border>
    <border>
      <left style="hair">
        <color indexed="8"/>
      </left>
      <right>
        <color indexed="63"/>
      </right>
      <top style="thin">
        <color indexed="8"/>
      </top>
      <bottom style="thin">
        <color indexed="8"/>
      </bottom>
    </border>
    <border>
      <left>
        <color indexed="63"/>
      </left>
      <right style="hair">
        <color indexed="8"/>
      </right>
      <top style="thin">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thin">
        <color indexed="8"/>
      </bottom>
    </border>
    <border>
      <left>
        <color indexed="63"/>
      </left>
      <right style="hair">
        <color indexed="8"/>
      </right>
      <top>
        <color indexed="63"/>
      </top>
      <bottom style="thin">
        <color indexed="8"/>
      </bottom>
    </border>
    <border>
      <left style="hair">
        <color indexed="8"/>
      </left>
      <right style="hair">
        <color indexed="8"/>
      </right>
      <top style="thin">
        <color indexed="8"/>
      </top>
      <bottom>
        <color indexed="63"/>
      </bottom>
    </border>
    <border>
      <left style="hair">
        <color indexed="8"/>
      </left>
      <right style="hair">
        <color indexed="8"/>
      </right>
      <top>
        <color indexed="63"/>
      </top>
      <bottom>
        <color indexed="63"/>
      </bottom>
    </border>
    <border>
      <left style="hair">
        <color indexed="8"/>
      </left>
      <right>
        <color indexed="63"/>
      </right>
      <top>
        <color indexed="63"/>
      </top>
      <bottom style="hair">
        <color indexed="8"/>
      </bottom>
    </border>
    <border>
      <left style="hair">
        <color indexed="8"/>
      </left>
      <right style="hair">
        <color indexed="8"/>
      </right>
      <top style="thin">
        <color indexed="8"/>
      </top>
      <bottom style="hair">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2" borderId="0" applyNumberFormat="0" applyBorder="0" applyAlignment="0" applyProtection="0"/>
  </cellStyleXfs>
  <cellXfs count="43">
    <xf numFmtId="164" fontId="0" fillId="0" borderId="0" xfId="0" applyAlignment="1">
      <alignment/>
    </xf>
    <xf numFmtId="165" fontId="1" fillId="0" borderId="0" xfId="0" applyNumberFormat="1" applyFont="1" applyAlignment="1">
      <alignment horizontal="left"/>
    </xf>
    <xf numFmtId="164" fontId="2" fillId="0" borderId="0" xfId="0" applyFont="1" applyAlignment="1">
      <alignment/>
    </xf>
    <xf numFmtId="164" fontId="1" fillId="0" borderId="0" xfId="0" applyFont="1" applyAlignment="1">
      <alignment horizontal="right"/>
    </xf>
    <xf numFmtId="164" fontId="3" fillId="0" borderId="0" xfId="0" applyFont="1" applyAlignment="1">
      <alignment horizontal="center"/>
    </xf>
    <xf numFmtId="164" fontId="4" fillId="0" borderId="1" xfId="0" applyFont="1" applyBorder="1" applyAlignment="1">
      <alignment vertical="top" wrapText="1"/>
    </xf>
    <xf numFmtId="164" fontId="4" fillId="0" borderId="2" xfId="0" applyFont="1" applyBorder="1" applyAlignment="1">
      <alignment vertical="top" wrapText="1"/>
    </xf>
    <xf numFmtId="164" fontId="4" fillId="0" borderId="3" xfId="0" applyFont="1" applyBorder="1" applyAlignment="1">
      <alignment vertical="top" wrapText="1"/>
    </xf>
    <xf numFmtId="164" fontId="3" fillId="0" borderId="4" xfId="0" applyFont="1" applyBorder="1" applyAlignment="1">
      <alignment vertical="top" wrapText="1"/>
    </xf>
    <xf numFmtId="165" fontId="4" fillId="0" borderId="4" xfId="0" applyNumberFormat="1" applyFont="1" applyBorder="1" applyAlignment="1">
      <alignment horizontal="left" vertical="top" wrapText="1"/>
    </xf>
    <xf numFmtId="164" fontId="4" fillId="0" borderId="5" xfId="0" applyFont="1" applyBorder="1" applyAlignment="1">
      <alignment horizontal="center" vertical="center" wrapText="1"/>
    </xf>
    <xf numFmtId="164" fontId="4" fillId="0" borderId="6" xfId="0" applyFont="1" applyBorder="1" applyAlignment="1">
      <alignment vertical="top" wrapText="1"/>
    </xf>
    <xf numFmtId="164" fontId="4" fillId="0" borderId="7" xfId="0" applyFont="1" applyBorder="1" applyAlignment="1">
      <alignment vertical="top" wrapText="1"/>
    </xf>
    <xf numFmtId="164" fontId="4" fillId="0" borderId="8" xfId="0" applyFont="1" applyBorder="1" applyAlignment="1">
      <alignment vertical="top" wrapText="1"/>
    </xf>
    <xf numFmtId="164" fontId="4" fillId="0" borderId="9" xfId="0" applyFont="1" applyBorder="1" applyAlignment="1">
      <alignment vertical="top" wrapText="1"/>
    </xf>
    <xf numFmtId="164" fontId="0" fillId="0" borderId="10" xfId="0" applyBorder="1" applyAlignment="1">
      <alignment vertical="top" wrapText="1"/>
    </xf>
    <xf numFmtId="164" fontId="4" fillId="0" borderId="5" xfId="0" applyFont="1" applyBorder="1" applyAlignment="1">
      <alignment vertical="top" wrapText="1"/>
    </xf>
    <xf numFmtId="164" fontId="4" fillId="0" borderId="11" xfId="0" applyFont="1" applyBorder="1" applyAlignment="1">
      <alignment vertical="top" wrapText="1"/>
    </xf>
    <xf numFmtId="164" fontId="5" fillId="0" borderId="12" xfId="0" applyFont="1" applyBorder="1" applyAlignment="1">
      <alignment vertical="top" wrapText="1"/>
    </xf>
    <xf numFmtId="164" fontId="4" fillId="0" borderId="7" xfId="0" applyFont="1" applyBorder="1" applyAlignment="1">
      <alignment horizontal="left"/>
    </xf>
    <xf numFmtId="164" fontId="0" fillId="0" borderId="8" xfId="0" applyBorder="1" applyAlignment="1">
      <alignment/>
    </xf>
    <xf numFmtId="164" fontId="4" fillId="0" borderId="4" xfId="0" applyFont="1" applyBorder="1" applyAlignment="1">
      <alignment vertical="top" wrapText="1"/>
    </xf>
    <xf numFmtId="164" fontId="4" fillId="0" borderId="13" xfId="0" applyFont="1" applyBorder="1" applyAlignment="1">
      <alignment vertical="top" wrapText="1"/>
    </xf>
    <xf numFmtId="164" fontId="4" fillId="0" borderId="14" xfId="0" applyFont="1" applyBorder="1" applyAlignment="1">
      <alignment vertical="top" wrapText="1"/>
    </xf>
    <xf numFmtId="166" fontId="0" fillId="0" borderId="0" xfId="0" applyNumberFormat="1" applyAlignment="1">
      <alignment/>
    </xf>
    <xf numFmtId="164" fontId="0" fillId="0" borderId="0" xfId="0" applyAlignment="1">
      <alignment wrapText="1"/>
    </xf>
    <xf numFmtId="164" fontId="0" fillId="0" borderId="0" xfId="0" applyFont="1" applyAlignment="1">
      <alignment wrapText="1"/>
    </xf>
    <xf numFmtId="164" fontId="0" fillId="0" borderId="0" xfId="0" applyFont="1" applyFill="1" applyAlignment="1">
      <alignment/>
    </xf>
    <xf numFmtId="164" fontId="0" fillId="0" borderId="0" xfId="0" applyFont="1" applyFill="1" applyAlignment="1">
      <alignment wrapText="1"/>
    </xf>
    <xf numFmtId="164" fontId="6" fillId="0" borderId="0" xfId="0" applyFont="1" applyFill="1" applyAlignment="1">
      <alignment/>
    </xf>
    <xf numFmtId="164" fontId="6" fillId="0" borderId="0" xfId="0" applyFont="1" applyAlignment="1">
      <alignment/>
    </xf>
    <xf numFmtId="164" fontId="0" fillId="0" borderId="0" xfId="0" applyFont="1" applyAlignment="1">
      <alignment horizontal="left" vertical="top"/>
    </xf>
    <xf numFmtId="166" fontId="0" fillId="0" borderId="0" xfId="0" applyNumberFormat="1" applyFont="1" applyAlignment="1">
      <alignment horizontal="left" vertical="top"/>
    </xf>
    <xf numFmtId="164" fontId="0" fillId="0" borderId="0" xfId="0" applyFont="1" applyAlignment="1">
      <alignment horizontal="left" vertical="top" wrapText="1"/>
    </xf>
    <xf numFmtId="164" fontId="0" fillId="0" borderId="0" xfId="0" applyFont="1" applyAlignment="1">
      <alignment/>
    </xf>
    <xf numFmtId="164" fontId="0" fillId="0" borderId="0" xfId="0" applyNumberFormat="1" applyFont="1" applyAlignment="1">
      <alignment wrapText="1"/>
    </xf>
    <xf numFmtId="166" fontId="0" fillId="0" borderId="0" xfId="0" applyNumberFormat="1" applyFont="1" applyAlignment="1">
      <alignment/>
    </xf>
    <xf numFmtId="164" fontId="9" fillId="0" borderId="0" xfId="0" applyFont="1" applyAlignment="1">
      <alignment/>
    </xf>
    <xf numFmtId="164" fontId="0" fillId="0" borderId="0" xfId="0" applyNumberFormat="1" applyFont="1" applyAlignment="1">
      <alignment/>
    </xf>
    <xf numFmtId="167" fontId="0" fillId="0" borderId="0" xfId="0" applyNumberFormat="1" applyAlignment="1">
      <alignment/>
    </xf>
    <xf numFmtId="168" fontId="0" fillId="0" borderId="0" xfId="0" applyNumberFormat="1" applyAlignment="1">
      <alignment/>
    </xf>
    <xf numFmtId="164" fontId="0" fillId="0" borderId="0" xfId="0" applyFont="1" applyBorder="1" applyAlignment="1">
      <alignment/>
    </xf>
    <xf numFmtId="164" fontId="0" fillId="0" borderId="0" xfId="0" applyNumberFormat="1" applyAlignment="1">
      <alignment/>
    </xf>
  </cellXfs>
  <cellStyles count="7">
    <cellStyle name="Normal" xfId="0"/>
    <cellStyle name="Comma" xfId="15"/>
    <cellStyle name="Comma [0]" xfId="16"/>
    <cellStyle name="Currency" xfId="17"/>
    <cellStyle name="Currency [0]" xfId="18"/>
    <cellStyle name="Percent" xfId="19"/>
    <cellStyle name="Closed" xfId="20"/>
  </cellStyles>
  <dxfs count="4">
    <dxf>
      <fill>
        <patternFill patternType="solid">
          <fgColor rgb="FF33CCCC"/>
          <bgColor rgb="FF00FF00"/>
        </patternFill>
      </fill>
      <border/>
    </dxf>
    <dxf>
      <font>
        <b val="0"/>
        <i val="0"/>
        <u val="none"/>
        <strike val="0"/>
        <sz val="10"/>
        <color rgb="FF000000"/>
      </font>
      <fill>
        <patternFill patternType="solid">
          <fgColor rgb="FFFFFF00"/>
          <bgColor rgb="FFFFFF00"/>
        </patternFill>
      </fill>
      <border/>
    </dxf>
    <dxf>
      <font>
        <b val="0"/>
        <i val="0"/>
        <u val="none"/>
        <strike val="0"/>
        <sz val="10"/>
        <color rgb="FF000000"/>
      </font>
      <fill>
        <patternFill patternType="solid">
          <fgColor rgb="FF33CCCC"/>
          <bgColor rgb="FF00FF00"/>
        </patternFill>
      </fill>
      <border/>
    </dxf>
    <dxf>
      <font>
        <b val="0"/>
        <i val="0"/>
        <u val="none"/>
        <strike val="0"/>
        <sz val="10"/>
        <color rgb="FF000000"/>
      </font>
      <fill>
        <patternFill patternType="solid">
          <fgColor rgb="FF00FFFF"/>
          <bgColor rgb="FF00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1:D19"/>
  <sheetViews>
    <sheetView zoomScale="75" zoomScaleNormal="75" workbookViewId="0" topLeftCell="A1">
      <selection activeCell="D2" sqref="D1:E65536"/>
    </sheetView>
  </sheetViews>
  <sheetFormatPr defaultColWidth="9.140625" defaultRowHeight="12.75"/>
  <cols>
    <col min="2" max="2" width="15.421875" style="0" customWidth="1"/>
    <col min="3" max="3" width="26.8515625" style="0" customWidth="1"/>
    <col min="4" max="4" width="41.140625" style="0" customWidth="1"/>
  </cols>
  <sheetData>
    <row r="1" spans="2:4" ht="24">
      <c r="B1" s="1" t="s">
        <v>0</v>
      </c>
      <c r="C1" s="2"/>
      <c r="D1" s="3" t="s">
        <v>1</v>
      </c>
    </row>
    <row r="3" ht="17.25">
      <c r="C3" s="4" t="s">
        <v>2</v>
      </c>
    </row>
    <row r="4" ht="17.25">
      <c r="C4" s="4" t="s">
        <v>3</v>
      </c>
    </row>
    <row r="5" ht="17.25">
      <c r="B5" s="4"/>
    </row>
    <row r="6" spans="2:4" ht="26.25" customHeight="1">
      <c r="B6" s="5" t="s">
        <v>4</v>
      </c>
      <c r="C6" s="6" t="s">
        <v>5</v>
      </c>
      <c r="D6" s="6"/>
    </row>
    <row r="7" spans="2:4" ht="17.25" customHeight="1">
      <c r="B7" s="7" t="s">
        <v>6</v>
      </c>
      <c r="C7" s="8" t="s">
        <v>7</v>
      </c>
      <c r="D7" s="8"/>
    </row>
    <row r="8" spans="2:4" ht="22.5" customHeight="1">
      <c r="B8" s="7" t="s">
        <v>8</v>
      </c>
      <c r="C8" s="9" t="str">
        <f>B1</f>
        <v>November, 2010</v>
      </c>
      <c r="D8" s="9"/>
    </row>
    <row r="9" spans="2:4" ht="18.75" customHeight="1">
      <c r="B9" s="10" t="s">
        <v>9</v>
      </c>
      <c r="C9" s="7" t="s">
        <v>10</v>
      </c>
      <c r="D9" s="11" t="s">
        <v>11</v>
      </c>
    </row>
    <row r="10" spans="2:4" ht="14.25">
      <c r="B10" s="10"/>
      <c r="C10" s="12" t="s">
        <v>12</v>
      </c>
      <c r="D10" s="13" t="s">
        <v>13</v>
      </c>
    </row>
    <row r="11" spans="2:4" ht="22.5" customHeight="1">
      <c r="B11" s="10"/>
      <c r="C11" s="12"/>
      <c r="D11" s="13" t="s">
        <v>14</v>
      </c>
    </row>
    <row r="12" spans="2:4" ht="19.5" customHeight="1">
      <c r="B12" s="10"/>
      <c r="C12" s="14"/>
      <c r="D12" s="15"/>
    </row>
    <row r="13" spans="2:4" ht="15" customHeight="1">
      <c r="B13" s="16" t="s">
        <v>15</v>
      </c>
      <c r="C13" s="17" t="s">
        <v>16</v>
      </c>
      <c r="D13" s="17"/>
    </row>
    <row r="14" spans="2:4" ht="14.25">
      <c r="B14" s="16"/>
      <c r="C14" s="18"/>
      <c r="D14" s="18"/>
    </row>
    <row r="15" spans="2:4" ht="14.25">
      <c r="B15" s="16"/>
      <c r="C15" s="19"/>
      <c r="D15" s="20"/>
    </row>
    <row r="16" spans="2:4" ht="33" customHeight="1">
      <c r="B16" s="7" t="s">
        <v>17</v>
      </c>
      <c r="C16" s="21" t="s">
        <v>18</v>
      </c>
      <c r="D16" s="21"/>
    </row>
    <row r="17" spans="2:4" ht="19.5" customHeight="1">
      <c r="B17" s="7" t="s">
        <v>19</v>
      </c>
      <c r="C17" s="21" t="s">
        <v>20</v>
      </c>
      <c r="D17" s="21"/>
    </row>
    <row r="18" spans="2:4" ht="85.5" customHeight="1">
      <c r="B18" s="16" t="s">
        <v>21</v>
      </c>
      <c r="C18" s="21" t="s">
        <v>22</v>
      </c>
      <c r="D18" s="21"/>
    </row>
    <row r="19" spans="2:4" ht="34.5" customHeight="1">
      <c r="B19" s="22" t="s">
        <v>23</v>
      </c>
      <c r="C19" s="23" t="s">
        <v>24</v>
      </c>
      <c r="D19" s="23"/>
    </row>
  </sheetData>
  <sheetProtection selectLockedCells="1" selectUnlockedCells="1"/>
  <mergeCells count="11">
    <mergeCell ref="C6:D6"/>
    <mergeCell ref="C7:D7"/>
    <mergeCell ref="C8:D8"/>
    <mergeCell ref="B9:B12"/>
    <mergeCell ref="B13:B15"/>
    <mergeCell ref="C13:D13"/>
    <mergeCell ref="C14:D14"/>
    <mergeCell ref="C16:D16"/>
    <mergeCell ref="C17:D17"/>
    <mergeCell ref="C18:D18"/>
    <mergeCell ref="C19:D19"/>
  </mergeCells>
  <printOptions/>
  <pageMargins left="0.7479166666666667" right="0.7479166666666667" top="0.9840277777777777" bottom="0.9840277777777777"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sheetPr>
    <pageSetUpPr fitToPage="1"/>
  </sheetPr>
  <dimension ref="A1:V371"/>
  <sheetViews>
    <sheetView tabSelected="1" zoomScale="75" zoomScaleNormal="75" workbookViewId="0" topLeftCell="A1">
      <selection activeCell="E1" sqref="D1:E65536"/>
    </sheetView>
  </sheetViews>
  <sheetFormatPr defaultColWidth="9.140625" defaultRowHeight="12.75"/>
  <cols>
    <col min="1" max="1" width="4.57421875" style="0" customWidth="1"/>
    <col min="2" max="2" width="15.140625" style="0" customWidth="1"/>
    <col min="6" max="6" width="10.7109375" style="0" customWidth="1"/>
    <col min="8" max="8" width="9.00390625" style="24" customWidth="1"/>
    <col min="10" max="11" width="38.8515625" style="25" customWidth="1"/>
    <col min="12" max="12" width="9.140625" style="25" customWidth="1"/>
    <col min="13" max="13" width="16.140625" style="0" customWidth="1"/>
    <col min="14" max="14" width="38.8515625" style="25" customWidth="1"/>
  </cols>
  <sheetData>
    <row r="1" spans="1:22" ht="12.75">
      <c r="A1" t="s">
        <v>25</v>
      </c>
      <c r="B1" t="s">
        <v>26</v>
      </c>
      <c r="C1" t="s">
        <v>27</v>
      </c>
      <c r="F1" t="s">
        <v>28</v>
      </c>
      <c r="G1" t="s">
        <v>29</v>
      </c>
      <c r="H1" s="24" t="s">
        <v>30</v>
      </c>
      <c r="I1" t="s">
        <v>31</v>
      </c>
      <c r="J1" s="25" t="s">
        <v>32</v>
      </c>
      <c r="K1" s="25" t="s">
        <v>33</v>
      </c>
      <c r="L1" t="s">
        <v>34</v>
      </c>
      <c r="M1" t="s">
        <v>35</v>
      </c>
      <c r="N1" s="25" t="s">
        <v>36</v>
      </c>
      <c r="O1" t="s">
        <v>37</v>
      </c>
      <c r="P1" t="s">
        <v>38</v>
      </c>
      <c r="Q1" t="s">
        <v>39</v>
      </c>
      <c r="R1" t="s">
        <v>40</v>
      </c>
      <c r="S1" t="s">
        <v>41</v>
      </c>
      <c r="T1" t="s">
        <v>42</v>
      </c>
      <c r="U1" t="s">
        <v>43</v>
      </c>
      <c r="V1" t="s">
        <v>44</v>
      </c>
    </row>
    <row r="2" spans="1:22" ht="51">
      <c r="A2">
        <v>1</v>
      </c>
      <c r="B2" t="s">
        <v>45</v>
      </c>
      <c r="C2" t="s">
        <v>12</v>
      </c>
      <c r="F2" t="s">
        <v>43</v>
      </c>
      <c r="G2">
        <v>91</v>
      </c>
      <c r="H2">
        <v>7.2</v>
      </c>
      <c r="I2">
        <v>46</v>
      </c>
      <c r="J2" s="26" t="s">
        <v>46</v>
      </c>
      <c r="K2" s="26" t="s">
        <v>47</v>
      </c>
      <c r="L2" t="s">
        <v>48</v>
      </c>
      <c r="M2" s="27" t="s">
        <v>49</v>
      </c>
      <c r="N2" s="28"/>
      <c r="O2" s="27"/>
      <c r="P2" s="27"/>
      <c r="Q2" s="27"/>
      <c r="R2" s="27"/>
      <c r="S2" s="27"/>
      <c r="T2" s="27"/>
      <c r="U2" s="27" t="str">
        <f>IF(F2="Editorial",M2,"")</f>
        <v>Agree</v>
      </c>
      <c r="V2" s="27">
        <f>IF(OR(F2="Technical",F2="General"),M2,"")</f>
      </c>
    </row>
    <row r="3" spans="1:22" ht="24">
      <c r="A3">
        <v>2</v>
      </c>
      <c r="B3" t="s">
        <v>45</v>
      </c>
      <c r="C3" t="s">
        <v>12</v>
      </c>
      <c r="F3" t="s">
        <v>43</v>
      </c>
      <c r="G3">
        <v>70</v>
      </c>
      <c r="H3" t="s">
        <v>50</v>
      </c>
      <c r="I3">
        <v>21</v>
      </c>
      <c r="J3" s="26" t="s">
        <v>51</v>
      </c>
      <c r="K3" s="26" t="s">
        <v>52</v>
      </c>
      <c r="L3" t="s">
        <v>48</v>
      </c>
      <c r="M3" s="27"/>
      <c r="N3" s="28"/>
      <c r="O3" s="27"/>
      <c r="P3" s="27"/>
      <c r="Q3" s="27"/>
      <c r="R3" s="27"/>
      <c r="S3" s="27"/>
      <c r="T3" s="27"/>
      <c r="U3" s="27">
        <f>IF(F3="Editorial",M3,"")</f>
        <v>0</v>
      </c>
      <c r="V3" s="27">
        <f>IF(OR(F3="Technical",F3="General"),M3,"")</f>
      </c>
    </row>
    <row r="4" spans="1:22" ht="13.5">
      <c r="A4">
        <v>3</v>
      </c>
      <c r="B4" t="s">
        <v>45</v>
      </c>
      <c r="C4" t="s">
        <v>12</v>
      </c>
      <c r="F4" t="s">
        <v>43</v>
      </c>
      <c r="G4">
        <v>98</v>
      </c>
      <c r="H4" t="s">
        <v>53</v>
      </c>
      <c r="I4">
        <v>29</v>
      </c>
      <c r="J4" s="26" t="s">
        <v>54</v>
      </c>
      <c r="K4" s="26" t="s">
        <v>55</v>
      </c>
      <c r="L4" t="s">
        <v>48</v>
      </c>
      <c r="M4" s="27"/>
      <c r="N4" s="28"/>
      <c r="O4" s="27"/>
      <c r="P4" s="27"/>
      <c r="Q4" s="27"/>
      <c r="R4" s="27"/>
      <c r="S4" s="27"/>
      <c r="T4" s="27"/>
      <c r="U4" s="27">
        <f>IF(F4="Editorial",M4,"")</f>
        <v>0</v>
      </c>
      <c r="V4" s="27">
        <f>IF(OR(F4="Technical",F4="General"),M4,"")</f>
      </c>
    </row>
    <row r="5" spans="1:22" ht="24">
      <c r="A5">
        <v>4</v>
      </c>
      <c r="B5" s="27" t="s">
        <v>45</v>
      </c>
      <c r="C5" s="27" t="s">
        <v>12</v>
      </c>
      <c r="D5" s="27"/>
      <c r="E5" s="27"/>
      <c r="F5" s="27" t="s">
        <v>44</v>
      </c>
      <c r="G5" s="27">
        <v>72</v>
      </c>
      <c r="H5" s="27" t="s">
        <v>56</v>
      </c>
      <c r="I5" s="27">
        <v>16</v>
      </c>
      <c r="J5" s="28" t="s">
        <v>57</v>
      </c>
      <c r="K5" s="28" t="s">
        <v>58</v>
      </c>
      <c r="L5" s="28" t="s">
        <v>48</v>
      </c>
      <c r="M5" s="27"/>
      <c r="N5" s="28"/>
      <c r="O5" s="27"/>
      <c r="P5" s="27"/>
      <c r="Q5" s="27"/>
      <c r="R5" s="27"/>
      <c r="S5" s="27"/>
      <c r="T5" s="27"/>
      <c r="U5" s="27">
        <f>IF(F5="Editorial",M5,"")</f>
      </c>
      <c r="V5" s="27">
        <f>IF(OR(F5="Technical",F5="General"),M5,"")</f>
        <v>0</v>
      </c>
    </row>
    <row r="6" spans="1:22" ht="24">
      <c r="A6">
        <v>5</v>
      </c>
      <c r="B6" s="27" t="s">
        <v>45</v>
      </c>
      <c r="C6" s="27" t="s">
        <v>12</v>
      </c>
      <c r="D6" s="27"/>
      <c r="E6" s="27"/>
      <c r="F6" s="27" t="s">
        <v>44</v>
      </c>
      <c r="G6" s="27">
        <v>154</v>
      </c>
      <c r="H6" s="27" t="s">
        <v>59</v>
      </c>
      <c r="I6" s="27">
        <v>50</v>
      </c>
      <c r="J6" s="28" t="s">
        <v>60</v>
      </c>
      <c r="K6" s="28" t="s">
        <v>61</v>
      </c>
      <c r="L6" s="28" t="s">
        <v>48</v>
      </c>
      <c r="M6" s="27"/>
      <c r="N6" s="28"/>
      <c r="O6" s="27"/>
      <c r="P6" s="27"/>
      <c r="Q6" s="27"/>
      <c r="R6" s="27"/>
      <c r="S6" s="27"/>
      <c r="T6" s="27"/>
      <c r="U6" s="27">
        <f>IF(F6="Editorial",M6,"")</f>
      </c>
      <c r="V6" s="27">
        <f>IF(OR(F6="Technical",F6="General"),M6,"")</f>
        <v>0</v>
      </c>
    </row>
    <row r="7" spans="1:22" ht="24">
      <c r="A7">
        <v>6</v>
      </c>
      <c r="B7" s="27" t="s">
        <v>45</v>
      </c>
      <c r="C7" s="27" t="s">
        <v>12</v>
      </c>
      <c r="D7" s="27"/>
      <c r="E7" s="27"/>
      <c r="F7" s="27" t="s">
        <v>44</v>
      </c>
      <c r="G7" s="27">
        <v>223</v>
      </c>
      <c r="H7" s="27">
        <v>10.4</v>
      </c>
      <c r="I7" s="27">
        <v>40</v>
      </c>
      <c r="J7" s="28" t="s">
        <v>62</v>
      </c>
      <c r="K7" s="28" t="s">
        <v>61</v>
      </c>
      <c r="L7" s="28" t="s">
        <v>48</v>
      </c>
      <c r="M7" s="27"/>
      <c r="N7" s="28"/>
      <c r="O7" s="27"/>
      <c r="P7" s="27"/>
      <c r="Q7" s="27"/>
      <c r="R7" s="27"/>
      <c r="S7" s="27"/>
      <c r="T7" s="27"/>
      <c r="U7" s="27">
        <f>IF(F7="Editorial",M7,"")</f>
      </c>
      <c r="V7" s="27">
        <f>IF(OR(F7="Technical",F7="General"),M7,"")</f>
        <v>0</v>
      </c>
    </row>
    <row r="8" spans="1:22" ht="34.5">
      <c r="A8">
        <v>7</v>
      </c>
      <c r="B8" s="27" t="s">
        <v>45</v>
      </c>
      <c r="C8" s="27" t="s">
        <v>12</v>
      </c>
      <c r="D8" s="27"/>
      <c r="E8" s="27"/>
      <c r="F8" s="27" t="s">
        <v>44</v>
      </c>
      <c r="G8" s="27">
        <v>339</v>
      </c>
      <c r="H8" s="27" t="s">
        <v>63</v>
      </c>
      <c r="I8" s="27">
        <v>42</v>
      </c>
      <c r="J8" s="28" t="s">
        <v>64</v>
      </c>
      <c r="K8" s="28" t="s">
        <v>65</v>
      </c>
      <c r="L8" s="28" t="s">
        <v>48</v>
      </c>
      <c r="M8" s="27"/>
      <c r="N8" s="28"/>
      <c r="O8" s="27"/>
      <c r="P8" s="27"/>
      <c r="Q8" s="27"/>
      <c r="R8" s="27"/>
      <c r="S8" s="27"/>
      <c r="T8" s="27"/>
      <c r="U8" s="27">
        <f>IF(F8="Editorial",M8,"")</f>
      </c>
      <c r="V8" s="27">
        <f>IF(OR(F8="Technical",F8="General"),M8,"")</f>
        <v>0</v>
      </c>
    </row>
    <row r="9" spans="1:22" ht="34.5">
      <c r="A9">
        <v>8</v>
      </c>
      <c r="B9" s="27" t="s">
        <v>45</v>
      </c>
      <c r="C9" s="27" t="s">
        <v>12</v>
      </c>
      <c r="D9" s="27"/>
      <c r="E9" s="27"/>
      <c r="F9" s="27" t="s">
        <v>44</v>
      </c>
      <c r="G9" s="27">
        <v>223</v>
      </c>
      <c r="H9" s="27">
        <v>10.4</v>
      </c>
      <c r="I9" s="27">
        <v>43</v>
      </c>
      <c r="J9" s="28" t="s">
        <v>66</v>
      </c>
      <c r="K9" s="28" t="s">
        <v>67</v>
      </c>
      <c r="L9" s="28" t="s">
        <v>48</v>
      </c>
      <c r="M9" s="27"/>
      <c r="N9" s="28"/>
      <c r="O9" s="27"/>
      <c r="P9" s="27"/>
      <c r="Q9" s="27"/>
      <c r="R9" s="27"/>
      <c r="S9" s="27"/>
      <c r="T9" s="27"/>
      <c r="U9" s="27">
        <f>IF(F9="Editorial",M9,"")</f>
      </c>
      <c r="V9" s="27">
        <f>IF(OR(F9="Technical",F9="General"),M9,"")</f>
        <v>0</v>
      </c>
    </row>
    <row r="10" spans="1:22" ht="34.5">
      <c r="A10">
        <v>9</v>
      </c>
      <c r="B10" s="27" t="s">
        <v>45</v>
      </c>
      <c r="C10" s="27" t="s">
        <v>12</v>
      </c>
      <c r="D10" s="27"/>
      <c r="E10" s="27"/>
      <c r="F10" s="27" t="s">
        <v>44</v>
      </c>
      <c r="G10" s="27">
        <v>154</v>
      </c>
      <c r="H10" s="27" t="s">
        <v>59</v>
      </c>
      <c r="I10" s="27">
        <v>50</v>
      </c>
      <c r="J10" s="28" t="s">
        <v>68</v>
      </c>
      <c r="K10" s="28" t="s">
        <v>69</v>
      </c>
      <c r="L10" s="28" t="s">
        <v>48</v>
      </c>
      <c r="M10" s="27"/>
      <c r="N10" s="28"/>
      <c r="O10" s="27"/>
      <c r="P10" s="27"/>
      <c r="Q10" s="27"/>
      <c r="R10" s="27"/>
      <c r="S10" s="27"/>
      <c r="T10" s="27"/>
      <c r="U10" s="27">
        <f>IF(F10="Editorial",M10,"")</f>
      </c>
      <c r="V10" s="27">
        <f>IF(OR(F10="Technical",F10="General"),M10,"")</f>
        <v>0</v>
      </c>
    </row>
    <row r="11" spans="1:22" ht="176.25">
      <c r="A11">
        <v>10</v>
      </c>
      <c r="B11" s="27" t="s">
        <v>70</v>
      </c>
      <c r="C11" s="27" t="s">
        <v>71</v>
      </c>
      <c r="D11" s="29"/>
      <c r="E11" s="27"/>
      <c r="F11" s="27" t="s">
        <v>44</v>
      </c>
      <c r="G11" s="27">
        <v>220</v>
      </c>
      <c r="H11" s="27" t="s">
        <v>72</v>
      </c>
      <c r="I11" s="27">
        <v>6</v>
      </c>
      <c r="J11" s="28" t="s">
        <v>73</v>
      </c>
      <c r="K11" s="28" t="s">
        <v>74</v>
      </c>
      <c r="L11" s="28" t="s">
        <v>48</v>
      </c>
      <c r="M11" s="27"/>
      <c r="N11" s="28"/>
      <c r="O11" s="27"/>
      <c r="P11" s="27"/>
      <c r="Q11" s="27"/>
      <c r="R11" s="27"/>
      <c r="S11" s="27"/>
      <c r="T11" s="27"/>
      <c r="U11" s="27">
        <f>IF(F11="Editorial",M11,"")</f>
      </c>
      <c r="V11" s="27">
        <f>IF(OR(F11="Technical",F11="General"),M11,"")</f>
        <v>0</v>
      </c>
    </row>
    <row r="12" spans="1:22" ht="143.25">
      <c r="A12">
        <v>11</v>
      </c>
      <c r="B12" s="27" t="s">
        <v>70</v>
      </c>
      <c r="C12" s="27" t="s">
        <v>71</v>
      </c>
      <c r="D12" s="29"/>
      <c r="E12" s="27"/>
      <c r="F12" s="27" t="s">
        <v>44</v>
      </c>
      <c r="G12" s="27">
        <v>222</v>
      </c>
      <c r="H12" s="27" t="s">
        <v>75</v>
      </c>
      <c r="I12" s="27">
        <v>11</v>
      </c>
      <c r="J12" s="28" t="s">
        <v>76</v>
      </c>
      <c r="K12" s="28" t="s">
        <v>77</v>
      </c>
      <c r="L12" s="28" t="s">
        <v>48</v>
      </c>
      <c r="M12" s="27"/>
      <c r="N12" s="28"/>
      <c r="O12" s="27"/>
      <c r="P12" s="27"/>
      <c r="Q12" s="27"/>
      <c r="R12" s="27"/>
      <c r="S12" s="27"/>
      <c r="T12" s="27"/>
      <c r="U12" s="27">
        <f>IF(F12="Editorial",M12,"")</f>
      </c>
      <c r="V12" s="27">
        <f>IF(OR(F12="Technical",F12="General"),M12,"")</f>
        <v>0</v>
      </c>
    </row>
    <row r="13" spans="1:22" ht="209.25">
      <c r="A13">
        <v>12</v>
      </c>
      <c r="B13" s="27" t="s">
        <v>70</v>
      </c>
      <c r="C13" s="27" t="s">
        <v>71</v>
      </c>
      <c r="D13" s="29"/>
      <c r="E13" s="27"/>
      <c r="F13" s="27" t="s">
        <v>44</v>
      </c>
      <c r="G13" s="27">
        <v>225</v>
      </c>
      <c r="H13" s="27">
        <v>10.5</v>
      </c>
      <c r="I13" s="27">
        <v>26</v>
      </c>
      <c r="J13" s="28" t="s">
        <v>78</v>
      </c>
      <c r="K13" s="28" t="s">
        <v>79</v>
      </c>
      <c r="L13" s="28" t="s">
        <v>48</v>
      </c>
      <c r="M13" s="27"/>
      <c r="N13" s="28"/>
      <c r="O13" s="27"/>
      <c r="P13" s="27"/>
      <c r="Q13" s="27"/>
      <c r="R13" s="27"/>
      <c r="S13" s="27"/>
      <c r="T13" s="27"/>
      <c r="U13" s="27">
        <f>IF(F13="Editorial",M13,"")</f>
      </c>
      <c r="V13" s="27">
        <f>IF(OR(F13="Technical",F13="General"),M13,"")</f>
        <v>0</v>
      </c>
    </row>
    <row r="14" spans="1:22" ht="165">
      <c r="A14">
        <v>13</v>
      </c>
      <c r="B14" s="27" t="s">
        <v>70</v>
      </c>
      <c r="C14" s="27" t="s">
        <v>71</v>
      </c>
      <c r="D14" s="29"/>
      <c r="E14" s="27"/>
      <c r="F14" s="27" t="s">
        <v>44</v>
      </c>
      <c r="G14" s="27">
        <v>202</v>
      </c>
      <c r="H14" s="27" t="s">
        <v>80</v>
      </c>
      <c r="I14" s="27" t="s">
        <v>81</v>
      </c>
      <c r="J14" s="28" t="s">
        <v>82</v>
      </c>
      <c r="K14" s="28" t="s">
        <v>83</v>
      </c>
      <c r="L14" s="28" t="s">
        <v>48</v>
      </c>
      <c r="M14" s="27"/>
      <c r="N14" s="28"/>
      <c r="O14" s="27"/>
      <c r="P14" s="27"/>
      <c r="Q14" s="27"/>
      <c r="R14" s="27"/>
      <c r="S14" s="27"/>
      <c r="T14" s="27"/>
      <c r="U14" s="27">
        <f>IF(F14="Editorial",M14,"")</f>
      </c>
      <c r="V14" s="27">
        <f>IF(OR(F14="Technical",F14="General"),M14,"")</f>
        <v>0</v>
      </c>
    </row>
    <row r="15" spans="1:22" ht="13.5">
      <c r="A15">
        <v>14</v>
      </c>
      <c r="B15" s="27" t="s">
        <v>84</v>
      </c>
      <c r="C15" s="27" t="s">
        <v>85</v>
      </c>
      <c r="D15" s="29"/>
      <c r="E15" s="27"/>
      <c r="F15" s="27" t="s">
        <v>43</v>
      </c>
      <c r="G15" s="27">
        <v>360</v>
      </c>
      <c r="H15" s="27" t="s">
        <v>86</v>
      </c>
      <c r="I15" s="27">
        <v>51</v>
      </c>
      <c r="J15" s="28" t="s">
        <v>87</v>
      </c>
      <c r="K15" s="28" t="s">
        <v>88</v>
      </c>
      <c r="L15" s="28" t="s">
        <v>48</v>
      </c>
      <c r="M15" s="27" t="s">
        <v>49</v>
      </c>
      <c r="N15" s="28"/>
      <c r="O15" s="27"/>
      <c r="P15" s="27"/>
      <c r="Q15" s="27"/>
      <c r="R15" s="27"/>
      <c r="S15" s="27"/>
      <c r="T15" s="27"/>
      <c r="U15" s="27" t="str">
        <f>IF(F15="Editorial",M15,"")</f>
        <v>Agree</v>
      </c>
      <c r="V15" s="27">
        <f>IF(OR(F15="Technical",F15="General"),M15,"")</f>
      </c>
    </row>
    <row r="16" spans="1:22" ht="13.5">
      <c r="A16">
        <v>15</v>
      </c>
      <c r="B16" s="27" t="s">
        <v>84</v>
      </c>
      <c r="C16" s="27" t="s">
        <v>85</v>
      </c>
      <c r="D16" s="29"/>
      <c r="E16" s="27"/>
      <c r="F16" s="27" t="s">
        <v>43</v>
      </c>
      <c r="G16" s="27">
        <v>376</v>
      </c>
      <c r="H16" s="27" t="s">
        <v>89</v>
      </c>
      <c r="I16" s="27">
        <v>36</v>
      </c>
      <c r="J16" s="28" t="s">
        <v>87</v>
      </c>
      <c r="K16" s="28" t="s">
        <v>90</v>
      </c>
      <c r="L16" s="28" t="s">
        <v>48</v>
      </c>
      <c r="M16" s="27" t="s">
        <v>49</v>
      </c>
      <c r="N16" s="28"/>
      <c r="O16" s="27"/>
      <c r="P16" s="27"/>
      <c r="Q16" s="27"/>
      <c r="R16" s="27"/>
      <c r="S16" s="27"/>
      <c r="T16" s="27"/>
      <c r="U16" s="27" t="str">
        <f>IF(F16="Editorial",M16,"")</f>
        <v>Agree</v>
      </c>
      <c r="V16" s="27">
        <f>IF(OR(F16="Technical",F16="General"),M16,"")</f>
      </c>
    </row>
    <row r="17" spans="1:22" ht="13.5">
      <c r="A17">
        <v>16</v>
      </c>
      <c r="B17" s="27" t="s">
        <v>84</v>
      </c>
      <c r="C17" s="27" t="s">
        <v>85</v>
      </c>
      <c r="D17" s="29"/>
      <c r="E17" s="27"/>
      <c r="F17" s="27" t="s">
        <v>43</v>
      </c>
      <c r="G17" s="27">
        <v>381</v>
      </c>
      <c r="H17" s="27" t="s">
        <v>91</v>
      </c>
      <c r="I17" s="27">
        <v>7</v>
      </c>
      <c r="J17" s="28" t="s">
        <v>92</v>
      </c>
      <c r="K17" s="28" t="s">
        <v>93</v>
      </c>
      <c r="L17" s="28" t="s">
        <v>48</v>
      </c>
      <c r="M17" s="27" t="s">
        <v>49</v>
      </c>
      <c r="N17" s="28"/>
      <c r="O17" s="27"/>
      <c r="P17" s="27"/>
      <c r="Q17" s="27"/>
      <c r="R17" s="27"/>
      <c r="S17" s="27"/>
      <c r="T17" s="27"/>
      <c r="U17" s="27" t="str">
        <f>IF(F17="Editorial",M17,"")</f>
        <v>Agree</v>
      </c>
      <c r="V17" s="27">
        <f>IF(OR(F17="Technical",F17="General"),M17,"")</f>
      </c>
    </row>
    <row r="18" spans="1:22" ht="24">
      <c r="A18">
        <v>17</v>
      </c>
      <c r="B18" s="27" t="s">
        <v>94</v>
      </c>
      <c r="C18" s="27" t="s">
        <v>95</v>
      </c>
      <c r="D18" s="29"/>
      <c r="E18" s="27"/>
      <c r="F18" s="27" t="s">
        <v>43</v>
      </c>
      <c r="G18" s="27">
        <v>29</v>
      </c>
      <c r="H18" s="27" t="s">
        <v>96</v>
      </c>
      <c r="I18" s="27">
        <v>1</v>
      </c>
      <c r="J18" s="28" t="s">
        <v>97</v>
      </c>
      <c r="K18" s="28" t="s">
        <v>98</v>
      </c>
      <c r="L18" s="28" t="s">
        <v>99</v>
      </c>
      <c r="M18" s="27"/>
      <c r="N18" s="28"/>
      <c r="O18" s="27"/>
      <c r="P18" s="27"/>
      <c r="Q18" s="27"/>
      <c r="R18" s="27"/>
      <c r="S18" s="27"/>
      <c r="T18" s="27"/>
      <c r="U18" s="27">
        <f>IF(F18="Editorial",M18,"")</f>
        <v>0</v>
      </c>
      <c r="V18" s="27">
        <f>IF(OR(F18="Technical",F18="General"),M18,"")</f>
      </c>
    </row>
    <row r="19" spans="1:22" ht="34.5">
      <c r="A19">
        <v>18</v>
      </c>
      <c r="B19" s="27" t="s">
        <v>100</v>
      </c>
      <c r="C19" s="27" t="s">
        <v>101</v>
      </c>
      <c r="D19" s="29"/>
      <c r="E19" s="27"/>
      <c r="F19" s="27" t="s">
        <v>43</v>
      </c>
      <c r="G19" s="27">
        <v>1</v>
      </c>
      <c r="H19" s="27">
        <v>1.2</v>
      </c>
      <c r="I19" s="27">
        <v>51</v>
      </c>
      <c r="J19" s="28" t="s">
        <v>102</v>
      </c>
      <c r="K19" s="28" t="s">
        <v>103</v>
      </c>
      <c r="L19" s="28" t="s">
        <v>48</v>
      </c>
      <c r="M19" s="27"/>
      <c r="N19" s="28"/>
      <c r="O19" s="27"/>
      <c r="P19" s="27"/>
      <c r="Q19" s="27"/>
      <c r="R19" s="27"/>
      <c r="S19" s="27"/>
      <c r="T19" s="27"/>
      <c r="U19" s="27">
        <f>IF(F19="Editorial",M19,"")</f>
        <v>0</v>
      </c>
      <c r="V19" s="27">
        <f>IF(OR(F19="Technical",F19="General"),M19,"")</f>
      </c>
    </row>
    <row r="20" spans="1:22" ht="34.5">
      <c r="A20">
        <v>19</v>
      </c>
      <c r="B20" s="27" t="s">
        <v>100</v>
      </c>
      <c r="C20" s="27" t="s">
        <v>101</v>
      </c>
      <c r="D20" s="29"/>
      <c r="E20" s="27"/>
      <c r="F20" s="27" t="s">
        <v>43</v>
      </c>
      <c r="G20" s="27">
        <v>2</v>
      </c>
      <c r="H20" s="27">
        <v>1.3</v>
      </c>
      <c r="I20" s="27">
        <v>17</v>
      </c>
      <c r="J20" s="28" t="s">
        <v>102</v>
      </c>
      <c r="K20" s="28" t="s">
        <v>103</v>
      </c>
      <c r="L20" s="28" t="s">
        <v>48</v>
      </c>
      <c r="M20" s="27"/>
      <c r="N20" s="28"/>
      <c r="O20" s="27"/>
      <c r="P20" s="27"/>
      <c r="Q20" s="27"/>
      <c r="R20" s="27"/>
      <c r="S20" s="27"/>
      <c r="T20" s="27"/>
      <c r="U20" s="27">
        <f>IF(F20="Editorial",M20,"")</f>
        <v>0</v>
      </c>
      <c r="V20" s="27">
        <f>IF(OR(F20="Technical",F20="General"),M20,"")</f>
      </c>
    </row>
    <row r="21" spans="1:22" ht="99.75">
      <c r="A21">
        <v>20</v>
      </c>
      <c r="B21" s="27" t="s">
        <v>104</v>
      </c>
      <c r="C21" s="27" t="s">
        <v>105</v>
      </c>
      <c r="D21" s="29"/>
      <c r="E21" s="27"/>
      <c r="F21" s="27" t="s">
        <v>106</v>
      </c>
      <c r="G21" s="27">
        <v>20</v>
      </c>
      <c r="H21" s="27" t="s">
        <v>107</v>
      </c>
      <c r="I21" s="27">
        <v>40</v>
      </c>
      <c r="J21" s="28" t="s">
        <v>108</v>
      </c>
      <c r="K21" s="28" t="s">
        <v>109</v>
      </c>
      <c r="L21" s="28" t="s">
        <v>99</v>
      </c>
      <c r="M21" s="27" t="s">
        <v>49</v>
      </c>
      <c r="N21" s="28"/>
      <c r="O21" s="27"/>
      <c r="P21" s="27"/>
      <c r="Q21" s="27"/>
      <c r="R21" s="27"/>
      <c r="S21" s="27"/>
      <c r="T21" s="27"/>
      <c r="U21" s="27">
        <f>IF(F21="Editorial",M21,"")</f>
      </c>
      <c r="V21" s="27" t="str">
        <f>IF(OR(F21="Technical",F21="General"),M21,"")</f>
        <v>Agree</v>
      </c>
    </row>
    <row r="22" spans="1:22" ht="78">
      <c r="A22">
        <v>21</v>
      </c>
      <c r="B22" s="27" t="s">
        <v>104</v>
      </c>
      <c r="C22" s="27" t="s">
        <v>105</v>
      </c>
      <c r="D22" s="29"/>
      <c r="E22" s="27"/>
      <c r="F22" s="27" t="s">
        <v>43</v>
      </c>
      <c r="G22" s="27">
        <v>13</v>
      </c>
      <c r="H22" s="27">
        <v>5.1</v>
      </c>
      <c r="I22" s="27">
        <v>41</v>
      </c>
      <c r="J22" s="28" t="s">
        <v>110</v>
      </c>
      <c r="K22" s="28" t="s">
        <v>111</v>
      </c>
      <c r="L22" s="28" t="s">
        <v>99</v>
      </c>
      <c r="M22" s="27"/>
      <c r="N22" s="28"/>
      <c r="O22" s="27"/>
      <c r="P22" s="27"/>
      <c r="Q22" s="27"/>
      <c r="R22" s="27"/>
      <c r="S22" s="27"/>
      <c r="T22" s="27"/>
      <c r="U22" s="27">
        <f>IF(F22="Editorial",M22,"")</f>
        <v>0</v>
      </c>
      <c r="V22" s="27">
        <f>IF(OR(F22="Technical",F22="General"),M22,"")</f>
      </c>
    </row>
    <row r="23" spans="1:22" ht="34.5">
      <c r="A23">
        <v>22</v>
      </c>
      <c r="B23" s="27" t="s">
        <v>104</v>
      </c>
      <c r="C23" s="27" t="s">
        <v>105</v>
      </c>
      <c r="D23" s="29"/>
      <c r="E23" s="27"/>
      <c r="F23" s="27" t="s">
        <v>106</v>
      </c>
      <c r="G23" s="27">
        <v>14</v>
      </c>
      <c r="H23" s="27">
        <v>5.2</v>
      </c>
      <c r="I23" s="27">
        <v>10</v>
      </c>
      <c r="J23" s="28" t="s">
        <v>112</v>
      </c>
      <c r="K23" s="28" t="s">
        <v>113</v>
      </c>
      <c r="L23" s="28" t="s">
        <v>99</v>
      </c>
      <c r="M23" s="27"/>
      <c r="N23" s="28"/>
      <c r="O23" s="27"/>
      <c r="P23" s="27"/>
      <c r="Q23" s="27"/>
      <c r="R23" s="27"/>
      <c r="S23" s="27"/>
      <c r="T23" s="27"/>
      <c r="U23" s="27">
        <f>IF(F23="Editorial",M23,"")</f>
      </c>
      <c r="V23" s="27">
        <f>IF(OR(F23="Technical",F23="General"),M23,"")</f>
        <v>0</v>
      </c>
    </row>
    <row r="24" spans="1:22" ht="24">
      <c r="A24">
        <v>23</v>
      </c>
      <c r="B24" s="27" t="s">
        <v>104</v>
      </c>
      <c r="C24" s="27" t="s">
        <v>105</v>
      </c>
      <c r="D24" s="29"/>
      <c r="E24" s="27"/>
      <c r="F24" s="27" t="s">
        <v>43</v>
      </c>
      <c r="G24" s="27">
        <v>17</v>
      </c>
      <c r="H24" s="27" t="s">
        <v>114</v>
      </c>
      <c r="I24" s="27">
        <v>41</v>
      </c>
      <c r="J24" s="28" t="s">
        <v>115</v>
      </c>
      <c r="K24" s="28" t="s">
        <v>116</v>
      </c>
      <c r="L24" s="28" t="s">
        <v>99</v>
      </c>
      <c r="M24" s="27"/>
      <c r="N24" s="28"/>
      <c r="O24" s="27"/>
      <c r="P24" s="27"/>
      <c r="Q24" s="27"/>
      <c r="R24" s="27"/>
      <c r="S24" s="27"/>
      <c r="T24" s="27"/>
      <c r="U24" s="27">
        <f>IF(F24="Editorial",M24,"")</f>
        <v>0</v>
      </c>
      <c r="V24" s="27">
        <f>IF(OR(F24="Technical",F24="General"),M24,"")</f>
      </c>
    </row>
    <row r="25" spans="1:22" ht="45.75">
      <c r="A25">
        <v>24</v>
      </c>
      <c r="B25" s="27" t="s">
        <v>104</v>
      </c>
      <c r="C25" s="27" t="s">
        <v>105</v>
      </c>
      <c r="D25" s="29"/>
      <c r="E25" s="27"/>
      <c r="F25" s="27" t="s">
        <v>106</v>
      </c>
      <c r="G25" s="27">
        <v>239</v>
      </c>
      <c r="H25" s="27" t="s">
        <v>117</v>
      </c>
      <c r="I25" s="27">
        <v>1</v>
      </c>
      <c r="J25" s="28" t="s">
        <v>118</v>
      </c>
      <c r="K25" s="28" t="s">
        <v>119</v>
      </c>
      <c r="L25" s="28" t="s">
        <v>99</v>
      </c>
      <c r="M25" s="27"/>
      <c r="N25" s="28"/>
      <c r="O25" s="27"/>
      <c r="P25" s="27"/>
      <c r="Q25" s="27"/>
      <c r="R25" s="27"/>
      <c r="S25" s="27"/>
      <c r="T25" s="27"/>
      <c r="U25" s="27">
        <f>IF(F25="Editorial",M25,"")</f>
      </c>
      <c r="V25" s="27">
        <f>IF(OR(F25="Technical",F25="General"),M25,"")</f>
        <v>0</v>
      </c>
    </row>
    <row r="26" spans="1:22" ht="187.5">
      <c r="A26">
        <v>25</v>
      </c>
      <c r="B26" s="27" t="s">
        <v>104</v>
      </c>
      <c r="C26" s="27" t="s">
        <v>105</v>
      </c>
      <c r="D26" s="29"/>
      <c r="E26" s="27"/>
      <c r="F26" s="27" t="s">
        <v>44</v>
      </c>
      <c r="G26" s="27">
        <v>178</v>
      </c>
      <c r="H26" s="27" t="s">
        <v>120</v>
      </c>
      <c r="I26" s="27">
        <v>17</v>
      </c>
      <c r="J26" s="28" t="s">
        <v>121</v>
      </c>
      <c r="K26" s="28" t="s">
        <v>122</v>
      </c>
      <c r="L26" s="28" t="s">
        <v>123</v>
      </c>
      <c r="M26" s="27"/>
      <c r="N26" s="28"/>
      <c r="O26" s="27"/>
      <c r="P26" s="27"/>
      <c r="Q26" s="27"/>
      <c r="R26" s="27"/>
      <c r="S26" s="27"/>
      <c r="T26" s="27"/>
      <c r="U26" s="27">
        <f>IF(F26="Editorial",M26,"")</f>
      </c>
      <c r="V26" s="27">
        <f>IF(OR(F26="Technical",F26="General"),M26,"")</f>
        <v>0</v>
      </c>
    </row>
    <row r="27" spans="1:22" ht="34.5">
      <c r="A27">
        <v>26</v>
      </c>
      <c r="B27" s="27" t="s">
        <v>124</v>
      </c>
      <c r="C27" s="27" t="s">
        <v>125</v>
      </c>
      <c r="D27" s="27"/>
      <c r="E27" s="27"/>
      <c r="F27" s="27" t="s">
        <v>43</v>
      </c>
      <c r="G27" s="27">
        <v>1</v>
      </c>
      <c r="H27" s="27" t="s">
        <v>126</v>
      </c>
      <c r="I27" s="27">
        <v>1</v>
      </c>
      <c r="J27" s="28" t="s">
        <v>127</v>
      </c>
      <c r="K27" s="28" t="s">
        <v>128</v>
      </c>
      <c r="L27" s="28"/>
      <c r="M27" s="27"/>
      <c r="N27" s="28"/>
      <c r="O27" s="27"/>
      <c r="P27" s="27"/>
      <c r="Q27" s="27"/>
      <c r="R27" s="27"/>
      <c r="S27" s="27"/>
      <c r="T27" s="27"/>
      <c r="U27" s="27">
        <f>IF(F27="Editorial",M27,"")</f>
        <v>0</v>
      </c>
      <c r="V27" s="27">
        <f>IF(OR(F27="Technical",F27="General"),M27,"")</f>
      </c>
    </row>
    <row r="28" spans="1:22" ht="56.25">
      <c r="A28">
        <v>27</v>
      </c>
      <c r="B28" s="27" t="s">
        <v>124</v>
      </c>
      <c r="C28" s="27" t="s">
        <v>125</v>
      </c>
      <c r="D28" s="27"/>
      <c r="E28" s="27"/>
      <c r="F28" s="27" t="s">
        <v>43</v>
      </c>
      <c r="G28" s="27">
        <v>1</v>
      </c>
      <c r="H28" s="27" t="s">
        <v>126</v>
      </c>
      <c r="I28" s="27">
        <v>1</v>
      </c>
      <c r="J28" s="28" t="s">
        <v>129</v>
      </c>
      <c r="K28" s="28" t="s">
        <v>130</v>
      </c>
      <c r="L28" s="28"/>
      <c r="M28" s="27"/>
      <c r="N28" s="28"/>
      <c r="O28" s="27"/>
      <c r="P28" s="27"/>
      <c r="Q28" s="27"/>
      <c r="R28" s="27"/>
      <c r="S28" s="27"/>
      <c r="T28" s="27"/>
      <c r="U28" s="27">
        <f>IF(F28="Editorial",M28,"")</f>
        <v>0</v>
      </c>
      <c r="V28" s="27">
        <f>IF(OR(F28="Technical",F28="General"),M28,"")</f>
      </c>
    </row>
    <row r="29" spans="1:22" ht="34.5">
      <c r="A29">
        <v>28</v>
      </c>
      <c r="B29" s="27" t="s">
        <v>124</v>
      </c>
      <c r="C29" s="27" t="s">
        <v>125</v>
      </c>
      <c r="D29" s="27"/>
      <c r="E29" s="27"/>
      <c r="F29" s="27" t="s">
        <v>44</v>
      </c>
      <c r="G29" s="27">
        <v>231</v>
      </c>
      <c r="H29" s="27" t="s">
        <v>131</v>
      </c>
      <c r="I29" s="27">
        <v>21</v>
      </c>
      <c r="J29" s="28" t="s">
        <v>132</v>
      </c>
      <c r="K29" s="28" t="s">
        <v>133</v>
      </c>
      <c r="L29" s="28"/>
      <c r="M29" s="27"/>
      <c r="N29" s="28"/>
      <c r="O29" s="27"/>
      <c r="P29" s="27"/>
      <c r="Q29" s="27"/>
      <c r="R29" s="27"/>
      <c r="S29" s="27"/>
      <c r="T29" s="27"/>
      <c r="U29" s="27">
        <f>IF(F29="Editorial",M29,"")</f>
      </c>
      <c r="V29" s="27">
        <f>IF(OR(F29="Technical",F29="General"),M29,"")</f>
        <v>0</v>
      </c>
    </row>
    <row r="30" spans="1:22" ht="34.5">
      <c r="A30">
        <v>29</v>
      </c>
      <c r="B30" s="27" t="s">
        <v>124</v>
      </c>
      <c r="C30" s="27" t="s">
        <v>125</v>
      </c>
      <c r="D30" s="27"/>
      <c r="E30" s="27"/>
      <c r="F30" s="27" t="s">
        <v>44</v>
      </c>
      <c r="G30" s="27">
        <v>339</v>
      </c>
      <c r="H30" s="27" t="s">
        <v>134</v>
      </c>
      <c r="I30" s="27">
        <v>45</v>
      </c>
      <c r="J30" s="28" t="s">
        <v>135</v>
      </c>
      <c r="K30" s="28" t="s">
        <v>136</v>
      </c>
      <c r="L30" s="28"/>
      <c r="M30" s="27"/>
      <c r="N30" s="28"/>
      <c r="O30" s="27"/>
      <c r="P30" s="27"/>
      <c r="Q30" s="27"/>
      <c r="R30" s="27"/>
      <c r="S30" s="27"/>
      <c r="T30" s="27"/>
      <c r="U30" s="27">
        <f>IF(F30="Editorial",M30,"")</f>
      </c>
      <c r="V30" s="27">
        <f>IF(OR(F30="Technical",F30="General"),M30,"")</f>
        <v>0</v>
      </c>
    </row>
    <row r="31" spans="1:22" ht="56.25">
      <c r="A31">
        <v>30</v>
      </c>
      <c r="B31" s="27" t="s">
        <v>124</v>
      </c>
      <c r="C31" s="27" t="s">
        <v>125</v>
      </c>
      <c r="D31" s="27"/>
      <c r="E31" s="27"/>
      <c r="F31" s="27" t="s">
        <v>44</v>
      </c>
      <c r="G31" s="27">
        <v>340</v>
      </c>
      <c r="H31" s="27" t="s">
        <v>134</v>
      </c>
      <c r="I31" s="27">
        <v>39</v>
      </c>
      <c r="J31" s="28" t="s">
        <v>137</v>
      </c>
      <c r="K31" s="28" t="s">
        <v>138</v>
      </c>
      <c r="L31" s="28"/>
      <c r="M31" s="27"/>
      <c r="N31" s="28"/>
      <c r="O31" s="27"/>
      <c r="P31" s="27"/>
      <c r="Q31" s="27"/>
      <c r="R31" s="27"/>
      <c r="S31" s="27"/>
      <c r="T31" s="27"/>
      <c r="U31" s="27">
        <f>IF(F31="Editorial",M31,"")</f>
      </c>
      <c r="V31" s="27">
        <f>IF(OR(F31="Technical",F31="General"),M31,"")</f>
        <v>0</v>
      </c>
    </row>
    <row r="32" spans="1:22" ht="89.25">
      <c r="A32">
        <v>31</v>
      </c>
      <c r="B32" s="27" t="s">
        <v>124</v>
      </c>
      <c r="C32" s="27" t="s">
        <v>125</v>
      </c>
      <c r="D32" s="27"/>
      <c r="E32" s="27"/>
      <c r="F32" s="27" t="s">
        <v>44</v>
      </c>
      <c r="G32" s="27">
        <v>313</v>
      </c>
      <c r="H32" s="27" t="s">
        <v>139</v>
      </c>
      <c r="I32" s="27">
        <v>3</v>
      </c>
      <c r="J32" s="28" t="s">
        <v>140</v>
      </c>
      <c r="K32" s="28" t="s">
        <v>141</v>
      </c>
      <c r="L32" s="28"/>
      <c r="M32" s="27" t="s">
        <v>142</v>
      </c>
      <c r="N32" s="28" t="s">
        <v>143</v>
      </c>
      <c r="O32" s="27"/>
      <c r="P32" s="27"/>
      <c r="Q32" s="27"/>
      <c r="R32" s="27"/>
      <c r="S32" s="27"/>
      <c r="T32" s="27"/>
      <c r="U32" s="27">
        <f>IF(F32="Editorial",M32,"")</f>
      </c>
      <c r="V32" s="27" t="str">
        <f>IF(OR(F32="Technical",F32="General"),M32,"")</f>
        <v>Disagree</v>
      </c>
    </row>
    <row r="33" spans="1:22" ht="24">
      <c r="A33">
        <v>32</v>
      </c>
      <c r="B33" s="27" t="s">
        <v>144</v>
      </c>
      <c r="C33" s="27" t="s">
        <v>145</v>
      </c>
      <c r="D33" s="29"/>
      <c r="E33" s="27"/>
      <c r="F33" s="27" t="s">
        <v>106</v>
      </c>
      <c r="G33" s="27">
        <v>22</v>
      </c>
      <c r="H33" s="27" t="s">
        <v>146</v>
      </c>
      <c r="I33" s="27"/>
      <c r="J33" s="28" t="s">
        <v>147</v>
      </c>
      <c r="K33" s="28" t="s">
        <v>148</v>
      </c>
      <c r="L33" s="28" t="s">
        <v>99</v>
      </c>
      <c r="M33" s="27"/>
      <c r="N33" s="28"/>
      <c r="O33" s="27"/>
      <c r="P33" s="27"/>
      <c r="Q33" s="27"/>
      <c r="R33" s="27"/>
      <c r="S33" s="27"/>
      <c r="T33" s="27"/>
      <c r="U33" s="27">
        <f>IF(F33="Editorial",M33,"")</f>
      </c>
      <c r="V33" s="27">
        <f>IF(OR(F33="Technical",F33="General"),M33,"")</f>
        <v>0</v>
      </c>
    </row>
    <row r="34" spans="1:22" ht="34.5">
      <c r="A34">
        <v>33</v>
      </c>
      <c r="B34" s="27" t="s">
        <v>144</v>
      </c>
      <c r="C34" s="27" t="s">
        <v>145</v>
      </c>
      <c r="D34" s="29"/>
      <c r="E34" s="27"/>
      <c r="F34" s="27" t="s">
        <v>106</v>
      </c>
      <c r="G34" s="27">
        <v>13</v>
      </c>
      <c r="H34" s="27">
        <v>5.2</v>
      </c>
      <c r="I34" s="27">
        <v>53</v>
      </c>
      <c r="J34" s="28" t="s">
        <v>149</v>
      </c>
      <c r="K34" s="28" t="s">
        <v>150</v>
      </c>
      <c r="L34" s="28" t="s">
        <v>99</v>
      </c>
      <c r="M34" s="27"/>
      <c r="N34" s="28"/>
      <c r="O34" s="27"/>
      <c r="P34" s="27"/>
      <c r="Q34" s="27"/>
      <c r="R34" s="27"/>
      <c r="S34" s="27"/>
      <c r="T34" s="27"/>
      <c r="U34" s="27">
        <f>IF(F34="Editorial",M34,"")</f>
      </c>
      <c r="V34" s="27">
        <f>IF(OR(F34="Technical",F34="General"),M34,"")</f>
        <v>0</v>
      </c>
    </row>
    <row r="35" spans="1:22" ht="13.5">
      <c r="A35">
        <v>34</v>
      </c>
      <c r="B35" s="27" t="s">
        <v>144</v>
      </c>
      <c r="C35" s="27" t="s">
        <v>145</v>
      </c>
      <c r="D35" s="29"/>
      <c r="E35" s="27"/>
      <c r="F35" s="27" t="s">
        <v>106</v>
      </c>
      <c r="G35" s="27">
        <v>39</v>
      </c>
      <c r="H35" s="27" t="s">
        <v>151</v>
      </c>
      <c r="I35" s="27"/>
      <c r="J35" s="28" t="s">
        <v>152</v>
      </c>
      <c r="K35" s="28" t="s">
        <v>153</v>
      </c>
      <c r="L35" s="28" t="s">
        <v>99</v>
      </c>
      <c r="M35" s="27"/>
      <c r="N35" s="28"/>
      <c r="O35" s="27"/>
      <c r="P35" s="27"/>
      <c r="Q35" s="27"/>
      <c r="R35" s="27"/>
      <c r="S35" s="27"/>
      <c r="T35" s="27"/>
      <c r="U35" s="27">
        <f>IF(F35="Editorial",M35,"")</f>
      </c>
      <c r="V35" s="27">
        <f>IF(OR(F35="Technical",F35="General"),M35,"")</f>
        <v>0</v>
      </c>
    </row>
    <row r="36" spans="1:22" ht="13.5">
      <c r="A36">
        <v>35</v>
      </c>
      <c r="B36" s="27" t="s">
        <v>144</v>
      </c>
      <c r="C36" s="27" t="s">
        <v>145</v>
      </c>
      <c r="D36" s="29"/>
      <c r="E36" s="27"/>
      <c r="F36" s="27" t="s">
        <v>106</v>
      </c>
      <c r="G36" s="27">
        <v>40</v>
      </c>
      <c r="H36" s="27" t="s">
        <v>151</v>
      </c>
      <c r="I36" s="27"/>
      <c r="J36" s="28" t="s">
        <v>154</v>
      </c>
      <c r="K36" s="28" t="s">
        <v>155</v>
      </c>
      <c r="L36" s="28" t="s">
        <v>99</v>
      </c>
      <c r="M36" s="27"/>
      <c r="N36" s="28"/>
      <c r="O36" s="27"/>
      <c r="P36" s="27"/>
      <c r="Q36" s="27"/>
      <c r="R36" s="27"/>
      <c r="S36" s="27"/>
      <c r="T36" s="27"/>
      <c r="U36" s="27">
        <f>IF(F36="Editorial",M36,"")</f>
      </c>
      <c r="V36" s="27">
        <f>IF(OR(F36="Technical",F36="General"),M36,"")</f>
        <v>0</v>
      </c>
    </row>
    <row r="37" spans="1:22" ht="13.5">
      <c r="A37">
        <v>36</v>
      </c>
      <c r="B37" s="27" t="s">
        <v>144</v>
      </c>
      <c r="C37" s="27" t="s">
        <v>145</v>
      </c>
      <c r="D37" s="29"/>
      <c r="E37" s="27"/>
      <c r="F37" s="27" t="s">
        <v>106</v>
      </c>
      <c r="G37" s="27">
        <v>307</v>
      </c>
      <c r="H37" s="27" t="s">
        <v>139</v>
      </c>
      <c r="I37" s="27">
        <v>46</v>
      </c>
      <c r="J37" s="28" t="s">
        <v>156</v>
      </c>
      <c r="K37" s="28" t="s">
        <v>157</v>
      </c>
      <c r="L37" s="28" t="s">
        <v>99</v>
      </c>
      <c r="M37" s="27"/>
      <c r="N37" s="28"/>
      <c r="O37" s="27"/>
      <c r="P37" s="27"/>
      <c r="Q37" s="27"/>
      <c r="R37" s="27"/>
      <c r="S37" s="27"/>
      <c r="T37" s="27"/>
      <c r="U37" s="27">
        <f>IF(F37="Editorial",M37,"")</f>
      </c>
      <c r="V37" s="27">
        <f>IF(OR(F37="Technical",F37="General"),M37,"")</f>
        <v>0</v>
      </c>
    </row>
    <row r="38" spans="1:22" ht="13.5">
      <c r="A38">
        <v>37</v>
      </c>
      <c r="B38" s="27" t="s">
        <v>144</v>
      </c>
      <c r="C38" s="27" t="s">
        <v>145</v>
      </c>
      <c r="D38" s="29"/>
      <c r="E38" s="27"/>
      <c r="F38" s="27" t="s">
        <v>106</v>
      </c>
      <c r="G38" s="27">
        <v>308</v>
      </c>
      <c r="H38" s="27" t="s">
        <v>139</v>
      </c>
      <c r="I38" s="27">
        <v>42</v>
      </c>
      <c r="J38" s="28" t="s">
        <v>158</v>
      </c>
      <c r="K38" s="28" t="s">
        <v>159</v>
      </c>
      <c r="L38" s="28" t="s">
        <v>99</v>
      </c>
      <c r="M38" s="27"/>
      <c r="N38" s="28"/>
      <c r="O38" s="27"/>
      <c r="P38" s="27"/>
      <c r="Q38" s="27"/>
      <c r="R38" s="27"/>
      <c r="S38" s="27"/>
      <c r="T38" s="27"/>
      <c r="U38" s="27">
        <f>IF(F38="Editorial",M38,"")</f>
      </c>
      <c r="V38" s="27">
        <f>IF(OR(F38="Technical",F38="General"),M38,"")</f>
        <v>0</v>
      </c>
    </row>
    <row r="39" spans="1:22" ht="13.5">
      <c r="A39">
        <v>38</v>
      </c>
      <c r="B39" s="27" t="s">
        <v>144</v>
      </c>
      <c r="C39" s="27" t="s">
        <v>145</v>
      </c>
      <c r="D39" s="29"/>
      <c r="E39" s="27"/>
      <c r="F39" s="27" t="s">
        <v>106</v>
      </c>
      <c r="G39" s="27">
        <v>308</v>
      </c>
      <c r="H39" s="27" t="s">
        <v>139</v>
      </c>
      <c r="I39" s="27">
        <v>46</v>
      </c>
      <c r="J39" s="28" t="s">
        <v>160</v>
      </c>
      <c r="K39" s="28" t="s">
        <v>161</v>
      </c>
      <c r="L39" s="28" t="s">
        <v>99</v>
      </c>
      <c r="M39" s="27"/>
      <c r="N39" s="28"/>
      <c r="O39" s="27"/>
      <c r="P39" s="27"/>
      <c r="Q39" s="27"/>
      <c r="R39" s="27"/>
      <c r="S39" s="27"/>
      <c r="T39" s="27"/>
      <c r="U39" s="27">
        <f>IF(F39="Editorial",M39,"")</f>
      </c>
      <c r="V39" s="27">
        <f>IF(OR(F39="Technical",F39="General"),M39,"")</f>
        <v>0</v>
      </c>
    </row>
    <row r="40" spans="1:22" ht="13.5">
      <c r="A40">
        <v>39</v>
      </c>
      <c r="B40" s="27" t="s">
        <v>144</v>
      </c>
      <c r="C40" s="27" t="s">
        <v>145</v>
      </c>
      <c r="D40" s="29"/>
      <c r="E40" s="27"/>
      <c r="F40" s="27" t="s">
        <v>106</v>
      </c>
      <c r="G40" s="27">
        <v>308</v>
      </c>
      <c r="H40" s="27" t="s">
        <v>139</v>
      </c>
      <c r="I40" s="27">
        <v>49</v>
      </c>
      <c r="J40" s="28" t="s">
        <v>162</v>
      </c>
      <c r="K40" s="28" t="s">
        <v>163</v>
      </c>
      <c r="L40" s="28" t="s">
        <v>99</v>
      </c>
      <c r="M40" s="27"/>
      <c r="N40" s="28"/>
      <c r="O40" s="27"/>
      <c r="P40" s="27"/>
      <c r="Q40" s="27"/>
      <c r="R40" s="27"/>
      <c r="S40" s="27"/>
      <c r="T40" s="27"/>
      <c r="U40" s="27">
        <f>IF(F40="Editorial",M40,"")</f>
      </c>
      <c r="V40" s="27">
        <f>IF(OR(F40="Technical",F40="General"),M40,"")</f>
        <v>0</v>
      </c>
    </row>
    <row r="41" spans="1:22" ht="13.5">
      <c r="A41">
        <v>40</v>
      </c>
      <c r="B41" s="27" t="s">
        <v>144</v>
      </c>
      <c r="C41" s="27" t="s">
        <v>145</v>
      </c>
      <c r="D41" s="29"/>
      <c r="E41" s="27"/>
      <c r="F41" s="27" t="s">
        <v>106</v>
      </c>
      <c r="G41" s="27">
        <v>362</v>
      </c>
      <c r="H41" s="27" t="s">
        <v>139</v>
      </c>
      <c r="I41" s="27">
        <v>31</v>
      </c>
      <c r="J41" s="28" t="s">
        <v>164</v>
      </c>
      <c r="K41" s="28" t="s">
        <v>165</v>
      </c>
      <c r="L41" s="28" t="s">
        <v>99</v>
      </c>
      <c r="M41" s="27"/>
      <c r="N41" s="28"/>
      <c r="O41" s="27"/>
      <c r="P41" s="27"/>
      <c r="Q41" s="27"/>
      <c r="R41" s="27"/>
      <c r="S41" s="27"/>
      <c r="T41" s="27"/>
      <c r="U41" s="27">
        <f>IF(F41="Editorial",M41,"")</f>
      </c>
      <c r="V41" s="27">
        <f>IF(OR(F41="Technical",F41="General"),M41,"")</f>
        <v>0</v>
      </c>
    </row>
    <row r="42" spans="1:22" ht="13.5">
      <c r="A42">
        <v>41</v>
      </c>
      <c r="B42" s="27" t="s">
        <v>144</v>
      </c>
      <c r="C42" s="27" t="s">
        <v>145</v>
      </c>
      <c r="D42" s="29"/>
      <c r="E42" s="27"/>
      <c r="F42" s="27" t="s">
        <v>106</v>
      </c>
      <c r="G42" s="27">
        <v>10</v>
      </c>
      <c r="H42" s="27">
        <v>4</v>
      </c>
      <c r="I42" s="27">
        <v>51</v>
      </c>
      <c r="J42" s="28" t="s">
        <v>166</v>
      </c>
      <c r="K42" s="28" t="s">
        <v>167</v>
      </c>
      <c r="L42" s="28" t="s">
        <v>99</v>
      </c>
      <c r="M42" s="27"/>
      <c r="N42" s="28"/>
      <c r="O42" s="27"/>
      <c r="P42" s="27"/>
      <c r="Q42" s="27"/>
      <c r="R42" s="27"/>
      <c r="S42" s="27"/>
      <c r="T42" s="27"/>
      <c r="U42" s="27">
        <f>IF(F42="Editorial",M42,"")</f>
      </c>
      <c r="V42" s="27">
        <f>IF(OR(F42="Technical",F42="General"),M42,"")</f>
        <v>0</v>
      </c>
    </row>
    <row r="43" spans="1:22" ht="13.5">
      <c r="A43">
        <v>42</v>
      </c>
      <c r="B43" s="27" t="s">
        <v>144</v>
      </c>
      <c r="C43" s="27" t="s">
        <v>145</v>
      </c>
      <c r="D43" s="29"/>
      <c r="E43" s="27"/>
      <c r="F43" s="27" t="s">
        <v>106</v>
      </c>
      <c r="G43" s="27">
        <v>10</v>
      </c>
      <c r="H43" s="27">
        <v>4</v>
      </c>
      <c r="I43" s="27">
        <v>14</v>
      </c>
      <c r="J43" s="28" t="s">
        <v>168</v>
      </c>
      <c r="K43" s="28" t="s">
        <v>169</v>
      </c>
      <c r="L43" s="28" t="s">
        <v>99</v>
      </c>
      <c r="M43" s="27"/>
      <c r="N43" s="28"/>
      <c r="O43" s="27"/>
      <c r="P43" s="27"/>
      <c r="Q43" s="27"/>
      <c r="R43" s="27"/>
      <c r="S43" s="27"/>
      <c r="T43" s="27"/>
      <c r="U43" s="27">
        <f>IF(F43="Editorial",M43,"")</f>
      </c>
      <c r="V43" s="27">
        <f>IF(OR(F43="Technical",F43="General"),M43,"")</f>
        <v>0</v>
      </c>
    </row>
    <row r="44" spans="1:22" ht="13.5">
      <c r="A44">
        <v>43</v>
      </c>
      <c r="B44" s="27" t="s">
        <v>144</v>
      </c>
      <c r="C44" s="27" t="s">
        <v>145</v>
      </c>
      <c r="D44" s="29"/>
      <c r="E44" s="27"/>
      <c r="F44" s="27" t="s">
        <v>106</v>
      </c>
      <c r="G44" s="27">
        <v>9</v>
      </c>
      <c r="H44" s="27">
        <v>4</v>
      </c>
      <c r="I44" s="27">
        <v>6</v>
      </c>
      <c r="J44" s="28" t="s">
        <v>170</v>
      </c>
      <c r="K44" s="28" t="s">
        <v>171</v>
      </c>
      <c r="L44" s="28" t="s">
        <v>99</v>
      </c>
      <c r="M44" s="27"/>
      <c r="N44" s="28"/>
      <c r="O44" s="27"/>
      <c r="P44" s="27"/>
      <c r="Q44" s="27"/>
      <c r="R44" s="27"/>
      <c r="S44" s="27"/>
      <c r="T44" s="27"/>
      <c r="U44" s="27">
        <f>IF(F44="Editorial",M44,"")</f>
      </c>
      <c r="V44" s="27">
        <f>IF(OR(F44="Technical",F44="General"),M44,"")</f>
        <v>0</v>
      </c>
    </row>
    <row r="45" spans="1:22" ht="24">
      <c r="A45">
        <v>44</v>
      </c>
      <c r="B45" s="27" t="s">
        <v>144</v>
      </c>
      <c r="C45" s="27" t="s">
        <v>145</v>
      </c>
      <c r="D45" s="29"/>
      <c r="E45" s="27"/>
      <c r="F45" s="27" t="s">
        <v>106</v>
      </c>
      <c r="G45" s="27">
        <v>279</v>
      </c>
      <c r="H45" s="27" t="s">
        <v>172</v>
      </c>
      <c r="I45" s="27" t="s">
        <v>173</v>
      </c>
      <c r="J45" s="28" t="s">
        <v>174</v>
      </c>
      <c r="K45" s="28" t="s">
        <v>175</v>
      </c>
      <c r="L45" s="28" t="s">
        <v>99</v>
      </c>
      <c r="M45" s="27"/>
      <c r="N45" s="28"/>
      <c r="O45" s="27"/>
      <c r="P45" s="27"/>
      <c r="Q45" s="27"/>
      <c r="R45" s="27"/>
      <c r="S45" s="27"/>
      <c r="T45" s="27"/>
      <c r="U45" s="27">
        <f>IF(F45="Editorial",M45,"")</f>
      </c>
      <c r="V45" s="27">
        <f>IF(OR(F45="Technical",F45="General"),M45,"")</f>
        <v>0</v>
      </c>
    </row>
    <row r="46" spans="1:22" ht="13.5">
      <c r="A46">
        <v>45</v>
      </c>
      <c r="B46" s="27" t="s">
        <v>144</v>
      </c>
      <c r="C46" s="27" t="s">
        <v>145</v>
      </c>
      <c r="D46" s="29"/>
      <c r="E46" s="27"/>
      <c r="F46" s="27" t="s">
        <v>106</v>
      </c>
      <c r="G46" s="27">
        <v>282</v>
      </c>
      <c r="H46" s="27" t="s">
        <v>176</v>
      </c>
      <c r="I46" s="27">
        <v>3</v>
      </c>
      <c r="J46" s="28" t="s">
        <v>177</v>
      </c>
      <c r="K46" s="28" t="s">
        <v>178</v>
      </c>
      <c r="L46" s="28" t="s">
        <v>99</v>
      </c>
      <c r="M46" s="27"/>
      <c r="N46" s="28"/>
      <c r="O46" s="27"/>
      <c r="P46" s="27"/>
      <c r="Q46" s="27"/>
      <c r="R46" s="27"/>
      <c r="S46" s="27"/>
      <c r="T46" s="27"/>
      <c r="U46" s="27">
        <f>IF(F46="Editorial",M46,"")</f>
      </c>
      <c r="V46" s="27">
        <f>IF(OR(F46="Technical",F46="General"),M46,"")</f>
        <v>0</v>
      </c>
    </row>
    <row r="47" spans="1:22" ht="13.5">
      <c r="A47">
        <v>46</v>
      </c>
      <c r="B47" s="27" t="s">
        <v>144</v>
      </c>
      <c r="C47" s="27" t="s">
        <v>145</v>
      </c>
      <c r="D47" s="29"/>
      <c r="E47" s="27"/>
      <c r="F47" s="27" t="s">
        <v>106</v>
      </c>
      <c r="G47" s="27">
        <v>287</v>
      </c>
      <c r="H47" s="27" t="s">
        <v>179</v>
      </c>
      <c r="I47" s="27">
        <v>1</v>
      </c>
      <c r="J47" s="28" t="s">
        <v>180</v>
      </c>
      <c r="K47" s="28" t="s">
        <v>181</v>
      </c>
      <c r="L47" s="28" t="s">
        <v>99</v>
      </c>
      <c r="M47" s="27"/>
      <c r="N47" s="28"/>
      <c r="O47" s="27"/>
      <c r="P47" s="27"/>
      <c r="Q47" s="27"/>
      <c r="R47" s="27"/>
      <c r="S47" s="27"/>
      <c r="T47" s="27"/>
      <c r="U47" s="27">
        <f>IF(F47="Editorial",M47,"")</f>
      </c>
      <c r="V47" s="27">
        <f>IF(OR(F47="Technical",F47="General"),M47,"")</f>
        <v>0</v>
      </c>
    </row>
    <row r="48" spans="1:22" ht="99.75">
      <c r="A48">
        <v>47</v>
      </c>
      <c r="B48" s="27" t="s">
        <v>144</v>
      </c>
      <c r="C48" s="27" t="s">
        <v>145</v>
      </c>
      <c r="D48" s="29"/>
      <c r="E48" s="27"/>
      <c r="F48" s="27" t="s">
        <v>106</v>
      </c>
      <c r="G48" s="27">
        <v>136</v>
      </c>
      <c r="H48" s="27" t="s">
        <v>182</v>
      </c>
      <c r="I48" s="27"/>
      <c r="J48" s="28" t="s">
        <v>183</v>
      </c>
      <c r="K48" s="28" t="s">
        <v>184</v>
      </c>
      <c r="L48" s="28" t="s">
        <v>99</v>
      </c>
      <c r="M48" s="27"/>
      <c r="N48" s="28"/>
      <c r="O48" s="27"/>
      <c r="P48" s="27"/>
      <c r="Q48" s="27"/>
      <c r="R48" s="27"/>
      <c r="S48" s="27"/>
      <c r="T48" s="27"/>
      <c r="U48" s="27">
        <f>IF(F48="Editorial",M48,"")</f>
      </c>
      <c r="V48" s="27">
        <f>IF(OR(F48="Technical",F48="General"),M48,"")</f>
        <v>0</v>
      </c>
    </row>
    <row r="49" spans="1:22" ht="56.25">
      <c r="A49">
        <v>48</v>
      </c>
      <c r="B49" s="27" t="s">
        <v>144</v>
      </c>
      <c r="C49" s="27" t="s">
        <v>145</v>
      </c>
      <c r="D49" s="29"/>
      <c r="E49" s="27"/>
      <c r="F49" s="27" t="s">
        <v>44</v>
      </c>
      <c r="G49" s="27">
        <v>60</v>
      </c>
      <c r="H49" s="27" t="s">
        <v>185</v>
      </c>
      <c r="I49" s="27">
        <v>16</v>
      </c>
      <c r="J49" s="28" t="s">
        <v>186</v>
      </c>
      <c r="K49" s="28" t="s">
        <v>187</v>
      </c>
      <c r="L49" s="28" t="s">
        <v>99</v>
      </c>
      <c r="M49" s="27"/>
      <c r="N49" s="28"/>
      <c r="O49" s="27"/>
      <c r="P49" s="27"/>
      <c r="Q49" s="27"/>
      <c r="R49" s="27"/>
      <c r="S49" s="27"/>
      <c r="T49" s="27"/>
      <c r="U49" s="27">
        <f>IF(F49="Editorial",M49,"")</f>
      </c>
      <c r="V49" s="27">
        <f>IF(OR(F49="Technical",F49="General"),M49,"")</f>
        <v>0</v>
      </c>
    </row>
    <row r="50" spans="1:22" ht="56.25">
      <c r="A50">
        <v>49</v>
      </c>
      <c r="B50" s="27" t="s">
        <v>144</v>
      </c>
      <c r="C50" s="27" t="s">
        <v>145</v>
      </c>
      <c r="D50" s="29"/>
      <c r="E50" s="27"/>
      <c r="F50" s="27" t="s">
        <v>44</v>
      </c>
      <c r="G50" s="27">
        <v>58</v>
      </c>
      <c r="H50" s="27" t="s">
        <v>188</v>
      </c>
      <c r="I50" s="27">
        <v>46</v>
      </c>
      <c r="J50" s="28" t="s">
        <v>189</v>
      </c>
      <c r="K50" s="28" t="s">
        <v>190</v>
      </c>
      <c r="L50" s="28" t="s">
        <v>99</v>
      </c>
      <c r="M50" s="27"/>
      <c r="N50" s="28"/>
      <c r="O50" s="27"/>
      <c r="P50" s="27"/>
      <c r="Q50" s="27"/>
      <c r="R50" s="27"/>
      <c r="S50" s="27"/>
      <c r="T50" s="27"/>
      <c r="U50" s="27">
        <f>IF(F50="Editorial",M50,"")</f>
      </c>
      <c r="V50" s="27">
        <f>IF(OR(F50="Technical",F50="General"),M50,"")</f>
        <v>0</v>
      </c>
    </row>
    <row r="51" spans="1:22" ht="24">
      <c r="A51">
        <v>50</v>
      </c>
      <c r="B51" s="27" t="s">
        <v>191</v>
      </c>
      <c r="C51" s="27" t="s">
        <v>125</v>
      </c>
      <c r="D51" s="29"/>
      <c r="E51" s="27"/>
      <c r="F51" s="27" t="s">
        <v>44</v>
      </c>
      <c r="G51" s="27">
        <v>203</v>
      </c>
      <c r="H51" s="27" t="s">
        <v>192</v>
      </c>
      <c r="I51" s="27">
        <v>51</v>
      </c>
      <c r="J51" s="28" t="s">
        <v>193</v>
      </c>
      <c r="K51" s="28" t="s">
        <v>194</v>
      </c>
      <c r="L51" s="28" t="s">
        <v>99</v>
      </c>
      <c r="M51" s="27"/>
      <c r="N51" s="28"/>
      <c r="O51" s="27"/>
      <c r="P51" s="27"/>
      <c r="Q51" s="27"/>
      <c r="R51" s="27"/>
      <c r="S51" s="27"/>
      <c r="T51" s="27"/>
      <c r="U51" s="27">
        <f>IF(F51="Editorial",M51,"")</f>
      </c>
      <c r="V51" s="27">
        <f>IF(OR(F51="Technical",F51="General"),M51,"")</f>
        <v>0</v>
      </c>
    </row>
    <row r="52" spans="1:22" ht="24">
      <c r="A52">
        <v>51</v>
      </c>
      <c r="B52" s="27" t="s">
        <v>191</v>
      </c>
      <c r="C52" s="27" t="s">
        <v>125</v>
      </c>
      <c r="D52" s="29"/>
      <c r="E52" s="27"/>
      <c r="F52" s="27" t="s">
        <v>44</v>
      </c>
      <c r="G52" s="27">
        <v>204</v>
      </c>
      <c r="H52" s="27" t="s">
        <v>195</v>
      </c>
      <c r="I52" s="27">
        <v>3</v>
      </c>
      <c r="J52" s="28" t="s">
        <v>196</v>
      </c>
      <c r="K52" s="28" t="s">
        <v>194</v>
      </c>
      <c r="L52" s="28" t="s">
        <v>99</v>
      </c>
      <c r="M52" s="27"/>
      <c r="N52" s="28"/>
      <c r="O52" s="27"/>
      <c r="P52" s="27"/>
      <c r="Q52" s="27"/>
      <c r="R52" s="27"/>
      <c r="S52" s="27"/>
      <c r="T52" s="27"/>
      <c r="U52" s="27">
        <f>IF(F52="Editorial",M52,"")</f>
      </c>
      <c r="V52" s="27">
        <f>IF(OR(F52="Technical",F52="General"),M52,"")</f>
        <v>0</v>
      </c>
    </row>
    <row r="53" spans="1:22" ht="24">
      <c r="A53">
        <v>52</v>
      </c>
      <c r="B53" s="27" t="s">
        <v>191</v>
      </c>
      <c r="C53" s="27" t="s">
        <v>125</v>
      </c>
      <c r="D53" s="29"/>
      <c r="E53" s="27"/>
      <c r="F53" s="27" t="s">
        <v>44</v>
      </c>
      <c r="G53" s="27">
        <v>204</v>
      </c>
      <c r="H53" s="27" t="s">
        <v>197</v>
      </c>
      <c r="I53" s="27">
        <v>16</v>
      </c>
      <c r="J53" s="28" t="s">
        <v>196</v>
      </c>
      <c r="K53" s="28" t="s">
        <v>194</v>
      </c>
      <c r="L53" s="28" t="s">
        <v>99</v>
      </c>
      <c r="M53" s="27"/>
      <c r="N53" s="28"/>
      <c r="O53" s="27"/>
      <c r="P53" s="27"/>
      <c r="Q53" s="27"/>
      <c r="R53" s="27"/>
      <c r="S53" s="27"/>
      <c r="T53" s="27"/>
      <c r="U53" s="27">
        <f>IF(F53="Editorial",M53,"")</f>
      </c>
      <c r="V53" s="27">
        <f>IF(OR(F53="Technical",F53="General"),M53,"")</f>
        <v>0</v>
      </c>
    </row>
    <row r="54" spans="1:22" ht="24">
      <c r="A54">
        <v>53</v>
      </c>
      <c r="B54" s="27" t="s">
        <v>191</v>
      </c>
      <c r="C54" s="27" t="s">
        <v>125</v>
      </c>
      <c r="D54" s="29"/>
      <c r="E54" s="27"/>
      <c r="F54" s="27" t="s">
        <v>44</v>
      </c>
      <c r="G54" s="27">
        <v>205</v>
      </c>
      <c r="H54" s="27" t="s">
        <v>198</v>
      </c>
      <c r="I54" s="27">
        <v>5</v>
      </c>
      <c r="J54" s="28" t="s">
        <v>199</v>
      </c>
      <c r="K54" s="28" t="s">
        <v>200</v>
      </c>
      <c r="L54" s="28" t="s">
        <v>99</v>
      </c>
      <c r="M54" s="27"/>
      <c r="N54" s="28"/>
      <c r="O54" s="27"/>
      <c r="P54" s="27"/>
      <c r="Q54" s="27"/>
      <c r="R54" s="27"/>
      <c r="S54" s="27"/>
      <c r="T54" s="27"/>
      <c r="U54" s="27">
        <f>IF(F54="Editorial",M54,"")</f>
      </c>
      <c r="V54" s="27">
        <f>IF(OR(F54="Technical",F54="General"),M54,"")</f>
        <v>0</v>
      </c>
    </row>
    <row r="55" spans="1:22" ht="13.5">
      <c r="A55">
        <v>54</v>
      </c>
      <c r="B55" s="27" t="s">
        <v>191</v>
      </c>
      <c r="C55" s="27" t="s">
        <v>125</v>
      </c>
      <c r="D55" s="29"/>
      <c r="E55" s="27"/>
      <c r="F55" s="27" t="s">
        <v>44</v>
      </c>
      <c r="G55" s="27">
        <v>205</v>
      </c>
      <c r="H55" s="27" t="s">
        <v>198</v>
      </c>
      <c r="I55" s="27">
        <v>22</v>
      </c>
      <c r="J55" s="28" t="s">
        <v>201</v>
      </c>
      <c r="K55" s="28" t="s">
        <v>202</v>
      </c>
      <c r="L55" s="28" t="s">
        <v>99</v>
      </c>
      <c r="M55" s="27"/>
      <c r="N55" s="28"/>
      <c r="O55" s="27"/>
      <c r="P55" s="27"/>
      <c r="Q55" s="27"/>
      <c r="R55" s="27"/>
      <c r="S55" s="27"/>
      <c r="T55" s="27"/>
      <c r="U55" s="27">
        <f>IF(F55="Editorial",M55,"")</f>
      </c>
      <c r="V55" s="27">
        <f>IF(OR(F55="Technical",F55="General"),M55,"")</f>
        <v>0</v>
      </c>
    </row>
    <row r="56" spans="1:22" ht="24">
      <c r="A56">
        <v>55</v>
      </c>
      <c r="B56" s="27" t="s">
        <v>191</v>
      </c>
      <c r="C56" s="27" t="s">
        <v>125</v>
      </c>
      <c r="D56" s="29"/>
      <c r="E56" s="27"/>
      <c r="F56" s="27" t="s">
        <v>106</v>
      </c>
      <c r="G56" s="27"/>
      <c r="H56" s="27"/>
      <c r="I56" s="27"/>
      <c r="J56" s="28" t="s">
        <v>203</v>
      </c>
      <c r="K56" s="28" t="s">
        <v>204</v>
      </c>
      <c r="L56" s="28" t="s">
        <v>99</v>
      </c>
      <c r="M56" s="27"/>
      <c r="N56" s="28"/>
      <c r="O56" s="27"/>
      <c r="P56" s="27"/>
      <c r="Q56" s="27"/>
      <c r="R56" s="27"/>
      <c r="S56" s="27"/>
      <c r="T56" s="27"/>
      <c r="U56" s="27">
        <f>IF(F56="Editorial",M56,"")</f>
      </c>
      <c r="V56" s="27">
        <f>IF(OR(F56="Technical",F56="General"),M56,"")</f>
        <v>0</v>
      </c>
    </row>
    <row r="57" spans="1:22" ht="13.5">
      <c r="A57">
        <v>56</v>
      </c>
      <c r="B57" s="27" t="s">
        <v>191</v>
      </c>
      <c r="C57" s="27" t="s">
        <v>125</v>
      </c>
      <c r="D57" s="29"/>
      <c r="E57" s="27"/>
      <c r="F57" s="27" t="s">
        <v>43</v>
      </c>
      <c r="G57" s="27">
        <v>197</v>
      </c>
      <c r="H57" s="27" t="s">
        <v>205</v>
      </c>
      <c r="I57" s="27">
        <v>33</v>
      </c>
      <c r="J57" s="28" t="s">
        <v>206</v>
      </c>
      <c r="K57" s="28" t="s">
        <v>207</v>
      </c>
      <c r="L57" s="28" t="s">
        <v>99</v>
      </c>
      <c r="M57" s="27"/>
      <c r="N57" s="28"/>
      <c r="O57" s="27"/>
      <c r="P57" s="27"/>
      <c r="Q57" s="27"/>
      <c r="R57" s="27"/>
      <c r="S57" s="27"/>
      <c r="T57" s="27"/>
      <c r="U57" s="27">
        <f>IF(F57="Editorial",M57,"")</f>
        <v>0</v>
      </c>
      <c r="V57" s="27">
        <f>IF(OR(F57="Technical",F57="General"),M57,"")</f>
      </c>
    </row>
    <row r="58" spans="1:22" ht="24">
      <c r="A58">
        <v>57</v>
      </c>
      <c r="B58" s="27" t="s">
        <v>191</v>
      </c>
      <c r="C58" s="27" t="s">
        <v>125</v>
      </c>
      <c r="D58" s="29"/>
      <c r="E58" s="27"/>
      <c r="F58" s="27" t="s">
        <v>43</v>
      </c>
      <c r="G58" s="27">
        <v>228</v>
      </c>
      <c r="H58" s="27">
        <v>10.6</v>
      </c>
      <c r="I58" s="27">
        <v>38</v>
      </c>
      <c r="J58" s="28" t="s">
        <v>208</v>
      </c>
      <c r="K58" s="28" t="s">
        <v>209</v>
      </c>
      <c r="L58" s="28" t="s">
        <v>99</v>
      </c>
      <c r="M58" s="27"/>
      <c r="N58" s="28"/>
      <c r="O58" s="27"/>
      <c r="P58" s="27"/>
      <c r="Q58" s="27"/>
      <c r="R58" s="27"/>
      <c r="S58" s="27"/>
      <c r="T58" s="27"/>
      <c r="U58" s="27">
        <f>IF(F58="Editorial",M58,"")</f>
        <v>0</v>
      </c>
      <c r="V58" s="27">
        <f>IF(OR(F58="Technical",F58="General"),M58,"")</f>
      </c>
    </row>
    <row r="59" spans="1:22" ht="13.5">
      <c r="A59">
        <v>58</v>
      </c>
      <c r="B59" s="27" t="s">
        <v>191</v>
      </c>
      <c r="C59" s="27" t="s">
        <v>125</v>
      </c>
      <c r="D59" s="29"/>
      <c r="E59" s="27"/>
      <c r="F59" s="27" t="s">
        <v>43</v>
      </c>
      <c r="G59" s="27">
        <v>1</v>
      </c>
      <c r="H59" s="27">
        <v>1.2</v>
      </c>
      <c r="I59" s="27">
        <v>47</v>
      </c>
      <c r="J59" s="28" t="s">
        <v>210</v>
      </c>
      <c r="K59" s="28" t="s">
        <v>211</v>
      </c>
      <c r="L59" s="28" t="s">
        <v>99</v>
      </c>
      <c r="M59" s="27"/>
      <c r="N59" s="28"/>
      <c r="O59" s="27"/>
      <c r="P59" s="27"/>
      <c r="Q59" s="27"/>
      <c r="R59" s="27"/>
      <c r="S59" s="27"/>
      <c r="T59" s="27"/>
      <c r="U59" s="27">
        <f>IF(F59="Editorial",M59,"")</f>
        <v>0</v>
      </c>
      <c r="V59" s="27">
        <f>IF(OR(F59="Technical",F59="General"),M59,"")</f>
      </c>
    </row>
    <row r="60" spans="1:22" ht="45.75">
      <c r="A60">
        <v>59</v>
      </c>
      <c r="B60" s="27" t="s">
        <v>191</v>
      </c>
      <c r="C60" s="27" t="s">
        <v>125</v>
      </c>
      <c r="D60" s="29"/>
      <c r="E60" s="27"/>
      <c r="F60" s="27" t="s">
        <v>43</v>
      </c>
      <c r="G60" s="27">
        <v>2</v>
      </c>
      <c r="H60" s="27">
        <v>1.3</v>
      </c>
      <c r="I60" s="27">
        <v>5</v>
      </c>
      <c r="J60" s="28" t="s">
        <v>212</v>
      </c>
      <c r="K60" s="28" t="s">
        <v>213</v>
      </c>
      <c r="L60" s="28" t="s">
        <v>99</v>
      </c>
      <c r="M60" s="27"/>
      <c r="N60" s="28"/>
      <c r="O60" s="27"/>
      <c r="P60" s="27"/>
      <c r="Q60" s="27"/>
      <c r="R60" s="27"/>
      <c r="S60" s="27"/>
      <c r="T60" s="27"/>
      <c r="U60" s="27">
        <f>IF(F60="Editorial",M60,"")</f>
        <v>0</v>
      </c>
      <c r="V60" s="27">
        <f>IF(OR(F60="Technical",F60="General"),M60,"")</f>
      </c>
    </row>
    <row r="61" spans="1:22" ht="13.5">
      <c r="A61">
        <v>60</v>
      </c>
      <c r="B61" s="27" t="s">
        <v>191</v>
      </c>
      <c r="C61" s="27" t="s">
        <v>125</v>
      </c>
      <c r="D61" s="29"/>
      <c r="E61" s="27"/>
      <c r="F61" s="27" t="s">
        <v>43</v>
      </c>
      <c r="G61" s="27">
        <v>2</v>
      </c>
      <c r="H61" s="27">
        <v>1.3</v>
      </c>
      <c r="I61" s="27">
        <v>9</v>
      </c>
      <c r="J61" s="28" t="s">
        <v>214</v>
      </c>
      <c r="K61" s="28" t="s">
        <v>207</v>
      </c>
      <c r="L61" s="28" t="s">
        <v>99</v>
      </c>
      <c r="M61" s="27"/>
      <c r="N61" s="28"/>
      <c r="O61" s="27"/>
      <c r="P61" s="27"/>
      <c r="Q61" s="27"/>
      <c r="R61" s="27"/>
      <c r="S61" s="27"/>
      <c r="T61" s="27"/>
      <c r="U61" s="27">
        <f>IF(F61="Editorial",M61,"")</f>
        <v>0</v>
      </c>
      <c r="V61" s="27">
        <f>IF(OR(F61="Technical",F61="General"),M61,"")</f>
      </c>
    </row>
    <row r="62" spans="1:22" ht="99.75">
      <c r="A62">
        <v>61</v>
      </c>
      <c r="B62" s="27" t="s">
        <v>191</v>
      </c>
      <c r="C62" s="27" t="s">
        <v>125</v>
      </c>
      <c r="D62" s="29"/>
      <c r="E62" s="27"/>
      <c r="F62" s="27" t="s">
        <v>43</v>
      </c>
      <c r="G62" s="27">
        <v>5</v>
      </c>
      <c r="H62" s="27">
        <v>3</v>
      </c>
      <c r="I62" s="27">
        <v>6</v>
      </c>
      <c r="J62" s="28" t="s">
        <v>215</v>
      </c>
      <c r="K62" s="28" t="s">
        <v>216</v>
      </c>
      <c r="L62" s="28" t="s">
        <v>99</v>
      </c>
      <c r="M62" s="27"/>
      <c r="N62" s="28"/>
      <c r="O62" s="27"/>
      <c r="P62" s="27"/>
      <c r="Q62" s="27"/>
      <c r="R62" s="27"/>
      <c r="S62" s="27"/>
      <c r="T62" s="27"/>
      <c r="U62" s="27">
        <f>IF(F62="Editorial",M62,"")</f>
        <v>0</v>
      </c>
      <c r="V62" s="27">
        <f>IF(OR(F62="Technical",F62="General"),M62,"")</f>
      </c>
    </row>
    <row r="63" spans="1:22" ht="56.25">
      <c r="A63">
        <v>62</v>
      </c>
      <c r="B63" s="27" t="s">
        <v>191</v>
      </c>
      <c r="C63" s="27" t="s">
        <v>125</v>
      </c>
      <c r="D63" s="29"/>
      <c r="E63" s="27"/>
      <c r="F63" s="27" t="s">
        <v>44</v>
      </c>
      <c r="G63" s="27">
        <v>13</v>
      </c>
      <c r="H63" s="27">
        <v>5.1</v>
      </c>
      <c r="I63" s="27">
        <v>12</v>
      </c>
      <c r="J63" s="28" t="s">
        <v>217</v>
      </c>
      <c r="K63" s="28" t="s">
        <v>218</v>
      </c>
      <c r="L63" s="28" t="s">
        <v>99</v>
      </c>
      <c r="M63" s="27"/>
      <c r="N63" s="28"/>
      <c r="O63" s="27"/>
      <c r="P63" s="27"/>
      <c r="Q63" s="27"/>
      <c r="R63" s="27"/>
      <c r="S63" s="27"/>
      <c r="T63" s="27"/>
      <c r="U63" s="27">
        <f>IF(F63="Editorial",M63,"")</f>
      </c>
      <c r="V63" s="27">
        <f>IF(OR(F63="Technical",F63="General"),M63,"")</f>
        <v>0</v>
      </c>
    </row>
    <row r="64" spans="1:22" ht="34.5">
      <c r="A64">
        <v>63</v>
      </c>
      <c r="B64" s="27" t="s">
        <v>191</v>
      </c>
      <c r="C64" s="27" t="s">
        <v>125</v>
      </c>
      <c r="D64" s="29"/>
      <c r="E64" s="27"/>
      <c r="F64" s="27" t="s">
        <v>44</v>
      </c>
      <c r="G64" s="27">
        <v>13</v>
      </c>
      <c r="H64" s="27">
        <v>5.1</v>
      </c>
      <c r="I64" s="27">
        <v>26</v>
      </c>
      <c r="J64" s="28" t="s">
        <v>219</v>
      </c>
      <c r="K64" s="28" t="s">
        <v>220</v>
      </c>
      <c r="L64" s="28" t="s">
        <v>99</v>
      </c>
      <c r="M64" s="27"/>
      <c r="N64" s="28"/>
      <c r="O64" s="27"/>
      <c r="P64" s="27"/>
      <c r="Q64" s="27"/>
      <c r="R64" s="27"/>
      <c r="S64" s="27"/>
      <c r="T64" s="27"/>
      <c r="U64" s="27">
        <f>IF(F64="Editorial",M64,"")</f>
      </c>
      <c r="V64" s="27">
        <f>IF(OR(F64="Technical",F64="General"),M64,"")</f>
        <v>0</v>
      </c>
    </row>
    <row r="65" spans="1:22" ht="34.5">
      <c r="A65">
        <v>64</v>
      </c>
      <c r="B65" t="s">
        <v>191</v>
      </c>
      <c r="C65" t="s">
        <v>125</v>
      </c>
      <c r="D65" s="30"/>
      <c r="F65" s="31" t="s">
        <v>43</v>
      </c>
      <c r="G65" s="31">
        <v>14</v>
      </c>
      <c r="H65" s="32">
        <v>5.3</v>
      </c>
      <c r="I65" s="31">
        <v>23</v>
      </c>
      <c r="J65" s="33" t="s">
        <v>221</v>
      </c>
      <c r="K65" s="33" t="s">
        <v>222</v>
      </c>
      <c r="L65" s="33" t="s">
        <v>99</v>
      </c>
      <c r="O65" s="34"/>
      <c r="P65" s="26"/>
      <c r="Q65" s="34"/>
      <c r="R65" s="26"/>
      <c r="S65" s="34"/>
      <c r="T65" s="34"/>
      <c r="U65" s="34">
        <f>IF(F65="Editorial",M65,"")</f>
        <v>0</v>
      </c>
      <c r="V65" s="27">
        <f>IF(OR(F65="Technical",F65="General"),M65,"")</f>
      </c>
    </row>
    <row r="66" spans="1:22" ht="24">
      <c r="A66">
        <v>65</v>
      </c>
      <c r="B66" t="s">
        <v>191</v>
      </c>
      <c r="C66" t="s">
        <v>125</v>
      </c>
      <c r="D66" s="30"/>
      <c r="F66" t="s">
        <v>44</v>
      </c>
      <c r="G66">
        <v>311</v>
      </c>
      <c r="H66" s="24" t="s">
        <v>223</v>
      </c>
      <c r="I66">
        <v>6</v>
      </c>
      <c r="J66" s="25" t="s">
        <v>224</v>
      </c>
      <c r="K66" s="25" t="s">
        <v>225</v>
      </c>
      <c r="L66" s="25" t="s">
        <v>99</v>
      </c>
      <c r="M66" s="35"/>
      <c r="N66" s="26"/>
      <c r="O66" s="34"/>
      <c r="P66" s="26"/>
      <c r="Q66" s="34"/>
      <c r="R66" s="26"/>
      <c r="S66" s="34"/>
      <c r="T66" s="34"/>
      <c r="U66" s="34">
        <f>IF(F66="Editorial",M66,"")</f>
      </c>
      <c r="V66" s="27">
        <f>IF(OR(F66="Technical",F66="General"),M66,"")</f>
        <v>0</v>
      </c>
    </row>
    <row r="67" spans="1:22" ht="24">
      <c r="A67">
        <v>66</v>
      </c>
      <c r="B67" t="s">
        <v>191</v>
      </c>
      <c r="C67" t="s">
        <v>125</v>
      </c>
      <c r="D67" s="30"/>
      <c r="F67" t="s">
        <v>43</v>
      </c>
      <c r="G67">
        <v>17</v>
      </c>
      <c r="H67" s="24" t="s">
        <v>226</v>
      </c>
      <c r="I67">
        <v>31</v>
      </c>
      <c r="J67" s="25" t="s">
        <v>227</v>
      </c>
      <c r="K67" s="25" t="s">
        <v>228</v>
      </c>
      <c r="L67" s="25" t="s">
        <v>99</v>
      </c>
      <c r="M67" s="35"/>
      <c r="N67" s="26"/>
      <c r="O67" s="34"/>
      <c r="P67" s="26"/>
      <c r="Q67" s="34"/>
      <c r="R67" s="26"/>
      <c r="S67" s="34"/>
      <c r="T67" s="34"/>
      <c r="U67" s="34">
        <f>IF(F67="Editorial",M67,"")</f>
        <v>0</v>
      </c>
      <c r="V67" s="27">
        <f>IF(OR(F67="Technical",F67="General"),M67,"")</f>
      </c>
    </row>
    <row r="68" spans="1:22" ht="34.5">
      <c r="A68">
        <v>67</v>
      </c>
      <c r="B68" t="s">
        <v>191</v>
      </c>
      <c r="C68" t="s">
        <v>125</v>
      </c>
      <c r="D68" s="30"/>
      <c r="F68" t="s">
        <v>43</v>
      </c>
      <c r="G68">
        <v>1</v>
      </c>
      <c r="H68" s="24">
        <v>1.2</v>
      </c>
      <c r="I68">
        <v>41</v>
      </c>
      <c r="J68" s="25" t="s">
        <v>229</v>
      </c>
      <c r="K68" s="25" t="s">
        <v>230</v>
      </c>
      <c r="L68" s="25" t="s">
        <v>99</v>
      </c>
      <c r="M68" s="35"/>
      <c r="N68" s="26"/>
      <c r="O68" s="34"/>
      <c r="P68" s="26"/>
      <c r="Q68" s="34"/>
      <c r="R68" s="26"/>
      <c r="S68" s="34"/>
      <c r="T68" s="34"/>
      <c r="U68" s="34">
        <f>IF(F68="Editorial",M68,"")</f>
        <v>0</v>
      </c>
      <c r="V68" s="27">
        <f>IF(OR(F68="Technical",F68="General"),M68,"")</f>
      </c>
    </row>
    <row r="69" spans="1:22" ht="45.75">
      <c r="A69">
        <v>68</v>
      </c>
      <c r="B69" t="s">
        <v>191</v>
      </c>
      <c r="C69" t="s">
        <v>125</v>
      </c>
      <c r="D69" s="30"/>
      <c r="F69" t="s">
        <v>43</v>
      </c>
      <c r="G69">
        <v>19</v>
      </c>
      <c r="H69" s="24" t="s">
        <v>231</v>
      </c>
      <c r="I69">
        <v>30</v>
      </c>
      <c r="J69" s="25" t="s">
        <v>232</v>
      </c>
      <c r="K69" s="25" t="s">
        <v>233</v>
      </c>
      <c r="L69" s="25" t="s">
        <v>99</v>
      </c>
      <c r="M69" s="35"/>
      <c r="N69" s="26"/>
      <c r="O69" s="34"/>
      <c r="P69" s="26"/>
      <c r="Q69" s="34"/>
      <c r="R69" s="26"/>
      <c r="S69" s="34"/>
      <c r="T69" s="34"/>
      <c r="U69" s="34">
        <f>IF(F69="Editorial",M69,"")</f>
        <v>0</v>
      </c>
      <c r="V69" s="27">
        <f>IF(OR(F69="Technical",F69="General"),M69,"")</f>
      </c>
    </row>
    <row r="70" spans="1:22" ht="13.5">
      <c r="A70">
        <v>69</v>
      </c>
      <c r="B70" t="s">
        <v>191</v>
      </c>
      <c r="C70" t="s">
        <v>125</v>
      </c>
      <c r="D70" s="30"/>
      <c r="F70" t="s">
        <v>43</v>
      </c>
      <c r="G70">
        <v>19</v>
      </c>
      <c r="H70" s="24" t="s">
        <v>231</v>
      </c>
      <c r="I70">
        <v>35</v>
      </c>
      <c r="J70" s="25" t="s">
        <v>234</v>
      </c>
      <c r="K70" s="25" t="s">
        <v>207</v>
      </c>
      <c r="L70" s="25" t="s">
        <v>99</v>
      </c>
      <c r="M70" s="35"/>
      <c r="N70" s="26"/>
      <c r="O70" s="34"/>
      <c r="P70" s="26"/>
      <c r="Q70" s="34"/>
      <c r="R70" s="26"/>
      <c r="S70" s="34"/>
      <c r="T70" s="34"/>
      <c r="U70" s="34">
        <f>IF(F70="Editorial",M70,"")</f>
        <v>0</v>
      </c>
      <c r="V70" s="27">
        <f>IF(OR(F70="Technical",F70="General"),M70,"")</f>
      </c>
    </row>
    <row r="71" spans="1:22" ht="24">
      <c r="A71">
        <v>70</v>
      </c>
      <c r="B71" t="s">
        <v>191</v>
      </c>
      <c r="C71" t="s">
        <v>125</v>
      </c>
      <c r="D71" s="30"/>
      <c r="F71" t="s">
        <v>43</v>
      </c>
      <c r="G71">
        <v>20</v>
      </c>
      <c r="H71" s="24" t="s">
        <v>235</v>
      </c>
      <c r="I71">
        <v>7</v>
      </c>
      <c r="J71" s="25" t="s">
        <v>236</v>
      </c>
      <c r="K71" s="25" t="s">
        <v>207</v>
      </c>
      <c r="L71" s="25" t="s">
        <v>99</v>
      </c>
      <c r="M71" s="35"/>
      <c r="N71" s="26"/>
      <c r="O71" s="34"/>
      <c r="P71" s="26"/>
      <c r="Q71" s="34"/>
      <c r="R71" s="26"/>
      <c r="S71" s="34"/>
      <c r="T71" s="34"/>
      <c r="U71" s="34">
        <f>IF(F71="Editorial",M71,"")</f>
        <v>0</v>
      </c>
      <c r="V71" s="27">
        <f>IF(OR(F71="Technical",F71="General"),M71,"")</f>
      </c>
    </row>
    <row r="72" spans="1:22" ht="13.5">
      <c r="A72">
        <v>71</v>
      </c>
      <c r="B72" t="s">
        <v>191</v>
      </c>
      <c r="C72" t="s">
        <v>125</v>
      </c>
      <c r="D72" s="30"/>
      <c r="F72" t="s">
        <v>43</v>
      </c>
      <c r="G72">
        <v>22</v>
      </c>
      <c r="H72" s="24" t="s">
        <v>237</v>
      </c>
      <c r="I72">
        <v>34</v>
      </c>
      <c r="J72" s="25" t="s">
        <v>238</v>
      </c>
      <c r="K72" s="25" t="s">
        <v>239</v>
      </c>
      <c r="L72" s="25" t="s">
        <v>99</v>
      </c>
      <c r="M72" s="35"/>
      <c r="N72" s="26"/>
      <c r="O72" s="34"/>
      <c r="P72" s="26"/>
      <c r="Q72" s="34"/>
      <c r="R72" s="26"/>
      <c r="S72" s="34"/>
      <c r="T72" s="34"/>
      <c r="U72" s="34">
        <f>IF(F72="Editorial",M72,"")</f>
        <v>0</v>
      </c>
      <c r="V72" s="27">
        <f>IF(OR(F72="Technical",F72="General"),M72,"")</f>
      </c>
    </row>
    <row r="73" spans="1:22" ht="13.5">
      <c r="A73">
        <v>72</v>
      </c>
      <c r="B73" t="s">
        <v>191</v>
      </c>
      <c r="C73" t="s">
        <v>125</v>
      </c>
      <c r="D73" s="30"/>
      <c r="F73" t="s">
        <v>43</v>
      </c>
      <c r="G73">
        <v>21</v>
      </c>
      <c r="H73" s="24" t="s">
        <v>240</v>
      </c>
      <c r="I73">
        <v>17</v>
      </c>
      <c r="J73" s="25" t="s">
        <v>241</v>
      </c>
      <c r="K73" s="25" t="s">
        <v>242</v>
      </c>
      <c r="L73" s="25" t="s">
        <v>99</v>
      </c>
      <c r="M73" s="35"/>
      <c r="N73" s="26"/>
      <c r="O73" s="34"/>
      <c r="P73" s="26"/>
      <c r="Q73" s="34"/>
      <c r="R73" s="26"/>
      <c r="S73" s="34"/>
      <c r="T73" s="34"/>
      <c r="U73" s="34">
        <f>IF(F73="Editorial",M73,"")</f>
        <v>0</v>
      </c>
      <c r="V73" s="27">
        <f>IF(OR(F73="Technical",F73="General"),M73,"")</f>
      </c>
    </row>
    <row r="74" spans="1:22" ht="45.75">
      <c r="A74">
        <v>73</v>
      </c>
      <c r="B74" s="34" t="s">
        <v>191</v>
      </c>
      <c r="C74" s="34" t="s">
        <v>125</v>
      </c>
      <c r="D74" s="30"/>
      <c r="E74" s="34"/>
      <c r="F74" s="34" t="s">
        <v>43</v>
      </c>
      <c r="G74" s="34">
        <v>37</v>
      </c>
      <c r="H74" s="36">
        <v>6.1</v>
      </c>
      <c r="I74" s="34">
        <v>25</v>
      </c>
      <c r="J74" s="26" t="s">
        <v>243</v>
      </c>
      <c r="K74" s="26" t="s">
        <v>244</v>
      </c>
      <c r="L74" s="26" t="s">
        <v>99</v>
      </c>
      <c r="M74" s="35"/>
      <c r="N74" s="26"/>
      <c r="O74" s="34"/>
      <c r="P74" s="26"/>
      <c r="Q74" s="34"/>
      <c r="R74" s="26"/>
      <c r="S74" s="34"/>
      <c r="T74" s="34"/>
      <c r="U74" s="34">
        <f>IF(F74="Editorial",M74,"")</f>
        <v>0</v>
      </c>
      <c r="V74" s="27">
        <f>IF(OR(F74="Technical",F74="General"),M74,"")</f>
      </c>
    </row>
    <row r="75" spans="1:22" ht="67.5">
      <c r="A75">
        <v>74</v>
      </c>
      <c r="B75" s="34" t="s">
        <v>191</v>
      </c>
      <c r="C75" s="34" t="s">
        <v>125</v>
      </c>
      <c r="D75" s="30"/>
      <c r="E75" s="34"/>
      <c r="F75" s="34" t="s">
        <v>43</v>
      </c>
      <c r="G75" s="34">
        <v>91</v>
      </c>
      <c r="H75" s="36">
        <v>7.1</v>
      </c>
      <c r="I75" s="34">
        <v>38</v>
      </c>
      <c r="J75" s="26" t="s">
        <v>245</v>
      </c>
      <c r="K75" s="26" t="s">
        <v>246</v>
      </c>
      <c r="L75" s="26" t="s">
        <v>99</v>
      </c>
      <c r="M75" s="35"/>
      <c r="N75" s="26"/>
      <c r="O75" s="34"/>
      <c r="P75" s="26"/>
      <c r="Q75" s="34"/>
      <c r="R75" s="26"/>
      <c r="S75" s="34"/>
      <c r="T75" s="34"/>
      <c r="U75" s="34">
        <f>IF(F75="Editorial",M75,"")</f>
        <v>0</v>
      </c>
      <c r="V75" s="27">
        <f>IF(OR(F75="Technical",F75="General"),M75,"")</f>
      </c>
    </row>
    <row r="76" spans="1:22" ht="56.25">
      <c r="A76">
        <v>75</v>
      </c>
      <c r="B76" s="34" t="s">
        <v>191</v>
      </c>
      <c r="C76" s="34" t="s">
        <v>125</v>
      </c>
      <c r="D76" s="30"/>
      <c r="E76" s="34"/>
      <c r="F76" s="34" t="s">
        <v>43</v>
      </c>
      <c r="G76" s="34">
        <v>38</v>
      </c>
      <c r="H76" s="36" t="s">
        <v>247</v>
      </c>
      <c r="I76" s="34">
        <v>50</v>
      </c>
      <c r="J76" s="26" t="s">
        <v>248</v>
      </c>
      <c r="K76" s="26" t="s">
        <v>249</v>
      </c>
      <c r="L76" s="26" t="s">
        <v>99</v>
      </c>
      <c r="M76" s="35"/>
      <c r="N76" s="26"/>
      <c r="O76" s="34"/>
      <c r="P76" s="26"/>
      <c r="Q76" s="34"/>
      <c r="R76" s="26"/>
      <c r="S76" s="34"/>
      <c r="T76" s="34"/>
      <c r="U76" s="34">
        <f>IF(F76="Editorial",M76,"")</f>
        <v>0</v>
      </c>
      <c r="V76" s="27">
        <f>IF(OR(F76="Technical",F76="General"),M76,"")</f>
      </c>
    </row>
    <row r="77" spans="1:22" ht="78">
      <c r="A77">
        <v>76</v>
      </c>
      <c r="B77" s="34" t="s">
        <v>191</v>
      </c>
      <c r="C77" s="34" t="s">
        <v>125</v>
      </c>
      <c r="D77" s="30"/>
      <c r="E77" s="34"/>
      <c r="F77" s="34" t="s">
        <v>43</v>
      </c>
      <c r="G77" s="34">
        <v>39</v>
      </c>
      <c r="H77" s="36" t="s">
        <v>250</v>
      </c>
      <c r="I77" s="34">
        <v>19</v>
      </c>
      <c r="J77" s="26" t="s">
        <v>251</v>
      </c>
      <c r="K77" s="26" t="s">
        <v>252</v>
      </c>
      <c r="L77" s="26" t="s">
        <v>99</v>
      </c>
      <c r="M77" s="35"/>
      <c r="N77" s="26"/>
      <c r="O77" s="34"/>
      <c r="P77" s="26"/>
      <c r="Q77" s="34"/>
      <c r="R77" s="26"/>
      <c r="S77" s="34"/>
      <c r="T77" s="34"/>
      <c r="U77" s="34">
        <f>IF(F77="Editorial",M77,"")</f>
        <v>0</v>
      </c>
      <c r="V77" s="27">
        <f>IF(OR(F77="Technical",F77="General"),M77,"")</f>
      </c>
    </row>
    <row r="78" spans="1:22" ht="56.25">
      <c r="A78">
        <v>77</v>
      </c>
      <c r="B78" s="34" t="s">
        <v>191</v>
      </c>
      <c r="C78" s="34" t="s">
        <v>125</v>
      </c>
      <c r="D78" s="30"/>
      <c r="E78" s="34"/>
      <c r="F78" s="34" t="s">
        <v>43</v>
      </c>
      <c r="G78" s="34">
        <v>39</v>
      </c>
      <c r="H78" s="36" t="s">
        <v>250</v>
      </c>
      <c r="I78" s="34">
        <v>40</v>
      </c>
      <c r="J78" s="26" t="s">
        <v>253</v>
      </c>
      <c r="K78" s="26" t="s">
        <v>254</v>
      </c>
      <c r="L78" s="26" t="s">
        <v>99</v>
      </c>
      <c r="M78" s="35"/>
      <c r="N78" s="26"/>
      <c r="O78" s="34"/>
      <c r="P78" s="26"/>
      <c r="Q78" s="34"/>
      <c r="R78" s="26"/>
      <c r="S78" s="34"/>
      <c r="T78" s="34"/>
      <c r="U78" s="34">
        <f>IF(F78="Editorial",M78,"")</f>
        <v>0</v>
      </c>
      <c r="V78" s="27">
        <f>IF(OR(F78="Technical",F78="General"),M78,"")</f>
      </c>
    </row>
    <row r="79" spans="1:22" ht="24">
      <c r="A79">
        <v>78</v>
      </c>
      <c r="B79" s="34" t="s">
        <v>191</v>
      </c>
      <c r="C79" s="34" t="s">
        <v>125</v>
      </c>
      <c r="D79" s="30"/>
      <c r="E79" s="34"/>
      <c r="F79" s="34" t="s">
        <v>43</v>
      </c>
      <c r="G79" s="34">
        <v>40</v>
      </c>
      <c r="H79" s="36" t="s">
        <v>151</v>
      </c>
      <c r="I79" s="34">
        <v>18</v>
      </c>
      <c r="J79" s="26" t="s">
        <v>255</v>
      </c>
      <c r="K79" s="26" t="s">
        <v>207</v>
      </c>
      <c r="L79" s="26" t="s">
        <v>99</v>
      </c>
      <c r="M79" s="35"/>
      <c r="N79" s="26"/>
      <c r="O79" s="34"/>
      <c r="P79" s="26"/>
      <c r="Q79" s="34"/>
      <c r="R79" s="26"/>
      <c r="S79" s="34"/>
      <c r="T79" s="34"/>
      <c r="U79" s="34">
        <f>IF(F79="Editorial",M79,"")</f>
        <v>0</v>
      </c>
      <c r="V79" s="27">
        <f>IF(OR(F79="Technical",F79="General"),M79,"")</f>
      </c>
    </row>
    <row r="80" spans="1:22" ht="67.5">
      <c r="A80">
        <v>79</v>
      </c>
      <c r="B80" s="34" t="s">
        <v>191</v>
      </c>
      <c r="C80" s="34" t="s">
        <v>125</v>
      </c>
      <c r="D80" s="30"/>
      <c r="E80" s="34"/>
      <c r="F80" s="34" t="s">
        <v>44</v>
      </c>
      <c r="G80" s="34">
        <v>41</v>
      </c>
      <c r="H80" s="36" t="s">
        <v>256</v>
      </c>
      <c r="I80" s="34">
        <v>44</v>
      </c>
      <c r="J80" s="26" t="s">
        <v>257</v>
      </c>
      <c r="K80" s="26" t="s">
        <v>258</v>
      </c>
      <c r="L80" s="26" t="s">
        <v>99</v>
      </c>
      <c r="M80" s="35"/>
      <c r="N80" s="26"/>
      <c r="O80" s="34"/>
      <c r="P80" s="26"/>
      <c r="Q80" s="34"/>
      <c r="R80" s="26"/>
      <c r="S80" s="34"/>
      <c r="T80" s="34"/>
      <c r="U80" s="34">
        <f>IF(F80="Editorial",M80,"")</f>
      </c>
      <c r="V80" s="27">
        <f>IF(OR(F80="Technical",F80="General"),M80,"")</f>
        <v>0</v>
      </c>
    </row>
    <row r="81" spans="1:22" ht="45.75">
      <c r="A81">
        <v>80</v>
      </c>
      <c r="B81" s="34" t="s">
        <v>191</v>
      </c>
      <c r="C81" s="34" t="s">
        <v>125</v>
      </c>
      <c r="D81" s="30"/>
      <c r="E81" s="34"/>
      <c r="F81" s="34" t="s">
        <v>44</v>
      </c>
      <c r="G81" s="34">
        <v>43</v>
      </c>
      <c r="H81" s="36" t="s">
        <v>259</v>
      </c>
      <c r="I81" s="34">
        <v>8</v>
      </c>
      <c r="J81" s="26" t="s">
        <v>260</v>
      </c>
      <c r="K81" s="26" t="s">
        <v>261</v>
      </c>
      <c r="L81" s="26" t="s">
        <v>99</v>
      </c>
      <c r="M81" s="35"/>
      <c r="N81" s="26"/>
      <c r="O81" s="34"/>
      <c r="P81" s="26"/>
      <c r="Q81" s="34"/>
      <c r="R81" s="26"/>
      <c r="S81" s="34"/>
      <c r="T81" s="34"/>
      <c r="U81" s="34">
        <f>IF(F81="Editorial",M81,"")</f>
      </c>
      <c r="V81" s="27">
        <f>IF(OR(F81="Technical",F81="General"),M81,"")</f>
        <v>0</v>
      </c>
    </row>
    <row r="82" spans="1:22" ht="111">
      <c r="A82">
        <v>81</v>
      </c>
      <c r="B82" s="34" t="s">
        <v>191</v>
      </c>
      <c r="C82" s="34" t="s">
        <v>125</v>
      </c>
      <c r="D82" s="30"/>
      <c r="E82" s="34"/>
      <c r="F82" s="34" t="s">
        <v>44</v>
      </c>
      <c r="G82" s="34">
        <v>44</v>
      </c>
      <c r="H82" s="36" t="s">
        <v>262</v>
      </c>
      <c r="I82" s="34">
        <v>7</v>
      </c>
      <c r="J82" s="26" t="s">
        <v>263</v>
      </c>
      <c r="K82" s="26" t="s">
        <v>264</v>
      </c>
      <c r="L82" s="26" t="s">
        <v>99</v>
      </c>
      <c r="M82" s="35"/>
      <c r="N82" s="26"/>
      <c r="O82" s="34"/>
      <c r="P82" s="26"/>
      <c r="Q82" s="34"/>
      <c r="R82" s="26"/>
      <c r="S82" s="34"/>
      <c r="T82" s="34"/>
      <c r="U82" s="34">
        <f>IF(F82="Editorial",M82,"")</f>
      </c>
      <c r="V82" s="27">
        <f>IF(OR(F82="Technical",F82="General"),M82,"")</f>
        <v>0</v>
      </c>
    </row>
    <row r="83" spans="1:22" ht="45.75">
      <c r="A83">
        <v>82</v>
      </c>
      <c r="B83" s="34" t="s">
        <v>191</v>
      </c>
      <c r="C83" s="34" t="s">
        <v>125</v>
      </c>
      <c r="D83" s="30"/>
      <c r="E83" s="34"/>
      <c r="F83" s="34" t="s">
        <v>43</v>
      </c>
      <c r="G83" s="34">
        <v>45</v>
      </c>
      <c r="H83" s="36" t="s">
        <v>265</v>
      </c>
      <c r="I83" s="34">
        <v>4</v>
      </c>
      <c r="J83" s="26" t="s">
        <v>266</v>
      </c>
      <c r="K83" s="26" t="s">
        <v>267</v>
      </c>
      <c r="L83" s="26" t="s">
        <v>99</v>
      </c>
      <c r="M83" s="35"/>
      <c r="N83" s="26"/>
      <c r="O83" s="34"/>
      <c r="P83" s="26"/>
      <c r="Q83" s="34"/>
      <c r="R83" s="26"/>
      <c r="S83" s="34"/>
      <c r="T83" s="34"/>
      <c r="U83" s="34">
        <f>IF(F83="Editorial",M83,"")</f>
        <v>0</v>
      </c>
      <c r="V83" s="27">
        <f>IF(OR(F83="Technical",F83="General"),M83,"")</f>
      </c>
    </row>
    <row r="84" spans="1:22" ht="56.25">
      <c r="A84">
        <v>83</v>
      </c>
      <c r="B84" s="34" t="s">
        <v>191</v>
      </c>
      <c r="C84" s="34" t="s">
        <v>125</v>
      </c>
      <c r="D84" s="30"/>
      <c r="E84" s="34"/>
      <c r="F84" s="34" t="s">
        <v>44</v>
      </c>
      <c r="G84" s="34">
        <v>46</v>
      </c>
      <c r="H84" s="36" t="s">
        <v>268</v>
      </c>
      <c r="I84" s="34">
        <v>2</v>
      </c>
      <c r="J84" s="26" t="s">
        <v>269</v>
      </c>
      <c r="K84" s="26" t="s">
        <v>270</v>
      </c>
      <c r="L84" s="26" t="s">
        <v>99</v>
      </c>
      <c r="M84" s="35"/>
      <c r="N84" s="26"/>
      <c r="O84" s="34"/>
      <c r="P84" s="26"/>
      <c r="Q84" s="34"/>
      <c r="R84" s="26"/>
      <c r="S84" s="34"/>
      <c r="T84" s="34"/>
      <c r="U84" s="34">
        <f>IF(F84="Editorial",M84,"")</f>
      </c>
      <c r="V84" s="27">
        <f>IF(OR(F84="Technical",F84="General"),M84,"")</f>
        <v>0</v>
      </c>
    </row>
    <row r="85" spans="1:22" ht="34.5">
      <c r="A85">
        <v>84</v>
      </c>
      <c r="B85" s="34" t="s">
        <v>191</v>
      </c>
      <c r="C85" s="34" t="s">
        <v>125</v>
      </c>
      <c r="D85" s="30"/>
      <c r="E85" s="34"/>
      <c r="F85" s="34" t="s">
        <v>43</v>
      </c>
      <c r="G85" s="34"/>
      <c r="H85" s="36"/>
      <c r="I85" s="34"/>
      <c r="J85" s="26" t="s">
        <v>271</v>
      </c>
      <c r="K85" s="26"/>
      <c r="L85" s="26" t="s">
        <v>99</v>
      </c>
      <c r="M85" s="35"/>
      <c r="N85" s="26"/>
      <c r="O85" s="34"/>
      <c r="P85" s="26"/>
      <c r="Q85" s="34"/>
      <c r="R85" s="26"/>
      <c r="S85" s="34"/>
      <c r="T85" s="34"/>
      <c r="U85" s="34">
        <f>IF(F85="Editorial",M85,"")</f>
        <v>0</v>
      </c>
      <c r="V85" s="27">
        <f>IF(OR(F85="Technical",F85="General"),M85,"")</f>
      </c>
    </row>
    <row r="86" spans="1:22" ht="13.5">
      <c r="A86">
        <v>85</v>
      </c>
      <c r="B86" s="34" t="s">
        <v>191</v>
      </c>
      <c r="C86" s="34" t="s">
        <v>125</v>
      </c>
      <c r="D86" s="30"/>
      <c r="E86" s="34"/>
      <c r="F86" s="34" t="s">
        <v>43</v>
      </c>
      <c r="G86" s="34">
        <v>70</v>
      </c>
      <c r="H86" s="36" t="s">
        <v>272</v>
      </c>
      <c r="I86" s="34">
        <v>46</v>
      </c>
      <c r="J86" s="26" t="s">
        <v>273</v>
      </c>
      <c r="K86" s="26" t="s">
        <v>207</v>
      </c>
      <c r="L86" s="26" t="s">
        <v>99</v>
      </c>
      <c r="M86" s="35"/>
      <c r="N86" s="26"/>
      <c r="O86" s="34"/>
      <c r="P86" s="26"/>
      <c r="Q86" s="34"/>
      <c r="R86" s="26"/>
      <c r="S86" s="34"/>
      <c r="T86" s="34"/>
      <c r="U86" s="34">
        <f>IF(F86="Editorial",M86,"")</f>
        <v>0</v>
      </c>
      <c r="V86" s="27">
        <f>IF(OR(F86="Technical",F86="General"),M86,"")</f>
      </c>
    </row>
    <row r="87" spans="1:22" ht="78">
      <c r="A87">
        <v>86</v>
      </c>
      <c r="B87" s="34" t="s">
        <v>191</v>
      </c>
      <c r="C87" s="34" t="s">
        <v>125</v>
      </c>
      <c r="D87" s="30"/>
      <c r="E87" s="34"/>
      <c r="F87" s="34" t="s">
        <v>44</v>
      </c>
      <c r="G87" s="34">
        <v>70</v>
      </c>
      <c r="H87" s="36" t="s">
        <v>272</v>
      </c>
      <c r="I87" s="34">
        <v>52</v>
      </c>
      <c r="J87" s="26" t="s">
        <v>274</v>
      </c>
      <c r="K87" s="26" t="s">
        <v>275</v>
      </c>
      <c r="L87" s="26" t="s">
        <v>99</v>
      </c>
      <c r="M87" s="35"/>
      <c r="N87" s="26"/>
      <c r="O87" s="34"/>
      <c r="P87" s="26"/>
      <c r="Q87" s="34"/>
      <c r="R87" s="26"/>
      <c r="S87" s="34"/>
      <c r="T87" s="34"/>
      <c r="U87" s="34">
        <f>IF(F87="Editorial",M87,"")</f>
      </c>
      <c r="V87" s="27">
        <f>IF(OR(F87="Technical",F87="General"),M87,"")</f>
        <v>0</v>
      </c>
    </row>
    <row r="88" spans="1:22" ht="13.5">
      <c r="A88">
        <v>87</v>
      </c>
      <c r="B88" s="34" t="s">
        <v>191</v>
      </c>
      <c r="C88" s="34" t="s">
        <v>125</v>
      </c>
      <c r="D88" s="30"/>
      <c r="E88" s="34"/>
      <c r="F88" s="34" t="s">
        <v>43</v>
      </c>
      <c r="G88" s="34">
        <v>49</v>
      </c>
      <c r="H88" s="36" t="s">
        <v>276</v>
      </c>
      <c r="I88" s="34">
        <v>23</v>
      </c>
      <c r="J88" s="26" t="s">
        <v>277</v>
      </c>
      <c r="K88" s="26" t="s">
        <v>207</v>
      </c>
      <c r="L88" s="26" t="s">
        <v>99</v>
      </c>
      <c r="M88" s="35"/>
      <c r="N88" s="26"/>
      <c r="O88" s="34"/>
      <c r="P88" s="26"/>
      <c r="Q88" s="34"/>
      <c r="R88" s="26"/>
      <c r="S88" s="34"/>
      <c r="T88" s="34"/>
      <c r="U88" s="34">
        <f>IF(F88="Editorial",M88,"")</f>
        <v>0</v>
      </c>
      <c r="V88" s="27">
        <f>IF(OR(F88="Technical",F88="General"),M88,"")</f>
      </c>
    </row>
    <row r="89" spans="1:22" ht="24">
      <c r="A89">
        <v>88</v>
      </c>
      <c r="B89" s="34" t="s">
        <v>191</v>
      </c>
      <c r="C89" s="34" t="s">
        <v>125</v>
      </c>
      <c r="D89" s="30"/>
      <c r="E89" s="34"/>
      <c r="F89" s="34" t="s">
        <v>43</v>
      </c>
      <c r="G89" s="34">
        <v>49</v>
      </c>
      <c r="H89" s="36" t="s">
        <v>278</v>
      </c>
      <c r="I89" s="34">
        <v>36</v>
      </c>
      <c r="J89" s="26" t="s">
        <v>279</v>
      </c>
      <c r="K89" s="26" t="s">
        <v>230</v>
      </c>
      <c r="L89" s="26" t="s">
        <v>99</v>
      </c>
      <c r="M89" s="35"/>
      <c r="N89" s="26"/>
      <c r="O89" s="34"/>
      <c r="P89" s="26"/>
      <c r="Q89" s="34"/>
      <c r="R89" s="26"/>
      <c r="S89" s="34"/>
      <c r="T89" s="34"/>
      <c r="U89" s="34">
        <f>IF(F89="Editorial",M89,"")</f>
        <v>0</v>
      </c>
      <c r="V89" s="27">
        <f>IF(OR(F89="Technical",F89="General"),M89,"")</f>
      </c>
    </row>
    <row r="90" spans="1:22" ht="13.5">
      <c r="A90">
        <v>89</v>
      </c>
      <c r="B90" s="34" t="s">
        <v>191</v>
      </c>
      <c r="C90" s="34" t="s">
        <v>125</v>
      </c>
      <c r="D90" s="30"/>
      <c r="E90" s="34"/>
      <c r="F90" s="34" t="s">
        <v>43</v>
      </c>
      <c r="G90" s="34">
        <v>51</v>
      </c>
      <c r="H90" s="36" t="s">
        <v>280</v>
      </c>
      <c r="I90" s="34">
        <v>14</v>
      </c>
      <c r="J90" s="26" t="s">
        <v>281</v>
      </c>
      <c r="K90" s="26" t="s">
        <v>282</v>
      </c>
      <c r="L90" s="26" t="s">
        <v>99</v>
      </c>
      <c r="M90" s="35"/>
      <c r="N90" s="26"/>
      <c r="O90" s="34"/>
      <c r="P90" s="26"/>
      <c r="Q90" s="34"/>
      <c r="R90" s="26"/>
      <c r="S90" s="34"/>
      <c r="T90" s="34"/>
      <c r="U90" s="34">
        <f>IF(F90="Editorial",M90,"")</f>
        <v>0</v>
      </c>
      <c r="V90" s="27">
        <f>IF(OR(F90="Technical",F90="General"),M90,"")</f>
      </c>
    </row>
    <row r="91" spans="1:22" ht="56.25">
      <c r="A91">
        <v>90</v>
      </c>
      <c r="B91" s="34" t="s">
        <v>191</v>
      </c>
      <c r="C91" s="34" t="s">
        <v>125</v>
      </c>
      <c r="D91" s="30"/>
      <c r="E91" s="34"/>
      <c r="F91" s="34" t="s">
        <v>43</v>
      </c>
      <c r="G91" s="34">
        <v>51</v>
      </c>
      <c r="H91" s="36" t="s">
        <v>280</v>
      </c>
      <c r="I91" s="34">
        <v>35</v>
      </c>
      <c r="J91" s="26" t="s">
        <v>283</v>
      </c>
      <c r="K91" s="26" t="s">
        <v>284</v>
      </c>
      <c r="L91" s="26" t="s">
        <v>99</v>
      </c>
      <c r="M91" s="35"/>
      <c r="N91" s="26"/>
      <c r="O91" s="34"/>
      <c r="P91" s="26"/>
      <c r="Q91" s="34"/>
      <c r="R91" s="26"/>
      <c r="S91" s="34"/>
      <c r="T91" s="34"/>
      <c r="U91" s="34">
        <f>IF(F91="Editorial",M91,"")</f>
        <v>0</v>
      </c>
      <c r="V91" s="27">
        <f>IF(OR(F91="Technical",F91="General"),M91,"")</f>
      </c>
    </row>
    <row r="92" spans="1:22" ht="34.5">
      <c r="A92">
        <v>91</v>
      </c>
      <c r="B92" s="34" t="s">
        <v>191</v>
      </c>
      <c r="C92" s="34" t="s">
        <v>125</v>
      </c>
      <c r="D92" s="30"/>
      <c r="E92" s="34"/>
      <c r="F92" s="34" t="s">
        <v>44</v>
      </c>
      <c r="G92" s="34">
        <v>60</v>
      </c>
      <c r="H92" s="36" t="s">
        <v>285</v>
      </c>
      <c r="I92" s="34">
        <v>7</v>
      </c>
      <c r="J92" s="26" t="s">
        <v>286</v>
      </c>
      <c r="K92" s="26" t="s">
        <v>287</v>
      </c>
      <c r="L92" s="26" t="s">
        <v>99</v>
      </c>
      <c r="M92" s="35"/>
      <c r="N92" s="26"/>
      <c r="O92" s="34"/>
      <c r="P92" s="26"/>
      <c r="Q92" s="34"/>
      <c r="R92" s="26"/>
      <c r="S92" s="34"/>
      <c r="T92" s="34"/>
      <c r="U92" s="34">
        <f>IF(F92="Editorial",M92,"")</f>
      </c>
      <c r="V92" s="27">
        <f>IF(OR(F92="Technical",F92="General"),M92,"")</f>
        <v>0</v>
      </c>
    </row>
    <row r="93" spans="1:22" ht="24">
      <c r="A93">
        <v>92</v>
      </c>
      <c r="B93" s="34" t="s">
        <v>191</v>
      </c>
      <c r="C93" s="34" t="s">
        <v>125</v>
      </c>
      <c r="D93" s="30"/>
      <c r="E93" s="34"/>
      <c r="F93" s="34" t="s">
        <v>43</v>
      </c>
      <c r="G93" s="34">
        <v>60</v>
      </c>
      <c r="H93" s="36" t="s">
        <v>288</v>
      </c>
      <c r="I93" s="34">
        <v>54</v>
      </c>
      <c r="J93" s="26" t="s">
        <v>289</v>
      </c>
      <c r="K93" s="26" t="s">
        <v>207</v>
      </c>
      <c r="L93" s="26" t="s">
        <v>99</v>
      </c>
      <c r="M93" s="35"/>
      <c r="N93" s="26"/>
      <c r="O93" s="34"/>
      <c r="P93" s="26"/>
      <c r="Q93" s="34"/>
      <c r="R93" s="26"/>
      <c r="S93" s="34"/>
      <c r="T93" s="34"/>
      <c r="U93" s="34">
        <f>IF(F93="Editorial",M93,"")</f>
        <v>0</v>
      </c>
      <c r="V93" s="27">
        <f>IF(OR(F93="Technical",F93="General"),M93,"")</f>
      </c>
    </row>
    <row r="94" spans="1:22" ht="34.5">
      <c r="A94">
        <v>93</v>
      </c>
      <c r="B94" s="34" t="s">
        <v>191</v>
      </c>
      <c r="C94" s="34" t="s">
        <v>125</v>
      </c>
      <c r="D94" s="30"/>
      <c r="E94" s="34"/>
      <c r="F94" s="34" t="s">
        <v>43</v>
      </c>
      <c r="G94" s="34">
        <v>63</v>
      </c>
      <c r="H94" s="36" t="s">
        <v>290</v>
      </c>
      <c r="I94" s="34">
        <v>1</v>
      </c>
      <c r="J94" s="26" t="s">
        <v>291</v>
      </c>
      <c r="K94" s="26" t="s">
        <v>207</v>
      </c>
      <c r="L94" s="26" t="s">
        <v>99</v>
      </c>
      <c r="M94" s="35"/>
      <c r="N94" s="26"/>
      <c r="O94" s="34"/>
      <c r="P94" s="26"/>
      <c r="Q94" s="34"/>
      <c r="R94" s="26"/>
      <c r="S94" s="34"/>
      <c r="T94" s="34"/>
      <c r="U94" s="34">
        <f>IF(F94="Editorial",M94,"")</f>
        <v>0</v>
      </c>
      <c r="V94" s="27">
        <f>IF(OR(F94="Technical",F94="General"),M94,"")</f>
      </c>
    </row>
    <row r="95" spans="1:22" ht="24">
      <c r="A95">
        <v>94</v>
      </c>
      <c r="B95" s="34" t="s">
        <v>191</v>
      </c>
      <c r="C95" s="34" t="s">
        <v>125</v>
      </c>
      <c r="D95" s="30"/>
      <c r="E95" s="34"/>
      <c r="F95" s="34" t="s">
        <v>43</v>
      </c>
      <c r="G95" s="34">
        <v>65</v>
      </c>
      <c r="H95" s="36" t="s">
        <v>292</v>
      </c>
      <c r="I95" s="34">
        <v>13</v>
      </c>
      <c r="J95" s="26" t="s">
        <v>293</v>
      </c>
      <c r="K95" s="26" t="s">
        <v>294</v>
      </c>
      <c r="L95" s="26" t="s">
        <v>99</v>
      </c>
      <c r="M95" s="35"/>
      <c r="N95" s="26"/>
      <c r="O95" s="34"/>
      <c r="P95" s="26"/>
      <c r="Q95" s="34"/>
      <c r="R95" s="26"/>
      <c r="S95" s="34"/>
      <c r="T95" s="34"/>
      <c r="U95" s="34">
        <f>IF(F95="Editorial",M95,"")</f>
        <v>0</v>
      </c>
      <c r="V95" s="27">
        <f>IF(OR(F95="Technical",F95="General"),M95,"")</f>
      </c>
    </row>
    <row r="96" spans="1:22" ht="13.5">
      <c r="A96">
        <v>95</v>
      </c>
      <c r="B96" s="34" t="s">
        <v>191</v>
      </c>
      <c r="C96" s="34" t="s">
        <v>125</v>
      </c>
      <c r="D96" s="30"/>
      <c r="E96" s="34"/>
      <c r="F96" s="34" t="s">
        <v>43</v>
      </c>
      <c r="G96" s="34">
        <v>67</v>
      </c>
      <c r="H96" s="36" t="s">
        <v>295</v>
      </c>
      <c r="I96" s="34">
        <v>25</v>
      </c>
      <c r="J96" s="26" t="s">
        <v>296</v>
      </c>
      <c r="K96" s="26" t="s">
        <v>207</v>
      </c>
      <c r="L96" s="26" t="s">
        <v>99</v>
      </c>
      <c r="M96" s="35"/>
      <c r="N96" s="26"/>
      <c r="O96" s="34"/>
      <c r="P96" s="26"/>
      <c r="Q96" s="34"/>
      <c r="R96" s="26"/>
      <c r="S96" s="34"/>
      <c r="T96" s="34"/>
      <c r="U96" s="34">
        <f>IF(F96="Editorial",M96,"")</f>
        <v>0</v>
      </c>
      <c r="V96" s="27">
        <f>IF(OR(F96="Technical",F96="General"),M96,"")</f>
      </c>
    </row>
    <row r="97" spans="1:22" ht="13.5">
      <c r="A97">
        <v>96</v>
      </c>
      <c r="B97" s="34" t="s">
        <v>191</v>
      </c>
      <c r="C97" s="34" t="s">
        <v>125</v>
      </c>
      <c r="D97" s="30"/>
      <c r="E97" s="34"/>
      <c r="F97" s="34" t="s">
        <v>43</v>
      </c>
      <c r="G97" s="34">
        <v>70</v>
      </c>
      <c r="H97" s="36">
        <v>6.2</v>
      </c>
      <c r="I97" s="34">
        <v>8</v>
      </c>
      <c r="J97" s="26" t="s">
        <v>297</v>
      </c>
      <c r="K97" s="26" t="s">
        <v>207</v>
      </c>
      <c r="L97" s="26" t="s">
        <v>99</v>
      </c>
      <c r="M97" s="35"/>
      <c r="N97" s="26"/>
      <c r="O97" s="34"/>
      <c r="P97" s="26"/>
      <c r="Q97" s="34"/>
      <c r="R97" s="26"/>
      <c r="S97" s="34"/>
      <c r="T97" s="34"/>
      <c r="U97" s="34">
        <f>IF(F97="Editorial",M97,"")</f>
        <v>0</v>
      </c>
      <c r="V97" s="27">
        <f>IF(OR(F97="Technical",F97="General"),M97,"")</f>
      </c>
    </row>
    <row r="98" spans="1:22" ht="45.75">
      <c r="A98">
        <v>97</v>
      </c>
      <c r="B98" s="34" t="s">
        <v>191</v>
      </c>
      <c r="C98" s="34" t="s">
        <v>125</v>
      </c>
      <c r="D98" s="34"/>
      <c r="E98" s="34"/>
      <c r="F98" s="34" t="s">
        <v>44</v>
      </c>
      <c r="G98" s="34">
        <v>13</v>
      </c>
      <c r="H98" s="36">
        <v>5.1</v>
      </c>
      <c r="I98" s="34">
        <v>47</v>
      </c>
      <c r="J98" s="26" t="s">
        <v>298</v>
      </c>
      <c r="K98" s="26" t="s">
        <v>299</v>
      </c>
      <c r="L98" s="26" t="s">
        <v>99</v>
      </c>
      <c r="M98" s="35"/>
      <c r="N98" s="26"/>
      <c r="O98" s="34"/>
      <c r="P98" s="26"/>
      <c r="Q98" s="34"/>
      <c r="R98" s="26"/>
      <c r="S98" s="34"/>
      <c r="T98" s="34"/>
      <c r="U98" s="34">
        <f>IF(F98="Editorial",M98,"")</f>
      </c>
      <c r="V98" s="27">
        <f>IF(OR(F98="Technical",F98="General"),M98,"")</f>
        <v>0</v>
      </c>
    </row>
    <row r="99" spans="1:22" ht="34.5">
      <c r="A99">
        <v>98</v>
      </c>
      <c r="B99" s="34" t="s">
        <v>191</v>
      </c>
      <c r="C99" s="34" t="s">
        <v>125</v>
      </c>
      <c r="D99" s="30"/>
      <c r="E99" s="34"/>
      <c r="F99" s="34" t="s">
        <v>43</v>
      </c>
      <c r="G99" s="34">
        <v>145</v>
      </c>
      <c r="H99" s="36">
        <v>7.3</v>
      </c>
      <c r="I99" s="34">
        <v>3</v>
      </c>
      <c r="J99" s="26" t="s">
        <v>300</v>
      </c>
      <c r="K99" s="26" t="s">
        <v>301</v>
      </c>
      <c r="L99" s="26" t="s">
        <v>99</v>
      </c>
      <c r="M99" s="35"/>
      <c r="N99" s="26"/>
      <c r="O99" s="34"/>
      <c r="P99" s="26"/>
      <c r="Q99" s="34"/>
      <c r="R99" s="26"/>
      <c r="S99" s="34"/>
      <c r="T99" s="34"/>
      <c r="U99" s="34">
        <f>IF(F99="Editorial",M99,"")</f>
        <v>0</v>
      </c>
      <c r="V99" s="27">
        <f>IF(OR(F99="Technical",F99="General"),M99,"")</f>
      </c>
    </row>
    <row r="100" spans="1:22" ht="34.5">
      <c r="A100">
        <v>99</v>
      </c>
      <c r="B100" s="34" t="s">
        <v>191</v>
      </c>
      <c r="C100" s="34" t="s">
        <v>125</v>
      </c>
      <c r="D100" s="30"/>
      <c r="E100" s="34"/>
      <c r="F100" s="34" t="s">
        <v>43</v>
      </c>
      <c r="G100" s="34">
        <v>145</v>
      </c>
      <c r="H100" s="36" t="s">
        <v>302</v>
      </c>
      <c r="I100" s="34">
        <v>37</v>
      </c>
      <c r="J100" s="26" t="s">
        <v>303</v>
      </c>
      <c r="K100" s="26" t="s">
        <v>304</v>
      </c>
      <c r="L100" s="26" t="s">
        <v>99</v>
      </c>
      <c r="M100" s="35"/>
      <c r="N100" s="26"/>
      <c r="O100" s="34"/>
      <c r="P100" s="26"/>
      <c r="Q100" s="34"/>
      <c r="R100" s="26"/>
      <c r="S100" s="34"/>
      <c r="T100" s="34"/>
      <c r="U100" s="34">
        <f>IF(F100="Editorial",M100,"")</f>
        <v>0</v>
      </c>
      <c r="V100" s="27">
        <f>IF(OR(F100="Technical",F100="General"),M100,"")</f>
      </c>
    </row>
    <row r="101" spans="1:22" ht="56.25">
      <c r="A101">
        <v>100</v>
      </c>
      <c r="B101" s="34" t="s">
        <v>191</v>
      </c>
      <c r="C101" s="34" t="s">
        <v>125</v>
      </c>
      <c r="D101" s="30"/>
      <c r="E101" s="34"/>
      <c r="F101" s="34" t="s">
        <v>43</v>
      </c>
      <c r="G101" s="34">
        <v>147</v>
      </c>
      <c r="H101" s="36" t="s">
        <v>302</v>
      </c>
      <c r="I101" s="34">
        <v>27</v>
      </c>
      <c r="J101" s="26" t="s">
        <v>305</v>
      </c>
      <c r="K101" s="26" t="s">
        <v>207</v>
      </c>
      <c r="L101" s="26" t="s">
        <v>99</v>
      </c>
      <c r="M101" s="35"/>
      <c r="N101" s="26"/>
      <c r="O101" s="34"/>
      <c r="P101" s="26"/>
      <c r="Q101" s="34"/>
      <c r="R101" s="26"/>
      <c r="S101" s="34"/>
      <c r="T101" s="34"/>
      <c r="U101" s="34">
        <f>IF(F101="Editorial",M101,"")</f>
        <v>0</v>
      </c>
      <c r="V101" s="27">
        <f>IF(OR(F101="Technical",F101="General"),M101,"")</f>
      </c>
    </row>
    <row r="102" spans="1:22" ht="24">
      <c r="A102">
        <v>101</v>
      </c>
      <c r="B102" s="34" t="s">
        <v>191</v>
      </c>
      <c r="C102" s="34" t="s">
        <v>125</v>
      </c>
      <c r="D102" s="30"/>
      <c r="E102" s="34"/>
      <c r="F102" s="34" t="s">
        <v>43</v>
      </c>
      <c r="G102" s="34">
        <v>93</v>
      </c>
      <c r="H102" s="36" t="s">
        <v>306</v>
      </c>
      <c r="I102" s="34">
        <v>47</v>
      </c>
      <c r="J102" s="26" t="s">
        <v>307</v>
      </c>
      <c r="K102" s="26" t="s">
        <v>308</v>
      </c>
      <c r="L102" s="26" t="s">
        <v>99</v>
      </c>
      <c r="M102" s="35"/>
      <c r="N102" s="26"/>
      <c r="O102" s="34"/>
      <c r="P102" s="26"/>
      <c r="Q102" s="34"/>
      <c r="R102" s="26"/>
      <c r="S102" s="34"/>
      <c r="T102" s="34"/>
      <c r="U102" s="34">
        <f>IF(F102="Editorial",M102,"")</f>
        <v>0</v>
      </c>
      <c r="V102" s="27">
        <f>IF(OR(F102="Technical",F102="General"),M102,"")</f>
      </c>
    </row>
    <row r="103" spans="1:22" ht="78">
      <c r="A103">
        <v>102</v>
      </c>
      <c r="B103" s="34" t="s">
        <v>191</v>
      </c>
      <c r="C103" s="34" t="s">
        <v>125</v>
      </c>
      <c r="D103" s="30"/>
      <c r="E103" s="34"/>
      <c r="F103" s="34" t="s">
        <v>43</v>
      </c>
      <c r="G103" s="34">
        <v>153</v>
      </c>
      <c r="H103" s="36" t="s">
        <v>309</v>
      </c>
      <c r="I103" s="34">
        <v>39</v>
      </c>
      <c r="J103" s="26" t="s">
        <v>310</v>
      </c>
      <c r="K103" s="26" t="s">
        <v>207</v>
      </c>
      <c r="L103" s="26" t="s">
        <v>99</v>
      </c>
      <c r="M103" s="35"/>
      <c r="N103" s="26"/>
      <c r="O103" s="34"/>
      <c r="P103" s="26"/>
      <c r="Q103" s="34"/>
      <c r="R103" s="26"/>
      <c r="S103" s="34"/>
      <c r="T103" s="34"/>
      <c r="U103" s="34">
        <f>IF(F103="Editorial",M103,"")</f>
        <v>0</v>
      </c>
      <c r="V103" s="27">
        <f>IF(OR(F103="Technical",F103="General"),M103,"")</f>
      </c>
    </row>
    <row r="104" spans="1:22" ht="24">
      <c r="A104">
        <v>103</v>
      </c>
      <c r="B104" s="34" t="s">
        <v>191</v>
      </c>
      <c r="C104" s="34" t="s">
        <v>125</v>
      </c>
      <c r="D104" s="30"/>
      <c r="E104" s="34"/>
      <c r="F104" s="34" t="s">
        <v>43</v>
      </c>
      <c r="G104" s="34">
        <v>154</v>
      </c>
      <c r="H104" s="36" t="s">
        <v>311</v>
      </c>
      <c r="I104" s="34">
        <v>6</v>
      </c>
      <c r="J104" s="26" t="s">
        <v>312</v>
      </c>
      <c r="K104" s="26" t="s">
        <v>207</v>
      </c>
      <c r="L104" s="26" t="s">
        <v>99</v>
      </c>
      <c r="M104" s="35"/>
      <c r="N104" s="26"/>
      <c r="O104" s="34"/>
      <c r="P104" s="26"/>
      <c r="Q104" s="34"/>
      <c r="R104" s="26"/>
      <c r="S104" s="34"/>
      <c r="T104" s="34"/>
      <c r="U104" s="34">
        <f>IF(F104="Editorial",M104,"")</f>
        <v>0</v>
      </c>
      <c r="V104" s="27">
        <f>IF(OR(F104="Technical",F104="General"),M104,"")</f>
      </c>
    </row>
    <row r="105" spans="1:22" ht="45.75">
      <c r="A105">
        <v>104</v>
      </c>
      <c r="B105" s="34" t="s">
        <v>191</v>
      </c>
      <c r="C105" s="34" t="s">
        <v>125</v>
      </c>
      <c r="D105" s="30"/>
      <c r="E105" s="34"/>
      <c r="F105" s="34" t="s">
        <v>43</v>
      </c>
      <c r="G105" s="34">
        <v>154</v>
      </c>
      <c r="H105" s="36" t="s">
        <v>59</v>
      </c>
      <c r="I105" s="34">
        <v>50</v>
      </c>
      <c r="J105" s="26" t="s">
        <v>313</v>
      </c>
      <c r="K105" s="26" t="s">
        <v>314</v>
      </c>
      <c r="L105" s="26" t="s">
        <v>99</v>
      </c>
      <c r="M105" s="35"/>
      <c r="N105" s="26"/>
      <c r="O105" s="34"/>
      <c r="P105" s="26"/>
      <c r="Q105" s="34"/>
      <c r="R105" s="26"/>
      <c r="S105" s="34"/>
      <c r="T105" s="34"/>
      <c r="U105" s="34">
        <f>IF(F105="Editorial",M105,"")</f>
        <v>0</v>
      </c>
      <c r="V105" s="27">
        <f>IF(OR(F105="Technical",F105="General"),M105,"")</f>
      </c>
    </row>
    <row r="106" spans="1:22" ht="34.5">
      <c r="A106">
        <v>105</v>
      </c>
      <c r="B106" s="34" t="s">
        <v>191</v>
      </c>
      <c r="C106" s="34" t="s">
        <v>125</v>
      </c>
      <c r="D106" s="30"/>
      <c r="E106" s="34"/>
      <c r="F106" s="34" t="s">
        <v>43</v>
      </c>
      <c r="G106" s="34">
        <v>155</v>
      </c>
      <c r="H106" s="36" t="s">
        <v>59</v>
      </c>
      <c r="I106" s="34">
        <v>25</v>
      </c>
      <c r="J106" s="26" t="s">
        <v>315</v>
      </c>
      <c r="K106" s="26" t="s">
        <v>316</v>
      </c>
      <c r="L106" s="26" t="s">
        <v>99</v>
      </c>
      <c r="M106" s="35"/>
      <c r="N106" s="26"/>
      <c r="O106" s="34"/>
      <c r="P106" s="26"/>
      <c r="Q106" s="34"/>
      <c r="R106" s="26"/>
      <c r="S106" s="34"/>
      <c r="T106" s="34"/>
      <c r="U106" s="34">
        <f>IF(F106="Editorial",M106,"")</f>
        <v>0</v>
      </c>
      <c r="V106" s="27">
        <f>IF(OR(F106="Technical",F106="General"),M106,"")</f>
      </c>
    </row>
    <row r="107" spans="1:22" ht="24">
      <c r="A107">
        <v>106</v>
      </c>
      <c r="B107" s="34" t="s">
        <v>191</v>
      </c>
      <c r="C107" s="34" t="s">
        <v>125</v>
      </c>
      <c r="D107" s="30"/>
      <c r="E107" s="34"/>
      <c r="F107" s="34" t="s">
        <v>43</v>
      </c>
      <c r="G107" s="34">
        <v>158</v>
      </c>
      <c r="H107" s="36" t="s">
        <v>317</v>
      </c>
      <c r="I107" s="34">
        <v>31</v>
      </c>
      <c r="J107" s="26" t="s">
        <v>318</v>
      </c>
      <c r="K107" s="26" t="s">
        <v>319</v>
      </c>
      <c r="L107" s="26" t="s">
        <v>99</v>
      </c>
      <c r="M107" s="35"/>
      <c r="N107" s="26"/>
      <c r="O107" s="34"/>
      <c r="P107" s="26"/>
      <c r="Q107" s="34"/>
      <c r="R107" s="26"/>
      <c r="S107" s="34"/>
      <c r="T107" s="34"/>
      <c r="U107" s="34">
        <f>IF(F107="Editorial",M107,"")</f>
        <v>0</v>
      </c>
      <c r="V107" s="27">
        <f>IF(OR(F107="Technical",F107="General"),M107,"")</f>
      </c>
    </row>
    <row r="108" spans="1:22" ht="24">
      <c r="A108">
        <v>107</v>
      </c>
      <c r="B108" s="34" t="s">
        <v>191</v>
      </c>
      <c r="C108" s="34" t="s">
        <v>125</v>
      </c>
      <c r="D108" s="30"/>
      <c r="E108" s="34"/>
      <c r="F108" s="34" t="s">
        <v>43</v>
      </c>
      <c r="G108" s="34">
        <v>158</v>
      </c>
      <c r="H108" s="36" t="s">
        <v>317</v>
      </c>
      <c r="I108" s="34">
        <v>54</v>
      </c>
      <c r="J108" s="26" t="s">
        <v>320</v>
      </c>
      <c r="K108" s="26" t="s">
        <v>207</v>
      </c>
      <c r="L108" s="26" t="s">
        <v>99</v>
      </c>
      <c r="M108" s="35"/>
      <c r="N108" s="26"/>
      <c r="O108" s="34"/>
      <c r="P108" s="26"/>
      <c r="Q108" s="34"/>
      <c r="R108" s="26"/>
      <c r="S108" s="34"/>
      <c r="T108" s="34"/>
      <c r="U108" s="34">
        <f>IF(F108="Editorial",M108,"")</f>
        <v>0</v>
      </c>
      <c r="V108" s="27">
        <f>IF(OR(F108="Technical",F108="General"),M108,"")</f>
      </c>
    </row>
    <row r="109" spans="1:22" ht="24">
      <c r="A109">
        <v>108</v>
      </c>
      <c r="B109" s="34" t="s">
        <v>191</v>
      </c>
      <c r="C109" s="34" t="s">
        <v>125</v>
      </c>
      <c r="D109" s="30"/>
      <c r="E109" s="34"/>
      <c r="F109" s="34" t="s">
        <v>43</v>
      </c>
      <c r="G109" s="34">
        <v>159</v>
      </c>
      <c r="H109" s="36" t="s">
        <v>317</v>
      </c>
      <c r="I109" s="34">
        <v>5</v>
      </c>
      <c r="J109" s="26" t="s">
        <v>321</v>
      </c>
      <c r="K109" s="26" t="s">
        <v>322</v>
      </c>
      <c r="L109" s="26" t="s">
        <v>99</v>
      </c>
      <c r="M109" s="35"/>
      <c r="N109" s="26"/>
      <c r="O109" s="34"/>
      <c r="P109" s="26"/>
      <c r="Q109" s="34"/>
      <c r="R109" s="26"/>
      <c r="S109" s="34"/>
      <c r="T109" s="34"/>
      <c r="U109" s="34">
        <f>IF(F109="Editorial",M109,"")</f>
        <v>0</v>
      </c>
      <c r="V109" s="27">
        <f>IF(OR(F109="Technical",F109="General"),M109,"")</f>
      </c>
    </row>
    <row r="110" spans="1:22" ht="67.5">
      <c r="A110">
        <v>109</v>
      </c>
      <c r="B110" s="34" t="s">
        <v>191</v>
      </c>
      <c r="C110" s="34" t="s">
        <v>125</v>
      </c>
      <c r="D110" s="30"/>
      <c r="E110" s="34"/>
      <c r="F110" s="34" t="s">
        <v>43</v>
      </c>
      <c r="G110" s="34">
        <v>159</v>
      </c>
      <c r="H110" s="36">
        <v>7.5</v>
      </c>
      <c r="I110" s="34">
        <v>40</v>
      </c>
      <c r="J110" s="26" t="s">
        <v>323</v>
      </c>
      <c r="K110" s="26" t="s">
        <v>324</v>
      </c>
      <c r="L110" s="26" t="s">
        <v>99</v>
      </c>
      <c r="M110" s="35"/>
      <c r="N110" s="26"/>
      <c r="O110" s="34"/>
      <c r="P110" s="26"/>
      <c r="Q110" s="34"/>
      <c r="R110" s="26"/>
      <c r="S110" s="34"/>
      <c r="T110" s="34"/>
      <c r="U110" s="34">
        <f>IF(F110="Editorial",M110,"")</f>
        <v>0</v>
      </c>
      <c r="V110" s="27">
        <f>IF(OR(F110="Technical",F110="General"),M110,"")</f>
      </c>
    </row>
    <row r="111" spans="1:22" ht="13.5">
      <c r="A111">
        <v>110</v>
      </c>
      <c r="B111" s="34" t="s">
        <v>191</v>
      </c>
      <c r="C111" s="34" t="s">
        <v>125</v>
      </c>
      <c r="D111" s="30"/>
      <c r="E111" s="34"/>
      <c r="F111" s="34" t="s">
        <v>43</v>
      </c>
      <c r="G111" s="34">
        <v>169</v>
      </c>
      <c r="H111" s="36">
        <v>7.5</v>
      </c>
      <c r="I111" s="34">
        <v>30</v>
      </c>
      <c r="J111" s="26" t="s">
        <v>325</v>
      </c>
      <c r="K111" s="26" t="s">
        <v>207</v>
      </c>
      <c r="L111" s="26" t="s">
        <v>99</v>
      </c>
      <c r="M111" s="35"/>
      <c r="N111" s="26"/>
      <c r="O111" s="34"/>
      <c r="P111" s="26"/>
      <c r="Q111" s="34"/>
      <c r="R111" s="26"/>
      <c r="S111" s="34"/>
      <c r="T111" s="34"/>
      <c r="U111" s="34">
        <f>IF(F111="Editorial",M111,"")</f>
        <v>0</v>
      </c>
      <c r="V111" s="27">
        <f>IF(OR(F111="Technical",F111="General"),M111,"")</f>
      </c>
    </row>
    <row r="112" spans="1:22" ht="13.5">
      <c r="A112">
        <v>111</v>
      </c>
      <c r="B112" s="34" t="s">
        <v>191</v>
      </c>
      <c r="C112" s="34" t="s">
        <v>125</v>
      </c>
      <c r="D112" s="30"/>
      <c r="E112" s="34"/>
      <c r="F112" s="34" t="s">
        <v>43</v>
      </c>
      <c r="G112" s="34">
        <v>195</v>
      </c>
      <c r="H112" s="36">
        <v>9.1</v>
      </c>
      <c r="I112" s="34">
        <v>30</v>
      </c>
      <c r="J112" s="26" t="s">
        <v>326</v>
      </c>
      <c r="K112" s="26" t="s">
        <v>207</v>
      </c>
      <c r="L112" s="26" t="s">
        <v>99</v>
      </c>
      <c r="M112" s="35"/>
      <c r="N112" s="26"/>
      <c r="O112" s="34"/>
      <c r="P112" s="26"/>
      <c r="Q112" s="34"/>
      <c r="R112" s="26"/>
      <c r="S112" s="34"/>
      <c r="T112" s="34"/>
      <c r="U112" s="34">
        <f>IF(F112="Editorial",M112,"")</f>
        <v>0</v>
      </c>
      <c r="V112" s="27">
        <f>IF(OR(F112="Technical",F112="General"),M112,"")</f>
      </c>
    </row>
    <row r="113" spans="1:22" ht="13.5">
      <c r="A113">
        <v>112</v>
      </c>
      <c r="B113" s="34" t="s">
        <v>191</v>
      </c>
      <c r="C113" s="34" t="s">
        <v>125</v>
      </c>
      <c r="D113" s="30"/>
      <c r="E113" s="34"/>
      <c r="F113" s="34" t="s">
        <v>43</v>
      </c>
      <c r="G113" s="34">
        <v>195</v>
      </c>
      <c r="H113" s="36">
        <v>9.1</v>
      </c>
      <c r="I113" s="34">
        <v>39</v>
      </c>
      <c r="J113" s="26" t="s">
        <v>327</v>
      </c>
      <c r="K113" s="26" t="s">
        <v>328</v>
      </c>
      <c r="L113" s="26" t="s">
        <v>99</v>
      </c>
      <c r="M113" s="35"/>
      <c r="N113" s="26"/>
      <c r="O113" s="34"/>
      <c r="P113" s="26"/>
      <c r="Q113" s="34"/>
      <c r="R113" s="26"/>
      <c r="S113" s="34"/>
      <c r="T113" s="34"/>
      <c r="U113" s="34">
        <f>IF(F113="Editorial",M113,"")</f>
        <v>0</v>
      </c>
      <c r="V113" s="27">
        <f>IF(OR(F113="Technical",F113="General"),M113,"")</f>
      </c>
    </row>
    <row r="114" spans="1:22" ht="34.5">
      <c r="A114">
        <v>113</v>
      </c>
      <c r="B114" s="34" t="s">
        <v>191</v>
      </c>
      <c r="C114" s="34" t="s">
        <v>125</v>
      </c>
      <c r="D114" s="30"/>
      <c r="E114" s="34"/>
      <c r="F114" s="34" t="s">
        <v>43</v>
      </c>
      <c r="G114" s="34">
        <v>195</v>
      </c>
      <c r="H114" s="36" t="s">
        <v>329</v>
      </c>
      <c r="I114" s="34">
        <v>46</v>
      </c>
      <c r="J114" s="26" t="s">
        <v>330</v>
      </c>
      <c r="K114" s="26" t="s">
        <v>331</v>
      </c>
      <c r="L114" s="26" t="s">
        <v>99</v>
      </c>
      <c r="M114" s="35"/>
      <c r="N114" s="26"/>
      <c r="O114" s="34"/>
      <c r="P114" s="26"/>
      <c r="Q114" s="34"/>
      <c r="R114" s="26"/>
      <c r="S114" s="34"/>
      <c r="T114" s="34"/>
      <c r="U114" s="34">
        <f>IF(F114="Editorial",M114,"")</f>
        <v>0</v>
      </c>
      <c r="V114" s="27">
        <f>IF(OR(F114="Technical",F114="General"),M114,"")</f>
      </c>
    </row>
    <row r="115" spans="1:22" ht="13.5">
      <c r="A115">
        <v>114</v>
      </c>
      <c r="B115" s="34" t="s">
        <v>191</v>
      </c>
      <c r="C115" s="34" t="s">
        <v>125</v>
      </c>
      <c r="D115" s="30"/>
      <c r="E115" s="34"/>
      <c r="F115" s="34" t="s">
        <v>43</v>
      </c>
      <c r="G115" s="34">
        <v>195</v>
      </c>
      <c r="H115" s="36" t="s">
        <v>329</v>
      </c>
      <c r="I115" s="34">
        <v>51</v>
      </c>
      <c r="J115" s="26" t="s">
        <v>332</v>
      </c>
      <c r="K115" s="26" t="s">
        <v>333</v>
      </c>
      <c r="L115" s="26" t="s">
        <v>99</v>
      </c>
      <c r="M115" s="35"/>
      <c r="N115" s="26"/>
      <c r="O115" s="34"/>
      <c r="P115" s="26"/>
      <c r="Q115" s="34"/>
      <c r="R115" s="26"/>
      <c r="S115" s="34"/>
      <c r="T115" s="34"/>
      <c r="U115" s="34">
        <f>IF(F115="Editorial",M115,"")</f>
        <v>0</v>
      </c>
      <c r="V115" s="27">
        <f>IF(OR(F115="Technical",F115="General"),M115,"")</f>
      </c>
    </row>
    <row r="116" spans="1:22" ht="24">
      <c r="A116">
        <v>115</v>
      </c>
      <c r="B116" s="34" t="s">
        <v>191</v>
      </c>
      <c r="C116" s="34" t="s">
        <v>125</v>
      </c>
      <c r="D116" s="30"/>
      <c r="E116" s="34"/>
      <c r="F116" s="34" t="s">
        <v>43</v>
      </c>
      <c r="G116" s="34">
        <v>195</v>
      </c>
      <c r="H116" s="36" t="s">
        <v>329</v>
      </c>
      <c r="I116" s="34">
        <v>53</v>
      </c>
      <c r="J116" s="26" t="s">
        <v>334</v>
      </c>
      <c r="K116" s="26" t="s">
        <v>335</v>
      </c>
      <c r="L116" s="26" t="s">
        <v>99</v>
      </c>
      <c r="M116" s="35"/>
      <c r="N116" s="26"/>
      <c r="O116" s="34"/>
      <c r="P116" s="26"/>
      <c r="Q116" s="34"/>
      <c r="R116" s="26"/>
      <c r="S116" s="34"/>
      <c r="T116" s="34"/>
      <c r="U116" s="34">
        <f>IF(F116="Editorial",M116,"")</f>
        <v>0</v>
      </c>
      <c r="V116" s="27">
        <f>IF(OR(F116="Technical",F116="General"),M116,"")</f>
      </c>
    </row>
    <row r="117" spans="1:22" ht="13.5">
      <c r="A117">
        <v>116</v>
      </c>
      <c r="B117" s="34" t="s">
        <v>191</v>
      </c>
      <c r="C117" s="34" t="s">
        <v>125</v>
      </c>
      <c r="D117" s="30"/>
      <c r="E117" s="34"/>
      <c r="F117" s="34" t="s">
        <v>43</v>
      </c>
      <c r="G117" s="34">
        <v>197</v>
      </c>
      <c r="H117" s="36" t="s">
        <v>336</v>
      </c>
      <c r="I117" s="34">
        <v>41</v>
      </c>
      <c r="J117" s="26" t="s">
        <v>337</v>
      </c>
      <c r="K117" s="26" t="s">
        <v>207</v>
      </c>
      <c r="L117" s="26" t="s">
        <v>99</v>
      </c>
      <c r="M117" s="35"/>
      <c r="N117" s="26"/>
      <c r="O117" s="34"/>
      <c r="P117" s="26"/>
      <c r="Q117" s="34"/>
      <c r="R117" s="26"/>
      <c r="S117" s="34"/>
      <c r="T117" s="34"/>
      <c r="U117" s="34">
        <f>IF(F117="Editorial",M117,"")</f>
        <v>0</v>
      </c>
      <c r="V117" s="27">
        <f>IF(OR(F117="Technical",F117="General"),M117,"")</f>
      </c>
    </row>
    <row r="118" spans="1:22" ht="24">
      <c r="A118">
        <v>117</v>
      </c>
      <c r="B118" s="34" t="s">
        <v>191</v>
      </c>
      <c r="C118" s="34" t="s">
        <v>125</v>
      </c>
      <c r="D118" s="30"/>
      <c r="E118" s="34"/>
      <c r="F118" s="34" t="s">
        <v>43</v>
      </c>
      <c r="G118" s="34">
        <v>198</v>
      </c>
      <c r="H118" s="36" t="s">
        <v>336</v>
      </c>
      <c r="I118" s="34">
        <v>14</v>
      </c>
      <c r="J118" s="26" t="s">
        <v>338</v>
      </c>
      <c r="K118" s="26" t="s">
        <v>339</v>
      </c>
      <c r="L118" s="26" t="s">
        <v>99</v>
      </c>
      <c r="M118" s="35"/>
      <c r="N118" s="26"/>
      <c r="O118" s="34"/>
      <c r="P118" s="26"/>
      <c r="Q118" s="34"/>
      <c r="R118" s="26"/>
      <c r="S118" s="34"/>
      <c r="T118" s="34"/>
      <c r="U118" s="34">
        <f>IF(F118="Editorial",M118,"")</f>
        <v>0</v>
      </c>
      <c r="V118" s="27">
        <f>IF(OR(F118="Technical",F118="General"),M118,"")</f>
      </c>
    </row>
    <row r="119" spans="1:22" ht="24">
      <c r="A119">
        <v>118</v>
      </c>
      <c r="B119" s="34" t="s">
        <v>191</v>
      </c>
      <c r="C119" s="34" t="s">
        <v>125</v>
      </c>
      <c r="D119" s="30"/>
      <c r="E119" s="34"/>
      <c r="F119" s="34" t="s">
        <v>43</v>
      </c>
      <c r="G119" s="34">
        <v>241</v>
      </c>
      <c r="H119" s="36">
        <v>12.1</v>
      </c>
      <c r="I119" s="34">
        <v>4</v>
      </c>
      <c r="J119" s="26" t="s">
        <v>340</v>
      </c>
      <c r="K119" s="26" t="s">
        <v>341</v>
      </c>
      <c r="L119" s="26" t="s">
        <v>99</v>
      </c>
      <c r="M119" s="35"/>
      <c r="N119" s="26"/>
      <c r="O119" s="34"/>
      <c r="P119" s="26"/>
      <c r="Q119" s="34"/>
      <c r="R119" s="26"/>
      <c r="S119" s="34"/>
      <c r="T119" s="34"/>
      <c r="U119" s="34">
        <f>IF(F119="Editorial",M119,"")</f>
        <v>0</v>
      </c>
      <c r="V119" s="27">
        <f>IF(OR(F119="Technical",F119="General"),M119,"")</f>
      </c>
    </row>
    <row r="120" spans="1:22" ht="13.5">
      <c r="A120">
        <v>119</v>
      </c>
      <c r="B120" s="34" t="s">
        <v>191</v>
      </c>
      <c r="C120" s="34" t="s">
        <v>125</v>
      </c>
      <c r="D120" s="30"/>
      <c r="E120" s="34"/>
      <c r="F120" s="34" t="s">
        <v>44</v>
      </c>
      <c r="G120" s="34">
        <v>321</v>
      </c>
      <c r="H120" s="36" t="s">
        <v>342</v>
      </c>
      <c r="I120" s="34">
        <v>51</v>
      </c>
      <c r="J120" s="26" t="s">
        <v>343</v>
      </c>
      <c r="K120" s="26" t="s">
        <v>344</v>
      </c>
      <c r="L120" s="26" t="s">
        <v>99</v>
      </c>
      <c r="M120" s="35"/>
      <c r="N120" s="26"/>
      <c r="O120" s="34"/>
      <c r="P120" s="26"/>
      <c r="Q120" s="34"/>
      <c r="R120" s="26"/>
      <c r="S120" s="34"/>
      <c r="T120" s="34"/>
      <c r="U120" s="34">
        <f>IF(F120="Editorial",M120,"")</f>
      </c>
      <c r="V120" s="27">
        <f>IF(OR(F120="Technical",F120="General"),M120,"")</f>
        <v>0</v>
      </c>
    </row>
    <row r="121" spans="1:22" ht="13.5">
      <c r="A121">
        <v>120</v>
      </c>
      <c r="B121" s="34" t="s">
        <v>191</v>
      </c>
      <c r="C121" s="34" t="s">
        <v>125</v>
      </c>
      <c r="D121" s="30"/>
      <c r="E121" s="34"/>
      <c r="F121" s="34" t="s">
        <v>44</v>
      </c>
      <c r="G121" s="34">
        <v>322</v>
      </c>
      <c r="H121" s="36" t="s">
        <v>345</v>
      </c>
      <c r="I121" s="34">
        <v>50</v>
      </c>
      <c r="J121" s="26" t="s">
        <v>343</v>
      </c>
      <c r="K121" s="26" t="s">
        <v>344</v>
      </c>
      <c r="L121" s="26" t="s">
        <v>99</v>
      </c>
      <c r="M121" s="35"/>
      <c r="N121" s="26"/>
      <c r="O121" s="34"/>
      <c r="P121" s="26"/>
      <c r="Q121" s="34"/>
      <c r="R121" s="26"/>
      <c r="S121" s="34"/>
      <c r="T121" s="34"/>
      <c r="U121" s="34">
        <f>IF(F121="Editorial",M121,"")</f>
      </c>
      <c r="V121" s="27">
        <f>IF(OR(F121="Technical",F121="General"),M121,"")</f>
        <v>0</v>
      </c>
    </row>
    <row r="122" spans="1:22" ht="13.5">
      <c r="A122">
        <v>121</v>
      </c>
      <c r="B122" s="34" t="s">
        <v>191</v>
      </c>
      <c r="C122" s="34" t="s">
        <v>125</v>
      </c>
      <c r="D122" s="30"/>
      <c r="E122" s="34"/>
      <c r="F122" s="34" t="s">
        <v>44</v>
      </c>
      <c r="G122" s="34">
        <v>323</v>
      </c>
      <c r="H122" s="36" t="s">
        <v>346</v>
      </c>
      <c r="I122" s="34">
        <v>27</v>
      </c>
      <c r="J122" s="26" t="s">
        <v>343</v>
      </c>
      <c r="K122" s="26" t="s">
        <v>344</v>
      </c>
      <c r="L122" s="26" t="s">
        <v>99</v>
      </c>
      <c r="M122" s="35"/>
      <c r="N122" s="26"/>
      <c r="O122" s="34"/>
      <c r="P122" s="26"/>
      <c r="Q122" s="34"/>
      <c r="R122" s="26"/>
      <c r="S122" s="34"/>
      <c r="T122" s="34"/>
      <c r="U122" s="34">
        <f>IF(F122="Editorial",M122,"")</f>
      </c>
      <c r="V122" s="27">
        <f>IF(OR(F122="Technical",F122="General"),M122,"")</f>
        <v>0</v>
      </c>
    </row>
    <row r="123" spans="1:22" ht="13.5">
      <c r="A123">
        <v>122</v>
      </c>
      <c r="B123" s="34" t="s">
        <v>191</v>
      </c>
      <c r="C123" s="34" t="s">
        <v>125</v>
      </c>
      <c r="D123" s="30"/>
      <c r="E123" s="34"/>
      <c r="F123" s="34" t="s">
        <v>44</v>
      </c>
      <c r="G123" s="34">
        <v>325</v>
      </c>
      <c r="H123" s="36" t="s">
        <v>347</v>
      </c>
      <c r="I123" s="34">
        <v>37</v>
      </c>
      <c r="J123" s="26" t="s">
        <v>343</v>
      </c>
      <c r="K123" s="26" t="s">
        <v>344</v>
      </c>
      <c r="L123" s="26" t="s">
        <v>99</v>
      </c>
      <c r="M123" s="35"/>
      <c r="N123" s="26"/>
      <c r="O123" s="34"/>
      <c r="P123" s="26"/>
      <c r="Q123" s="34"/>
      <c r="R123" s="26"/>
      <c r="S123" s="34"/>
      <c r="T123" s="34"/>
      <c r="U123" s="34">
        <f>IF(F123="Editorial",M123,"")</f>
      </c>
      <c r="V123" s="27">
        <f>IF(OR(F123="Technical",F123="General"),M123,"")</f>
        <v>0</v>
      </c>
    </row>
    <row r="124" spans="1:22" ht="24">
      <c r="A124">
        <v>123</v>
      </c>
      <c r="B124" s="34" t="s">
        <v>191</v>
      </c>
      <c r="C124" s="34" t="s">
        <v>125</v>
      </c>
      <c r="D124" s="30"/>
      <c r="E124" s="34"/>
      <c r="F124" s="34" t="s">
        <v>44</v>
      </c>
      <c r="G124" s="34">
        <v>326</v>
      </c>
      <c r="H124" s="36" t="s">
        <v>348</v>
      </c>
      <c r="I124" s="34">
        <v>42</v>
      </c>
      <c r="J124" s="26" t="s">
        <v>343</v>
      </c>
      <c r="K124" s="26" t="s">
        <v>349</v>
      </c>
      <c r="L124" s="26" t="s">
        <v>99</v>
      </c>
      <c r="M124" s="35"/>
      <c r="N124" s="26"/>
      <c r="O124" s="34"/>
      <c r="P124" s="26"/>
      <c r="Q124" s="34"/>
      <c r="R124" s="26"/>
      <c r="S124" s="34"/>
      <c r="T124" s="34"/>
      <c r="U124" s="34">
        <f>IF(F124="Editorial",M124,"")</f>
      </c>
      <c r="V124" s="27">
        <f>IF(OR(F124="Technical",F124="General"),M124,"")</f>
        <v>0</v>
      </c>
    </row>
    <row r="125" spans="1:22" ht="34.5">
      <c r="A125">
        <v>124</v>
      </c>
      <c r="B125" s="34" t="s">
        <v>191</v>
      </c>
      <c r="C125" s="34" t="s">
        <v>125</v>
      </c>
      <c r="D125" s="30"/>
      <c r="E125" s="34"/>
      <c r="F125" s="34" t="s">
        <v>44</v>
      </c>
      <c r="G125" s="34">
        <v>347</v>
      </c>
      <c r="H125" s="36" t="s">
        <v>350</v>
      </c>
      <c r="I125" s="34">
        <v>54</v>
      </c>
      <c r="J125" s="26" t="s">
        <v>351</v>
      </c>
      <c r="K125" s="26" t="s">
        <v>352</v>
      </c>
      <c r="L125" s="26" t="s">
        <v>99</v>
      </c>
      <c r="M125" s="35"/>
      <c r="N125" s="26"/>
      <c r="O125" s="34"/>
      <c r="P125" s="26"/>
      <c r="Q125" s="34"/>
      <c r="R125" s="26"/>
      <c r="S125" s="34"/>
      <c r="T125" s="34"/>
      <c r="U125" s="34">
        <f>IF(F125="Editorial",M125,"")</f>
      </c>
      <c r="V125" s="27">
        <f>IF(OR(F125="Technical",F125="General"),M125,"")</f>
        <v>0</v>
      </c>
    </row>
    <row r="126" spans="1:22" ht="34.5">
      <c r="A126">
        <v>125</v>
      </c>
      <c r="B126" s="34" t="s">
        <v>191</v>
      </c>
      <c r="C126" s="34" t="s">
        <v>125</v>
      </c>
      <c r="D126" s="30"/>
      <c r="E126" s="34"/>
      <c r="F126" s="34" t="s">
        <v>43</v>
      </c>
      <c r="G126" s="34">
        <v>311</v>
      </c>
      <c r="H126" s="36" t="s">
        <v>353</v>
      </c>
      <c r="I126" s="34">
        <v>37</v>
      </c>
      <c r="J126" s="26" t="s">
        <v>354</v>
      </c>
      <c r="K126" s="26" t="s">
        <v>207</v>
      </c>
      <c r="L126" s="26" t="s">
        <v>99</v>
      </c>
      <c r="M126" s="35"/>
      <c r="N126" s="26"/>
      <c r="O126" s="34"/>
      <c r="P126" s="26"/>
      <c r="Q126" s="34"/>
      <c r="R126" s="26"/>
      <c r="S126" s="34"/>
      <c r="T126" s="34"/>
      <c r="U126" s="34">
        <f>IF(F126="Editorial",M126,"")</f>
        <v>0</v>
      </c>
      <c r="V126" s="27">
        <f>IF(OR(F126="Technical",F126="General"),M126,"")</f>
      </c>
    </row>
    <row r="127" spans="1:22" ht="56.25">
      <c r="A127">
        <v>126</v>
      </c>
      <c r="B127" s="34" t="s">
        <v>191</v>
      </c>
      <c r="C127" s="34" t="s">
        <v>125</v>
      </c>
      <c r="D127" s="30"/>
      <c r="E127" s="34"/>
      <c r="F127" s="34" t="s">
        <v>43</v>
      </c>
      <c r="G127" s="34">
        <v>338</v>
      </c>
      <c r="H127" s="36" t="s">
        <v>355</v>
      </c>
      <c r="I127" s="34">
        <v>44</v>
      </c>
      <c r="J127" s="26" t="s">
        <v>356</v>
      </c>
      <c r="K127" s="26" t="s">
        <v>207</v>
      </c>
      <c r="L127" s="26" t="s">
        <v>99</v>
      </c>
      <c r="M127" s="35"/>
      <c r="N127" s="26"/>
      <c r="O127" s="34"/>
      <c r="P127" s="26"/>
      <c r="Q127" s="34"/>
      <c r="R127" s="26"/>
      <c r="S127" s="34"/>
      <c r="T127" s="34"/>
      <c r="U127" s="34">
        <f>IF(F127="Editorial",M127,"")</f>
        <v>0</v>
      </c>
      <c r="V127" s="27">
        <f>IF(OR(F127="Technical",F127="General"),M127,"")</f>
      </c>
    </row>
    <row r="128" spans="1:22" ht="34.5">
      <c r="A128">
        <v>127</v>
      </c>
      <c r="B128" s="34" t="s">
        <v>191</v>
      </c>
      <c r="C128" s="34" t="s">
        <v>125</v>
      </c>
      <c r="D128" s="30"/>
      <c r="E128" s="34"/>
      <c r="F128" s="34" t="s">
        <v>43</v>
      </c>
      <c r="G128" s="34">
        <v>371</v>
      </c>
      <c r="H128" s="36" t="s">
        <v>350</v>
      </c>
      <c r="I128" s="34">
        <v>40</v>
      </c>
      <c r="J128" s="26" t="s">
        <v>357</v>
      </c>
      <c r="K128" s="26" t="s">
        <v>207</v>
      </c>
      <c r="L128" s="26" t="s">
        <v>99</v>
      </c>
      <c r="M128" s="35"/>
      <c r="N128" s="26"/>
      <c r="O128" s="34"/>
      <c r="P128" s="26"/>
      <c r="Q128" s="34"/>
      <c r="R128" s="26"/>
      <c r="S128" s="34"/>
      <c r="T128" s="34"/>
      <c r="U128" s="34">
        <f>IF(F128="Editorial",M128,"")</f>
        <v>0</v>
      </c>
      <c r="V128" s="27">
        <f>IF(OR(F128="Technical",F128="General"),M128,"")</f>
      </c>
    </row>
    <row r="129" spans="1:22" ht="34.5">
      <c r="A129">
        <v>128</v>
      </c>
      <c r="B129" s="34" t="s">
        <v>191</v>
      </c>
      <c r="C129" s="34" t="s">
        <v>125</v>
      </c>
      <c r="D129" s="30"/>
      <c r="E129" s="34"/>
      <c r="F129" s="34" t="s">
        <v>44</v>
      </c>
      <c r="G129" s="34">
        <v>335</v>
      </c>
      <c r="H129" s="36" t="s">
        <v>355</v>
      </c>
      <c r="I129" s="34">
        <v>1</v>
      </c>
      <c r="J129" s="26" t="s">
        <v>358</v>
      </c>
      <c r="K129" s="26" t="s">
        <v>359</v>
      </c>
      <c r="L129" s="26" t="s">
        <v>99</v>
      </c>
      <c r="M129" s="35" t="s">
        <v>360</v>
      </c>
      <c r="N129" s="26" t="s">
        <v>361</v>
      </c>
      <c r="O129" s="34"/>
      <c r="P129" s="26"/>
      <c r="Q129" s="34"/>
      <c r="R129" s="26"/>
      <c r="S129" s="34"/>
      <c r="T129" s="34"/>
      <c r="U129" s="34">
        <f>IF(F129="Editorial",M129,"")</f>
      </c>
      <c r="V129" s="27" t="str">
        <f>IF(OR(F129="Technical",F129="General"),M129,"")</f>
        <v>Principle</v>
      </c>
    </row>
    <row r="130" spans="1:22" ht="13.5">
      <c r="A130">
        <v>129</v>
      </c>
      <c r="B130" s="34" t="s">
        <v>362</v>
      </c>
      <c r="C130" s="34" t="s">
        <v>363</v>
      </c>
      <c r="D130" s="30"/>
      <c r="E130" s="34"/>
      <c r="F130" s="34" t="s">
        <v>43</v>
      </c>
      <c r="G130" s="34">
        <v>235</v>
      </c>
      <c r="H130" s="36"/>
      <c r="I130" s="34"/>
      <c r="J130" s="26" t="s">
        <v>364</v>
      </c>
      <c r="K130" s="26" t="s">
        <v>365</v>
      </c>
      <c r="L130" s="26" t="s">
        <v>48</v>
      </c>
      <c r="M130" s="35"/>
      <c r="N130" s="26"/>
      <c r="O130" s="34"/>
      <c r="P130" s="26"/>
      <c r="Q130" s="34"/>
      <c r="R130" s="26"/>
      <c r="S130" s="34"/>
      <c r="T130" s="34"/>
      <c r="U130" s="34">
        <f>IF(F130="Editorial",M130,"")</f>
        <v>0</v>
      </c>
      <c r="V130" s="27">
        <f>IF(OR(F130="Technical",F130="General"),M130,"")</f>
      </c>
    </row>
    <row r="131" spans="1:22" ht="13.5">
      <c r="A131">
        <v>130</v>
      </c>
      <c r="B131" s="34" t="s">
        <v>362</v>
      </c>
      <c r="C131" s="34" t="s">
        <v>363</v>
      </c>
      <c r="D131" s="30"/>
      <c r="E131" s="34"/>
      <c r="F131" s="34" t="s">
        <v>43</v>
      </c>
      <c r="G131" s="34">
        <v>255</v>
      </c>
      <c r="H131" s="36"/>
      <c r="I131" s="34"/>
      <c r="J131" s="26" t="s">
        <v>366</v>
      </c>
      <c r="K131" s="26" t="s">
        <v>367</v>
      </c>
      <c r="L131" s="26" t="s">
        <v>48</v>
      </c>
      <c r="M131" s="35"/>
      <c r="N131" s="26"/>
      <c r="O131" s="34"/>
      <c r="P131" s="26"/>
      <c r="Q131" s="34"/>
      <c r="R131" s="26"/>
      <c r="S131" s="34"/>
      <c r="T131" s="34"/>
      <c r="U131" s="34">
        <f>IF(F131="Editorial",M131,"")</f>
        <v>0</v>
      </c>
      <c r="V131" s="27">
        <f>IF(OR(F131="Technical",F131="General"),M131,"")</f>
      </c>
    </row>
    <row r="132" spans="1:22" ht="67.5">
      <c r="A132">
        <v>131</v>
      </c>
      <c r="B132" s="34" t="s">
        <v>362</v>
      </c>
      <c r="C132" s="34" t="s">
        <v>363</v>
      </c>
      <c r="D132" s="37"/>
      <c r="E132" s="34"/>
      <c r="F132" s="34" t="s">
        <v>43</v>
      </c>
      <c r="G132" s="34">
        <v>269</v>
      </c>
      <c r="H132" s="36">
        <v>15.2</v>
      </c>
      <c r="I132" s="34"/>
      <c r="J132" s="26" t="s">
        <v>368</v>
      </c>
      <c r="K132" s="26" t="s">
        <v>369</v>
      </c>
      <c r="L132" s="26" t="s">
        <v>48</v>
      </c>
      <c r="M132" s="35"/>
      <c r="N132" s="26"/>
      <c r="O132" s="34"/>
      <c r="P132" s="26"/>
      <c r="Q132" s="34"/>
      <c r="R132" s="26"/>
      <c r="S132" s="34"/>
      <c r="T132" s="34"/>
      <c r="U132" s="34">
        <f>IF(F132="Editorial",M132,"")</f>
        <v>0</v>
      </c>
      <c r="V132" s="27">
        <f>IF(OR(F132="Technical",F132="General"),M132,"")</f>
      </c>
    </row>
    <row r="133" spans="1:22" ht="56.25">
      <c r="A133">
        <v>132</v>
      </c>
      <c r="B133" s="34" t="s">
        <v>370</v>
      </c>
      <c r="C133" s="34" t="s">
        <v>371</v>
      </c>
      <c r="D133" s="30"/>
      <c r="E133" s="34"/>
      <c r="F133" s="34" t="s">
        <v>106</v>
      </c>
      <c r="G133" s="34">
        <v>7</v>
      </c>
      <c r="H133" s="36">
        <v>3</v>
      </c>
      <c r="I133" s="34">
        <v>13</v>
      </c>
      <c r="J133" s="26" t="s">
        <v>372</v>
      </c>
      <c r="K133" s="26" t="s">
        <v>373</v>
      </c>
      <c r="L133" s="26" t="s">
        <v>99</v>
      </c>
      <c r="M133" s="35"/>
      <c r="N133" s="26"/>
      <c r="O133" s="34"/>
      <c r="P133" s="26"/>
      <c r="Q133" s="34"/>
      <c r="R133" s="26"/>
      <c r="S133" s="34"/>
      <c r="T133" s="34"/>
      <c r="U133" s="34">
        <f>IF(F133="Editorial",M133,"")</f>
      </c>
      <c r="V133" s="27">
        <f>IF(OR(F133="Technical",F133="General"),M133,"")</f>
        <v>0</v>
      </c>
    </row>
    <row r="134" spans="1:22" ht="24">
      <c r="A134">
        <v>133</v>
      </c>
      <c r="B134" s="34" t="s">
        <v>370</v>
      </c>
      <c r="C134" s="34" t="s">
        <v>371</v>
      </c>
      <c r="D134" s="30"/>
      <c r="E134" s="34"/>
      <c r="F134" s="34" t="s">
        <v>106</v>
      </c>
      <c r="G134" s="34">
        <v>14</v>
      </c>
      <c r="H134" s="36">
        <v>5.2</v>
      </c>
      <c r="I134" s="34">
        <v>4</v>
      </c>
      <c r="J134" s="26" t="s">
        <v>374</v>
      </c>
      <c r="K134" s="26" t="s">
        <v>375</v>
      </c>
      <c r="L134" s="26" t="s">
        <v>99</v>
      </c>
      <c r="M134" s="35"/>
      <c r="N134" s="26"/>
      <c r="O134" s="34"/>
      <c r="P134" s="26"/>
      <c r="Q134" s="34"/>
      <c r="R134" s="26"/>
      <c r="S134" s="34"/>
      <c r="T134" s="34"/>
      <c r="U134" s="34">
        <f>IF(F134="Editorial",M134,"")</f>
      </c>
      <c r="V134" s="27">
        <f>IF(OR(F134="Technical",F134="General"),M134,"")</f>
        <v>0</v>
      </c>
    </row>
    <row r="135" spans="1:22" ht="67.5">
      <c r="A135">
        <v>134</v>
      </c>
      <c r="B135" s="34" t="s">
        <v>370</v>
      </c>
      <c r="C135" s="34" t="s">
        <v>371</v>
      </c>
      <c r="D135" s="30"/>
      <c r="E135" s="34"/>
      <c r="F135" s="34" t="s">
        <v>106</v>
      </c>
      <c r="G135" s="34">
        <v>14</v>
      </c>
      <c r="H135" s="36">
        <v>5.3</v>
      </c>
      <c r="I135" s="34" t="s">
        <v>376</v>
      </c>
      <c r="J135" s="26" t="s">
        <v>377</v>
      </c>
      <c r="K135" s="26" t="s">
        <v>378</v>
      </c>
      <c r="L135" s="26" t="s">
        <v>99</v>
      </c>
      <c r="M135" s="35"/>
      <c r="N135" s="26"/>
      <c r="O135" s="34"/>
      <c r="P135" s="26"/>
      <c r="Q135" s="34"/>
      <c r="R135" s="26"/>
      <c r="S135" s="34"/>
      <c r="T135" s="34"/>
      <c r="U135" s="34">
        <f>IF(F135="Editorial",M135,"")</f>
      </c>
      <c r="V135" s="27">
        <f>IF(OR(F135="Technical",F135="General"),M135,"")</f>
        <v>0</v>
      </c>
    </row>
    <row r="136" spans="1:22" ht="24">
      <c r="A136">
        <v>135</v>
      </c>
      <c r="B136" s="34" t="s">
        <v>370</v>
      </c>
      <c r="C136" s="34" t="s">
        <v>371</v>
      </c>
      <c r="D136" s="30"/>
      <c r="E136" s="34"/>
      <c r="F136" s="34" t="s">
        <v>106</v>
      </c>
      <c r="G136" s="34">
        <v>60</v>
      </c>
      <c r="H136" s="36" t="s">
        <v>285</v>
      </c>
      <c r="I136" s="34">
        <v>7</v>
      </c>
      <c r="J136" s="26" t="s">
        <v>379</v>
      </c>
      <c r="K136" s="26" t="s">
        <v>380</v>
      </c>
      <c r="L136" s="26" t="s">
        <v>99</v>
      </c>
      <c r="M136" s="35"/>
      <c r="N136" s="26"/>
      <c r="O136" s="34"/>
      <c r="P136" s="26"/>
      <c r="Q136" s="34"/>
      <c r="R136" s="26"/>
      <c r="S136" s="34"/>
      <c r="T136" s="34"/>
      <c r="U136" s="34">
        <f>IF(F136="Editorial",M136,"")</f>
      </c>
      <c r="V136" s="27">
        <f>IF(OR(F136="Technical",F136="General"),M136,"")</f>
        <v>0</v>
      </c>
    </row>
    <row r="137" spans="1:22" ht="99.75">
      <c r="A137">
        <v>136</v>
      </c>
      <c r="B137" s="34" t="s">
        <v>370</v>
      </c>
      <c r="C137" s="34" t="s">
        <v>371</v>
      </c>
      <c r="D137" s="30"/>
      <c r="E137" s="34"/>
      <c r="F137" s="34" t="s">
        <v>106</v>
      </c>
      <c r="G137" s="34">
        <v>341</v>
      </c>
      <c r="H137" s="36" t="s">
        <v>381</v>
      </c>
      <c r="I137" s="34">
        <v>27</v>
      </c>
      <c r="J137" s="26" t="s">
        <v>382</v>
      </c>
      <c r="K137" s="26" t="s">
        <v>383</v>
      </c>
      <c r="L137" s="26" t="s">
        <v>99</v>
      </c>
      <c r="M137" s="35"/>
      <c r="N137" s="26"/>
      <c r="O137" s="34"/>
      <c r="P137" s="26"/>
      <c r="Q137" s="34"/>
      <c r="R137" s="26"/>
      <c r="S137" s="34"/>
      <c r="T137" s="34"/>
      <c r="U137" s="34">
        <f>IF(F137="Editorial",M137,"")</f>
      </c>
      <c r="V137" s="27">
        <f>IF(OR(F137="Technical",F137="General"),M137,"")</f>
        <v>0</v>
      </c>
    </row>
    <row r="138" spans="1:22" ht="34.5">
      <c r="A138">
        <v>137</v>
      </c>
      <c r="B138" s="34" t="s">
        <v>384</v>
      </c>
      <c r="C138" s="34" t="s">
        <v>385</v>
      </c>
      <c r="D138" s="30"/>
      <c r="E138" s="34"/>
      <c r="F138" s="34" t="s">
        <v>44</v>
      </c>
      <c r="G138" s="34">
        <v>3</v>
      </c>
      <c r="H138" s="36">
        <v>2</v>
      </c>
      <c r="I138" s="34" t="s">
        <v>386</v>
      </c>
      <c r="J138" s="26" t="s">
        <v>387</v>
      </c>
      <c r="K138" s="26" t="s">
        <v>388</v>
      </c>
      <c r="L138" s="26"/>
      <c r="M138" s="35"/>
      <c r="N138" s="26"/>
      <c r="O138" s="34"/>
      <c r="P138" s="26"/>
      <c r="Q138" s="34"/>
      <c r="R138" s="26"/>
      <c r="S138" s="34"/>
      <c r="T138" s="34"/>
      <c r="U138" s="34">
        <f>IF(F138="Editorial",M138,"")</f>
      </c>
      <c r="V138" s="27">
        <f>IF(OR(F138="Technical",F138="General"),M138,"")</f>
        <v>0</v>
      </c>
    </row>
    <row r="139" spans="1:22" ht="121.5">
      <c r="A139">
        <v>138</v>
      </c>
      <c r="B139" s="34" t="s">
        <v>384</v>
      </c>
      <c r="C139" s="34" t="s">
        <v>385</v>
      </c>
      <c r="D139" s="30"/>
      <c r="E139" s="34"/>
      <c r="F139" s="34" t="s">
        <v>43</v>
      </c>
      <c r="G139" s="34">
        <v>195</v>
      </c>
      <c r="H139" s="36"/>
      <c r="I139" s="34"/>
      <c r="J139" s="26" t="s">
        <v>389</v>
      </c>
      <c r="K139" s="26" t="s">
        <v>390</v>
      </c>
      <c r="L139" s="26"/>
      <c r="M139" s="35"/>
      <c r="N139" s="26"/>
      <c r="O139" s="34"/>
      <c r="P139" s="26"/>
      <c r="Q139" s="34"/>
      <c r="R139" s="26"/>
      <c r="S139" s="34"/>
      <c r="T139" s="34"/>
      <c r="U139" s="34">
        <f>IF(F139="Editorial",M139,"")</f>
        <v>0</v>
      </c>
      <c r="V139" s="27">
        <f>IF(OR(F139="Technical",F139="General"),M139,"")</f>
      </c>
    </row>
    <row r="140" spans="1:22" ht="45.75">
      <c r="A140">
        <v>139</v>
      </c>
      <c r="B140" s="34" t="s">
        <v>384</v>
      </c>
      <c r="C140" s="34" t="s">
        <v>385</v>
      </c>
      <c r="D140" s="30"/>
      <c r="E140" s="34"/>
      <c r="F140" s="34" t="s">
        <v>43</v>
      </c>
      <c r="G140" s="34" t="s">
        <v>391</v>
      </c>
      <c r="H140" s="36" t="s">
        <v>392</v>
      </c>
      <c r="I140" s="34"/>
      <c r="J140" s="26" t="s">
        <v>393</v>
      </c>
      <c r="K140" s="26" t="s">
        <v>394</v>
      </c>
      <c r="L140" s="26"/>
      <c r="M140" s="35"/>
      <c r="N140" s="26"/>
      <c r="O140" s="34"/>
      <c r="P140" s="26"/>
      <c r="Q140" s="34"/>
      <c r="R140" s="26"/>
      <c r="S140" s="34"/>
      <c r="T140" s="34"/>
      <c r="U140" s="34">
        <f>IF(F140="Editorial",M140,"")</f>
        <v>0</v>
      </c>
      <c r="V140" s="27">
        <f>IF(OR(F140="Technical",F140="General"),M140,"")</f>
      </c>
    </row>
    <row r="141" spans="1:22" ht="13.5">
      <c r="A141">
        <v>140</v>
      </c>
      <c r="B141" s="34" t="s">
        <v>384</v>
      </c>
      <c r="C141" s="34" t="s">
        <v>385</v>
      </c>
      <c r="D141" s="30"/>
      <c r="E141" s="34"/>
      <c r="F141" s="34" t="s">
        <v>43</v>
      </c>
      <c r="G141" s="34">
        <v>399</v>
      </c>
      <c r="H141" s="36" t="s">
        <v>395</v>
      </c>
      <c r="I141" s="34">
        <v>14</v>
      </c>
      <c r="J141" s="26" t="s">
        <v>396</v>
      </c>
      <c r="K141" s="26" t="s">
        <v>397</v>
      </c>
      <c r="L141" s="26"/>
      <c r="M141" s="35"/>
      <c r="N141" s="26"/>
      <c r="O141" s="34"/>
      <c r="P141" s="26"/>
      <c r="Q141" s="34"/>
      <c r="R141" s="26"/>
      <c r="S141" s="34"/>
      <c r="T141" s="34"/>
      <c r="U141" s="34">
        <f>IF(F141="Editorial",M141,"")</f>
        <v>0</v>
      </c>
      <c r="V141" s="27">
        <f>IF(OR(F141="Technical",F141="General"),M141,"")</f>
      </c>
    </row>
    <row r="142" spans="1:22" ht="34.5">
      <c r="A142">
        <v>141</v>
      </c>
      <c r="B142" s="34" t="s">
        <v>384</v>
      </c>
      <c r="C142" s="34" t="s">
        <v>385</v>
      </c>
      <c r="D142" s="30"/>
      <c r="E142" s="34"/>
      <c r="F142" s="34" t="s">
        <v>44</v>
      </c>
      <c r="G142" s="34">
        <v>399</v>
      </c>
      <c r="H142" s="36" t="s">
        <v>395</v>
      </c>
      <c r="I142" s="34">
        <v>16</v>
      </c>
      <c r="J142" s="26" t="s">
        <v>387</v>
      </c>
      <c r="K142" s="26" t="s">
        <v>398</v>
      </c>
      <c r="L142" s="26"/>
      <c r="M142" s="35"/>
      <c r="N142" s="26"/>
      <c r="O142" s="34"/>
      <c r="P142" s="26"/>
      <c r="Q142" s="34"/>
      <c r="R142" s="26"/>
      <c r="S142" s="34"/>
      <c r="T142" s="34"/>
      <c r="U142" s="34">
        <f>IF(F142="Editorial",M142,"")</f>
      </c>
      <c r="V142" s="27">
        <f>IF(OR(F142="Technical",F142="General"),M142,"")</f>
        <v>0</v>
      </c>
    </row>
    <row r="143" spans="1:22" ht="45.75">
      <c r="A143">
        <v>142</v>
      </c>
      <c r="B143" s="34" t="s">
        <v>399</v>
      </c>
      <c r="C143" s="34" t="s">
        <v>400</v>
      </c>
      <c r="D143" s="30"/>
      <c r="E143" s="34"/>
      <c r="F143" s="34" t="s">
        <v>106</v>
      </c>
      <c r="G143" s="34">
        <v>13</v>
      </c>
      <c r="H143" s="36" t="s">
        <v>401</v>
      </c>
      <c r="I143" s="34">
        <v>4</v>
      </c>
      <c r="J143" s="26" t="s">
        <v>402</v>
      </c>
      <c r="K143" s="26" t="s">
        <v>403</v>
      </c>
      <c r="L143" s="26" t="s">
        <v>99</v>
      </c>
      <c r="M143" s="35"/>
      <c r="N143" s="26"/>
      <c r="O143" s="34"/>
      <c r="P143" s="26"/>
      <c r="Q143" s="34"/>
      <c r="R143" s="26"/>
      <c r="S143" s="34"/>
      <c r="T143" s="34"/>
      <c r="U143" s="34">
        <f>IF(F143="Editorial",M143,"")</f>
      </c>
      <c r="V143" s="27">
        <f>IF(OR(F143="Technical",F143="General"),M143,"")</f>
        <v>0</v>
      </c>
    </row>
    <row r="144" spans="1:22" ht="111">
      <c r="A144">
        <v>143</v>
      </c>
      <c r="B144" s="34" t="s">
        <v>399</v>
      </c>
      <c r="C144" s="34" t="s">
        <v>400</v>
      </c>
      <c r="D144" s="30"/>
      <c r="E144" s="34"/>
      <c r="F144" s="34" t="s">
        <v>106</v>
      </c>
      <c r="G144" s="34">
        <v>14</v>
      </c>
      <c r="H144" s="36" t="s">
        <v>404</v>
      </c>
      <c r="I144" s="34" t="s">
        <v>405</v>
      </c>
      <c r="J144" s="26" t="s">
        <v>406</v>
      </c>
      <c r="K144" s="26" t="s">
        <v>407</v>
      </c>
      <c r="L144" s="26" t="s">
        <v>99</v>
      </c>
      <c r="M144" s="35" t="s">
        <v>142</v>
      </c>
      <c r="N144" s="26" t="s">
        <v>408</v>
      </c>
      <c r="O144" s="34"/>
      <c r="P144" s="26"/>
      <c r="Q144" s="34"/>
      <c r="R144" s="26" t="s">
        <v>409</v>
      </c>
      <c r="S144" s="34"/>
      <c r="T144" s="34"/>
      <c r="U144" s="34">
        <f>IF(F144="Editorial",M144,"")</f>
      </c>
      <c r="V144" s="27" t="str">
        <f>IF(OR(F144="Technical",F144="General"),M144,"")</f>
        <v>Disagree</v>
      </c>
    </row>
    <row r="145" spans="1:22" ht="24">
      <c r="A145">
        <v>144</v>
      </c>
      <c r="B145" s="34" t="s">
        <v>399</v>
      </c>
      <c r="C145" s="34" t="s">
        <v>400</v>
      </c>
      <c r="D145" s="30"/>
      <c r="E145" s="34"/>
      <c r="F145" s="34" t="s">
        <v>106</v>
      </c>
      <c r="G145" s="34">
        <v>70</v>
      </c>
      <c r="H145" s="36" t="s">
        <v>50</v>
      </c>
      <c r="I145" s="34">
        <v>20</v>
      </c>
      <c r="J145" s="26" t="s">
        <v>410</v>
      </c>
      <c r="K145" s="26" t="s">
        <v>411</v>
      </c>
      <c r="L145" s="26" t="s">
        <v>99</v>
      </c>
      <c r="M145" s="35"/>
      <c r="N145" s="26"/>
      <c r="O145" s="34"/>
      <c r="P145" s="26"/>
      <c r="Q145" s="34"/>
      <c r="R145" s="26"/>
      <c r="S145" s="34"/>
      <c r="T145" s="34"/>
      <c r="U145" s="34">
        <f>IF(F145="Editorial",M145,"")</f>
      </c>
      <c r="V145" s="27">
        <f>IF(OR(F145="Technical",F145="General"),M145,"")</f>
        <v>0</v>
      </c>
    </row>
    <row r="146" spans="1:22" ht="67.5">
      <c r="A146">
        <v>145</v>
      </c>
      <c r="B146" s="34" t="s">
        <v>399</v>
      </c>
      <c r="C146" s="34" t="s">
        <v>400</v>
      </c>
      <c r="D146" s="30"/>
      <c r="E146" s="34"/>
      <c r="F146" s="34" t="s">
        <v>106</v>
      </c>
      <c r="G146" s="34">
        <v>311</v>
      </c>
      <c r="H146" s="36" t="s">
        <v>412</v>
      </c>
      <c r="I146" s="34" t="s">
        <v>405</v>
      </c>
      <c r="J146" s="26" t="s">
        <v>413</v>
      </c>
      <c r="K146" s="26" t="s">
        <v>414</v>
      </c>
      <c r="L146" s="26"/>
      <c r="M146" s="35" t="s">
        <v>142</v>
      </c>
      <c r="N146" s="26" t="s">
        <v>415</v>
      </c>
      <c r="O146" s="34"/>
      <c r="P146" s="26"/>
      <c r="Q146" s="34"/>
      <c r="R146" s="26" t="s">
        <v>409</v>
      </c>
      <c r="S146" s="34"/>
      <c r="T146" s="34"/>
      <c r="U146" s="34">
        <f>IF(F146="Editorial",M146,"")</f>
      </c>
      <c r="V146" s="27" t="str">
        <f>IF(OR(F146="Technical",F146="General"),M146,"")</f>
        <v>Disagree</v>
      </c>
    </row>
    <row r="147" spans="1:22" ht="13.5">
      <c r="A147">
        <v>146</v>
      </c>
      <c r="B147" s="34" t="s">
        <v>416</v>
      </c>
      <c r="C147" s="34" t="s">
        <v>417</v>
      </c>
      <c r="D147" s="30"/>
      <c r="E147" s="34"/>
      <c r="F147" s="34" t="s">
        <v>43</v>
      </c>
      <c r="G147" s="34">
        <v>242</v>
      </c>
      <c r="H147" s="36" t="s">
        <v>418</v>
      </c>
      <c r="I147" s="34">
        <v>47</v>
      </c>
      <c r="J147" s="26" t="s">
        <v>419</v>
      </c>
      <c r="K147" s="26" t="s">
        <v>420</v>
      </c>
      <c r="L147" s="26" t="s">
        <v>48</v>
      </c>
      <c r="M147" s="35"/>
      <c r="N147" s="26"/>
      <c r="O147" s="34"/>
      <c r="P147" s="26"/>
      <c r="Q147" s="34"/>
      <c r="R147" s="26"/>
      <c r="S147" s="34"/>
      <c r="T147" s="34"/>
      <c r="U147" s="34">
        <f>IF(F147="Editorial",M147,"")</f>
        <v>0</v>
      </c>
      <c r="V147" s="27">
        <f>IF(OR(F147="Technical",F147="General"),M147,"")</f>
      </c>
    </row>
    <row r="148" spans="1:22" ht="89.25">
      <c r="A148">
        <v>147</v>
      </c>
      <c r="B148" s="34" t="s">
        <v>416</v>
      </c>
      <c r="C148" s="34" t="s">
        <v>417</v>
      </c>
      <c r="D148" s="30"/>
      <c r="E148" s="34"/>
      <c r="F148" s="34" t="s">
        <v>43</v>
      </c>
      <c r="G148" s="34">
        <v>253</v>
      </c>
      <c r="H148" s="36" t="s">
        <v>421</v>
      </c>
      <c r="I148" s="34">
        <v>22</v>
      </c>
      <c r="J148" s="26" t="s">
        <v>422</v>
      </c>
      <c r="K148" s="26" t="s">
        <v>423</v>
      </c>
      <c r="L148" s="26" t="s">
        <v>48</v>
      </c>
      <c r="M148" s="35"/>
      <c r="N148" s="26"/>
      <c r="O148" s="34"/>
      <c r="P148" s="26"/>
      <c r="Q148" s="34"/>
      <c r="R148" s="26"/>
      <c r="S148" s="34"/>
      <c r="T148" s="34"/>
      <c r="U148" s="34">
        <f>IF(F148="Editorial",M148,"")</f>
        <v>0</v>
      </c>
      <c r="V148" s="27">
        <f>IF(OR(F148="Technical",F148="General"),M148,"")</f>
      </c>
    </row>
    <row r="149" spans="1:22" ht="13.5">
      <c r="A149">
        <v>148</v>
      </c>
      <c r="B149" s="34" t="s">
        <v>416</v>
      </c>
      <c r="C149" s="34" t="s">
        <v>417</v>
      </c>
      <c r="D149" s="30"/>
      <c r="E149" s="34"/>
      <c r="F149" s="34" t="s">
        <v>43</v>
      </c>
      <c r="G149" s="34">
        <v>304</v>
      </c>
      <c r="H149" s="36" t="s">
        <v>424</v>
      </c>
      <c r="I149" s="34">
        <v>44</v>
      </c>
      <c r="J149" s="26" t="s">
        <v>425</v>
      </c>
      <c r="K149" s="26" t="s">
        <v>426</v>
      </c>
      <c r="L149" s="26" t="s">
        <v>48</v>
      </c>
      <c r="M149" s="35"/>
      <c r="N149" s="26"/>
      <c r="O149" s="34"/>
      <c r="P149" s="26"/>
      <c r="Q149" s="34"/>
      <c r="R149" s="26"/>
      <c r="S149" s="34"/>
      <c r="T149" s="34"/>
      <c r="U149" s="34">
        <f>IF(F149="Editorial",M149,"")</f>
        <v>0</v>
      </c>
      <c r="V149" s="27">
        <f>IF(OR(F149="Technical",F149="General"),M149,"")</f>
      </c>
    </row>
    <row r="150" spans="1:22" ht="24">
      <c r="A150">
        <v>149</v>
      </c>
      <c r="B150" s="34" t="s">
        <v>427</v>
      </c>
      <c r="C150" s="34" t="s">
        <v>400</v>
      </c>
      <c r="D150" s="30"/>
      <c r="E150" s="34"/>
      <c r="F150" s="34" t="s">
        <v>43</v>
      </c>
      <c r="G150" s="34">
        <v>282</v>
      </c>
      <c r="H150" s="36" t="s">
        <v>176</v>
      </c>
      <c r="I150" s="34">
        <v>3</v>
      </c>
      <c r="J150" s="26" t="s">
        <v>428</v>
      </c>
      <c r="K150" s="26" t="s">
        <v>429</v>
      </c>
      <c r="L150" s="26" t="s">
        <v>99</v>
      </c>
      <c r="M150" s="35" t="s">
        <v>49</v>
      </c>
      <c r="N150" s="26"/>
      <c r="O150" s="34"/>
      <c r="P150" s="26"/>
      <c r="Q150" s="34"/>
      <c r="R150" s="26"/>
      <c r="S150" s="34"/>
      <c r="T150" s="34"/>
      <c r="U150" s="34" t="str">
        <f>IF(F150="Editorial",M150,"")</f>
        <v>Agree</v>
      </c>
      <c r="V150" s="27">
        <f>IF(OR(F150="Technical",F150="General"),M150,"")</f>
      </c>
    </row>
    <row r="151" spans="1:22" ht="24">
      <c r="A151">
        <v>150</v>
      </c>
      <c r="B151" s="34" t="s">
        <v>427</v>
      </c>
      <c r="C151" s="34" t="s">
        <v>400</v>
      </c>
      <c r="D151" s="30"/>
      <c r="E151" s="34"/>
      <c r="F151" s="34" t="s">
        <v>43</v>
      </c>
      <c r="G151" s="34">
        <v>279</v>
      </c>
      <c r="H151" s="36" t="s">
        <v>172</v>
      </c>
      <c r="I151" s="34">
        <v>6</v>
      </c>
      <c r="J151" s="26" t="s">
        <v>430</v>
      </c>
      <c r="K151" s="26" t="s">
        <v>431</v>
      </c>
      <c r="L151" s="26" t="s">
        <v>99</v>
      </c>
      <c r="M151" s="35" t="s">
        <v>49</v>
      </c>
      <c r="N151" s="26"/>
      <c r="O151" s="34"/>
      <c r="P151" s="26"/>
      <c r="Q151" s="34"/>
      <c r="R151" s="26"/>
      <c r="S151" s="34"/>
      <c r="T151" s="34"/>
      <c r="U151" s="34" t="str">
        <f>IF(F151="Editorial",M151,"")</f>
        <v>Agree</v>
      </c>
      <c r="V151" s="27">
        <f>IF(OR(F151="Technical",F151="General"),M151,"")</f>
      </c>
    </row>
    <row r="152" spans="1:22" ht="34.5">
      <c r="A152">
        <v>151</v>
      </c>
      <c r="B152" s="34" t="s">
        <v>427</v>
      </c>
      <c r="C152" s="34" t="s">
        <v>400</v>
      </c>
      <c r="D152" s="30"/>
      <c r="E152" s="34"/>
      <c r="F152" s="34" t="s">
        <v>43</v>
      </c>
      <c r="G152" s="34">
        <v>51</v>
      </c>
      <c r="H152" s="36" t="s">
        <v>280</v>
      </c>
      <c r="I152" s="34">
        <v>36</v>
      </c>
      <c r="J152" s="26" t="s">
        <v>432</v>
      </c>
      <c r="K152" s="26" t="s">
        <v>433</v>
      </c>
      <c r="L152" s="26" t="s">
        <v>99</v>
      </c>
      <c r="M152" s="35" t="s">
        <v>49</v>
      </c>
      <c r="N152" s="26"/>
      <c r="O152" s="34"/>
      <c r="P152" s="26"/>
      <c r="Q152" s="34"/>
      <c r="R152" s="26"/>
      <c r="S152" s="34"/>
      <c r="T152" s="34"/>
      <c r="U152" s="34" t="str">
        <f>IF(F152="Editorial",M152,"")</f>
        <v>Agree</v>
      </c>
      <c r="V152" s="27">
        <f>IF(OR(F152="Technical",F152="General"),M152,"")</f>
      </c>
    </row>
    <row r="153" spans="1:22" ht="34.5">
      <c r="A153">
        <v>152</v>
      </c>
      <c r="B153" s="34" t="s">
        <v>427</v>
      </c>
      <c r="C153" s="34" t="s">
        <v>400</v>
      </c>
      <c r="D153" s="30"/>
      <c r="E153" s="34"/>
      <c r="F153" s="34" t="s">
        <v>44</v>
      </c>
      <c r="G153" s="34">
        <v>233</v>
      </c>
      <c r="H153" s="36" t="s">
        <v>434</v>
      </c>
      <c r="I153" s="34">
        <v>32</v>
      </c>
      <c r="J153" s="26" t="s">
        <v>435</v>
      </c>
      <c r="K153" s="26" t="s">
        <v>436</v>
      </c>
      <c r="L153" s="26" t="s">
        <v>48</v>
      </c>
      <c r="M153" s="35"/>
      <c r="N153" s="26"/>
      <c r="O153" s="34"/>
      <c r="P153" s="26"/>
      <c r="Q153" s="34"/>
      <c r="R153" s="26"/>
      <c r="S153" s="34"/>
      <c r="T153" s="34"/>
      <c r="U153" s="34">
        <f>IF(F153="Editorial",M153,"")</f>
      </c>
      <c r="V153" s="27">
        <f>IF(OR(F153="Technical",F153="General"),M153,"")</f>
        <v>0</v>
      </c>
    </row>
    <row r="154" spans="1:22" ht="24">
      <c r="A154">
        <v>153</v>
      </c>
      <c r="B154" s="34" t="s">
        <v>437</v>
      </c>
      <c r="C154" s="26" t="s">
        <v>438</v>
      </c>
      <c r="D154" s="34"/>
      <c r="E154" s="34"/>
      <c r="F154" s="34" t="s">
        <v>43</v>
      </c>
      <c r="G154" s="34">
        <v>3</v>
      </c>
      <c r="H154" s="36">
        <v>3</v>
      </c>
      <c r="I154" s="34">
        <v>38</v>
      </c>
      <c r="J154" s="26" t="s">
        <v>439</v>
      </c>
      <c r="K154" s="26" t="s">
        <v>440</v>
      </c>
      <c r="L154" s="26"/>
      <c r="M154" s="35"/>
      <c r="N154" s="26"/>
      <c r="O154" s="34"/>
      <c r="P154" s="26"/>
      <c r="Q154" s="34"/>
      <c r="R154" s="26"/>
      <c r="S154" s="34"/>
      <c r="T154" s="34"/>
      <c r="U154" s="34">
        <f>IF(F154="Editorial",M154,"")</f>
        <v>0</v>
      </c>
      <c r="V154" s="27">
        <f>IF(OR(F154="Technical",F154="General"),M154,"")</f>
      </c>
    </row>
    <row r="155" spans="1:22" ht="78">
      <c r="A155">
        <v>154</v>
      </c>
      <c r="B155" s="34" t="s">
        <v>437</v>
      </c>
      <c r="C155" s="26" t="s">
        <v>438</v>
      </c>
      <c r="D155" s="34"/>
      <c r="E155" s="34"/>
      <c r="F155" s="34" t="s">
        <v>44</v>
      </c>
      <c r="G155" s="34">
        <v>43</v>
      </c>
      <c r="H155" s="36" t="s">
        <v>441</v>
      </c>
      <c r="I155" s="34">
        <v>18</v>
      </c>
      <c r="J155" s="26" t="s">
        <v>442</v>
      </c>
      <c r="K155" s="26" t="s">
        <v>443</v>
      </c>
      <c r="L155" s="26"/>
      <c r="M155" s="35"/>
      <c r="N155" s="26"/>
      <c r="O155" s="34"/>
      <c r="P155" s="26"/>
      <c r="Q155" s="34"/>
      <c r="R155" s="26"/>
      <c r="S155" s="34"/>
      <c r="T155" s="34"/>
      <c r="U155" s="34">
        <f>IF(F155="Editorial",M155,"")</f>
      </c>
      <c r="V155" s="27">
        <f>IF(OR(F155="Technical",F155="General"),M155,"")</f>
        <v>0</v>
      </c>
    </row>
    <row r="156" spans="1:22" ht="24">
      <c r="A156">
        <v>155</v>
      </c>
      <c r="B156" s="34" t="s">
        <v>444</v>
      </c>
      <c r="C156" s="34" t="s">
        <v>445</v>
      </c>
      <c r="D156" s="30"/>
      <c r="E156" s="34"/>
      <c r="F156" s="34" t="s">
        <v>446</v>
      </c>
      <c r="G156" s="34">
        <v>2</v>
      </c>
      <c r="H156" s="36">
        <v>1.3</v>
      </c>
      <c r="I156" s="34">
        <v>17</v>
      </c>
      <c r="J156" s="26" t="s">
        <v>447</v>
      </c>
      <c r="K156" s="26" t="s">
        <v>448</v>
      </c>
      <c r="L156" s="26"/>
      <c r="M156" s="35"/>
      <c r="N156" s="26"/>
      <c r="O156" s="34"/>
      <c r="P156" s="26"/>
      <c r="Q156" s="34"/>
      <c r="R156" s="26"/>
      <c r="S156" s="34"/>
      <c r="T156" s="34"/>
      <c r="U156" s="34">
        <f>IF(F156="Editorial",M156,"")</f>
      </c>
      <c r="V156" s="27">
        <f>IF(OR(F156="Technical",F156="General"),M156,"")</f>
      </c>
    </row>
    <row r="157" spans="1:22" ht="34.5">
      <c r="A157">
        <v>156</v>
      </c>
      <c r="B157" s="34" t="s">
        <v>444</v>
      </c>
      <c r="C157" s="34" t="s">
        <v>445</v>
      </c>
      <c r="D157" s="30"/>
      <c r="E157" s="34"/>
      <c r="F157" s="34" t="s">
        <v>355</v>
      </c>
      <c r="G157" s="34">
        <v>22</v>
      </c>
      <c r="H157" s="36" t="s">
        <v>449</v>
      </c>
      <c r="I157" s="34"/>
      <c r="J157" s="26" t="s">
        <v>450</v>
      </c>
      <c r="K157" s="26" t="s">
        <v>451</v>
      </c>
      <c r="L157" s="26"/>
      <c r="M157" s="35"/>
      <c r="N157" s="26"/>
      <c r="O157" s="34"/>
      <c r="P157" s="26"/>
      <c r="Q157" s="34"/>
      <c r="R157" s="26"/>
      <c r="S157" s="34"/>
      <c r="T157" s="34"/>
      <c r="U157" s="34">
        <f>IF(F157="Editorial",M157,"")</f>
      </c>
      <c r="V157" s="27">
        <f>IF(OR(F157="Technical",F157="General"),M157,"")</f>
      </c>
    </row>
    <row r="158" spans="1:22" ht="89.25">
      <c r="A158">
        <v>157</v>
      </c>
      <c r="B158" s="34" t="s">
        <v>444</v>
      </c>
      <c r="C158" s="34" t="s">
        <v>445</v>
      </c>
      <c r="D158" s="30"/>
      <c r="E158" s="34"/>
      <c r="F158" s="34" t="s">
        <v>446</v>
      </c>
      <c r="G158" s="34">
        <v>41</v>
      </c>
      <c r="H158" s="36" t="s">
        <v>256</v>
      </c>
      <c r="I158" s="34">
        <v>21</v>
      </c>
      <c r="J158" s="26" t="s">
        <v>452</v>
      </c>
      <c r="K158" s="26" t="s">
        <v>453</v>
      </c>
      <c r="L158" s="26"/>
      <c r="M158" s="35"/>
      <c r="N158" s="26"/>
      <c r="O158" s="34"/>
      <c r="P158" s="26"/>
      <c r="Q158" s="34"/>
      <c r="R158" s="26"/>
      <c r="S158" s="34"/>
      <c r="T158" s="34"/>
      <c r="U158" s="34">
        <f>IF(F158="Editorial",M158,"")</f>
      </c>
      <c r="V158" s="27">
        <f>IF(OR(F158="Technical",F158="General"),M158,"")</f>
      </c>
    </row>
    <row r="159" spans="1:22" ht="24">
      <c r="A159">
        <v>158</v>
      </c>
      <c r="B159" s="34" t="s">
        <v>444</v>
      </c>
      <c r="C159" s="34" t="s">
        <v>445</v>
      </c>
      <c r="D159" s="30"/>
      <c r="E159" s="34"/>
      <c r="F159" s="34" t="s">
        <v>355</v>
      </c>
      <c r="G159" s="34"/>
      <c r="H159" s="36" t="s">
        <v>205</v>
      </c>
      <c r="I159" s="34">
        <v>24</v>
      </c>
      <c r="J159" s="26" t="s">
        <v>454</v>
      </c>
      <c r="K159" s="26" t="s">
        <v>455</v>
      </c>
      <c r="L159" s="26"/>
      <c r="M159" s="35"/>
      <c r="N159" s="26"/>
      <c r="O159" s="34"/>
      <c r="P159" s="26"/>
      <c r="Q159" s="34"/>
      <c r="R159" s="26"/>
      <c r="S159" s="34"/>
      <c r="T159" s="34"/>
      <c r="U159" s="34">
        <f>IF(F159="Editorial",M159,"")</f>
      </c>
      <c r="V159" s="27">
        <f>IF(OR(F159="Technical",F159="General"),M159,"")</f>
      </c>
    </row>
    <row r="160" spans="1:22" ht="24">
      <c r="A160">
        <v>159</v>
      </c>
      <c r="B160" s="34" t="s">
        <v>444</v>
      </c>
      <c r="C160" s="34" t="s">
        <v>445</v>
      </c>
      <c r="D160" s="30"/>
      <c r="E160" s="34"/>
      <c r="F160" s="34" t="s">
        <v>446</v>
      </c>
      <c r="G160" s="34"/>
      <c r="H160" s="36" t="s">
        <v>205</v>
      </c>
      <c r="I160" s="34">
        <v>22</v>
      </c>
      <c r="J160" s="26" t="s">
        <v>456</v>
      </c>
      <c r="K160" s="26" t="s">
        <v>457</v>
      </c>
      <c r="L160" s="26"/>
      <c r="M160" s="35"/>
      <c r="N160" s="26"/>
      <c r="O160" s="34"/>
      <c r="P160" s="26"/>
      <c r="Q160" s="34"/>
      <c r="R160" s="26"/>
      <c r="S160" s="34"/>
      <c r="T160" s="34"/>
      <c r="U160" s="34">
        <f>IF(F160="Editorial",M160,"")</f>
      </c>
      <c r="V160" s="27">
        <f>IF(OR(F160="Technical",F160="General"),M160,"")</f>
      </c>
    </row>
    <row r="161" spans="1:22" ht="34.5">
      <c r="A161">
        <v>160</v>
      </c>
      <c r="B161" s="34" t="s">
        <v>444</v>
      </c>
      <c r="C161" s="34" t="s">
        <v>445</v>
      </c>
      <c r="D161" s="30"/>
      <c r="E161" s="34"/>
      <c r="F161" s="34" t="s">
        <v>446</v>
      </c>
      <c r="G161" s="34">
        <v>105</v>
      </c>
      <c r="H161" s="36" t="s">
        <v>458</v>
      </c>
      <c r="I161" s="34"/>
      <c r="J161" s="26" t="s">
        <v>459</v>
      </c>
      <c r="K161" s="26" t="s">
        <v>460</v>
      </c>
      <c r="L161" s="26"/>
      <c r="M161" s="35"/>
      <c r="N161" s="26"/>
      <c r="O161" s="34"/>
      <c r="P161" s="26"/>
      <c r="Q161" s="34"/>
      <c r="R161" s="26"/>
      <c r="S161" s="34"/>
      <c r="T161" s="34"/>
      <c r="U161" s="34">
        <f>IF(F161="Editorial",M161,"")</f>
      </c>
      <c r="V161" s="27">
        <f>IF(OR(F161="Technical",F161="General"),M161,"")</f>
      </c>
    </row>
    <row r="162" spans="1:22" ht="34.5">
      <c r="A162">
        <v>161</v>
      </c>
      <c r="B162" s="34" t="s">
        <v>444</v>
      </c>
      <c r="C162" s="34" t="s">
        <v>445</v>
      </c>
      <c r="D162" s="30"/>
      <c r="E162" s="34"/>
      <c r="F162" s="34" t="s">
        <v>446</v>
      </c>
      <c r="G162" s="34">
        <v>44</v>
      </c>
      <c r="H162" s="36" t="s">
        <v>262</v>
      </c>
      <c r="I162" s="34">
        <v>18</v>
      </c>
      <c r="J162" s="26" t="s">
        <v>459</v>
      </c>
      <c r="K162" s="26" t="s">
        <v>460</v>
      </c>
      <c r="L162" s="26"/>
      <c r="M162" s="35"/>
      <c r="N162" s="26"/>
      <c r="O162" s="34"/>
      <c r="P162" s="26"/>
      <c r="Q162" s="34"/>
      <c r="R162" s="26"/>
      <c r="S162" s="34"/>
      <c r="T162" s="34"/>
      <c r="U162" s="34">
        <f>IF(F162="Editorial",M162,"")</f>
      </c>
      <c r="V162" s="27">
        <f>IF(OR(F162="Technical",F162="General"),M162,"")</f>
      </c>
    </row>
    <row r="163" spans="1:22" ht="56.25">
      <c r="A163">
        <v>162</v>
      </c>
      <c r="B163" s="34" t="s">
        <v>444</v>
      </c>
      <c r="C163" s="34" t="s">
        <v>445</v>
      </c>
      <c r="D163" s="30"/>
      <c r="E163" s="34"/>
      <c r="F163" s="34" t="s">
        <v>446</v>
      </c>
      <c r="G163" s="34">
        <v>45</v>
      </c>
      <c r="H163" s="36" t="s">
        <v>265</v>
      </c>
      <c r="I163" s="34">
        <v>16</v>
      </c>
      <c r="J163" s="26" t="s">
        <v>461</v>
      </c>
      <c r="K163" s="26" t="s">
        <v>462</v>
      </c>
      <c r="L163" s="26"/>
      <c r="M163" s="35"/>
      <c r="N163" s="26"/>
      <c r="O163" s="34"/>
      <c r="P163" s="26"/>
      <c r="Q163" s="34"/>
      <c r="R163" s="26"/>
      <c r="S163" s="34"/>
      <c r="T163" s="34"/>
      <c r="U163" s="34">
        <f>IF(F163="Editorial",M163,"")</f>
      </c>
      <c r="V163" s="27">
        <f>IF(OR(F163="Technical",F163="General"),M163,"")</f>
      </c>
    </row>
    <row r="164" spans="1:22" ht="13.5">
      <c r="A164">
        <v>163</v>
      </c>
      <c r="B164" s="34" t="s">
        <v>444</v>
      </c>
      <c r="C164" s="34" t="s">
        <v>445</v>
      </c>
      <c r="D164" s="30"/>
      <c r="E164" s="34"/>
      <c r="F164" s="34" t="s">
        <v>355</v>
      </c>
      <c r="G164" s="34">
        <v>46</v>
      </c>
      <c r="H164" s="36"/>
      <c r="I164" s="34">
        <v>1</v>
      </c>
      <c r="J164" s="26" t="s">
        <v>463</v>
      </c>
      <c r="K164" s="26" t="s">
        <v>464</v>
      </c>
      <c r="L164" s="26"/>
      <c r="M164" s="35"/>
      <c r="N164" s="26"/>
      <c r="O164" s="34"/>
      <c r="P164" s="26"/>
      <c r="Q164" s="34"/>
      <c r="R164" s="26"/>
      <c r="S164" s="34"/>
      <c r="T164" s="34"/>
      <c r="U164" s="34">
        <f>IF(F164="Editorial",M164,"")</f>
      </c>
      <c r="V164" s="27">
        <f>IF(OR(F164="Technical",F164="General"),M164,"")</f>
      </c>
    </row>
    <row r="165" spans="1:22" ht="56.25">
      <c r="A165">
        <v>164</v>
      </c>
      <c r="B165" s="34" t="s">
        <v>444</v>
      </c>
      <c r="C165" s="34" t="s">
        <v>445</v>
      </c>
      <c r="D165" s="30"/>
      <c r="E165" s="34"/>
      <c r="F165" s="34" t="s">
        <v>446</v>
      </c>
      <c r="G165" s="34">
        <v>46</v>
      </c>
      <c r="H165" s="36" t="s">
        <v>268</v>
      </c>
      <c r="I165" s="34">
        <v>2</v>
      </c>
      <c r="J165" s="26" t="s">
        <v>465</v>
      </c>
      <c r="K165" s="26" t="s">
        <v>466</v>
      </c>
      <c r="L165" s="26"/>
      <c r="M165" s="35"/>
      <c r="N165" s="26"/>
      <c r="O165" s="34"/>
      <c r="P165" s="26"/>
      <c r="Q165" s="34"/>
      <c r="R165" s="26"/>
      <c r="S165" s="34"/>
      <c r="T165" s="34"/>
      <c r="U165" s="34">
        <f>IF(F165="Editorial",M165,"")</f>
      </c>
      <c r="V165" s="27">
        <f>IF(OR(F165="Technical",F165="General"),M165,"")</f>
      </c>
    </row>
    <row r="166" spans="1:22" ht="34.5">
      <c r="A166">
        <v>165</v>
      </c>
      <c r="B166" s="34" t="s">
        <v>444</v>
      </c>
      <c r="C166" s="34" t="s">
        <v>445</v>
      </c>
      <c r="D166" s="30"/>
      <c r="E166" s="34"/>
      <c r="F166" s="34" t="s">
        <v>355</v>
      </c>
      <c r="G166" s="34">
        <v>46</v>
      </c>
      <c r="H166" s="36" t="s">
        <v>268</v>
      </c>
      <c r="I166" s="34">
        <v>14</v>
      </c>
      <c r="J166" s="26" t="s">
        <v>467</v>
      </c>
      <c r="K166" s="26" t="s">
        <v>468</v>
      </c>
      <c r="L166" s="26"/>
      <c r="M166" s="35"/>
      <c r="N166" s="26"/>
      <c r="O166" s="34"/>
      <c r="P166" s="26"/>
      <c r="Q166" s="34"/>
      <c r="R166" s="26"/>
      <c r="S166" s="34"/>
      <c r="T166" s="34"/>
      <c r="U166" s="34">
        <f>IF(F166="Editorial",M166,"")</f>
      </c>
      <c r="V166" s="27">
        <f>IF(OR(F166="Technical",F166="General"),M166,"")</f>
      </c>
    </row>
    <row r="167" spans="1:22" ht="24">
      <c r="A167">
        <v>166</v>
      </c>
      <c r="B167" s="34" t="s">
        <v>444</v>
      </c>
      <c r="C167" s="34" t="s">
        <v>445</v>
      </c>
      <c r="D167" s="30"/>
      <c r="E167" s="34"/>
      <c r="F167" s="34" t="s">
        <v>446</v>
      </c>
      <c r="G167" s="34">
        <v>49</v>
      </c>
      <c r="H167" s="36" t="s">
        <v>280</v>
      </c>
      <c r="I167" s="34">
        <v>49</v>
      </c>
      <c r="J167" s="26" t="s">
        <v>469</v>
      </c>
      <c r="K167" s="26" t="s">
        <v>470</v>
      </c>
      <c r="L167" s="26"/>
      <c r="M167" s="35"/>
      <c r="N167" s="26"/>
      <c r="O167" s="34"/>
      <c r="P167" s="26"/>
      <c r="Q167" s="34"/>
      <c r="R167" s="26"/>
      <c r="S167" s="34"/>
      <c r="T167" s="34"/>
      <c r="U167" s="34">
        <f>IF(F167="Editorial",M167,"")</f>
      </c>
      <c r="V167" s="27">
        <f>IF(OR(F167="Technical",F167="General"),M167,"")</f>
      </c>
    </row>
    <row r="168" spans="1:22" ht="67.5">
      <c r="A168">
        <v>167</v>
      </c>
      <c r="B168" s="34" t="s">
        <v>444</v>
      </c>
      <c r="C168" s="34" t="s">
        <v>445</v>
      </c>
      <c r="D168" s="30"/>
      <c r="E168" s="34"/>
      <c r="F168" s="34" t="s">
        <v>446</v>
      </c>
      <c r="G168" s="34">
        <v>50</v>
      </c>
      <c r="H168" s="36" t="s">
        <v>280</v>
      </c>
      <c r="I168" s="34">
        <v>24</v>
      </c>
      <c r="J168" s="26" t="s">
        <v>471</v>
      </c>
      <c r="K168" s="26" t="s">
        <v>472</v>
      </c>
      <c r="L168" s="26"/>
      <c r="M168" s="35"/>
      <c r="N168" s="26"/>
      <c r="O168" s="34"/>
      <c r="P168" s="26"/>
      <c r="Q168" s="34"/>
      <c r="R168" s="26"/>
      <c r="S168" s="34"/>
      <c r="T168" s="34"/>
      <c r="U168" s="34">
        <f>IF(F168="Editorial",M168,"")</f>
      </c>
      <c r="V168" s="27">
        <f>IF(OR(F168="Technical",F168="General"),M168,"")</f>
      </c>
    </row>
    <row r="169" spans="1:22" ht="89.25">
      <c r="A169">
        <v>168</v>
      </c>
      <c r="B169" s="34" t="s">
        <v>444</v>
      </c>
      <c r="C169" s="34" t="s">
        <v>445</v>
      </c>
      <c r="D169" s="30"/>
      <c r="E169" s="34"/>
      <c r="F169" s="34" t="s">
        <v>446</v>
      </c>
      <c r="G169" s="34">
        <v>50</v>
      </c>
      <c r="H169" s="36" t="s">
        <v>280</v>
      </c>
      <c r="I169" s="34">
        <v>37</v>
      </c>
      <c r="J169" s="26" t="s">
        <v>473</v>
      </c>
      <c r="K169" s="26" t="s">
        <v>474</v>
      </c>
      <c r="L169" s="26"/>
      <c r="M169" s="35"/>
      <c r="N169" s="26"/>
      <c r="O169" s="34"/>
      <c r="P169" s="26"/>
      <c r="Q169" s="34"/>
      <c r="R169" s="26"/>
      <c r="S169" s="34"/>
      <c r="T169" s="34"/>
      <c r="U169" s="34">
        <f>IF(F169="Editorial",M169,"")</f>
      </c>
      <c r="V169" s="27">
        <f>IF(OR(F169="Technical",F169="General"),M169,"")</f>
      </c>
    </row>
    <row r="170" spans="1:22" ht="13.5">
      <c r="A170">
        <v>169</v>
      </c>
      <c r="B170" s="34" t="s">
        <v>444</v>
      </c>
      <c r="C170" s="34" t="s">
        <v>445</v>
      </c>
      <c r="D170" s="30"/>
      <c r="E170" s="34"/>
      <c r="F170" s="34" t="s">
        <v>446</v>
      </c>
      <c r="G170" s="34">
        <v>51</v>
      </c>
      <c r="H170" s="36"/>
      <c r="I170" s="34">
        <v>14</v>
      </c>
      <c r="J170" s="26" t="s">
        <v>475</v>
      </c>
      <c r="K170" s="26" t="s">
        <v>476</v>
      </c>
      <c r="L170" s="26"/>
      <c r="M170" s="35"/>
      <c r="N170" s="26"/>
      <c r="O170" s="34"/>
      <c r="P170" s="26"/>
      <c r="Q170" s="34"/>
      <c r="R170" s="26"/>
      <c r="S170" s="34"/>
      <c r="T170" s="34"/>
      <c r="U170" s="34">
        <f>IF(F170="Editorial",M170,"")</f>
      </c>
      <c r="V170" s="27">
        <f>IF(OR(F170="Technical",F170="General"),M170,"")</f>
      </c>
    </row>
    <row r="171" spans="1:22" ht="56.25">
      <c r="A171">
        <v>170</v>
      </c>
      <c r="B171" s="34" t="s">
        <v>444</v>
      </c>
      <c r="C171" s="34" t="s">
        <v>445</v>
      </c>
      <c r="D171" s="30"/>
      <c r="E171" s="34"/>
      <c r="F171" s="34" t="s">
        <v>446</v>
      </c>
      <c r="G171" s="34">
        <v>53</v>
      </c>
      <c r="H171" s="36" t="s">
        <v>477</v>
      </c>
      <c r="I171" s="34">
        <v>23</v>
      </c>
      <c r="J171" s="26" t="s">
        <v>478</v>
      </c>
      <c r="K171" s="26" t="s">
        <v>479</v>
      </c>
      <c r="L171" s="26"/>
      <c r="M171" s="35"/>
      <c r="N171" s="26"/>
      <c r="O171" s="34"/>
      <c r="P171" s="26"/>
      <c r="Q171" s="34"/>
      <c r="R171" s="26"/>
      <c r="S171" s="34"/>
      <c r="T171" s="34"/>
      <c r="U171" s="34">
        <f>IF(F171="Editorial",M171,"")</f>
      </c>
      <c r="V171" s="27">
        <f>IF(OR(F171="Technical",F171="General"),M171,"")</f>
      </c>
    </row>
    <row r="172" spans="1:22" ht="56.25">
      <c r="A172">
        <v>171</v>
      </c>
      <c r="B172" s="34" t="s">
        <v>444</v>
      </c>
      <c r="C172" s="34" t="s">
        <v>445</v>
      </c>
      <c r="D172" s="30"/>
      <c r="E172" s="34"/>
      <c r="F172" s="34" t="s">
        <v>446</v>
      </c>
      <c r="G172" s="34">
        <v>54</v>
      </c>
      <c r="H172" s="36" t="s">
        <v>480</v>
      </c>
      <c r="I172" s="34">
        <v>33</v>
      </c>
      <c r="J172" s="26" t="s">
        <v>481</v>
      </c>
      <c r="K172" s="26" t="s">
        <v>482</v>
      </c>
      <c r="L172" s="26"/>
      <c r="M172" s="35"/>
      <c r="N172" s="26"/>
      <c r="O172" s="34"/>
      <c r="P172" s="26"/>
      <c r="Q172" s="34"/>
      <c r="R172" s="26"/>
      <c r="S172" s="34"/>
      <c r="T172" s="34"/>
      <c r="U172" s="34">
        <f>IF(F172="Editorial",M172,"")</f>
      </c>
      <c r="V172" s="27">
        <f>IF(OR(F172="Technical",F172="General"),M172,"")</f>
      </c>
    </row>
    <row r="173" spans="1:22" ht="24">
      <c r="A173">
        <v>172</v>
      </c>
      <c r="B173" s="34" t="s">
        <v>444</v>
      </c>
      <c r="C173" s="34" t="s">
        <v>445</v>
      </c>
      <c r="D173" s="30"/>
      <c r="E173" s="34"/>
      <c r="F173" s="34" t="s">
        <v>446</v>
      </c>
      <c r="G173" s="34">
        <v>55</v>
      </c>
      <c r="H173" s="36" t="s">
        <v>483</v>
      </c>
      <c r="I173" s="34">
        <v>33</v>
      </c>
      <c r="J173" s="26" t="s">
        <v>484</v>
      </c>
      <c r="K173" s="26" t="s">
        <v>485</v>
      </c>
      <c r="L173" s="26"/>
      <c r="M173" s="35"/>
      <c r="N173" s="26"/>
      <c r="O173" s="34"/>
      <c r="P173" s="26"/>
      <c r="Q173" s="34"/>
      <c r="R173" s="26"/>
      <c r="S173" s="34"/>
      <c r="T173" s="34"/>
      <c r="U173" s="34">
        <f>IF(F173="Editorial",M173,"")</f>
      </c>
      <c r="V173" s="27">
        <f>IF(OR(F173="Technical",F173="General"),M173,"")</f>
      </c>
    </row>
    <row r="174" spans="1:22" ht="45.75">
      <c r="A174">
        <v>173</v>
      </c>
      <c r="B174" s="34" t="s">
        <v>444</v>
      </c>
      <c r="C174" s="34" t="s">
        <v>445</v>
      </c>
      <c r="D174" s="30"/>
      <c r="E174" s="34"/>
      <c r="F174" s="34" t="s">
        <v>446</v>
      </c>
      <c r="G174" s="34">
        <v>56</v>
      </c>
      <c r="H174" s="36"/>
      <c r="I174" s="34">
        <v>16</v>
      </c>
      <c r="J174" s="26" t="s">
        <v>486</v>
      </c>
      <c r="K174" s="26" t="s">
        <v>487</v>
      </c>
      <c r="L174" s="26"/>
      <c r="M174" s="35"/>
      <c r="N174" s="26"/>
      <c r="O174" s="34"/>
      <c r="P174" s="26"/>
      <c r="Q174" s="34"/>
      <c r="R174" s="26"/>
      <c r="S174" s="34"/>
      <c r="T174" s="34"/>
      <c r="U174" s="34">
        <f>IF(F174="Editorial",M174,"")</f>
      </c>
      <c r="V174" s="27">
        <f>IF(OR(F174="Technical",F174="General"),M174,"")</f>
      </c>
    </row>
    <row r="175" spans="1:22" ht="13.5">
      <c r="A175">
        <v>174</v>
      </c>
      <c r="B175" s="34" t="s">
        <v>444</v>
      </c>
      <c r="C175" s="34" t="s">
        <v>445</v>
      </c>
      <c r="D175" s="30"/>
      <c r="E175" s="34"/>
      <c r="F175" s="34" t="s">
        <v>446</v>
      </c>
      <c r="G175" s="34">
        <v>60</v>
      </c>
      <c r="H175" s="36" t="s">
        <v>488</v>
      </c>
      <c r="I175" s="34">
        <v>8</v>
      </c>
      <c r="J175" s="26" t="s">
        <v>489</v>
      </c>
      <c r="K175" s="26" t="s">
        <v>490</v>
      </c>
      <c r="L175" s="26"/>
      <c r="M175" s="35"/>
      <c r="N175" s="26"/>
      <c r="O175" s="34"/>
      <c r="P175" s="26"/>
      <c r="Q175" s="34"/>
      <c r="R175" s="26"/>
      <c r="S175" s="34"/>
      <c r="T175" s="34"/>
      <c r="U175" s="34">
        <f>IF(F175="Editorial",M175,"")</f>
      </c>
      <c r="V175" s="27">
        <f>IF(OR(F175="Technical",F175="General"),M175,"")</f>
      </c>
    </row>
    <row r="176" spans="1:22" ht="13.5">
      <c r="A176">
        <v>175</v>
      </c>
      <c r="B176" s="34" t="s">
        <v>444</v>
      </c>
      <c r="C176" s="34" t="s">
        <v>445</v>
      </c>
      <c r="D176" s="30"/>
      <c r="E176" s="34"/>
      <c r="F176" s="34" t="s">
        <v>446</v>
      </c>
      <c r="G176" s="34">
        <v>62</v>
      </c>
      <c r="H176" s="36" t="s">
        <v>491</v>
      </c>
      <c r="I176" s="34">
        <v>5</v>
      </c>
      <c r="J176" s="26" t="s">
        <v>492</v>
      </c>
      <c r="K176" s="26" t="s">
        <v>493</v>
      </c>
      <c r="L176" s="26"/>
      <c r="M176" s="35"/>
      <c r="N176" s="26"/>
      <c r="O176" s="34"/>
      <c r="P176" s="26"/>
      <c r="Q176" s="34"/>
      <c r="R176" s="26"/>
      <c r="S176" s="34"/>
      <c r="T176" s="34"/>
      <c r="U176" s="34">
        <f>IF(F176="Editorial",M176,"")</f>
      </c>
      <c r="V176" s="27">
        <f>IF(OR(F176="Technical",F176="General"),M176,"")</f>
      </c>
    </row>
    <row r="177" spans="1:22" ht="34.5">
      <c r="A177">
        <v>176</v>
      </c>
      <c r="B177" s="34" t="s">
        <v>444</v>
      </c>
      <c r="C177" s="34" t="s">
        <v>445</v>
      </c>
      <c r="D177" s="30"/>
      <c r="E177" s="34"/>
      <c r="F177" s="34" t="s">
        <v>446</v>
      </c>
      <c r="G177" s="34">
        <v>69</v>
      </c>
      <c r="H177" s="36">
        <v>6.2</v>
      </c>
      <c r="I177" s="34">
        <v>12</v>
      </c>
      <c r="J177" s="26" t="s">
        <v>494</v>
      </c>
      <c r="K177" s="26" t="s">
        <v>495</v>
      </c>
      <c r="L177" s="26"/>
      <c r="M177" s="35"/>
      <c r="N177" s="26"/>
      <c r="O177" s="34"/>
      <c r="P177" s="26"/>
      <c r="Q177" s="34"/>
      <c r="R177" s="26"/>
      <c r="S177" s="34"/>
      <c r="T177" s="34"/>
      <c r="U177" s="34">
        <f>IF(F177="Editorial",M177,"")</f>
      </c>
      <c r="V177" s="27">
        <f>IF(OR(F177="Technical",F177="General"),M177,"")</f>
      </c>
    </row>
    <row r="178" spans="1:22" ht="13.5">
      <c r="A178">
        <v>177</v>
      </c>
      <c r="B178" s="34" t="s">
        <v>444</v>
      </c>
      <c r="C178" s="34" t="s">
        <v>445</v>
      </c>
      <c r="D178" s="30"/>
      <c r="E178" s="34"/>
      <c r="F178" s="34" t="s">
        <v>355</v>
      </c>
      <c r="G178" s="34">
        <v>70</v>
      </c>
      <c r="H178" s="36" t="s">
        <v>50</v>
      </c>
      <c r="I178" s="34">
        <v>45</v>
      </c>
      <c r="J178" s="26" t="s">
        <v>496</v>
      </c>
      <c r="K178" s="26" t="s">
        <v>497</v>
      </c>
      <c r="L178" s="26"/>
      <c r="M178" s="35"/>
      <c r="N178" s="26"/>
      <c r="O178" s="34"/>
      <c r="P178" s="26"/>
      <c r="Q178" s="34"/>
      <c r="R178" s="26"/>
      <c r="S178" s="34"/>
      <c r="T178" s="34"/>
      <c r="U178" s="34">
        <f>IF(F178="Editorial",M178,"")</f>
      </c>
      <c r="V178" s="27">
        <f>IF(OR(F178="Technical",F178="General"),M178,"")</f>
      </c>
    </row>
    <row r="179" spans="1:22" ht="34.5">
      <c r="A179">
        <v>178</v>
      </c>
      <c r="B179" s="34" t="s">
        <v>498</v>
      </c>
      <c r="C179" s="34" t="s">
        <v>499</v>
      </c>
      <c r="D179" s="30"/>
      <c r="E179" s="34"/>
      <c r="F179" s="34" t="s">
        <v>43</v>
      </c>
      <c r="G179" s="34">
        <v>2</v>
      </c>
      <c r="H179" s="36">
        <v>1.3</v>
      </c>
      <c r="I179" s="34">
        <v>9</v>
      </c>
      <c r="J179" s="26" t="s">
        <v>500</v>
      </c>
      <c r="K179" s="26" t="s">
        <v>501</v>
      </c>
      <c r="L179" s="26" t="s">
        <v>48</v>
      </c>
      <c r="M179" s="35"/>
      <c r="N179" s="26"/>
      <c r="O179" s="34"/>
      <c r="P179" s="26"/>
      <c r="Q179" s="34"/>
      <c r="R179" s="26"/>
      <c r="S179" s="34"/>
      <c r="T179" s="34"/>
      <c r="U179" s="34">
        <f>IF(F179="Editorial",M179,"")</f>
        <v>0</v>
      </c>
      <c r="V179" s="27">
        <f>IF(OR(F179="Technical",F179="General"),M179,"")</f>
      </c>
    </row>
    <row r="180" spans="1:22" ht="67.5">
      <c r="A180">
        <v>179</v>
      </c>
      <c r="B180" s="34" t="s">
        <v>498</v>
      </c>
      <c r="C180" s="34" t="s">
        <v>499</v>
      </c>
      <c r="D180" s="30"/>
      <c r="E180" s="34"/>
      <c r="F180" s="34" t="s">
        <v>43</v>
      </c>
      <c r="G180" s="34">
        <v>14</v>
      </c>
      <c r="H180" s="36">
        <v>5.3</v>
      </c>
      <c r="I180" s="34">
        <v>23</v>
      </c>
      <c r="J180" s="26" t="s">
        <v>502</v>
      </c>
      <c r="K180" s="26" t="s">
        <v>503</v>
      </c>
      <c r="L180" s="26" t="s">
        <v>48</v>
      </c>
      <c r="M180" s="35"/>
      <c r="N180" s="26"/>
      <c r="O180" s="34"/>
      <c r="P180" s="26"/>
      <c r="Q180" s="34"/>
      <c r="R180" s="26"/>
      <c r="S180" s="34"/>
      <c r="T180" s="34"/>
      <c r="U180" s="34">
        <f>IF(F180="Editorial",M180,"")</f>
        <v>0</v>
      </c>
      <c r="V180" s="27">
        <f>IF(OR(F180="Technical",F180="General"),M180,"")</f>
      </c>
    </row>
    <row r="181" spans="1:22" ht="13.5">
      <c r="A181">
        <v>180</v>
      </c>
      <c r="B181" s="34" t="s">
        <v>498</v>
      </c>
      <c r="C181" s="34" t="s">
        <v>499</v>
      </c>
      <c r="D181" s="30"/>
      <c r="E181" s="34"/>
      <c r="F181" s="34" t="s">
        <v>43</v>
      </c>
      <c r="G181" s="34">
        <v>19</v>
      </c>
      <c r="H181" s="36" t="s">
        <v>231</v>
      </c>
      <c r="I181" s="34">
        <v>35</v>
      </c>
      <c r="J181" s="26" t="s">
        <v>504</v>
      </c>
      <c r="K181" s="26" t="s">
        <v>505</v>
      </c>
      <c r="L181" s="26" t="s">
        <v>48</v>
      </c>
      <c r="M181" s="35"/>
      <c r="N181" s="26"/>
      <c r="O181" s="34"/>
      <c r="P181" s="26"/>
      <c r="Q181" s="34"/>
      <c r="R181" s="26"/>
      <c r="S181" s="34"/>
      <c r="T181" s="34"/>
      <c r="U181" s="34">
        <f>IF(F181="Editorial",M181,"")</f>
        <v>0</v>
      </c>
      <c r="V181" s="27">
        <f>IF(OR(F181="Technical",F181="General"),M181,"")</f>
      </c>
    </row>
    <row r="182" spans="1:22" ht="78">
      <c r="A182">
        <v>181</v>
      </c>
      <c r="B182" s="34" t="s">
        <v>498</v>
      </c>
      <c r="C182" s="34" t="s">
        <v>499</v>
      </c>
      <c r="D182" s="30"/>
      <c r="E182" s="34"/>
      <c r="F182" s="34" t="s">
        <v>44</v>
      </c>
      <c r="G182" s="34">
        <v>21</v>
      </c>
      <c r="H182" s="36" t="s">
        <v>237</v>
      </c>
      <c r="I182" s="34">
        <v>50</v>
      </c>
      <c r="J182" s="26" t="s">
        <v>506</v>
      </c>
      <c r="K182" s="26" t="s">
        <v>507</v>
      </c>
      <c r="L182" s="26" t="s">
        <v>48</v>
      </c>
      <c r="M182" s="35"/>
      <c r="N182" s="26"/>
      <c r="O182" s="34"/>
      <c r="P182" s="26"/>
      <c r="Q182" s="34"/>
      <c r="R182" s="26"/>
      <c r="S182" s="34"/>
      <c r="T182" s="34"/>
      <c r="U182" s="34">
        <f>IF(F182="Editorial",M182,"")</f>
      </c>
      <c r="V182" s="27">
        <f>IF(OR(F182="Technical",F182="General"),M182,"")</f>
        <v>0</v>
      </c>
    </row>
    <row r="183" spans="1:22" ht="13.5">
      <c r="A183">
        <v>182</v>
      </c>
      <c r="B183" s="34" t="s">
        <v>498</v>
      </c>
      <c r="C183" s="34" t="s">
        <v>499</v>
      </c>
      <c r="D183" s="30"/>
      <c r="E183" s="34"/>
      <c r="F183" s="34" t="s">
        <v>43</v>
      </c>
      <c r="G183" s="34">
        <v>22</v>
      </c>
      <c r="H183" s="36" t="s">
        <v>146</v>
      </c>
      <c r="I183" s="34">
        <v>52</v>
      </c>
      <c r="J183" s="26" t="s">
        <v>508</v>
      </c>
      <c r="K183" s="26" t="s">
        <v>509</v>
      </c>
      <c r="L183" s="26" t="s">
        <v>48</v>
      </c>
      <c r="M183" s="35"/>
      <c r="N183" s="26"/>
      <c r="O183" s="34"/>
      <c r="P183" s="26"/>
      <c r="Q183" s="34"/>
      <c r="R183" s="26"/>
      <c r="S183" s="34"/>
      <c r="T183" s="34"/>
      <c r="U183" s="34">
        <f>IF(F183="Editorial",M183,"")</f>
        <v>0</v>
      </c>
      <c r="V183" s="27">
        <f>IF(OR(F183="Technical",F183="General"),M183,"")</f>
      </c>
    </row>
    <row r="184" spans="1:22" ht="24">
      <c r="A184">
        <v>183</v>
      </c>
      <c r="B184" s="34" t="s">
        <v>498</v>
      </c>
      <c r="C184" s="34" t="s">
        <v>499</v>
      </c>
      <c r="D184" s="30"/>
      <c r="E184" s="34"/>
      <c r="F184" s="34" t="s">
        <v>44</v>
      </c>
      <c r="G184" s="34">
        <v>23</v>
      </c>
      <c r="H184" s="36" t="s">
        <v>146</v>
      </c>
      <c r="I184" s="34">
        <v>1</v>
      </c>
      <c r="J184" s="26" t="s">
        <v>510</v>
      </c>
      <c r="K184" s="26" t="s">
        <v>511</v>
      </c>
      <c r="L184" s="26" t="s">
        <v>48</v>
      </c>
      <c r="M184" s="35"/>
      <c r="N184" s="26"/>
      <c r="O184" s="34"/>
      <c r="P184" s="26"/>
      <c r="Q184" s="34"/>
      <c r="R184" s="26"/>
      <c r="S184" s="34"/>
      <c r="T184" s="34"/>
      <c r="U184" s="34">
        <f>IF(F184="Editorial",M184,"")</f>
      </c>
      <c r="V184" s="27">
        <f>IF(OR(F184="Technical",F184="General"),M184,"")</f>
        <v>0</v>
      </c>
    </row>
    <row r="185" spans="1:22" ht="45.75">
      <c r="A185">
        <v>184</v>
      </c>
      <c r="B185" s="34" t="s">
        <v>498</v>
      </c>
      <c r="C185" s="34" t="s">
        <v>499</v>
      </c>
      <c r="D185" s="30"/>
      <c r="E185" s="34"/>
      <c r="F185" s="34" t="s">
        <v>43</v>
      </c>
      <c r="G185" s="34"/>
      <c r="H185" s="36" t="s">
        <v>449</v>
      </c>
      <c r="I185" s="34"/>
      <c r="J185" s="26" t="s">
        <v>512</v>
      </c>
      <c r="K185" s="26" t="s">
        <v>513</v>
      </c>
      <c r="L185" s="26" t="s">
        <v>48</v>
      </c>
      <c r="M185" s="35"/>
      <c r="N185" s="26"/>
      <c r="O185" s="34"/>
      <c r="P185" s="26"/>
      <c r="Q185" s="34"/>
      <c r="R185" s="26"/>
      <c r="S185" s="34"/>
      <c r="T185" s="34"/>
      <c r="U185" s="34">
        <f>IF(F185="Editorial",M185,"")</f>
        <v>0</v>
      </c>
      <c r="V185" s="27">
        <f>IF(OR(F185="Technical",F185="General"),M185,"")</f>
      </c>
    </row>
    <row r="186" spans="1:22" ht="111">
      <c r="A186">
        <v>185</v>
      </c>
      <c r="B186" s="34" t="s">
        <v>498</v>
      </c>
      <c r="C186" s="34" t="s">
        <v>499</v>
      </c>
      <c r="D186" s="30"/>
      <c r="E186" s="34"/>
      <c r="F186" s="34" t="s">
        <v>44</v>
      </c>
      <c r="G186" s="34">
        <v>315</v>
      </c>
      <c r="H186" s="36" t="s">
        <v>514</v>
      </c>
      <c r="I186" s="34">
        <v>36</v>
      </c>
      <c r="J186" s="26" t="s">
        <v>515</v>
      </c>
      <c r="K186" s="26" t="s">
        <v>516</v>
      </c>
      <c r="L186" s="26" t="s">
        <v>48</v>
      </c>
      <c r="M186" s="35"/>
      <c r="N186" s="26"/>
      <c r="O186" s="34"/>
      <c r="P186" s="26"/>
      <c r="Q186" s="34"/>
      <c r="R186" s="26"/>
      <c r="S186" s="34"/>
      <c r="T186" s="34"/>
      <c r="U186" s="34">
        <f>IF(F186="Editorial",M186,"")</f>
      </c>
      <c r="V186" s="27">
        <f>IF(OR(F186="Technical",F186="General"),M186,"")</f>
        <v>0</v>
      </c>
    </row>
    <row r="187" spans="1:22" ht="165">
      <c r="A187">
        <v>186</v>
      </c>
      <c r="B187" s="34" t="s">
        <v>498</v>
      </c>
      <c r="C187" s="34" t="s">
        <v>499</v>
      </c>
      <c r="D187" s="30"/>
      <c r="E187" s="34"/>
      <c r="F187" s="34" t="s">
        <v>44</v>
      </c>
      <c r="G187" s="34">
        <v>316</v>
      </c>
      <c r="H187" s="36" t="s">
        <v>517</v>
      </c>
      <c r="I187" s="34">
        <v>49</v>
      </c>
      <c r="J187" s="26" t="s">
        <v>518</v>
      </c>
      <c r="K187" s="26" t="s">
        <v>519</v>
      </c>
      <c r="L187" s="26" t="s">
        <v>48</v>
      </c>
      <c r="M187" s="35"/>
      <c r="N187" s="26"/>
      <c r="O187" s="34"/>
      <c r="P187" s="26"/>
      <c r="Q187" s="34"/>
      <c r="R187" s="26"/>
      <c r="S187" s="34"/>
      <c r="T187" s="34"/>
      <c r="U187" s="34">
        <f>IF(F187="Editorial",M187,"")</f>
      </c>
      <c r="V187" s="27">
        <f>IF(OR(F187="Technical",F187="General"),M187,"")</f>
        <v>0</v>
      </c>
    </row>
    <row r="188" spans="1:22" ht="24">
      <c r="A188">
        <v>187</v>
      </c>
      <c r="B188" s="34" t="s">
        <v>498</v>
      </c>
      <c r="C188" s="34" t="s">
        <v>499</v>
      </c>
      <c r="D188" s="30"/>
      <c r="E188" s="34"/>
      <c r="F188" s="34" t="s">
        <v>44</v>
      </c>
      <c r="G188" s="34">
        <v>315</v>
      </c>
      <c r="H188" s="36" t="s">
        <v>520</v>
      </c>
      <c r="I188" s="34">
        <v>31</v>
      </c>
      <c r="J188" s="26" t="s">
        <v>521</v>
      </c>
      <c r="K188" s="26" t="s">
        <v>522</v>
      </c>
      <c r="L188" s="26" t="s">
        <v>48</v>
      </c>
      <c r="M188" s="35"/>
      <c r="N188" s="26"/>
      <c r="O188" s="34"/>
      <c r="P188" s="26"/>
      <c r="Q188" s="34"/>
      <c r="R188" s="26"/>
      <c r="S188" s="34"/>
      <c r="T188" s="34"/>
      <c r="U188" s="34">
        <f>IF(F188="Editorial",M188,"")</f>
      </c>
      <c r="V188" s="27">
        <f>IF(OR(F188="Technical",F188="General"),M188,"")</f>
        <v>0</v>
      </c>
    </row>
    <row r="189" spans="1:22" ht="34.5">
      <c r="A189">
        <v>188</v>
      </c>
      <c r="B189" s="34" t="s">
        <v>498</v>
      </c>
      <c r="C189" s="34" t="s">
        <v>499</v>
      </c>
      <c r="D189" s="30"/>
      <c r="E189" s="34"/>
      <c r="F189" s="34" t="s">
        <v>43</v>
      </c>
      <c r="G189" s="34">
        <v>43</v>
      </c>
      <c r="H189" s="36" t="s">
        <v>262</v>
      </c>
      <c r="I189" s="34">
        <v>31</v>
      </c>
      <c r="J189" s="26" t="s">
        <v>523</v>
      </c>
      <c r="K189" s="26" t="s">
        <v>524</v>
      </c>
      <c r="L189" s="26" t="s">
        <v>48</v>
      </c>
      <c r="M189" s="35"/>
      <c r="N189" s="26"/>
      <c r="O189" s="34"/>
      <c r="P189" s="26"/>
      <c r="Q189" s="34"/>
      <c r="R189" s="26"/>
      <c r="S189" s="34"/>
      <c r="T189" s="34"/>
      <c r="U189" s="34">
        <f>IF(F189="Editorial",M189,"")</f>
        <v>0</v>
      </c>
      <c r="V189" s="27">
        <f>IF(OR(F189="Technical",F189="General"),M189,"")</f>
      </c>
    </row>
    <row r="190" spans="1:22" ht="13.5">
      <c r="A190">
        <v>189</v>
      </c>
      <c r="B190" s="34" t="s">
        <v>498</v>
      </c>
      <c r="C190" s="34" t="s">
        <v>499</v>
      </c>
      <c r="D190" s="30"/>
      <c r="E190" s="34"/>
      <c r="F190" s="34" t="s">
        <v>43</v>
      </c>
      <c r="G190" s="34">
        <v>46</v>
      </c>
      <c r="H190" s="36" t="s">
        <v>268</v>
      </c>
      <c r="I190" s="34">
        <v>1</v>
      </c>
      <c r="J190" s="26" t="s">
        <v>525</v>
      </c>
      <c r="K190" s="26" t="s">
        <v>526</v>
      </c>
      <c r="L190" s="26" t="s">
        <v>48</v>
      </c>
      <c r="M190" s="35"/>
      <c r="N190" s="26"/>
      <c r="O190" s="34"/>
      <c r="P190" s="26"/>
      <c r="Q190" s="34"/>
      <c r="R190" s="26"/>
      <c r="S190" s="34"/>
      <c r="T190" s="34"/>
      <c r="U190" s="34">
        <f>IF(F190="Editorial",M190,"")</f>
        <v>0</v>
      </c>
      <c r="V190" s="27">
        <f>IF(OR(F190="Technical",F190="General"),M190,"")</f>
      </c>
    </row>
    <row r="191" spans="1:22" ht="13.5">
      <c r="A191">
        <v>190</v>
      </c>
      <c r="B191" s="34" t="s">
        <v>498</v>
      </c>
      <c r="C191" s="34" t="s">
        <v>499</v>
      </c>
      <c r="D191" s="30"/>
      <c r="E191" s="34"/>
      <c r="F191" s="34" t="s">
        <v>43</v>
      </c>
      <c r="G191" s="34">
        <v>51</v>
      </c>
      <c r="H191" s="36" t="s">
        <v>280</v>
      </c>
      <c r="I191" s="34">
        <v>14</v>
      </c>
      <c r="J191" s="26" t="s">
        <v>527</v>
      </c>
      <c r="K191" s="26" t="s">
        <v>528</v>
      </c>
      <c r="L191" s="26"/>
      <c r="M191" s="35"/>
      <c r="N191" s="26"/>
      <c r="O191" s="34"/>
      <c r="P191" s="26"/>
      <c r="Q191" s="34"/>
      <c r="R191" s="26"/>
      <c r="S191" s="34"/>
      <c r="T191" s="34"/>
      <c r="U191" s="34">
        <f>IF(F191="Editorial",M191,"")</f>
        <v>0</v>
      </c>
      <c r="V191" s="27">
        <f>IF(OR(F191="Technical",F191="General"),M191,"")</f>
      </c>
    </row>
    <row r="192" spans="1:22" ht="24">
      <c r="A192">
        <v>191</v>
      </c>
      <c r="B192" s="34" t="s">
        <v>498</v>
      </c>
      <c r="C192" s="34" t="s">
        <v>499</v>
      </c>
      <c r="D192" s="30"/>
      <c r="E192" s="34"/>
      <c r="F192" s="34" t="s">
        <v>44</v>
      </c>
      <c r="G192" s="34">
        <v>60</v>
      </c>
      <c r="H192" s="36" t="s">
        <v>285</v>
      </c>
      <c r="I192" s="34">
        <v>8</v>
      </c>
      <c r="J192" s="26" t="s">
        <v>529</v>
      </c>
      <c r="K192" s="26" t="s">
        <v>530</v>
      </c>
      <c r="L192" s="26" t="s">
        <v>48</v>
      </c>
      <c r="M192" s="35"/>
      <c r="N192" s="26"/>
      <c r="O192" s="34"/>
      <c r="P192" s="26"/>
      <c r="Q192" s="34"/>
      <c r="R192" s="26"/>
      <c r="S192" s="34"/>
      <c r="T192" s="34"/>
      <c r="U192" s="34">
        <f>IF(F192="Editorial",M192,"")</f>
      </c>
      <c r="V192" s="27">
        <f>IF(OR(F192="Technical",F192="General"),M192,"")</f>
        <v>0</v>
      </c>
    </row>
    <row r="193" spans="1:22" ht="34.5">
      <c r="A193">
        <v>192</v>
      </c>
      <c r="B193" s="34" t="s">
        <v>498</v>
      </c>
      <c r="C193" s="34" t="s">
        <v>499</v>
      </c>
      <c r="D193" s="30"/>
      <c r="E193" s="34"/>
      <c r="F193" s="34" t="s">
        <v>44</v>
      </c>
      <c r="G193" s="34">
        <v>175</v>
      </c>
      <c r="H193" s="36">
        <v>8.2</v>
      </c>
      <c r="I193" s="34">
        <v>24</v>
      </c>
      <c r="J193" s="26" t="s">
        <v>531</v>
      </c>
      <c r="K193" s="26" t="s">
        <v>532</v>
      </c>
      <c r="L193" s="26" t="s">
        <v>48</v>
      </c>
      <c r="M193" s="35"/>
      <c r="N193" s="26"/>
      <c r="O193" s="34"/>
      <c r="P193" s="26"/>
      <c r="Q193" s="34"/>
      <c r="R193" s="26"/>
      <c r="S193" s="34"/>
      <c r="T193" s="34"/>
      <c r="U193" s="34">
        <f>IF(F193="Editorial",M193,"")</f>
      </c>
      <c r="V193" s="27">
        <f>IF(OR(F193="Technical",F193="General"),M193,"")</f>
        <v>0</v>
      </c>
    </row>
    <row r="194" spans="1:22" ht="99.75">
      <c r="A194">
        <v>193</v>
      </c>
      <c r="B194" s="34" t="s">
        <v>498</v>
      </c>
      <c r="C194" s="34" t="s">
        <v>499</v>
      </c>
      <c r="D194" s="30"/>
      <c r="E194" s="34"/>
      <c r="F194" s="34" t="s">
        <v>44</v>
      </c>
      <c r="G194" s="34">
        <v>177</v>
      </c>
      <c r="H194" s="36" t="s">
        <v>120</v>
      </c>
      <c r="I194" s="34">
        <v>52</v>
      </c>
      <c r="J194" s="26" t="s">
        <v>533</v>
      </c>
      <c r="K194" s="26" t="s">
        <v>534</v>
      </c>
      <c r="L194" s="26" t="s">
        <v>48</v>
      </c>
      <c r="M194" s="35"/>
      <c r="N194" s="26"/>
      <c r="O194" s="34"/>
      <c r="P194" s="26"/>
      <c r="Q194" s="34"/>
      <c r="R194" s="26"/>
      <c r="S194" s="34"/>
      <c r="T194" s="34"/>
      <c r="U194" s="34">
        <f>IF(F194="Editorial",M194,"")</f>
      </c>
      <c r="V194" s="27">
        <f>IF(OR(F194="Technical",F194="General"),M194,"")</f>
        <v>0</v>
      </c>
    </row>
    <row r="195" spans="1:22" ht="45.75">
      <c r="A195">
        <v>194</v>
      </c>
      <c r="B195" s="34" t="s">
        <v>498</v>
      </c>
      <c r="C195" s="34" t="s">
        <v>499</v>
      </c>
      <c r="D195" s="30"/>
      <c r="E195" s="34"/>
      <c r="F195" s="34" t="s">
        <v>44</v>
      </c>
      <c r="G195" s="34">
        <v>178</v>
      </c>
      <c r="H195" s="36" t="s">
        <v>120</v>
      </c>
      <c r="I195" s="34">
        <v>9</v>
      </c>
      <c r="J195" s="26" t="s">
        <v>535</v>
      </c>
      <c r="K195" s="26" t="s">
        <v>536</v>
      </c>
      <c r="L195" s="26" t="s">
        <v>48</v>
      </c>
      <c r="M195" s="35"/>
      <c r="N195" s="26"/>
      <c r="O195" s="34"/>
      <c r="P195" s="26"/>
      <c r="Q195" s="34"/>
      <c r="R195" s="26"/>
      <c r="S195" s="34"/>
      <c r="T195" s="34"/>
      <c r="U195" s="34">
        <f>IF(F195="Editorial",M195,"")</f>
      </c>
      <c r="V195" s="27">
        <f>IF(OR(F195="Technical",F195="General"),M195,"")</f>
        <v>0</v>
      </c>
    </row>
    <row r="196" spans="1:22" ht="56.25">
      <c r="A196">
        <v>195</v>
      </c>
      <c r="B196" s="34" t="s">
        <v>498</v>
      </c>
      <c r="C196" s="34" t="s">
        <v>499</v>
      </c>
      <c r="D196" s="30"/>
      <c r="E196" s="34"/>
      <c r="F196" s="34" t="s">
        <v>43</v>
      </c>
      <c r="G196" s="34">
        <v>186</v>
      </c>
      <c r="H196" s="36" t="s">
        <v>537</v>
      </c>
      <c r="I196" s="34">
        <v>53</v>
      </c>
      <c r="J196" s="26" t="s">
        <v>538</v>
      </c>
      <c r="K196" s="26" t="s">
        <v>539</v>
      </c>
      <c r="L196" s="26" t="s">
        <v>48</v>
      </c>
      <c r="M196" s="35"/>
      <c r="N196" s="26"/>
      <c r="O196" s="34"/>
      <c r="P196" s="26"/>
      <c r="Q196" s="34"/>
      <c r="R196" s="26"/>
      <c r="S196" s="34"/>
      <c r="T196" s="34"/>
      <c r="U196" s="34">
        <f>IF(F196="Editorial",M196,"")</f>
        <v>0</v>
      </c>
      <c r="V196" s="27">
        <f>IF(OR(F196="Technical",F196="General"),M196,"")</f>
      </c>
    </row>
    <row r="197" spans="1:22" ht="45.75">
      <c r="A197">
        <v>196</v>
      </c>
      <c r="B197" s="34" t="s">
        <v>498</v>
      </c>
      <c r="C197" s="34" t="s">
        <v>499</v>
      </c>
      <c r="D197" s="30"/>
      <c r="E197" s="34"/>
      <c r="F197" s="34" t="s">
        <v>44</v>
      </c>
      <c r="G197" s="34"/>
      <c r="H197" s="36" t="s">
        <v>540</v>
      </c>
      <c r="I197" s="34"/>
      <c r="J197" s="26" t="s">
        <v>541</v>
      </c>
      <c r="K197" s="26" t="s">
        <v>542</v>
      </c>
      <c r="L197" s="26" t="s">
        <v>48</v>
      </c>
      <c r="M197" s="35"/>
      <c r="N197" s="26"/>
      <c r="O197" s="34"/>
      <c r="P197" s="26"/>
      <c r="Q197" s="34"/>
      <c r="R197" s="26"/>
      <c r="S197" s="34"/>
      <c r="T197" s="34"/>
      <c r="U197" s="34">
        <f>IF(F197="Editorial",M197,"")</f>
      </c>
      <c r="V197" s="27">
        <f>IF(OR(F197="Technical",F197="General"),M197,"")</f>
        <v>0</v>
      </c>
    </row>
    <row r="198" spans="1:22" ht="89.25">
      <c r="A198">
        <v>197</v>
      </c>
      <c r="B198" s="34" t="s">
        <v>498</v>
      </c>
      <c r="C198" s="34" t="s">
        <v>499</v>
      </c>
      <c r="D198" s="30"/>
      <c r="E198" s="34"/>
      <c r="F198" s="34" t="s">
        <v>44</v>
      </c>
      <c r="G198" s="34"/>
      <c r="H198" s="36" t="s">
        <v>540</v>
      </c>
      <c r="I198" s="34"/>
      <c r="J198" s="26" t="s">
        <v>543</v>
      </c>
      <c r="K198" s="26" t="s">
        <v>544</v>
      </c>
      <c r="L198" s="26" t="s">
        <v>48</v>
      </c>
      <c r="M198" s="35"/>
      <c r="N198" s="26"/>
      <c r="O198" s="34"/>
      <c r="P198" s="26"/>
      <c r="Q198" s="34"/>
      <c r="R198" s="26"/>
      <c r="S198" s="34"/>
      <c r="T198" s="34"/>
      <c r="U198" s="34">
        <f>IF(F198="Editorial",M198,"")</f>
      </c>
      <c r="V198" s="27">
        <f>IF(OR(F198="Technical",F198="General"),M198,"")</f>
        <v>0</v>
      </c>
    </row>
    <row r="199" spans="1:22" ht="99.75">
      <c r="A199">
        <v>198</v>
      </c>
      <c r="B199" s="34" t="s">
        <v>498</v>
      </c>
      <c r="C199" s="34" t="s">
        <v>499</v>
      </c>
      <c r="D199" s="30"/>
      <c r="E199" s="34"/>
      <c r="F199" s="34" t="s">
        <v>44</v>
      </c>
      <c r="G199" s="34">
        <v>355</v>
      </c>
      <c r="H199" s="36" t="s">
        <v>540</v>
      </c>
      <c r="I199" s="34">
        <v>47</v>
      </c>
      <c r="J199" s="26" t="s">
        <v>545</v>
      </c>
      <c r="K199" s="26" t="s">
        <v>544</v>
      </c>
      <c r="L199" s="26" t="s">
        <v>48</v>
      </c>
      <c r="M199" s="35"/>
      <c r="N199" s="26"/>
      <c r="O199" s="34"/>
      <c r="P199" s="26"/>
      <c r="Q199" s="34"/>
      <c r="R199" s="26"/>
      <c r="S199" s="34"/>
      <c r="T199" s="34"/>
      <c r="U199" s="34">
        <f>IF(F199="Editorial",M199,"")</f>
      </c>
      <c r="V199" s="27">
        <f>IF(OR(F199="Technical",F199="General"),M199,"")</f>
        <v>0</v>
      </c>
    </row>
    <row r="200" spans="1:22" ht="13.5">
      <c r="A200">
        <v>199</v>
      </c>
      <c r="B200" s="34" t="s">
        <v>498</v>
      </c>
      <c r="C200" s="34" t="s">
        <v>499</v>
      </c>
      <c r="D200" s="30"/>
      <c r="E200" s="34"/>
      <c r="F200" s="34" t="s">
        <v>44</v>
      </c>
      <c r="G200" s="34">
        <v>369</v>
      </c>
      <c r="H200" s="36" t="s">
        <v>546</v>
      </c>
      <c r="I200" s="34">
        <v>20</v>
      </c>
      <c r="J200" s="26" t="s">
        <v>547</v>
      </c>
      <c r="K200" s="26" t="s">
        <v>548</v>
      </c>
      <c r="L200" s="26" t="s">
        <v>48</v>
      </c>
      <c r="M200" s="35"/>
      <c r="N200" s="26"/>
      <c r="O200" s="34"/>
      <c r="P200" s="26"/>
      <c r="Q200" s="34"/>
      <c r="R200" s="26"/>
      <c r="S200" s="34"/>
      <c r="T200" s="34"/>
      <c r="U200" s="34">
        <f>IF(F200="Editorial",M200,"")</f>
      </c>
      <c r="V200" s="27">
        <f>IF(OR(F200="Technical",F200="General"),M200,"")</f>
        <v>0</v>
      </c>
    </row>
    <row r="201" spans="1:22" ht="24">
      <c r="A201">
        <v>200</v>
      </c>
      <c r="B201" s="34" t="s">
        <v>498</v>
      </c>
      <c r="C201" s="34" t="s">
        <v>499</v>
      </c>
      <c r="D201" s="30"/>
      <c r="E201" s="34"/>
      <c r="F201" s="34" t="s">
        <v>44</v>
      </c>
      <c r="G201" s="34">
        <v>371</v>
      </c>
      <c r="H201" s="36" t="s">
        <v>549</v>
      </c>
      <c r="I201" s="34">
        <v>45</v>
      </c>
      <c r="J201" s="26" t="s">
        <v>550</v>
      </c>
      <c r="K201" s="26" t="s">
        <v>544</v>
      </c>
      <c r="L201" s="26" t="s">
        <v>48</v>
      </c>
      <c r="M201" s="35"/>
      <c r="N201" s="26"/>
      <c r="O201" s="34"/>
      <c r="P201" s="26"/>
      <c r="Q201" s="34"/>
      <c r="R201" s="26"/>
      <c r="S201" s="34"/>
      <c r="T201" s="34"/>
      <c r="U201" s="34">
        <f>IF(F201="Editorial",M201,"")</f>
      </c>
      <c r="V201" s="27">
        <f>IF(OR(F201="Technical",F201="General"),M201,"")</f>
        <v>0</v>
      </c>
    </row>
    <row r="202" spans="1:22" ht="24">
      <c r="A202">
        <v>201</v>
      </c>
      <c r="B202" s="34" t="s">
        <v>498</v>
      </c>
      <c r="C202" s="34" t="s">
        <v>499</v>
      </c>
      <c r="D202" s="30"/>
      <c r="E202" s="34"/>
      <c r="F202" s="34" t="s">
        <v>43</v>
      </c>
      <c r="G202" s="34">
        <v>67</v>
      </c>
      <c r="H202" s="36" t="s">
        <v>551</v>
      </c>
      <c r="I202" s="34">
        <v>44</v>
      </c>
      <c r="J202" s="26" t="s">
        <v>552</v>
      </c>
      <c r="K202" s="26" t="s">
        <v>553</v>
      </c>
      <c r="L202" s="26" t="s">
        <v>48</v>
      </c>
      <c r="M202" s="35"/>
      <c r="N202" s="26"/>
      <c r="O202" s="34"/>
      <c r="P202" s="26"/>
      <c r="Q202" s="34"/>
      <c r="R202" s="26"/>
      <c r="S202" s="34"/>
      <c r="T202" s="34"/>
      <c r="U202" s="34">
        <f>IF(F202="Editorial",M202,"")</f>
        <v>0</v>
      </c>
      <c r="V202" s="27">
        <f>IF(OR(F202="Technical",F202="General"),M202,"")</f>
      </c>
    </row>
    <row r="203" spans="1:22" ht="24">
      <c r="A203">
        <v>202</v>
      </c>
      <c r="B203" s="34" t="s">
        <v>498</v>
      </c>
      <c r="C203" s="34" t="s">
        <v>499</v>
      </c>
      <c r="D203" s="30"/>
      <c r="E203" s="34"/>
      <c r="F203" s="34" t="s">
        <v>44</v>
      </c>
      <c r="G203" s="34">
        <v>87</v>
      </c>
      <c r="H203" s="36" t="s">
        <v>554</v>
      </c>
      <c r="I203" s="34">
        <v>20</v>
      </c>
      <c r="J203" s="26" t="s">
        <v>555</v>
      </c>
      <c r="K203" s="26" t="s">
        <v>556</v>
      </c>
      <c r="L203" s="26" t="s">
        <v>48</v>
      </c>
      <c r="M203" s="35"/>
      <c r="N203" s="26"/>
      <c r="O203" s="34"/>
      <c r="P203" s="26"/>
      <c r="Q203" s="34"/>
      <c r="R203" s="26"/>
      <c r="S203" s="34"/>
      <c r="T203" s="34"/>
      <c r="U203" s="34">
        <f>IF(F203="Editorial",M203,"")</f>
      </c>
      <c r="V203" s="27">
        <f>IF(OR(F203="Technical",F203="General"),M203,"")</f>
        <v>0</v>
      </c>
    </row>
    <row r="204" spans="1:22" ht="24">
      <c r="A204">
        <v>203</v>
      </c>
      <c r="B204" s="34" t="s">
        <v>557</v>
      </c>
      <c r="C204" s="34" t="s">
        <v>558</v>
      </c>
      <c r="D204" s="34"/>
      <c r="E204" s="34"/>
      <c r="F204" s="34"/>
      <c r="G204" s="34">
        <v>303</v>
      </c>
      <c r="H204" s="36">
        <v>16.1</v>
      </c>
      <c r="I204" s="34">
        <v>7</v>
      </c>
      <c r="J204" s="26" t="s">
        <v>559</v>
      </c>
      <c r="K204" s="26" t="s">
        <v>560</v>
      </c>
      <c r="L204" s="26" t="s">
        <v>99</v>
      </c>
      <c r="M204" s="35"/>
      <c r="N204" s="26"/>
      <c r="O204" s="34"/>
      <c r="P204" s="26"/>
      <c r="Q204" s="34"/>
      <c r="R204" s="26"/>
      <c r="S204" s="34"/>
      <c r="T204" s="34"/>
      <c r="U204" s="34">
        <f>IF(F204="Editorial",M204,"")</f>
      </c>
      <c r="V204" s="27">
        <f>IF(OR(F204="Technical",F204="General"),M204,"")</f>
      </c>
    </row>
    <row r="205" spans="1:22" ht="13.5">
      <c r="A205">
        <v>204</v>
      </c>
      <c r="B205" s="34" t="s">
        <v>557</v>
      </c>
      <c r="C205" s="34" t="s">
        <v>558</v>
      </c>
      <c r="D205" s="34"/>
      <c r="E205" s="34"/>
      <c r="F205" s="34"/>
      <c r="G205" s="34">
        <v>304</v>
      </c>
      <c r="H205" s="36" t="s">
        <v>561</v>
      </c>
      <c r="I205" s="34">
        <v>23</v>
      </c>
      <c r="J205" s="26" t="s">
        <v>562</v>
      </c>
      <c r="K205" s="26" t="s">
        <v>563</v>
      </c>
      <c r="L205" s="26" t="s">
        <v>48</v>
      </c>
      <c r="M205" s="35"/>
      <c r="N205" s="26"/>
      <c r="O205" s="34"/>
      <c r="P205" s="26"/>
      <c r="Q205" s="34"/>
      <c r="R205" s="26"/>
      <c r="S205" s="34"/>
      <c r="T205" s="34"/>
      <c r="U205" s="34">
        <f>IF(F205="Editorial",M205,"")</f>
      </c>
      <c r="V205" s="27">
        <f>IF(OR(F205="Technical",F205="General"),M205,"")</f>
      </c>
    </row>
    <row r="206" spans="1:22" ht="13.5">
      <c r="A206">
        <v>205</v>
      </c>
      <c r="B206" s="34" t="s">
        <v>557</v>
      </c>
      <c r="C206" s="34" t="s">
        <v>558</v>
      </c>
      <c r="D206" s="34"/>
      <c r="E206" s="34"/>
      <c r="F206" s="34"/>
      <c r="G206" s="34">
        <v>304</v>
      </c>
      <c r="H206" s="36" t="s">
        <v>424</v>
      </c>
      <c r="I206" s="34">
        <v>44</v>
      </c>
      <c r="J206" s="26" t="s">
        <v>564</v>
      </c>
      <c r="K206" s="26" t="s">
        <v>563</v>
      </c>
      <c r="L206" s="26" t="s">
        <v>48</v>
      </c>
      <c r="M206" s="35"/>
      <c r="N206" s="26"/>
      <c r="O206" s="34"/>
      <c r="P206" s="26"/>
      <c r="Q206" s="34"/>
      <c r="R206" s="26"/>
      <c r="S206" s="34"/>
      <c r="T206" s="34"/>
      <c r="U206" s="34">
        <f>IF(F206="Editorial",M206,"")</f>
      </c>
      <c r="V206" s="27">
        <f>IF(OR(F206="Technical",F206="General"),M206,"")</f>
      </c>
    </row>
    <row r="207" spans="1:22" ht="56.25">
      <c r="A207">
        <v>206</v>
      </c>
      <c r="B207" s="34" t="s">
        <v>565</v>
      </c>
      <c r="C207" s="34" t="s">
        <v>566</v>
      </c>
      <c r="D207" s="34"/>
      <c r="E207" s="34"/>
      <c r="F207" s="34" t="s">
        <v>44</v>
      </c>
      <c r="G207" s="34">
        <v>1</v>
      </c>
      <c r="H207" s="36">
        <v>1.2</v>
      </c>
      <c r="I207" s="34" t="s">
        <v>567</v>
      </c>
      <c r="J207" s="26" t="s">
        <v>568</v>
      </c>
      <c r="K207" s="26" t="s">
        <v>569</v>
      </c>
      <c r="L207" s="26" t="s">
        <v>99</v>
      </c>
      <c r="M207" s="35"/>
      <c r="N207" s="26"/>
      <c r="O207" s="34"/>
      <c r="P207" s="26"/>
      <c r="Q207" s="34"/>
      <c r="R207" s="26"/>
      <c r="S207" s="34"/>
      <c r="T207" s="34"/>
      <c r="U207" s="34">
        <f>IF(F207="Editorial",M207,"")</f>
      </c>
      <c r="V207" s="27">
        <f>IF(OR(F207="Technical",F207="General"),M207,"")</f>
        <v>0</v>
      </c>
    </row>
    <row r="208" spans="1:22" ht="45.75">
      <c r="A208">
        <v>207</v>
      </c>
      <c r="B208" s="34" t="s">
        <v>565</v>
      </c>
      <c r="C208" s="34" t="s">
        <v>566</v>
      </c>
      <c r="D208" s="34"/>
      <c r="E208" s="34"/>
      <c r="F208" s="34" t="s">
        <v>44</v>
      </c>
      <c r="G208" s="34">
        <v>2</v>
      </c>
      <c r="H208" s="36">
        <v>1.3</v>
      </c>
      <c r="I208" s="34">
        <v>17</v>
      </c>
      <c r="J208" s="26" t="s">
        <v>570</v>
      </c>
      <c r="K208" s="26" t="s">
        <v>571</v>
      </c>
      <c r="L208" s="26" t="s">
        <v>48</v>
      </c>
      <c r="M208" s="35"/>
      <c r="N208" s="26"/>
      <c r="O208" s="34"/>
      <c r="P208" s="26"/>
      <c r="Q208" s="34"/>
      <c r="R208" s="26"/>
      <c r="S208" s="34"/>
      <c r="T208" s="34"/>
      <c r="U208" s="34">
        <f>IF(F208="Editorial",M208,"")</f>
      </c>
      <c r="V208" s="27">
        <f>IF(OR(F208="Technical",F208="General"),M208,"")</f>
        <v>0</v>
      </c>
    </row>
    <row r="209" spans="1:22" ht="307.5">
      <c r="A209">
        <v>208</v>
      </c>
      <c r="B209" s="34" t="s">
        <v>565</v>
      </c>
      <c r="C209" s="34" t="s">
        <v>566</v>
      </c>
      <c r="D209" s="34"/>
      <c r="E209" s="34"/>
      <c r="F209" s="34" t="s">
        <v>44</v>
      </c>
      <c r="G209" s="34" t="s">
        <v>572</v>
      </c>
      <c r="H209" s="36">
        <v>15</v>
      </c>
      <c r="I209" s="34"/>
      <c r="J209" s="26" t="s">
        <v>573</v>
      </c>
      <c r="K209" s="26" t="s">
        <v>574</v>
      </c>
      <c r="L209" s="26" t="s">
        <v>48</v>
      </c>
      <c r="M209" s="35"/>
      <c r="N209" s="26"/>
      <c r="O209" s="34"/>
      <c r="P209" s="26"/>
      <c r="Q209" s="34"/>
      <c r="R209" s="26"/>
      <c r="S209" s="34"/>
      <c r="T209" s="34"/>
      <c r="U209" s="34">
        <f>IF(F209="Editorial",M209,"")</f>
      </c>
      <c r="V209" s="27">
        <f>IF(OR(F209="Technical",F209="General"),M209,"")</f>
        <v>0</v>
      </c>
    </row>
    <row r="210" spans="1:22" ht="13.5">
      <c r="A210">
        <v>209</v>
      </c>
      <c r="B210" s="34" t="s">
        <v>565</v>
      </c>
      <c r="C210" s="34" t="s">
        <v>566</v>
      </c>
      <c r="D210" s="34"/>
      <c r="E210" s="34"/>
      <c r="F210" s="34" t="s">
        <v>43</v>
      </c>
      <c r="G210" s="34">
        <v>360</v>
      </c>
      <c r="H210" s="36" t="s">
        <v>86</v>
      </c>
      <c r="I210" s="34">
        <v>51</v>
      </c>
      <c r="J210" s="26" t="s">
        <v>575</v>
      </c>
      <c r="K210" s="26" t="s">
        <v>576</v>
      </c>
      <c r="L210" s="26" t="s">
        <v>48</v>
      </c>
      <c r="M210" s="35"/>
      <c r="N210" s="26"/>
      <c r="O210" s="34"/>
      <c r="P210" s="26"/>
      <c r="Q210" s="34"/>
      <c r="R210" s="26"/>
      <c r="S210" s="34"/>
      <c r="T210" s="34"/>
      <c r="U210" s="34">
        <f>IF(F210="Editorial",M210,"")</f>
        <v>0</v>
      </c>
      <c r="V210" s="27">
        <f>IF(OR(F210="Technical",F210="General"),M210,"")</f>
      </c>
    </row>
    <row r="211" spans="1:22" ht="99.75">
      <c r="A211">
        <v>210</v>
      </c>
      <c r="B211" s="34" t="s">
        <v>565</v>
      </c>
      <c r="C211" s="34" t="s">
        <v>566</v>
      </c>
      <c r="D211" s="34"/>
      <c r="E211" s="34"/>
      <c r="F211" s="34" t="s">
        <v>44</v>
      </c>
      <c r="G211" s="34" t="s">
        <v>577</v>
      </c>
      <c r="H211" s="36" t="s">
        <v>578</v>
      </c>
      <c r="I211" s="34"/>
      <c r="J211" s="26" t="s">
        <v>579</v>
      </c>
      <c r="K211" s="26" t="s">
        <v>580</v>
      </c>
      <c r="L211" s="26" t="s">
        <v>48</v>
      </c>
      <c r="M211" s="35"/>
      <c r="N211" s="26"/>
      <c r="O211" s="34"/>
      <c r="P211" s="26"/>
      <c r="Q211" s="34"/>
      <c r="R211" s="26"/>
      <c r="S211" s="34"/>
      <c r="T211" s="34"/>
      <c r="U211" s="34">
        <f>IF(F211="Editorial",M211,"")</f>
      </c>
      <c r="V211" s="27">
        <f>IF(OR(F211="Technical",F211="General"),M211,"")</f>
        <v>0</v>
      </c>
    </row>
    <row r="212" spans="1:22" ht="34.5">
      <c r="A212">
        <v>211</v>
      </c>
      <c r="B212" s="34" t="s">
        <v>581</v>
      </c>
      <c r="C212" s="34" t="s">
        <v>582</v>
      </c>
      <c r="D212" s="30"/>
      <c r="E212" s="34"/>
      <c r="F212" s="34" t="s">
        <v>43</v>
      </c>
      <c r="G212" s="34">
        <v>1</v>
      </c>
      <c r="H212" s="36">
        <v>1.2</v>
      </c>
      <c r="I212" s="34">
        <v>48</v>
      </c>
      <c r="J212" s="26" t="s">
        <v>583</v>
      </c>
      <c r="K212" s="26" t="s">
        <v>584</v>
      </c>
      <c r="L212" s="26"/>
      <c r="M212" s="35"/>
      <c r="N212" s="26"/>
      <c r="O212" s="34"/>
      <c r="P212" s="26"/>
      <c r="Q212" s="34"/>
      <c r="R212" s="26"/>
      <c r="S212" s="34"/>
      <c r="T212" s="34"/>
      <c r="U212" s="34">
        <f>IF(F212="Editorial",M212,"")</f>
        <v>0</v>
      </c>
      <c r="V212" s="27">
        <f>IF(OR(F212="Technical",F212="General"),M212,"")</f>
      </c>
    </row>
    <row r="213" spans="1:22" ht="45.75">
      <c r="A213">
        <v>212</v>
      </c>
      <c r="B213" s="34" t="s">
        <v>581</v>
      </c>
      <c r="C213" s="34" t="s">
        <v>582</v>
      </c>
      <c r="D213" s="30"/>
      <c r="E213" s="34"/>
      <c r="F213" s="34" t="s">
        <v>44</v>
      </c>
      <c r="G213" s="34">
        <v>2</v>
      </c>
      <c r="H213" s="36">
        <v>1.3</v>
      </c>
      <c r="I213" s="34">
        <v>13</v>
      </c>
      <c r="J213" s="26" t="s">
        <v>585</v>
      </c>
      <c r="K213" s="26" t="s">
        <v>586</v>
      </c>
      <c r="L213" s="26"/>
      <c r="M213" s="35"/>
      <c r="N213" s="26"/>
      <c r="O213" s="34"/>
      <c r="P213" s="26"/>
      <c r="Q213" s="34"/>
      <c r="R213" s="26"/>
      <c r="S213" s="34"/>
      <c r="T213" s="34"/>
      <c r="U213" s="34">
        <f>IF(F213="Editorial",M213,"")</f>
      </c>
      <c r="V213" s="27">
        <f>IF(OR(F213="Technical",F213="General"),M213,"")</f>
        <v>0</v>
      </c>
    </row>
    <row r="214" spans="1:22" ht="24">
      <c r="A214">
        <v>213</v>
      </c>
      <c r="B214" s="34" t="s">
        <v>581</v>
      </c>
      <c r="C214" s="34" t="s">
        <v>582</v>
      </c>
      <c r="D214" s="30"/>
      <c r="E214" s="34"/>
      <c r="F214" s="34" t="s">
        <v>43</v>
      </c>
      <c r="G214" s="34">
        <v>6</v>
      </c>
      <c r="H214" s="36">
        <v>3</v>
      </c>
      <c r="I214" s="34">
        <v>39</v>
      </c>
      <c r="J214" s="26" t="s">
        <v>587</v>
      </c>
      <c r="K214" s="26" t="s">
        <v>588</v>
      </c>
      <c r="L214" s="26"/>
      <c r="M214" s="35"/>
      <c r="N214" s="26"/>
      <c r="O214" s="34"/>
      <c r="P214" s="26"/>
      <c r="Q214" s="34"/>
      <c r="R214" s="26"/>
      <c r="S214" s="34"/>
      <c r="T214" s="34"/>
      <c r="U214" s="34">
        <f>IF(F214="Editorial",M214,"")</f>
        <v>0</v>
      </c>
      <c r="V214" s="27">
        <f>IF(OR(F214="Technical",F214="General"),M214,"")</f>
      </c>
    </row>
    <row r="215" spans="1:22" ht="13.5">
      <c r="A215">
        <v>214</v>
      </c>
      <c r="B215" s="34" t="s">
        <v>581</v>
      </c>
      <c r="C215" s="34" t="s">
        <v>582</v>
      </c>
      <c r="D215" s="30"/>
      <c r="E215" s="34"/>
      <c r="F215" s="34" t="s">
        <v>43</v>
      </c>
      <c r="G215" s="34">
        <v>7</v>
      </c>
      <c r="H215" s="36">
        <v>3</v>
      </c>
      <c r="I215" s="34">
        <v>41</v>
      </c>
      <c r="J215" s="26" t="s">
        <v>589</v>
      </c>
      <c r="K215" s="26" t="s">
        <v>588</v>
      </c>
      <c r="L215" s="26"/>
      <c r="M215" s="35"/>
      <c r="N215" s="26"/>
      <c r="O215" s="34"/>
      <c r="P215" s="26"/>
      <c r="Q215" s="34"/>
      <c r="R215" s="26"/>
      <c r="S215" s="34"/>
      <c r="T215" s="34"/>
      <c r="U215" s="34">
        <f>IF(F215="Editorial",M215,"")</f>
        <v>0</v>
      </c>
      <c r="V215" s="27">
        <f>IF(OR(F215="Technical",F215="General"),M215,"")</f>
      </c>
    </row>
    <row r="216" spans="1:22" ht="24">
      <c r="A216">
        <v>215</v>
      </c>
      <c r="B216" s="34" t="s">
        <v>581</v>
      </c>
      <c r="C216" s="34" t="s">
        <v>582</v>
      </c>
      <c r="D216" s="30"/>
      <c r="E216" s="34"/>
      <c r="F216" s="34" t="s">
        <v>43</v>
      </c>
      <c r="G216" s="34">
        <v>9</v>
      </c>
      <c r="H216" s="36">
        <v>4</v>
      </c>
      <c r="I216" s="34">
        <v>6</v>
      </c>
      <c r="J216" s="26" t="s">
        <v>590</v>
      </c>
      <c r="K216" s="26" t="s">
        <v>588</v>
      </c>
      <c r="L216" s="26"/>
      <c r="M216" s="35"/>
      <c r="N216" s="26"/>
      <c r="O216" s="34"/>
      <c r="P216" s="26"/>
      <c r="Q216" s="34"/>
      <c r="R216" s="26"/>
      <c r="S216" s="34"/>
      <c r="T216" s="34"/>
      <c r="U216" s="34">
        <f>IF(F216="Editorial",M216,"")</f>
        <v>0</v>
      </c>
      <c r="V216" s="27">
        <f>IF(OR(F216="Technical",F216="General"),M216,"")</f>
      </c>
    </row>
    <row r="217" spans="1:22" ht="24">
      <c r="A217">
        <v>216</v>
      </c>
      <c r="B217" s="34" t="s">
        <v>581</v>
      </c>
      <c r="C217" s="34" t="s">
        <v>582</v>
      </c>
      <c r="D217" s="30"/>
      <c r="E217" s="34"/>
      <c r="F217" s="34" t="s">
        <v>43</v>
      </c>
      <c r="G217" s="34">
        <v>9</v>
      </c>
      <c r="H217" s="36">
        <v>4</v>
      </c>
      <c r="I217" s="34">
        <v>8</v>
      </c>
      <c r="J217" s="26" t="s">
        <v>591</v>
      </c>
      <c r="K217" s="26" t="s">
        <v>588</v>
      </c>
      <c r="L217" s="26"/>
      <c r="M217" s="35"/>
      <c r="N217" s="26"/>
      <c r="O217" s="34"/>
      <c r="P217" s="26"/>
      <c r="Q217" s="34"/>
      <c r="R217" s="26"/>
      <c r="S217" s="34"/>
      <c r="T217" s="34"/>
      <c r="U217" s="34">
        <f>IF(F217="Editorial",M217,"")</f>
        <v>0</v>
      </c>
      <c r="V217" s="27">
        <f>IF(OR(F217="Technical",F217="General"),M217,"")</f>
      </c>
    </row>
    <row r="218" spans="1:11" ht="13.5">
      <c r="A218">
        <v>217</v>
      </c>
      <c r="B218" t="s">
        <v>581</v>
      </c>
      <c r="C218" t="s">
        <v>582</v>
      </c>
      <c r="D218" s="30"/>
      <c r="F218" t="s">
        <v>43</v>
      </c>
      <c r="G218">
        <v>9</v>
      </c>
      <c r="H218" s="24">
        <v>4</v>
      </c>
      <c r="I218">
        <v>13</v>
      </c>
      <c r="J218" s="25" t="s">
        <v>592</v>
      </c>
      <c r="K218" s="25" t="s">
        <v>588</v>
      </c>
    </row>
    <row r="219" spans="1:11" ht="34.5">
      <c r="A219">
        <v>218</v>
      </c>
      <c r="B219" t="s">
        <v>581</v>
      </c>
      <c r="C219" t="s">
        <v>582</v>
      </c>
      <c r="D219" s="30"/>
      <c r="F219" t="s">
        <v>43</v>
      </c>
      <c r="G219">
        <v>9</v>
      </c>
      <c r="H219" s="24">
        <v>4</v>
      </c>
      <c r="I219">
        <v>14</v>
      </c>
      <c r="J219" s="25" t="s">
        <v>593</v>
      </c>
      <c r="K219" s="25" t="s">
        <v>594</v>
      </c>
    </row>
    <row r="220" spans="1:11" ht="34.5">
      <c r="A220">
        <v>219</v>
      </c>
      <c r="B220" t="s">
        <v>581</v>
      </c>
      <c r="C220" t="s">
        <v>582</v>
      </c>
      <c r="D220" s="30"/>
      <c r="F220" t="s">
        <v>43</v>
      </c>
      <c r="G220">
        <v>10</v>
      </c>
      <c r="H220" s="24">
        <v>4</v>
      </c>
      <c r="I220">
        <v>1</v>
      </c>
      <c r="J220" s="25" t="s">
        <v>595</v>
      </c>
      <c r="K220" s="25" t="s">
        <v>596</v>
      </c>
    </row>
    <row r="221" spans="1:11" ht="24">
      <c r="A221">
        <v>220</v>
      </c>
      <c r="B221" t="s">
        <v>581</v>
      </c>
      <c r="C221" t="s">
        <v>582</v>
      </c>
      <c r="D221" s="30"/>
      <c r="F221" t="s">
        <v>43</v>
      </c>
      <c r="G221">
        <v>10</v>
      </c>
      <c r="H221" s="24">
        <v>4</v>
      </c>
      <c r="I221">
        <v>19</v>
      </c>
      <c r="J221" s="25" t="s">
        <v>597</v>
      </c>
      <c r="K221" s="25" t="s">
        <v>448</v>
      </c>
    </row>
    <row r="222" spans="1:11" ht="24">
      <c r="A222">
        <v>221</v>
      </c>
      <c r="B222" t="s">
        <v>581</v>
      </c>
      <c r="C222" t="s">
        <v>582</v>
      </c>
      <c r="D222" s="30"/>
      <c r="F222" t="s">
        <v>43</v>
      </c>
      <c r="G222">
        <v>10</v>
      </c>
      <c r="H222" s="24">
        <v>4</v>
      </c>
      <c r="I222">
        <v>14</v>
      </c>
      <c r="J222" s="25" t="s">
        <v>598</v>
      </c>
      <c r="K222" s="25" t="s">
        <v>448</v>
      </c>
    </row>
    <row r="223" spans="1:11" ht="24">
      <c r="A223">
        <v>222</v>
      </c>
      <c r="B223" t="s">
        <v>581</v>
      </c>
      <c r="C223" t="s">
        <v>582</v>
      </c>
      <c r="D223" s="30"/>
      <c r="F223" t="s">
        <v>43</v>
      </c>
      <c r="G223">
        <v>11</v>
      </c>
      <c r="H223" s="24">
        <v>4</v>
      </c>
      <c r="I223">
        <v>34</v>
      </c>
      <c r="J223" s="25" t="s">
        <v>599</v>
      </c>
      <c r="K223" s="25" t="s">
        <v>448</v>
      </c>
    </row>
    <row r="224" spans="1:11" ht="24">
      <c r="A224">
        <v>223</v>
      </c>
      <c r="B224" t="s">
        <v>581</v>
      </c>
      <c r="C224" t="s">
        <v>582</v>
      </c>
      <c r="D224" s="30"/>
      <c r="F224" t="s">
        <v>43</v>
      </c>
      <c r="G224">
        <v>11</v>
      </c>
      <c r="H224" s="24">
        <v>4</v>
      </c>
      <c r="I224">
        <v>38</v>
      </c>
      <c r="J224" s="25" t="s">
        <v>600</v>
      </c>
      <c r="K224" s="25" t="s">
        <v>448</v>
      </c>
    </row>
    <row r="225" spans="1:11" ht="24">
      <c r="A225">
        <v>224</v>
      </c>
      <c r="B225" t="s">
        <v>581</v>
      </c>
      <c r="C225" t="s">
        <v>582</v>
      </c>
      <c r="D225" s="30"/>
      <c r="F225" t="s">
        <v>43</v>
      </c>
      <c r="G225">
        <v>11</v>
      </c>
      <c r="H225" s="24">
        <v>5.1</v>
      </c>
      <c r="I225">
        <v>8</v>
      </c>
      <c r="J225" s="25" t="s">
        <v>601</v>
      </c>
      <c r="K225" s="25" t="s">
        <v>602</v>
      </c>
    </row>
    <row r="226" spans="1:11" ht="34.5">
      <c r="A226">
        <v>225</v>
      </c>
      <c r="B226" t="s">
        <v>581</v>
      </c>
      <c r="C226" t="s">
        <v>582</v>
      </c>
      <c r="D226" s="30"/>
      <c r="F226" t="s">
        <v>43</v>
      </c>
      <c r="G226">
        <v>11</v>
      </c>
      <c r="H226" s="24">
        <v>5.1</v>
      </c>
      <c r="I226">
        <v>13</v>
      </c>
      <c r="J226" s="25" t="s">
        <v>603</v>
      </c>
      <c r="K226" s="25" t="s">
        <v>604</v>
      </c>
    </row>
    <row r="227" spans="1:11" ht="45.75">
      <c r="A227">
        <v>226</v>
      </c>
      <c r="B227" t="s">
        <v>581</v>
      </c>
      <c r="C227" t="s">
        <v>582</v>
      </c>
      <c r="D227" s="30"/>
      <c r="F227" t="s">
        <v>43</v>
      </c>
      <c r="G227">
        <v>13</v>
      </c>
      <c r="H227" s="24">
        <v>5.1</v>
      </c>
      <c r="I227">
        <v>28</v>
      </c>
      <c r="J227" s="25" t="s">
        <v>605</v>
      </c>
      <c r="K227" s="25" t="s">
        <v>606</v>
      </c>
    </row>
    <row r="228" spans="1:11" ht="24">
      <c r="A228">
        <v>227</v>
      </c>
      <c r="B228" t="s">
        <v>581</v>
      </c>
      <c r="C228" t="s">
        <v>582</v>
      </c>
      <c r="D228" s="30"/>
      <c r="F228" t="s">
        <v>43</v>
      </c>
      <c r="G228">
        <v>14</v>
      </c>
      <c r="H228" s="24">
        <v>5.3</v>
      </c>
      <c r="I228">
        <v>22</v>
      </c>
      <c r="J228" s="25" t="s">
        <v>607</v>
      </c>
      <c r="K228" s="25" t="s">
        <v>608</v>
      </c>
    </row>
    <row r="229" spans="1:11" ht="67.5">
      <c r="A229">
        <v>228</v>
      </c>
      <c r="B229" t="s">
        <v>581</v>
      </c>
      <c r="C229" t="s">
        <v>582</v>
      </c>
      <c r="D229" s="30"/>
      <c r="F229" t="s">
        <v>43</v>
      </c>
      <c r="G229">
        <v>14</v>
      </c>
      <c r="H229" s="24">
        <v>5.3</v>
      </c>
      <c r="I229">
        <v>23</v>
      </c>
      <c r="J229" s="25" t="s">
        <v>609</v>
      </c>
      <c r="K229" s="25" t="s">
        <v>610</v>
      </c>
    </row>
    <row r="230" spans="1:11" ht="34.5">
      <c r="A230">
        <v>229</v>
      </c>
      <c r="B230" t="s">
        <v>581</v>
      </c>
      <c r="C230" t="s">
        <v>582</v>
      </c>
      <c r="D230" s="30"/>
      <c r="F230" t="s">
        <v>43</v>
      </c>
      <c r="G230">
        <v>16</v>
      </c>
      <c r="H230" s="24">
        <v>5.4</v>
      </c>
      <c r="I230">
        <v>29</v>
      </c>
      <c r="J230" s="25" t="s">
        <v>611</v>
      </c>
      <c r="K230" s="25" t="s">
        <v>612</v>
      </c>
    </row>
    <row r="231" spans="1:11" ht="34.5">
      <c r="A231">
        <v>230</v>
      </c>
      <c r="B231" t="s">
        <v>581</v>
      </c>
      <c r="C231" t="s">
        <v>582</v>
      </c>
      <c r="D231" s="30"/>
      <c r="F231" t="s">
        <v>43</v>
      </c>
      <c r="G231">
        <v>17</v>
      </c>
      <c r="H231" s="24" t="s">
        <v>613</v>
      </c>
      <c r="I231">
        <v>13</v>
      </c>
      <c r="J231" s="25" t="s">
        <v>614</v>
      </c>
      <c r="K231" s="25" t="s">
        <v>615</v>
      </c>
    </row>
    <row r="232" spans="1:11" ht="13.5">
      <c r="A232">
        <v>231</v>
      </c>
      <c r="B232" t="s">
        <v>581</v>
      </c>
      <c r="C232" t="s">
        <v>582</v>
      </c>
      <c r="D232" s="30"/>
      <c r="F232" t="s">
        <v>43</v>
      </c>
      <c r="G232">
        <v>17</v>
      </c>
      <c r="H232" s="24" t="s">
        <v>226</v>
      </c>
      <c r="I232">
        <v>31</v>
      </c>
      <c r="J232" s="25" t="s">
        <v>616</v>
      </c>
      <c r="K232" s="25" t="s">
        <v>617</v>
      </c>
    </row>
    <row r="233" spans="1:11" ht="45.75">
      <c r="A233">
        <v>232</v>
      </c>
      <c r="B233" t="s">
        <v>581</v>
      </c>
      <c r="C233" t="s">
        <v>582</v>
      </c>
      <c r="D233" s="30"/>
      <c r="F233" t="s">
        <v>44</v>
      </c>
      <c r="G233">
        <v>18</v>
      </c>
      <c r="H233" s="24" t="s">
        <v>618</v>
      </c>
      <c r="I233">
        <v>53</v>
      </c>
      <c r="J233" s="25" t="s">
        <v>619</v>
      </c>
      <c r="K233" s="25" t="s">
        <v>620</v>
      </c>
    </row>
    <row r="234" spans="1:11" ht="13.5">
      <c r="A234">
        <v>233</v>
      </c>
      <c r="B234" t="s">
        <v>581</v>
      </c>
      <c r="C234" t="s">
        <v>582</v>
      </c>
      <c r="D234" s="30"/>
      <c r="F234" t="s">
        <v>43</v>
      </c>
      <c r="G234">
        <v>19</v>
      </c>
      <c r="H234" s="24" t="s">
        <v>231</v>
      </c>
      <c r="I234">
        <v>35</v>
      </c>
      <c r="J234" s="25" t="s">
        <v>621</v>
      </c>
      <c r="K234" s="25" t="s">
        <v>622</v>
      </c>
    </row>
    <row r="235" spans="1:11" ht="24">
      <c r="A235">
        <v>234</v>
      </c>
      <c r="B235" t="s">
        <v>581</v>
      </c>
      <c r="C235" t="s">
        <v>582</v>
      </c>
      <c r="D235" s="30"/>
      <c r="F235" t="s">
        <v>43</v>
      </c>
      <c r="G235">
        <v>22</v>
      </c>
      <c r="H235" s="24" t="s">
        <v>237</v>
      </c>
      <c r="I235">
        <v>34</v>
      </c>
      <c r="J235" s="25" t="s">
        <v>623</v>
      </c>
      <c r="K235" s="25" t="s">
        <v>624</v>
      </c>
    </row>
    <row r="236" spans="1:11" ht="67.5">
      <c r="A236">
        <v>235</v>
      </c>
      <c r="B236" t="s">
        <v>581</v>
      </c>
      <c r="C236" t="s">
        <v>582</v>
      </c>
      <c r="D236" s="30"/>
      <c r="F236" t="s">
        <v>43</v>
      </c>
      <c r="G236">
        <v>22</v>
      </c>
      <c r="H236" s="24" t="s">
        <v>449</v>
      </c>
      <c r="I236">
        <v>30</v>
      </c>
      <c r="J236" s="25" t="s">
        <v>625</v>
      </c>
      <c r="K236" s="25" t="s">
        <v>626</v>
      </c>
    </row>
    <row r="237" spans="1:11" ht="34.5">
      <c r="A237">
        <v>236</v>
      </c>
      <c r="B237" t="s">
        <v>581</v>
      </c>
      <c r="C237" t="s">
        <v>582</v>
      </c>
      <c r="D237" s="30"/>
      <c r="F237" t="s">
        <v>43</v>
      </c>
      <c r="G237">
        <v>22</v>
      </c>
      <c r="H237" s="24" t="s">
        <v>146</v>
      </c>
      <c r="I237">
        <v>46</v>
      </c>
      <c r="J237" s="25" t="s">
        <v>627</v>
      </c>
      <c r="K237" s="25" t="s">
        <v>628</v>
      </c>
    </row>
    <row r="238" spans="1:11" ht="24">
      <c r="A238">
        <v>237</v>
      </c>
      <c r="B238" t="s">
        <v>581</v>
      </c>
      <c r="C238" t="s">
        <v>582</v>
      </c>
      <c r="D238" s="30"/>
      <c r="F238" t="s">
        <v>43</v>
      </c>
      <c r="G238">
        <v>22</v>
      </c>
      <c r="H238" s="24" t="s">
        <v>146</v>
      </c>
      <c r="I238">
        <v>52</v>
      </c>
      <c r="J238" s="25" t="s">
        <v>629</v>
      </c>
      <c r="K238" s="25" t="s">
        <v>630</v>
      </c>
    </row>
    <row r="239" spans="1:11" ht="13.5">
      <c r="A239">
        <v>238</v>
      </c>
      <c r="B239" t="s">
        <v>581</v>
      </c>
      <c r="C239" t="s">
        <v>582</v>
      </c>
      <c r="D239" s="30"/>
      <c r="F239" t="s">
        <v>44</v>
      </c>
      <c r="G239">
        <v>24</v>
      </c>
      <c r="H239" s="24" t="s">
        <v>631</v>
      </c>
      <c r="I239">
        <v>43</v>
      </c>
      <c r="J239" s="25" t="s">
        <v>632</v>
      </c>
      <c r="K239" s="25" t="s">
        <v>633</v>
      </c>
    </row>
    <row r="240" spans="1:11" ht="89.25">
      <c r="A240">
        <v>239</v>
      </c>
      <c r="B240" t="s">
        <v>581</v>
      </c>
      <c r="C240" t="s">
        <v>582</v>
      </c>
      <c r="D240" s="30"/>
      <c r="F240" t="s">
        <v>43</v>
      </c>
      <c r="G240">
        <v>33</v>
      </c>
      <c r="H240" s="24" t="s">
        <v>634</v>
      </c>
      <c r="I240">
        <v>41</v>
      </c>
      <c r="J240" s="25" t="s">
        <v>635</v>
      </c>
      <c r="K240" s="25" t="s">
        <v>636</v>
      </c>
    </row>
    <row r="241" spans="1:11" ht="34.5">
      <c r="A241">
        <v>240</v>
      </c>
      <c r="B241" t="s">
        <v>581</v>
      </c>
      <c r="C241" t="s">
        <v>582</v>
      </c>
      <c r="D241" s="30"/>
      <c r="F241" t="s">
        <v>43</v>
      </c>
      <c r="G241">
        <v>34</v>
      </c>
      <c r="H241" s="24" t="s">
        <v>637</v>
      </c>
      <c r="I241">
        <v>1</v>
      </c>
      <c r="J241" s="25" t="s">
        <v>638</v>
      </c>
      <c r="K241" s="25" t="s">
        <v>626</v>
      </c>
    </row>
    <row r="242" spans="1:11" ht="99.75">
      <c r="A242">
        <v>241</v>
      </c>
      <c r="B242" t="s">
        <v>581</v>
      </c>
      <c r="C242" t="s">
        <v>582</v>
      </c>
      <c r="D242" s="30"/>
      <c r="F242" t="s">
        <v>44</v>
      </c>
      <c r="G242">
        <v>34</v>
      </c>
      <c r="H242" s="24" t="s">
        <v>637</v>
      </c>
      <c r="I242">
        <v>11</v>
      </c>
      <c r="J242" s="25" t="s">
        <v>639</v>
      </c>
      <c r="K242" s="25" t="s">
        <v>640</v>
      </c>
    </row>
    <row r="243" spans="1:11" ht="89.25">
      <c r="A243">
        <v>242</v>
      </c>
      <c r="B243" t="s">
        <v>581</v>
      </c>
      <c r="C243" t="s">
        <v>582</v>
      </c>
      <c r="D243" s="30"/>
      <c r="F243" t="s">
        <v>44</v>
      </c>
      <c r="G243">
        <v>34</v>
      </c>
      <c r="H243" s="24" t="s">
        <v>637</v>
      </c>
      <c r="I243">
        <v>17</v>
      </c>
      <c r="J243" s="25" t="s">
        <v>641</v>
      </c>
      <c r="K243" s="25" t="s">
        <v>642</v>
      </c>
    </row>
    <row r="244" spans="1:11" ht="34.5">
      <c r="A244">
        <v>243</v>
      </c>
      <c r="B244" t="s">
        <v>581</v>
      </c>
      <c r="C244" t="s">
        <v>582</v>
      </c>
      <c r="D244" s="30"/>
      <c r="F244" t="s">
        <v>43</v>
      </c>
      <c r="G244">
        <v>34</v>
      </c>
      <c r="H244" s="24" t="s">
        <v>637</v>
      </c>
      <c r="I244">
        <v>1</v>
      </c>
      <c r="J244" s="25" t="s">
        <v>643</v>
      </c>
      <c r="K244" s="25" t="s">
        <v>644</v>
      </c>
    </row>
    <row r="245" spans="1:11" ht="45.75">
      <c r="A245">
        <v>244</v>
      </c>
      <c r="B245" t="s">
        <v>581</v>
      </c>
      <c r="C245" t="s">
        <v>582</v>
      </c>
      <c r="D245" s="30"/>
      <c r="F245" t="s">
        <v>44</v>
      </c>
      <c r="G245">
        <v>34</v>
      </c>
      <c r="H245" s="24" t="s">
        <v>637</v>
      </c>
      <c r="I245">
        <v>28</v>
      </c>
      <c r="J245" s="25" t="s">
        <v>645</v>
      </c>
      <c r="K245" s="25" t="s">
        <v>642</v>
      </c>
    </row>
    <row r="246" spans="1:11" ht="24">
      <c r="A246">
        <v>245</v>
      </c>
      <c r="B246" t="s">
        <v>581</v>
      </c>
      <c r="C246" t="s">
        <v>582</v>
      </c>
      <c r="D246" s="30"/>
      <c r="F246" t="s">
        <v>44</v>
      </c>
      <c r="G246">
        <v>34</v>
      </c>
      <c r="H246" s="24" t="s">
        <v>637</v>
      </c>
      <c r="I246">
        <v>30</v>
      </c>
      <c r="J246" s="25" t="s">
        <v>646</v>
      </c>
      <c r="K246" s="25" t="s">
        <v>647</v>
      </c>
    </row>
    <row r="247" spans="1:11" ht="34.5">
      <c r="A247">
        <v>246</v>
      </c>
      <c r="B247" t="s">
        <v>581</v>
      </c>
      <c r="C247" t="s">
        <v>582</v>
      </c>
      <c r="D247" s="30"/>
      <c r="F247" t="s">
        <v>44</v>
      </c>
      <c r="G247">
        <v>71</v>
      </c>
      <c r="H247" s="24" t="s">
        <v>648</v>
      </c>
      <c r="I247">
        <v>37</v>
      </c>
      <c r="J247" s="25" t="s">
        <v>649</v>
      </c>
      <c r="K247" s="25" t="s">
        <v>650</v>
      </c>
    </row>
    <row r="248" spans="1:11" ht="67.5">
      <c r="A248">
        <v>247</v>
      </c>
      <c r="B248" t="s">
        <v>581</v>
      </c>
      <c r="C248" t="s">
        <v>582</v>
      </c>
      <c r="D248" s="30"/>
      <c r="F248" t="s">
        <v>43</v>
      </c>
      <c r="G248">
        <v>71</v>
      </c>
      <c r="H248" s="24" t="s">
        <v>651</v>
      </c>
      <c r="I248">
        <v>42</v>
      </c>
      <c r="J248" s="25" t="s">
        <v>652</v>
      </c>
      <c r="K248" s="25" t="s">
        <v>653</v>
      </c>
    </row>
    <row r="249" spans="1:11" ht="45.75">
      <c r="A249">
        <v>248</v>
      </c>
      <c r="G249">
        <v>73</v>
      </c>
      <c r="H249" s="24" t="s">
        <v>654</v>
      </c>
      <c r="I249">
        <v>23</v>
      </c>
      <c r="J249" s="25" t="s">
        <v>655</v>
      </c>
      <c r="K249" s="25" t="s">
        <v>656</v>
      </c>
    </row>
    <row r="250" spans="1:11" ht="78">
      <c r="A250">
        <v>249</v>
      </c>
      <c r="B250" t="s">
        <v>581</v>
      </c>
      <c r="C250" t="s">
        <v>582</v>
      </c>
      <c r="D250" s="30"/>
      <c r="F250" t="s">
        <v>43</v>
      </c>
      <c r="G250">
        <v>73</v>
      </c>
      <c r="H250" s="24" t="s">
        <v>654</v>
      </c>
      <c r="I250">
        <v>22</v>
      </c>
      <c r="J250" s="25" t="s">
        <v>657</v>
      </c>
      <c r="K250" s="25" t="s">
        <v>658</v>
      </c>
    </row>
    <row r="251" spans="1:11" ht="78">
      <c r="A251">
        <v>250</v>
      </c>
      <c r="B251" t="s">
        <v>581</v>
      </c>
      <c r="C251" t="s">
        <v>582</v>
      </c>
      <c r="D251" s="30"/>
      <c r="F251" t="s">
        <v>43</v>
      </c>
      <c r="G251">
        <v>73</v>
      </c>
      <c r="H251" s="24" t="s">
        <v>659</v>
      </c>
      <c r="I251">
        <v>7</v>
      </c>
      <c r="J251" s="25" t="s">
        <v>660</v>
      </c>
      <c r="K251" s="25" t="s">
        <v>661</v>
      </c>
    </row>
    <row r="252" spans="1:11" ht="45.75">
      <c r="A252">
        <v>251</v>
      </c>
      <c r="B252" t="s">
        <v>581</v>
      </c>
      <c r="C252" t="s">
        <v>582</v>
      </c>
      <c r="D252" s="30"/>
      <c r="F252" t="s">
        <v>43</v>
      </c>
      <c r="G252">
        <v>74</v>
      </c>
      <c r="H252" s="24" t="s">
        <v>662</v>
      </c>
      <c r="I252">
        <v>53</v>
      </c>
      <c r="J252" s="25" t="s">
        <v>663</v>
      </c>
      <c r="K252" s="25" t="s">
        <v>664</v>
      </c>
    </row>
    <row r="253" spans="1:11" ht="78">
      <c r="A253">
        <v>252</v>
      </c>
      <c r="B253" t="s">
        <v>581</v>
      </c>
      <c r="C253" t="s">
        <v>582</v>
      </c>
      <c r="D253" s="30"/>
      <c r="F253" t="s">
        <v>43</v>
      </c>
      <c r="G253">
        <v>75</v>
      </c>
      <c r="H253" s="24" t="s">
        <v>662</v>
      </c>
      <c r="I253">
        <v>25</v>
      </c>
      <c r="J253" s="25" t="s">
        <v>665</v>
      </c>
      <c r="K253" s="25" t="s">
        <v>666</v>
      </c>
    </row>
    <row r="254" spans="1:11" ht="67.5">
      <c r="A254">
        <v>253</v>
      </c>
      <c r="B254" t="s">
        <v>581</v>
      </c>
      <c r="C254" t="s">
        <v>582</v>
      </c>
      <c r="D254" s="30"/>
      <c r="F254" t="s">
        <v>43</v>
      </c>
      <c r="G254">
        <v>78</v>
      </c>
      <c r="H254" s="24" t="s">
        <v>667</v>
      </c>
      <c r="I254">
        <v>31</v>
      </c>
      <c r="J254" s="25" t="s">
        <v>668</v>
      </c>
      <c r="K254" s="25" t="s">
        <v>666</v>
      </c>
    </row>
    <row r="255" spans="1:11" ht="99.75">
      <c r="A255">
        <v>254</v>
      </c>
      <c r="B255" t="s">
        <v>581</v>
      </c>
      <c r="C255" t="s">
        <v>582</v>
      </c>
      <c r="D255" s="30"/>
      <c r="F255" t="s">
        <v>43</v>
      </c>
      <c r="G255">
        <v>106</v>
      </c>
      <c r="H255" s="24" t="s">
        <v>669</v>
      </c>
      <c r="I255">
        <v>7</v>
      </c>
      <c r="J255" s="25" t="s">
        <v>670</v>
      </c>
      <c r="K255" s="25" t="s">
        <v>671</v>
      </c>
    </row>
    <row r="256" spans="1:11" ht="121.5">
      <c r="A256">
        <v>255</v>
      </c>
      <c r="B256" t="s">
        <v>581</v>
      </c>
      <c r="C256" t="s">
        <v>582</v>
      </c>
      <c r="D256" s="30"/>
      <c r="F256" t="s">
        <v>43</v>
      </c>
      <c r="G256">
        <v>123</v>
      </c>
      <c r="H256" s="24" t="s">
        <v>672</v>
      </c>
      <c r="I256">
        <v>10</v>
      </c>
      <c r="J256" s="25" t="s">
        <v>673</v>
      </c>
      <c r="K256" s="25" t="s">
        <v>674</v>
      </c>
    </row>
    <row r="257" spans="1:11" ht="45.75">
      <c r="A257">
        <v>256</v>
      </c>
      <c r="B257" t="s">
        <v>581</v>
      </c>
      <c r="C257" t="s">
        <v>582</v>
      </c>
      <c r="D257" s="30"/>
      <c r="F257" t="s">
        <v>43</v>
      </c>
      <c r="G257">
        <v>125</v>
      </c>
      <c r="H257" s="24" t="s">
        <v>675</v>
      </c>
      <c r="I257">
        <v>44</v>
      </c>
      <c r="J257" s="25" t="s">
        <v>676</v>
      </c>
      <c r="K257" s="25" t="s">
        <v>677</v>
      </c>
    </row>
    <row r="258" spans="1:11" ht="24">
      <c r="A258">
        <v>257</v>
      </c>
      <c r="B258" t="s">
        <v>581</v>
      </c>
      <c r="C258" t="s">
        <v>582</v>
      </c>
      <c r="D258" s="30"/>
      <c r="F258" t="s">
        <v>43</v>
      </c>
      <c r="G258">
        <v>146</v>
      </c>
      <c r="H258" s="24" t="s">
        <v>678</v>
      </c>
      <c r="I258">
        <v>15</v>
      </c>
      <c r="J258" s="25" t="s">
        <v>679</v>
      </c>
      <c r="K258" s="25" t="s">
        <v>680</v>
      </c>
    </row>
    <row r="259" spans="1:11" ht="67.5">
      <c r="A259">
        <v>258</v>
      </c>
      <c r="B259" t="s">
        <v>581</v>
      </c>
      <c r="C259" t="s">
        <v>582</v>
      </c>
      <c r="D259" s="30"/>
      <c r="F259" t="s">
        <v>44</v>
      </c>
      <c r="G259">
        <v>154</v>
      </c>
      <c r="H259" s="24" t="s">
        <v>311</v>
      </c>
      <c r="I259">
        <v>11</v>
      </c>
      <c r="J259" s="25" t="s">
        <v>681</v>
      </c>
      <c r="K259" s="25" t="s">
        <v>682</v>
      </c>
    </row>
    <row r="260" spans="1:11" ht="45.75">
      <c r="A260">
        <v>259</v>
      </c>
      <c r="B260" t="s">
        <v>581</v>
      </c>
      <c r="C260" t="s">
        <v>582</v>
      </c>
      <c r="D260" s="30"/>
      <c r="F260" t="s">
        <v>43</v>
      </c>
      <c r="G260">
        <v>197</v>
      </c>
      <c r="H260" s="24" t="s">
        <v>205</v>
      </c>
      <c r="I260">
        <v>31</v>
      </c>
      <c r="J260" s="25" t="s">
        <v>683</v>
      </c>
      <c r="K260" s="25" t="s">
        <v>684</v>
      </c>
    </row>
    <row r="261" spans="1:11" ht="67.5">
      <c r="A261">
        <v>260</v>
      </c>
      <c r="B261" t="s">
        <v>581</v>
      </c>
      <c r="C261" t="s">
        <v>582</v>
      </c>
      <c r="D261" s="30"/>
      <c r="F261" t="s">
        <v>44</v>
      </c>
      <c r="G261">
        <v>202</v>
      </c>
      <c r="H261" s="24" t="s">
        <v>685</v>
      </c>
      <c r="I261">
        <v>36</v>
      </c>
      <c r="J261" s="25" t="s">
        <v>686</v>
      </c>
      <c r="K261" s="25" t="s">
        <v>687</v>
      </c>
    </row>
    <row r="262" spans="1:11" ht="78">
      <c r="A262">
        <v>261</v>
      </c>
      <c r="B262" t="s">
        <v>581</v>
      </c>
      <c r="C262" t="s">
        <v>582</v>
      </c>
      <c r="D262" s="30"/>
      <c r="F262" t="s">
        <v>44</v>
      </c>
      <c r="G262">
        <v>202</v>
      </c>
      <c r="H262" s="24" t="s">
        <v>685</v>
      </c>
      <c r="I262">
        <v>50</v>
      </c>
      <c r="J262" s="25" t="s">
        <v>688</v>
      </c>
      <c r="K262" s="25" t="s">
        <v>689</v>
      </c>
    </row>
    <row r="263" spans="1:11" ht="45.75">
      <c r="A263">
        <v>262</v>
      </c>
      <c r="B263" t="s">
        <v>581</v>
      </c>
      <c r="C263" t="s">
        <v>582</v>
      </c>
      <c r="D263" s="30"/>
      <c r="F263" t="s">
        <v>43</v>
      </c>
      <c r="G263">
        <v>226</v>
      </c>
      <c r="H263" s="24">
        <v>10.6</v>
      </c>
      <c r="I263">
        <v>8</v>
      </c>
      <c r="J263" s="25" t="s">
        <v>690</v>
      </c>
      <c r="K263" s="25" t="s">
        <v>691</v>
      </c>
    </row>
    <row r="264" spans="1:11" ht="34.5">
      <c r="A264">
        <v>263</v>
      </c>
      <c r="B264" t="s">
        <v>581</v>
      </c>
      <c r="C264" t="s">
        <v>582</v>
      </c>
      <c r="D264" s="30"/>
      <c r="F264" t="s">
        <v>43</v>
      </c>
      <c r="G264">
        <v>226</v>
      </c>
      <c r="H264" s="24">
        <v>10.6</v>
      </c>
      <c r="I264">
        <v>20</v>
      </c>
      <c r="J264" s="25" t="s">
        <v>692</v>
      </c>
      <c r="K264" s="25" t="s">
        <v>693</v>
      </c>
    </row>
    <row r="265" spans="1:11" ht="24">
      <c r="A265">
        <v>264</v>
      </c>
      <c r="B265" t="s">
        <v>581</v>
      </c>
      <c r="C265" t="s">
        <v>582</v>
      </c>
      <c r="D265" s="30"/>
      <c r="F265" t="s">
        <v>43</v>
      </c>
      <c r="G265">
        <v>227</v>
      </c>
      <c r="H265" s="24">
        <v>10.6</v>
      </c>
      <c r="I265">
        <v>9</v>
      </c>
      <c r="J265" s="25" t="s">
        <v>694</v>
      </c>
      <c r="K265" s="25" t="s">
        <v>695</v>
      </c>
    </row>
    <row r="266" spans="1:11" ht="34.5">
      <c r="A266">
        <v>265</v>
      </c>
      <c r="B266" t="s">
        <v>581</v>
      </c>
      <c r="C266" t="s">
        <v>582</v>
      </c>
      <c r="D266" s="30"/>
      <c r="F266" t="s">
        <v>43</v>
      </c>
      <c r="G266">
        <v>227</v>
      </c>
      <c r="H266" s="24">
        <v>10.6</v>
      </c>
      <c r="I266">
        <v>25</v>
      </c>
      <c r="J266" s="25" t="s">
        <v>696</v>
      </c>
      <c r="K266" s="25" t="s">
        <v>697</v>
      </c>
    </row>
    <row r="267" spans="1:11" ht="24">
      <c r="A267">
        <v>266</v>
      </c>
      <c r="B267" t="s">
        <v>581</v>
      </c>
      <c r="C267" t="s">
        <v>582</v>
      </c>
      <c r="D267" s="30"/>
      <c r="F267" t="s">
        <v>43</v>
      </c>
      <c r="G267">
        <v>227</v>
      </c>
      <c r="H267" s="24">
        <v>10.6</v>
      </c>
      <c r="I267">
        <v>29</v>
      </c>
      <c r="J267" s="25" t="s">
        <v>698</v>
      </c>
      <c r="K267" s="25" t="s">
        <v>699</v>
      </c>
    </row>
    <row r="268" spans="1:11" ht="24">
      <c r="A268">
        <v>267</v>
      </c>
      <c r="B268" t="s">
        <v>581</v>
      </c>
      <c r="C268" t="s">
        <v>582</v>
      </c>
      <c r="D268" s="30"/>
      <c r="F268" t="s">
        <v>43</v>
      </c>
      <c r="G268">
        <v>229</v>
      </c>
      <c r="H268" s="24">
        <v>10.6</v>
      </c>
      <c r="I268">
        <v>5</v>
      </c>
      <c r="J268" s="25" t="s">
        <v>700</v>
      </c>
      <c r="K268" s="25" t="s">
        <v>701</v>
      </c>
    </row>
    <row r="269" spans="1:11" ht="34.5">
      <c r="A269">
        <v>268</v>
      </c>
      <c r="B269" t="s">
        <v>581</v>
      </c>
      <c r="C269" t="s">
        <v>582</v>
      </c>
      <c r="D269" s="30"/>
      <c r="F269" t="s">
        <v>43</v>
      </c>
      <c r="G269">
        <v>230</v>
      </c>
      <c r="H269" s="24" t="s">
        <v>131</v>
      </c>
      <c r="I269">
        <v>37</v>
      </c>
      <c r="J269" s="25" t="s">
        <v>702</v>
      </c>
      <c r="K269" s="25" t="s">
        <v>703</v>
      </c>
    </row>
    <row r="270" spans="1:11" ht="34.5">
      <c r="A270">
        <v>269</v>
      </c>
      <c r="B270" t="s">
        <v>581</v>
      </c>
      <c r="C270" t="s">
        <v>582</v>
      </c>
      <c r="D270" s="30"/>
      <c r="F270" t="s">
        <v>43</v>
      </c>
      <c r="G270">
        <v>293</v>
      </c>
      <c r="H270" s="24" t="s">
        <v>704</v>
      </c>
      <c r="I270">
        <v>39</v>
      </c>
      <c r="J270" s="25" t="s">
        <v>705</v>
      </c>
      <c r="K270" s="25" t="s">
        <v>706</v>
      </c>
    </row>
    <row r="271" spans="1:11" ht="13.5">
      <c r="A271">
        <v>270</v>
      </c>
      <c r="B271" t="s">
        <v>581</v>
      </c>
      <c r="C271" t="s">
        <v>582</v>
      </c>
      <c r="D271" s="30"/>
      <c r="F271" t="s">
        <v>43</v>
      </c>
      <c r="G271">
        <v>293</v>
      </c>
      <c r="H271" s="24" t="s">
        <v>707</v>
      </c>
      <c r="I271">
        <v>46</v>
      </c>
      <c r="J271" s="25" t="s">
        <v>708</v>
      </c>
      <c r="K271" s="25" t="s">
        <v>709</v>
      </c>
    </row>
    <row r="272" spans="1:12" ht="13.5">
      <c r="A272">
        <v>271</v>
      </c>
      <c r="B272" t="s">
        <v>710</v>
      </c>
      <c r="C272" t="s">
        <v>711</v>
      </c>
      <c r="D272" s="30"/>
      <c r="F272" t="s">
        <v>43</v>
      </c>
      <c r="G272">
        <v>2</v>
      </c>
      <c r="H272" s="24">
        <v>1.3</v>
      </c>
      <c r="I272">
        <v>14</v>
      </c>
      <c r="J272" s="25" t="s">
        <v>712</v>
      </c>
      <c r="K272" s="25" t="s">
        <v>713</v>
      </c>
      <c r="L272" s="25" t="s">
        <v>48</v>
      </c>
    </row>
    <row r="273" ht="12">
      <c r="A273">
        <v>272</v>
      </c>
    </row>
    <row r="274" ht="12">
      <c r="A274">
        <v>273</v>
      </c>
    </row>
    <row r="275" ht="12">
      <c r="A275">
        <v>274</v>
      </c>
    </row>
    <row r="276" ht="12">
      <c r="A276">
        <v>275</v>
      </c>
    </row>
    <row r="277" ht="12">
      <c r="A277">
        <v>276</v>
      </c>
    </row>
    <row r="278" ht="12">
      <c r="A278">
        <v>277</v>
      </c>
    </row>
    <row r="279" ht="12">
      <c r="A279">
        <v>278</v>
      </c>
    </row>
    <row r="280" ht="12">
      <c r="A280">
        <v>279</v>
      </c>
    </row>
    <row r="281" ht="12">
      <c r="A281">
        <v>280</v>
      </c>
    </row>
    <row r="282" ht="12">
      <c r="A282">
        <v>281</v>
      </c>
    </row>
    <row r="283" ht="12">
      <c r="A283">
        <v>282</v>
      </c>
    </row>
    <row r="284" ht="12">
      <c r="A284">
        <v>283</v>
      </c>
    </row>
    <row r="285" ht="12">
      <c r="A285">
        <v>284</v>
      </c>
    </row>
    <row r="286" ht="12">
      <c r="A286">
        <v>285</v>
      </c>
    </row>
    <row r="287" ht="12">
      <c r="A287">
        <v>286</v>
      </c>
    </row>
    <row r="288" ht="12">
      <c r="A288">
        <v>287</v>
      </c>
    </row>
    <row r="289" ht="12">
      <c r="A289">
        <v>288</v>
      </c>
    </row>
    <row r="290" ht="12">
      <c r="A290">
        <v>289</v>
      </c>
    </row>
    <row r="291" ht="12">
      <c r="A291">
        <v>290</v>
      </c>
    </row>
    <row r="292" ht="12">
      <c r="A292">
        <v>291</v>
      </c>
    </row>
    <row r="293" ht="12">
      <c r="A293">
        <v>292</v>
      </c>
    </row>
    <row r="294" ht="12">
      <c r="A294">
        <v>293</v>
      </c>
    </row>
    <row r="295" ht="12">
      <c r="A295">
        <v>294</v>
      </c>
    </row>
    <row r="296" ht="12">
      <c r="A296">
        <v>295</v>
      </c>
    </row>
    <row r="297" ht="12">
      <c r="A297">
        <v>296</v>
      </c>
    </row>
    <row r="298" ht="12">
      <c r="A298">
        <v>297</v>
      </c>
    </row>
    <row r="299" ht="12">
      <c r="A299">
        <v>298</v>
      </c>
    </row>
    <row r="300" ht="12">
      <c r="A300">
        <v>299</v>
      </c>
    </row>
    <row r="301" ht="12">
      <c r="A301">
        <v>300</v>
      </c>
    </row>
    <row r="302" ht="12">
      <c r="A302">
        <v>301</v>
      </c>
    </row>
    <row r="303" ht="12">
      <c r="A303">
        <v>302</v>
      </c>
    </row>
    <row r="304" ht="12">
      <c r="A304">
        <v>303</v>
      </c>
    </row>
    <row r="305" ht="12">
      <c r="A305">
        <v>304</v>
      </c>
    </row>
    <row r="306" ht="12">
      <c r="A306">
        <v>305</v>
      </c>
    </row>
    <row r="307" ht="12">
      <c r="A307">
        <v>306</v>
      </c>
    </row>
    <row r="308" ht="12">
      <c r="A308">
        <v>307</v>
      </c>
    </row>
    <row r="309" ht="12">
      <c r="A309">
        <v>308</v>
      </c>
    </row>
    <row r="310" ht="12">
      <c r="A310">
        <v>309</v>
      </c>
    </row>
    <row r="311" ht="12">
      <c r="A311">
        <v>310</v>
      </c>
    </row>
    <row r="312" ht="12">
      <c r="A312">
        <v>311</v>
      </c>
    </row>
    <row r="313" ht="12">
      <c r="A313">
        <v>312</v>
      </c>
    </row>
    <row r="314" ht="12">
      <c r="A314">
        <v>313</v>
      </c>
    </row>
    <row r="315" ht="12">
      <c r="A315">
        <v>314</v>
      </c>
    </row>
    <row r="316" ht="12">
      <c r="A316">
        <v>315</v>
      </c>
    </row>
    <row r="317" ht="12">
      <c r="A317">
        <v>316</v>
      </c>
    </row>
    <row r="318" ht="12">
      <c r="A318">
        <v>317</v>
      </c>
    </row>
    <row r="319" ht="12">
      <c r="A319">
        <v>318</v>
      </c>
    </row>
    <row r="320" ht="12">
      <c r="A320">
        <v>319</v>
      </c>
    </row>
    <row r="321" ht="12">
      <c r="A321">
        <v>320</v>
      </c>
    </row>
    <row r="322" ht="12">
      <c r="A322">
        <v>321</v>
      </c>
    </row>
    <row r="323" ht="12">
      <c r="A323">
        <v>322</v>
      </c>
    </row>
    <row r="324" ht="12">
      <c r="A324">
        <v>323</v>
      </c>
    </row>
    <row r="325" ht="12">
      <c r="A325">
        <v>324</v>
      </c>
    </row>
    <row r="326" ht="12">
      <c r="A326">
        <v>325</v>
      </c>
    </row>
    <row r="327" ht="12">
      <c r="A327">
        <v>326</v>
      </c>
    </row>
    <row r="328" ht="12">
      <c r="A328">
        <v>327</v>
      </c>
    </row>
    <row r="329" ht="12">
      <c r="A329">
        <v>328</v>
      </c>
    </row>
    <row r="330" ht="12">
      <c r="A330">
        <v>329</v>
      </c>
    </row>
    <row r="331" ht="12">
      <c r="A331">
        <v>330</v>
      </c>
    </row>
    <row r="332" ht="12">
      <c r="A332">
        <v>331</v>
      </c>
    </row>
    <row r="333" ht="12">
      <c r="A333">
        <v>332</v>
      </c>
    </row>
    <row r="334" ht="12">
      <c r="A334">
        <v>333</v>
      </c>
    </row>
    <row r="335" ht="12">
      <c r="A335">
        <v>334</v>
      </c>
    </row>
    <row r="336" ht="12">
      <c r="A336">
        <v>335</v>
      </c>
    </row>
    <row r="337" ht="12">
      <c r="A337">
        <v>336</v>
      </c>
    </row>
    <row r="338" ht="12">
      <c r="A338">
        <v>337</v>
      </c>
    </row>
    <row r="339" ht="12">
      <c r="A339">
        <v>338</v>
      </c>
    </row>
    <row r="340" ht="12">
      <c r="A340">
        <v>339</v>
      </c>
    </row>
    <row r="341" ht="12">
      <c r="A341">
        <v>340</v>
      </c>
    </row>
    <row r="342" ht="12">
      <c r="A342">
        <v>341</v>
      </c>
    </row>
    <row r="343" ht="12">
      <c r="A343">
        <v>342</v>
      </c>
    </row>
    <row r="344" ht="12">
      <c r="A344">
        <v>343</v>
      </c>
    </row>
    <row r="345" ht="12">
      <c r="A345">
        <v>344</v>
      </c>
    </row>
    <row r="346" ht="12">
      <c r="A346">
        <v>345</v>
      </c>
    </row>
    <row r="347" ht="12">
      <c r="A347">
        <v>346</v>
      </c>
    </row>
    <row r="348" ht="12">
      <c r="A348">
        <v>347</v>
      </c>
    </row>
    <row r="349" ht="12">
      <c r="A349">
        <v>348</v>
      </c>
    </row>
    <row r="350" ht="12">
      <c r="A350">
        <v>349</v>
      </c>
    </row>
    <row r="351" ht="12">
      <c r="A351">
        <v>350</v>
      </c>
    </row>
    <row r="352" ht="12">
      <c r="A352">
        <v>351</v>
      </c>
    </row>
    <row r="353" ht="12">
      <c r="A353">
        <v>352</v>
      </c>
    </row>
    <row r="354" ht="12">
      <c r="A354">
        <v>353</v>
      </c>
    </row>
    <row r="355" ht="12">
      <c r="A355">
        <v>354</v>
      </c>
    </row>
    <row r="356" ht="12">
      <c r="A356">
        <v>355</v>
      </c>
    </row>
    <row r="357" ht="12">
      <c r="A357">
        <v>356</v>
      </c>
    </row>
    <row r="358" ht="12">
      <c r="A358">
        <v>357</v>
      </c>
    </row>
    <row r="359" ht="12">
      <c r="A359">
        <v>358</v>
      </c>
    </row>
    <row r="360" ht="12">
      <c r="A360">
        <v>359</v>
      </c>
    </row>
    <row r="361" ht="12">
      <c r="A361">
        <v>360</v>
      </c>
    </row>
    <row r="362" ht="12">
      <c r="A362">
        <v>361</v>
      </c>
    </row>
    <row r="363" ht="12">
      <c r="A363">
        <v>362</v>
      </c>
    </row>
    <row r="364" ht="12">
      <c r="A364">
        <v>363</v>
      </c>
    </row>
    <row r="365" ht="12">
      <c r="A365">
        <v>364</v>
      </c>
    </row>
    <row r="366" ht="12">
      <c r="A366">
        <v>365</v>
      </c>
    </row>
    <row r="367" ht="12">
      <c r="A367">
        <v>366</v>
      </c>
    </row>
    <row r="368" ht="12">
      <c r="A368">
        <v>367</v>
      </c>
    </row>
    <row r="369" ht="12">
      <c r="A369">
        <v>368</v>
      </c>
    </row>
    <row r="370" ht="12">
      <c r="A370">
        <v>369</v>
      </c>
    </row>
    <row r="371" ht="12">
      <c r="A371">
        <v>370</v>
      </c>
    </row>
  </sheetData>
  <sheetProtection selectLockedCells="1" selectUnlockedCells="1"/>
  <conditionalFormatting sqref="B5:L64 B74:L217 M2:U64 M66:N217 O65:U217 V2:V217">
    <cfRule type="expression" priority="1" dxfId="0" stopIfTrue="1">
      <formula>$Y2="Written"</formula>
    </cfRule>
  </conditionalFormatting>
  <printOptions/>
  <pageMargins left="0.7479166666666667" right="0.7479166666666667" top="0.9840277777777777" bottom="0.9840277777777777" header="0.5118055555555555" footer="0.5118055555555555"/>
  <pageSetup fitToHeight="10" fitToWidth="1" horizontalDpi="300" verticalDpi="300" orientation="landscape"/>
  <legacyDrawing r:id="rId2"/>
</worksheet>
</file>

<file path=xl/worksheets/sheet3.xml><?xml version="1.0" encoding="utf-8"?>
<worksheet xmlns="http://schemas.openxmlformats.org/spreadsheetml/2006/main" xmlns:r="http://schemas.openxmlformats.org/officeDocument/2006/relationships">
  <dimension ref="A1:E38"/>
  <sheetViews>
    <sheetView zoomScale="75" zoomScaleNormal="75" workbookViewId="0" topLeftCell="A1">
      <selection activeCell="B27" activeCellId="1" sqref="D1:E65536 B27"/>
    </sheetView>
  </sheetViews>
  <sheetFormatPr defaultColWidth="12.57421875" defaultRowHeight="12.75"/>
  <cols>
    <col min="1" max="1" width="14.421875" style="0" customWidth="1"/>
    <col min="2" max="2" width="9.57421875" style="0" customWidth="1"/>
    <col min="3" max="3" width="11.57421875" style="0" customWidth="1"/>
    <col min="4" max="4" width="13.140625" style="0" customWidth="1"/>
    <col min="5" max="16384" width="11.57421875" style="0" customWidth="1"/>
  </cols>
  <sheetData>
    <row r="1" ht="12">
      <c r="A1" s="38" t="s">
        <v>714</v>
      </c>
    </row>
    <row r="2" ht="12">
      <c r="A2" t="str">
        <f>"Regular expressions are "&amp;IF(COUNTIF(A1,".*"),"enabled","disabled")</f>
        <v>Regular expressions are disabled</v>
      </c>
    </row>
    <row r="3" ht="12">
      <c r="A3" t="str">
        <f>"Whole cell matching is "&amp;IF(COUNTIF(A2,"&lt;&gt;e"),"enabled","disabled")</f>
        <v>Whole cell matching is enabled</v>
      </c>
    </row>
    <row r="5" spans="1:5" ht="12">
      <c r="A5" t="s">
        <v>44</v>
      </c>
      <c r="B5" s="38">
        <f>SUM(B6:B12)</f>
        <v>92</v>
      </c>
      <c r="D5" t="s">
        <v>715</v>
      </c>
      <c r="E5" s="38">
        <f>SUM(E6:E12)</f>
        <v>190</v>
      </c>
    </row>
    <row r="6" spans="1:5" ht="12">
      <c r="A6" t="s">
        <v>716</v>
      </c>
      <c r="B6" s="38">
        <f>COUNTIF('Comment Entry'!V$2:V$217,"0")</f>
        <v>87</v>
      </c>
      <c r="D6" t="s">
        <v>716</v>
      </c>
      <c r="E6" s="38">
        <f>B6+B17</f>
        <v>178</v>
      </c>
    </row>
    <row r="7" spans="1:5" ht="12">
      <c r="A7" t="s">
        <v>717</v>
      </c>
      <c r="B7" s="38">
        <f>COUNTIF('Comment Entry'!V$2:V$217,"Suggest.*")</f>
        <v>0</v>
      </c>
      <c r="D7" t="s">
        <v>717</v>
      </c>
      <c r="E7" s="38">
        <f>B7+B18</f>
        <v>0</v>
      </c>
    </row>
    <row r="8" spans="1:5" ht="12">
      <c r="A8" t="s">
        <v>49</v>
      </c>
      <c r="B8" s="38">
        <f>COUNTIF('Comment Entry'!V$2:V$217,"Agree")</f>
        <v>1</v>
      </c>
      <c r="D8" t="s">
        <v>49</v>
      </c>
      <c r="E8" s="38">
        <f>B8+B19</f>
        <v>8</v>
      </c>
    </row>
    <row r="9" spans="1:5" ht="12">
      <c r="A9" t="s">
        <v>142</v>
      </c>
      <c r="B9" s="38">
        <f>COUNTIF('Comment Entry'!V$2:V$217,"Disagree")</f>
        <v>3</v>
      </c>
      <c r="D9" t="s">
        <v>142</v>
      </c>
      <c r="E9" s="38">
        <f>B9+B20</f>
        <v>3</v>
      </c>
    </row>
    <row r="10" spans="1:5" ht="12">
      <c r="A10" t="s">
        <v>360</v>
      </c>
      <c r="B10" s="38">
        <f>COUNTIF('Comment Entry'!V$2:V$217,"Principle")</f>
        <v>1</v>
      </c>
      <c r="D10" t="s">
        <v>360</v>
      </c>
      <c r="E10" s="38">
        <f>B10+B21</f>
        <v>1</v>
      </c>
    </row>
    <row r="11" spans="1:5" ht="12">
      <c r="A11" t="s">
        <v>718</v>
      </c>
      <c r="B11" s="38">
        <f>COUNTIF('Comment Entry'!V$2:V$217,"Out of scope")</f>
        <v>0</v>
      </c>
      <c r="D11" t="s">
        <v>718</v>
      </c>
      <c r="E11" s="38">
        <f>B11+B22</f>
        <v>0</v>
      </c>
    </row>
    <row r="12" spans="1:5" ht="12">
      <c r="A12" t="s">
        <v>719</v>
      </c>
      <c r="B12" s="38">
        <f>COUNTIF('Comment Entry'!V$2:V$217,"Unresolvable")</f>
        <v>0</v>
      </c>
      <c r="D12" t="s">
        <v>719</v>
      </c>
      <c r="E12" s="38">
        <f>B12+B23</f>
        <v>0</v>
      </c>
    </row>
    <row r="13" spans="1:5" ht="12">
      <c r="A13" t="s">
        <v>720</v>
      </c>
      <c r="B13" s="38">
        <f>SUM(B8:B12)</f>
        <v>5</v>
      </c>
      <c r="D13" t="s">
        <v>720</v>
      </c>
      <c r="E13" s="38">
        <f>SUM(E8:E12)</f>
        <v>12</v>
      </c>
    </row>
    <row r="14" spans="1:5" ht="12">
      <c r="A14" t="s">
        <v>721</v>
      </c>
      <c r="B14" s="39">
        <f>B13/(B13+B6)</f>
        <v>0.05434782608695652</v>
      </c>
      <c r="D14" t="s">
        <v>721</v>
      </c>
      <c r="E14" s="39">
        <f>E13/(E13+E6)</f>
        <v>0.06315789473684211</v>
      </c>
    </row>
    <row r="16" spans="1:2" ht="12">
      <c r="A16" t="s">
        <v>43</v>
      </c>
      <c r="B16" s="38">
        <f>SUM(B17:B23)</f>
        <v>98</v>
      </c>
    </row>
    <row r="17" spans="1:2" ht="12">
      <c r="A17" t="s">
        <v>716</v>
      </c>
      <c r="B17" s="38">
        <f>COUNTIF('Comment Entry'!U$2:U$217,"0")</f>
        <v>91</v>
      </c>
    </row>
    <row r="18" spans="1:2" ht="12">
      <c r="A18" t="s">
        <v>717</v>
      </c>
      <c r="B18" s="38">
        <f>COUNTIF('Comment Entry'!U$2:U$217,"Suggest.*")</f>
        <v>0</v>
      </c>
    </row>
    <row r="19" spans="1:2" ht="12">
      <c r="A19" t="s">
        <v>49</v>
      </c>
      <c r="B19" s="38">
        <f>COUNTIF('Comment Entry'!U$2:U$217,"Agree")</f>
        <v>7</v>
      </c>
    </row>
    <row r="20" spans="1:2" ht="12">
      <c r="A20" t="s">
        <v>142</v>
      </c>
      <c r="B20" s="38">
        <f>COUNTIF('Comment Entry'!U$2:U$217,"Disagree")</f>
        <v>0</v>
      </c>
    </row>
    <row r="21" spans="1:2" ht="12">
      <c r="A21" t="s">
        <v>360</v>
      </c>
      <c r="B21" s="38">
        <f>COUNTIF('Comment Entry'!U$2:U$217,"Principle")</f>
        <v>0</v>
      </c>
    </row>
    <row r="22" spans="1:2" ht="12">
      <c r="A22" t="s">
        <v>718</v>
      </c>
      <c r="B22" s="38">
        <f>COUNTIF('Comment Entry'!U$2:U$217,"Out of scope")</f>
        <v>0</v>
      </c>
    </row>
    <row r="23" spans="1:2" ht="12">
      <c r="A23" t="s">
        <v>719</v>
      </c>
      <c r="B23" s="38">
        <f>COUNTIF('Comment Entry'!U$2:U$217,"Unresolvable")</f>
        <v>0</v>
      </c>
    </row>
    <row r="24" spans="1:2" ht="12">
      <c r="A24" t="s">
        <v>720</v>
      </c>
      <c r="B24" s="38">
        <f>SUM(B19:B23)</f>
        <v>7</v>
      </c>
    </row>
    <row r="25" spans="1:2" ht="12">
      <c r="A25" t="s">
        <v>721</v>
      </c>
      <c r="B25" s="39">
        <f>B24/(B24+B17)</f>
        <v>0.07142857142857142</v>
      </c>
    </row>
    <row r="27" spans="1:2" ht="12">
      <c r="A27" t="s">
        <v>409</v>
      </c>
      <c r="B27" s="38">
        <f>COUNTIF('Comment Entry'!R2:R259,"Written")</f>
        <v>2</v>
      </c>
    </row>
    <row r="28" spans="1:2" ht="12">
      <c r="A28" t="s">
        <v>721</v>
      </c>
      <c r="B28" s="40">
        <f>B27/E5</f>
        <v>0.010526315789473684</v>
      </c>
    </row>
    <row r="30" ht="12">
      <c r="A30" t="s">
        <v>41</v>
      </c>
    </row>
    <row r="31" spans="1:2" ht="12">
      <c r="A31" t="s">
        <v>722</v>
      </c>
      <c r="B31" s="38">
        <f>COUNTIF('Comment Entry'!S$2:S$259,A31)</f>
        <v>0</v>
      </c>
    </row>
    <row r="32" spans="1:2" ht="12">
      <c r="A32" t="s">
        <v>723</v>
      </c>
      <c r="B32" s="38">
        <f>COUNTIF('Comment Entry'!S$2:S$259,A32)</f>
        <v>0</v>
      </c>
    </row>
    <row r="33" spans="1:2" ht="12">
      <c r="A33" t="s">
        <v>724</v>
      </c>
      <c r="B33" s="38">
        <f>COUNTIF('Comment Entry'!S$2:S$259,A33)</f>
        <v>0</v>
      </c>
    </row>
    <row r="34" spans="1:2" ht="12">
      <c r="A34" t="s">
        <v>725</v>
      </c>
      <c r="B34" s="38">
        <f>COUNTIF('Comment Entry'!S$2:S$259,A34)</f>
        <v>0</v>
      </c>
    </row>
    <row r="35" spans="1:2" ht="12">
      <c r="A35" t="s">
        <v>726</v>
      </c>
      <c r="B35" s="38">
        <f>SUM(B31:B34)</f>
        <v>0</v>
      </c>
    </row>
    <row r="36" spans="1:2" ht="12">
      <c r="A36" t="s">
        <v>721</v>
      </c>
      <c r="B36" s="40">
        <f>SUM(B31:B34)/E5</f>
        <v>0</v>
      </c>
    </row>
    <row r="38" ht="12">
      <c r="A38" s="38"/>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xl/worksheets/sheet4.xml><?xml version="1.0" encoding="utf-8"?>
<worksheet xmlns="http://schemas.openxmlformats.org/spreadsheetml/2006/main" xmlns:r="http://schemas.openxmlformats.org/officeDocument/2006/relationships">
  <dimension ref="A1:G33"/>
  <sheetViews>
    <sheetView zoomScale="75" zoomScaleNormal="75" workbookViewId="0" topLeftCell="A1">
      <selection activeCell="A42" activeCellId="1" sqref="D1:E65536 A42"/>
    </sheetView>
  </sheetViews>
  <sheetFormatPr defaultColWidth="12.57421875" defaultRowHeight="12.75"/>
  <cols>
    <col min="1" max="1" width="19.57421875" style="0" customWidth="1"/>
    <col min="2" max="2" width="5.28125" style="0" customWidth="1"/>
    <col min="3" max="3" width="26.8515625" style="0" customWidth="1"/>
    <col min="4" max="4" width="10.7109375" style="0" customWidth="1"/>
    <col min="5" max="5" width="40.8515625" style="0" customWidth="1"/>
    <col min="6" max="6" width="7.140625" style="0" customWidth="1"/>
    <col min="7" max="7" width="8.57421875" style="0" customWidth="1"/>
    <col min="8" max="16384" width="11.57421875" style="0" customWidth="1"/>
  </cols>
  <sheetData>
    <row r="1" spans="1:7" ht="12.75">
      <c r="A1" t="s">
        <v>727</v>
      </c>
      <c r="B1" t="s">
        <v>728</v>
      </c>
      <c r="C1" t="s">
        <v>27</v>
      </c>
      <c r="D1" t="s">
        <v>729</v>
      </c>
      <c r="E1" t="s">
        <v>730</v>
      </c>
      <c r="F1" t="s">
        <v>731</v>
      </c>
      <c r="G1" t="s">
        <v>732</v>
      </c>
    </row>
    <row r="2" spans="1:7" ht="12.75">
      <c r="A2" s="41" t="s">
        <v>45</v>
      </c>
      <c r="B2" t="s">
        <v>733</v>
      </c>
      <c r="C2" t="s">
        <v>12</v>
      </c>
      <c r="D2" s="42">
        <f>G2-F2+1</f>
        <v>9</v>
      </c>
      <c r="E2" t="s">
        <v>734</v>
      </c>
      <c r="F2">
        <v>1</v>
      </c>
      <c r="G2">
        <v>9</v>
      </c>
    </row>
    <row r="3" spans="1:7" ht="12.75">
      <c r="A3" s="41" t="s">
        <v>735</v>
      </c>
      <c r="B3" t="s">
        <v>736</v>
      </c>
      <c r="C3" t="s">
        <v>737</v>
      </c>
      <c r="D3" s="42">
        <f>G3-F3+1</f>
        <v>4</v>
      </c>
      <c r="E3" t="s">
        <v>738</v>
      </c>
      <c r="F3">
        <v>10</v>
      </c>
      <c r="G3">
        <v>13</v>
      </c>
    </row>
    <row r="4" spans="1:7" ht="12.75">
      <c r="A4" s="41" t="s">
        <v>84</v>
      </c>
      <c r="B4" t="s">
        <v>736</v>
      </c>
      <c r="C4" t="s">
        <v>85</v>
      </c>
      <c r="D4" s="42">
        <f>G4-F4+1</f>
        <v>3</v>
      </c>
      <c r="E4" t="s">
        <v>739</v>
      </c>
      <c r="F4">
        <v>14</v>
      </c>
      <c r="G4">
        <v>16</v>
      </c>
    </row>
    <row r="5" spans="1:7" ht="12.75">
      <c r="A5" s="41" t="s">
        <v>94</v>
      </c>
      <c r="B5" t="s">
        <v>736</v>
      </c>
      <c r="C5" t="s">
        <v>95</v>
      </c>
      <c r="D5" s="42">
        <f>G5-F5+1</f>
        <v>1</v>
      </c>
      <c r="E5" t="s">
        <v>740</v>
      </c>
      <c r="F5">
        <v>17</v>
      </c>
      <c r="G5">
        <v>17</v>
      </c>
    </row>
    <row r="6" spans="1:7" ht="12">
      <c r="A6" t="s">
        <v>100</v>
      </c>
      <c r="B6" t="s">
        <v>736</v>
      </c>
      <c r="C6" t="s">
        <v>741</v>
      </c>
      <c r="D6" s="42">
        <f>G6-F6+1</f>
        <v>2</v>
      </c>
      <c r="E6" t="s">
        <v>742</v>
      </c>
      <c r="F6">
        <v>18</v>
      </c>
      <c r="G6">
        <v>19</v>
      </c>
    </row>
    <row r="7" spans="1:7" ht="12.75">
      <c r="A7" s="41" t="s">
        <v>104</v>
      </c>
      <c r="B7" t="s">
        <v>736</v>
      </c>
      <c r="C7" s="26" t="s">
        <v>105</v>
      </c>
      <c r="D7" s="42">
        <f>G7-F7+1</f>
        <v>6</v>
      </c>
      <c r="E7" t="s">
        <v>743</v>
      </c>
      <c r="F7">
        <v>20</v>
      </c>
      <c r="G7">
        <v>25</v>
      </c>
    </row>
    <row r="8" spans="1:7" ht="12.75">
      <c r="A8" s="41" t="s">
        <v>124</v>
      </c>
      <c r="B8" t="s">
        <v>736</v>
      </c>
      <c r="C8" t="s">
        <v>125</v>
      </c>
      <c r="D8" s="42">
        <f>G8-F8+1</f>
        <v>6</v>
      </c>
      <c r="E8" s="42" t="s">
        <v>744</v>
      </c>
      <c r="F8">
        <v>26</v>
      </c>
      <c r="G8">
        <v>31</v>
      </c>
    </row>
    <row r="9" spans="1:7" ht="12.75">
      <c r="A9" s="41" t="s">
        <v>745</v>
      </c>
      <c r="B9" t="s">
        <v>736</v>
      </c>
      <c r="C9" s="26" t="s">
        <v>145</v>
      </c>
      <c r="D9" s="42">
        <f>G9-F9+1</f>
        <v>18</v>
      </c>
      <c r="E9" t="s">
        <v>746</v>
      </c>
      <c r="F9">
        <v>32</v>
      </c>
      <c r="G9">
        <v>49</v>
      </c>
    </row>
    <row r="10" spans="1:7" ht="12.75">
      <c r="A10" t="s">
        <v>191</v>
      </c>
      <c r="B10" t="s">
        <v>736</v>
      </c>
      <c r="C10" s="26" t="s">
        <v>125</v>
      </c>
      <c r="D10" s="42">
        <f>G10-F10+1</f>
        <v>79</v>
      </c>
      <c r="E10" s="42" t="s">
        <v>747</v>
      </c>
      <c r="F10">
        <v>50</v>
      </c>
      <c r="G10">
        <v>128</v>
      </c>
    </row>
    <row r="11" spans="1:7" ht="12">
      <c r="A11" t="s">
        <v>362</v>
      </c>
      <c r="B11" t="s">
        <v>736</v>
      </c>
      <c r="C11" t="s">
        <v>363</v>
      </c>
      <c r="D11" s="42">
        <f>G11-F11+1</f>
        <v>3</v>
      </c>
      <c r="E11" s="42" t="s">
        <v>748</v>
      </c>
      <c r="F11">
        <v>129</v>
      </c>
      <c r="G11">
        <v>131</v>
      </c>
    </row>
    <row r="12" spans="1:7" ht="12.75">
      <c r="A12" s="26" t="s">
        <v>370</v>
      </c>
      <c r="B12" t="s">
        <v>736</v>
      </c>
      <c r="C12" s="26" t="s">
        <v>371</v>
      </c>
      <c r="D12" s="42">
        <f>G12-F12+1</f>
        <v>5</v>
      </c>
      <c r="E12" s="42" t="s">
        <v>749</v>
      </c>
      <c r="F12">
        <v>132</v>
      </c>
      <c r="G12">
        <v>136</v>
      </c>
    </row>
    <row r="13" spans="1:7" ht="12.75">
      <c r="A13" s="26" t="s">
        <v>384</v>
      </c>
      <c r="B13" t="s">
        <v>736</v>
      </c>
      <c r="C13" t="s">
        <v>385</v>
      </c>
      <c r="D13" s="42">
        <f>G13-F13+1</f>
        <v>5</v>
      </c>
      <c r="E13" s="42" t="s">
        <v>750</v>
      </c>
      <c r="F13">
        <v>137</v>
      </c>
      <c r="G13">
        <v>141</v>
      </c>
    </row>
    <row r="14" spans="1:7" ht="12.75">
      <c r="A14" s="26" t="s">
        <v>751</v>
      </c>
      <c r="B14" t="s">
        <v>736</v>
      </c>
      <c r="C14" t="s">
        <v>400</v>
      </c>
      <c r="D14" s="42">
        <f>G14-F14+1</f>
        <v>4</v>
      </c>
      <c r="E14" s="42" t="s">
        <v>752</v>
      </c>
      <c r="F14">
        <v>142</v>
      </c>
      <c r="G14">
        <v>145</v>
      </c>
    </row>
    <row r="15" spans="1:7" ht="12.75">
      <c r="A15" s="41" t="s">
        <v>753</v>
      </c>
      <c r="B15" t="s">
        <v>736</v>
      </c>
      <c r="C15" t="s">
        <v>417</v>
      </c>
      <c r="D15" s="42">
        <f>G15-F15+1</f>
        <v>3</v>
      </c>
      <c r="E15" s="42" t="s">
        <v>754</v>
      </c>
      <c r="F15">
        <v>146</v>
      </c>
      <c r="G15">
        <v>148</v>
      </c>
    </row>
    <row r="16" spans="1:7" ht="12.75">
      <c r="A16" s="26" t="s">
        <v>427</v>
      </c>
      <c r="B16" t="s">
        <v>736</v>
      </c>
      <c r="C16" s="26" t="s">
        <v>400</v>
      </c>
      <c r="D16" s="42">
        <f>G16-F16+1</f>
        <v>4</v>
      </c>
      <c r="E16" s="42" t="s">
        <v>755</v>
      </c>
      <c r="F16">
        <v>149</v>
      </c>
      <c r="G16">
        <v>152</v>
      </c>
    </row>
    <row r="17" spans="1:7" ht="23.25">
      <c r="A17" t="s">
        <v>437</v>
      </c>
      <c r="B17" t="s">
        <v>736</v>
      </c>
      <c r="C17" s="26" t="s">
        <v>756</v>
      </c>
      <c r="D17" s="42">
        <f>G17-F17+1</f>
        <v>2</v>
      </c>
      <c r="E17" t="s">
        <v>757</v>
      </c>
      <c r="F17">
        <v>153</v>
      </c>
      <c r="G17">
        <v>154</v>
      </c>
    </row>
    <row r="18" spans="1:7" ht="12.75">
      <c r="A18" s="26" t="s">
        <v>444</v>
      </c>
      <c r="B18" t="s">
        <v>736</v>
      </c>
      <c r="C18" s="26" t="s">
        <v>445</v>
      </c>
      <c r="D18" s="42">
        <f>G18-F18+1</f>
        <v>23</v>
      </c>
      <c r="E18" t="s">
        <v>758</v>
      </c>
      <c r="F18">
        <v>155</v>
      </c>
      <c r="G18">
        <v>177</v>
      </c>
    </row>
    <row r="19" spans="1:7" ht="12.75">
      <c r="A19" s="26" t="s">
        <v>498</v>
      </c>
      <c r="B19" t="s">
        <v>733</v>
      </c>
      <c r="C19" s="26" t="s">
        <v>499</v>
      </c>
      <c r="D19" s="42">
        <f>G19-F19+1</f>
        <v>25</v>
      </c>
      <c r="E19" t="s">
        <v>759</v>
      </c>
      <c r="F19">
        <v>178</v>
      </c>
      <c r="G19">
        <v>202</v>
      </c>
    </row>
    <row r="20" spans="1:7" ht="12.75">
      <c r="A20" s="26" t="s">
        <v>760</v>
      </c>
      <c r="B20" t="s">
        <v>736</v>
      </c>
      <c r="C20" s="26" t="s">
        <v>558</v>
      </c>
      <c r="D20" s="42">
        <f>G20-F20+1</f>
        <v>3</v>
      </c>
      <c r="E20" s="34" t="s">
        <v>761</v>
      </c>
      <c r="F20">
        <v>203</v>
      </c>
      <c r="G20">
        <v>205</v>
      </c>
    </row>
    <row r="21" spans="1:7" ht="12.75">
      <c r="A21" s="26" t="s">
        <v>762</v>
      </c>
      <c r="B21" t="s">
        <v>733</v>
      </c>
      <c r="C21" s="26" t="s">
        <v>763</v>
      </c>
      <c r="D21" s="42">
        <f>G21-F21+1</f>
        <v>5</v>
      </c>
      <c r="E21" t="s">
        <v>764</v>
      </c>
      <c r="F21">
        <v>206</v>
      </c>
      <c r="G21">
        <v>210</v>
      </c>
    </row>
    <row r="22" spans="1:7" ht="12.75">
      <c r="A22" t="s">
        <v>765</v>
      </c>
      <c r="B22" t="s">
        <v>736</v>
      </c>
      <c r="C22" s="26" t="s">
        <v>582</v>
      </c>
      <c r="D22" s="42">
        <f>G22-F22+1</f>
        <v>60</v>
      </c>
      <c r="E22" t="s">
        <v>766</v>
      </c>
      <c r="F22">
        <v>211</v>
      </c>
      <c r="G22">
        <v>270</v>
      </c>
    </row>
    <row r="23" spans="1:7" ht="12.75">
      <c r="A23" s="26" t="s">
        <v>710</v>
      </c>
      <c r="B23" t="s">
        <v>736</v>
      </c>
      <c r="C23" s="26" t="s">
        <v>711</v>
      </c>
      <c r="D23" s="42">
        <f>G23-F23+1</f>
        <v>1</v>
      </c>
      <c r="E23" t="s">
        <v>767</v>
      </c>
      <c r="F23">
        <v>271</v>
      </c>
      <c r="G23">
        <v>271</v>
      </c>
    </row>
    <row r="24" ht="12">
      <c r="D24" s="42"/>
    </row>
    <row r="25" ht="12">
      <c r="D25" s="42"/>
    </row>
    <row r="26" ht="12">
      <c r="D26" s="42"/>
    </row>
    <row r="27" ht="12">
      <c r="D27" s="42"/>
    </row>
    <row r="28" ht="12">
      <c r="D28" s="42"/>
    </row>
    <row r="30" spans="1:4" ht="12">
      <c r="A30" t="s">
        <v>768</v>
      </c>
      <c r="D30" s="42">
        <f>SUM(D2:D29)</f>
        <v>271</v>
      </c>
    </row>
    <row r="31" spans="1:4" ht="12">
      <c r="A31" t="s">
        <v>769</v>
      </c>
      <c r="D31" s="42">
        <f>D32+D33</f>
        <v>22</v>
      </c>
    </row>
    <row r="32" spans="1:4" ht="12">
      <c r="A32" t="s">
        <v>770</v>
      </c>
      <c r="D32" s="42">
        <f>COUNTIF(B2:B29,"Y")</f>
        <v>19</v>
      </c>
    </row>
    <row r="33" spans="1:4" ht="12">
      <c r="A33" t="s">
        <v>771</v>
      </c>
      <c r="D33" s="42">
        <f>COUNTIF(B2:B29,"N")</f>
        <v>3</v>
      </c>
    </row>
  </sheetData>
  <sheetProtection selectLockedCells="1" selectUnlockedCells="1"/>
  <conditionalFormatting sqref="A2:A3">
    <cfRule type="expression" priority="1" dxfId="1" stopIfTrue="1">
      <formula>$M8="A"</formula>
    </cfRule>
    <cfRule type="expression" priority="2" dxfId="2" stopIfTrue="1">
      <formula>$M8="C"</formula>
    </cfRule>
    <cfRule type="expression" priority="3" dxfId="3" stopIfTrue="1">
      <formula>$M8="W"</formula>
    </cfRule>
  </conditionalFormatting>
  <conditionalFormatting sqref="A4 A7:A8">
    <cfRule type="expression" priority="4" dxfId="1" stopIfTrue="1">
      <formula>$O4="A"</formula>
    </cfRule>
    <cfRule type="expression" priority="5" dxfId="0" stopIfTrue="1">
      <formula>$O4="C"</formula>
    </cfRule>
    <cfRule type="expression" priority="6" dxfId="3" stopIfTrue="1">
      <formula>$O4="W"</formula>
    </cfRule>
  </conditionalFormatting>
  <conditionalFormatting sqref="A5">
    <cfRule type="expression" priority="7" dxfId="1" stopIfTrue="1">
      <formula>$O11="A"</formula>
    </cfRule>
    <cfRule type="expression" priority="8" dxfId="0" stopIfTrue="1">
      <formula>$O11="C"</formula>
    </cfRule>
    <cfRule type="expression" priority="9" dxfId="3" stopIfTrue="1">
      <formula>$O11="W"</formula>
    </cfRule>
  </conditionalFormatting>
  <conditionalFormatting sqref="A9">
    <cfRule type="expression" priority="10" dxfId="1" stopIfTrue="1">
      <formula>$M65441="A"</formula>
    </cfRule>
    <cfRule type="expression" priority="11" dxfId="2" stopIfTrue="1">
      <formula>$M65441="C"</formula>
    </cfRule>
    <cfRule type="expression" priority="12" dxfId="3" stopIfTrue="1">
      <formula>$M65441="W"</formula>
    </cfRule>
  </conditionalFormatting>
  <conditionalFormatting sqref="A15">
    <cfRule type="expression" priority="13" dxfId="1" stopIfTrue="1">
      <formula>$M15="A"</formula>
    </cfRule>
    <cfRule type="expression" priority="14" dxfId="2" stopIfTrue="1">
      <formula>$M15="C"</formula>
    </cfRule>
    <cfRule type="expression" priority="15" dxfId="3" stopIfTrue="1">
      <formula>$M15="W"</formula>
    </cfRule>
  </conditionalFormatting>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39796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2009-07-15T00:35:48Z</cp:lastPrinted>
  <dcterms:created xsi:type="dcterms:W3CDTF">2009-04-21T16:51:05Z</dcterms:created>
  <dcterms:modified xsi:type="dcterms:W3CDTF">2010-11-07T19:37:57Z</dcterms:modified>
  <cp:category/>
  <cp:version/>
  <cp:contentType/>
  <cp:contentStatus/>
  <cp:revision>34</cp:revision>
</cp:coreProperties>
</file>