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1365" windowWidth="16305" windowHeight="6285" tabRatio="703" activeTab="2"/>
  </bookViews>
  <sheets>
    <sheet name="Graphic" sheetId="1" r:id="rId1"/>
    <sheet name="Objectives" sheetId="2" r:id="rId2"/>
    <sheet name="Monday 1330 1600 " sheetId="3" r:id="rId3"/>
    <sheet name="Tue 1330 1600" sheetId="4" r:id="rId4"/>
    <sheet name="Wednesday 1330 1600" sheetId="5" r:id="rId5"/>
    <sheet name="Thursday 1330 160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Freq. Bands" sheetId="13" r:id="rId13"/>
    <sheet name="References" sheetId="14" r:id="rId14"/>
    <sheet name="Timeline0701" sheetId="15" r:id="rId15"/>
    <sheet name="Timeline 0801" sheetId="16" r:id="rId16"/>
    <sheet name="Tech Editors" sheetId="17" r:id="rId17"/>
  </sheets>
  <definedNames>
    <definedName name="hour" localSheetId="0">'Graphic'!#REF!</definedName>
    <definedName name="hour">#REF!</definedName>
    <definedName name="Hours">'Graphic'!$F$73</definedName>
  </definedNames>
  <calcPr fullCalcOnLoad="1"/>
</workbook>
</file>

<file path=xl/sharedStrings.xml><?xml version="1.0" encoding="utf-8"?>
<sst xmlns="http://schemas.openxmlformats.org/spreadsheetml/2006/main" count="990" uniqueCount="536">
  <si>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</si>
  <si>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</si>
  <si>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</si>
  <si>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</si>
  <si>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</si>
  <si>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</si>
  <si>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</si>
  <si>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</si>
  <si>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</si>
  <si>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</si>
  <si>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</si>
  <si>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</si>
  <si>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</si>
  <si>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</si>
  <si>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</si>
  <si>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</si>
  <si>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</si>
  <si>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</si>
  <si>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</si>
  <si>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</si>
  <si>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</si>
  <si>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</si>
  <si>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</si>
  <si>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</si>
  <si>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</si>
  <si>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</si>
  <si>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</si>
  <si>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</si>
  <si>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</si>
  <si>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</si>
  <si>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</si>
  <si>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</si>
  <si>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</si>
  <si>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</si>
  <si>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</si>
  <si>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</si>
  <si>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</si>
  <si>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</si>
  <si>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</si>
  <si>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</si>
  <si>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</si>
  <si>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</si>
  <si>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</si>
  <si>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</si>
  <si>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</si>
  <si>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</si>
  <si>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</si>
  <si>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</si>
  <si>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</si>
  <si>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</si>
  <si>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</si>
  <si>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</si>
  <si>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</si>
  <si>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</si>
  <si>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</si>
  <si>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</si>
  <si>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</si>
  <si>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</si>
  <si>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</si>
  <si>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</si>
  <si>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</si>
  <si>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</si>
  <si>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</si>
  <si>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</si>
  <si>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</si>
  <si>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</si>
  <si>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</si>
  <si>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</si>
  <si>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</si>
  <si>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</si>
  <si>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</si>
  <si>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</si>
  <si>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</si>
  <si>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</si>
  <si>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</si>
  <si>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</si>
  <si>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</si>
  <si>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</si>
  <si>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</si>
  <si>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</si>
  <si>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</si>
  <si>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</si>
  <si>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</si>
  <si>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</si>
  <si>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</si>
  <si>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</si>
  <si>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</si>
  <si>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</si>
  <si>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</si>
  <si>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</si>
  <si>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</si>
  <si>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</si>
  <si>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</si>
  <si>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</si>
  <si>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</si>
  <si>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</si>
  <si>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</si>
  <si>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</si>
  <si>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</si>
  <si>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minutes</t>
  </si>
  <si>
    <t>Speaker</t>
  </si>
  <si>
    <t>Art Astrin</t>
  </si>
  <si>
    <t>Huan-bang Li</t>
  </si>
  <si>
    <t>OBJECTIVES FOR THIS MEETING:</t>
  </si>
  <si>
    <t>TG4d</t>
  </si>
  <si>
    <t>802.15 WG Midweek</t>
  </si>
  <si>
    <t>802.15 WG Opening</t>
  </si>
  <si>
    <t>Study Group 15.4 alt PHY for china</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</si>
  <si>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</si>
  <si>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</si>
  <si>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</si>
  <si>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</si>
  <si>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</si>
  <si>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</si>
  <si>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</si>
  <si>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</si>
  <si>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</si>
  <si>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</si>
  <si>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</si>
  <si>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</si>
  <si>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</si>
  <si>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</si>
  <si>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</si>
  <si>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</si>
  <si>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</si>
  <si>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</si>
  <si>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</si>
  <si>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</si>
  <si>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</si>
  <si>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</si>
  <si>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</si>
  <si>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</si>
  <si>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</si>
  <si>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</si>
  <si>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</si>
  <si>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</si>
  <si>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Edit Application Matrix</t>
  </si>
  <si>
    <t>Chair:         Dr. Arthur Astrin</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</si>
  <si>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</si>
  <si>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</si>
  <si>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</si>
  <si>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</si>
  <si>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</si>
  <si>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</si>
  <si>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</si>
  <si>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</si>
  <si>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</si>
  <si>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</si>
  <si>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</si>
  <si>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</si>
  <si>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</si>
  <si>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</si>
  <si>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</si>
  <si>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</si>
  <si>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</si>
  <si>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</si>
  <si>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</si>
  <si>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</si>
  <si>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</si>
  <si>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</si>
  <si>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</si>
  <si>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</si>
  <si>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</si>
  <si>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</si>
  <si>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</si>
  <si>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</si>
  <si>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</si>
  <si>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</si>
  <si>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</si>
  <si>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</si>
  <si>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</si>
  <si>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</si>
  <si>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</si>
  <si>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</si>
  <si>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</si>
  <si>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</si>
  <si>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</si>
  <si>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</si>
  <si>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</si>
  <si>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</si>
  <si>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</si>
  <si>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</si>
  <si>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</si>
  <si>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</si>
  <si>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</si>
  <si>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</si>
  <si>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</si>
  <si>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</si>
  <si>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</si>
  <si>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</si>
  <si>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</si>
  <si>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</si>
  <si>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</si>
  <si>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</si>
  <si>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</si>
  <si>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</si>
  <si>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</si>
  <si>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</si>
  <si>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</si>
  <si>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</si>
  <si>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</si>
  <si>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</si>
  <si>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</si>
  <si>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</si>
  <si>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</si>
  <si>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</si>
  <si>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</si>
  <si>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</si>
  <si>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</si>
  <si>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</si>
  <si>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</si>
  <si>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</si>
  <si>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</si>
  <si>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</si>
  <si>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</si>
  <si>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</si>
  <si>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</si>
  <si>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</si>
  <si>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</si>
  <si>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</si>
  <si>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</si>
  <si>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</si>
  <si>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</si>
  <si>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</si>
  <si>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</si>
  <si>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</si>
  <si>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</si>
  <si>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</si>
  <si>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</si>
  <si>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</si>
  <si>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</si>
  <si>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</si>
  <si>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</si>
  <si>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</si>
  <si>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</si>
  <si>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</si>
  <si>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</si>
  <si>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</si>
  <si>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</si>
  <si>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</si>
  <si>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</si>
  <si>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</si>
  <si>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</si>
  <si>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</si>
  <si>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</si>
  <si>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</si>
  <si>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</si>
  <si>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</si>
  <si>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</si>
  <si>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</si>
  <si>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</si>
  <si>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</si>
  <si>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</si>
  <si>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</si>
  <si>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</si>
  <si>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</si>
  <si>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</si>
  <si>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</si>
  <si>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</si>
  <si>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</si>
  <si>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</si>
  <si>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</si>
  <si>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</si>
  <si>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</si>
  <si>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</si>
  <si>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</si>
  <si>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</si>
  <si>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</si>
  <si>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</si>
  <si>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</si>
  <si>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</si>
  <si>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</si>
  <si>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</si>
  <si>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</si>
  <si>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</si>
  <si>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</si>
  <si>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</si>
  <si>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</si>
  <si>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</si>
  <si>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</si>
  <si>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</si>
  <si>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</si>
  <si>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</si>
  <si>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</si>
  <si>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</si>
  <si>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</si>
  <si>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</si>
  <si>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</si>
  <si>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</si>
  <si>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</si>
  <si>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</si>
  <si>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</si>
  <si>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</si>
  <si>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</si>
  <si>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</si>
  <si>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</si>
  <si>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IDA</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</si>
  <si>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</si>
  <si>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</si>
  <si>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</si>
  <si>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</si>
  <si>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</si>
  <si>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</si>
  <si>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</si>
  <si>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</si>
  <si>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</si>
  <si>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</si>
  <si>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</si>
  <si>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</si>
  <si>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</si>
  <si>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</si>
  <si>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</si>
  <si>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</si>
  <si>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</si>
  <si>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</si>
  <si>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</si>
  <si>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</si>
  <si>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</si>
  <si>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</si>
  <si>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</si>
  <si>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</si>
  <si>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R0</t>
  </si>
  <si>
    <t>Please review the  documents at the following links:</t>
  </si>
  <si>
    <t>Work on Applications, Channel Model documents</t>
  </si>
  <si>
    <t>Continue to draft BAN Applications Document</t>
  </si>
  <si>
    <t>Continue to draft BAN Channel Model Document</t>
  </si>
  <si>
    <t>Draft BAN Technical Requirement Document</t>
  </si>
  <si>
    <t>Tech Req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</si>
  <si>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</si>
  <si>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</si>
  <si>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</si>
  <si>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</si>
  <si>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</si>
  <si>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</si>
  <si>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</si>
  <si>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</si>
  <si>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IGVLC</t>
  </si>
  <si>
    <t>SEC</t>
  </si>
  <si>
    <t>802 SPONSOR EXECUTIVE COMMITTEE</t>
  </si>
  <si>
    <t>Task Group 15.4 MAC enhancements</t>
  </si>
  <si>
    <t>INTEREST GROUP-VISUAL LIGHT COMMUNICATIONS</t>
  </si>
  <si>
    <t>Task Group Body Area Networks</t>
  </si>
  <si>
    <t>INTEREST GROUP-TERRAHERTZ</t>
  </si>
  <si>
    <t>Working Group/Joint MTGs</t>
  </si>
  <si>
    <t>TG4c- Alt PHY for China</t>
  </si>
  <si>
    <t>TG4e - 15.4 MAC Enhancements</t>
  </si>
  <si>
    <t>TG 5 - mesh networking</t>
  </si>
  <si>
    <t>TG 6 - Body Area Networks</t>
  </si>
  <si>
    <t>Interest Group-VLC</t>
  </si>
  <si>
    <t>Interest Group-THZ</t>
  </si>
  <si>
    <t>Regulatory Committee report</t>
  </si>
  <si>
    <t>Close and Adjourn</t>
  </si>
  <si>
    <t>Noh-Gyoung Kang</t>
  </si>
  <si>
    <t>Jung Hwan Hwang</t>
  </si>
  <si>
    <t>Giriraj Goyal</t>
  </si>
  <si>
    <t>08-0037</t>
  </si>
  <si>
    <t>India</t>
  </si>
  <si>
    <t>AGENDA IEEE802.15 TG6 MEETING</t>
  </si>
  <si>
    <t>Industry, Scientific, and Medical and Short Range Device Telemetry and Telecommand usage</t>
  </si>
  <si>
    <t>ISM</t>
  </si>
  <si>
    <t>Current Allocations in Prospective Medical Telemetry Bands</t>
  </si>
  <si>
    <t>eirp mW</t>
  </si>
  <si>
    <t>Mary Roach</t>
  </si>
  <si>
    <t>Stiif</t>
  </si>
  <si>
    <t>Ray Kurzweil</t>
  </si>
  <si>
    <t>Singularity</t>
  </si>
  <si>
    <t>Giriraj</t>
  </si>
  <si>
    <t>Goyal</t>
  </si>
  <si>
    <t>G+5.5</t>
  </si>
  <si>
    <t>giriraj.g@samsung.com</t>
  </si>
  <si>
    <t>SG Formed</t>
  </si>
  <si>
    <t>PAR &amp; 5C</t>
  </si>
  <si>
    <t>TG set up</t>
  </si>
  <si>
    <t>finalize in may</t>
  </si>
  <si>
    <t>Lewis</t>
  </si>
  <si>
    <t>complete TG apps matrix</t>
  </si>
  <si>
    <t>Report on Task Group 6 progress</t>
  </si>
  <si>
    <t>AGENDA IEEE802.15 TG6 BAN MEETING</t>
  </si>
  <si>
    <t>802.15 WG Closing Session</t>
  </si>
  <si>
    <t>MICT</t>
  </si>
  <si>
    <t>MEDS</t>
  </si>
  <si>
    <t>Current Allocations in Prospective Medical Telemetry Bands TV Ch37</t>
  </si>
  <si>
    <t>UWB</t>
  </si>
  <si>
    <t>Kiran</t>
  </si>
  <si>
    <t>Jason Ellis</t>
  </si>
  <si>
    <t>Ranjeet Patro</t>
  </si>
  <si>
    <t>Laurent Ouvry</t>
  </si>
  <si>
    <t>BS-BS</t>
  </si>
  <si>
    <t>BS-IM</t>
  </si>
  <si>
    <t>IM-IM</t>
  </si>
  <si>
    <t>Baseband</t>
  </si>
  <si>
    <t>CSEM? NICT</t>
  </si>
  <si>
    <t>Pat Kenney</t>
  </si>
  <si>
    <t>Ranjeetkumar Patro</t>
  </si>
  <si>
    <t>Kiran Bynam</t>
  </si>
  <si>
    <t>SG
RFID</t>
  </si>
  <si>
    <t>SGRFID</t>
  </si>
  <si>
    <t>STUDY GROUP-RFID</t>
  </si>
  <si>
    <t>TBD</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</si>
  <si>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</si>
  <si>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</si>
  <si>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</si>
  <si>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</si>
  <si>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</si>
  <si>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</si>
  <si>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</si>
  <si>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</si>
  <si>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</si>
  <si>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</si>
  <si>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</si>
  <si>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</si>
  <si>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</si>
  <si>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</si>
  <si>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</si>
  <si>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</si>
  <si>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</si>
  <si>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</si>
  <si>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</si>
  <si>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</si>
  <si>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</si>
  <si>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</si>
  <si>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</si>
  <si>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</si>
  <si>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</si>
  <si>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</si>
  <si>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</si>
  <si>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</si>
  <si>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</si>
  <si>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</si>
  <si>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</si>
  <si>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</si>
  <si>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</si>
  <si>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</si>
  <si>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</si>
  <si>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</si>
  <si>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</si>
  <si>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</si>
  <si>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</si>
  <si>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</si>
  <si>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</si>
  <si>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</si>
  <si>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</si>
  <si>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</si>
  <si>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</si>
  <si>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</si>
  <si>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</si>
  <si>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</si>
  <si>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</si>
  <si>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</si>
  <si>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</si>
  <si>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</si>
  <si>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</si>
  <si>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</si>
  <si>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</si>
  <si>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</si>
  <si>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</si>
  <si>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</si>
  <si>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08-0034</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</si>
  <si>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</si>
  <si>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</si>
  <si>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</si>
  <si>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</si>
  <si>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</si>
  <si>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</si>
  <si>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</si>
  <si>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</si>
  <si>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</si>
  <si>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</si>
  <si>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</si>
  <si>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</si>
  <si>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</si>
  <si>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</si>
  <si>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data ready in July</t>
  </si>
  <si>
    <t>Technical editorial team in place</t>
  </si>
  <si>
    <t>Start working on CFP, to issue it in May</t>
  </si>
  <si>
    <t>Editorial Team in place in September (looking for volunteers – send me your resume and a sample of your work)</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</si>
  <si>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</si>
  <si>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</si>
  <si>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</si>
  <si>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</si>
  <si>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</si>
  <si>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</si>
  <si>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</si>
  <si>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</si>
  <si>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</si>
  <si>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</si>
  <si>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</si>
  <si>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</si>
  <si>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</si>
  <si>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</si>
  <si>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</si>
  <si>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</si>
  <si>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</si>
  <si>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54th IEEE 802.15 WPAN MEETING</t>
  </si>
  <si>
    <t>Hyatt Regency Jacksonville, Florida, USA</t>
  </si>
  <si>
    <t>May 11-16, 2008</t>
  </si>
  <si>
    <t>JOINT OPENING PLENARY</t>
  </si>
  <si>
    <t>SG VLC</t>
  </si>
  <si>
    <t>Lunch</t>
  </si>
  <si>
    <t>NEW MEMBERS ORIENTATION</t>
  </si>
  <si>
    <t>Interest Group-RFID</t>
  </si>
  <si>
    <t>Vice Chair: Ranjeet Kumar Patro</t>
  </si>
  <si>
    <t>Bangalor</t>
  </si>
  <si>
    <t>G+2</t>
  </si>
  <si>
    <t>G-4</t>
  </si>
  <si>
    <t>Canberra</t>
  </si>
  <si>
    <t>Tokyo, Soul</t>
  </si>
  <si>
    <t>GMT</t>
  </si>
  <si>
    <t>G</t>
  </si>
  <si>
    <t>Call 1</t>
  </si>
  <si>
    <t>Call 2</t>
  </si>
  <si>
    <t>Okundu Omeni</t>
  </si>
  <si>
    <t>FCC's Public Notice for use of 2360-2400 MHz as MBAN Service proposal</t>
  </si>
  <si>
    <r>
      <t>David Davenport</t>
    </r>
    <r>
      <rPr>
        <sz val="12"/>
        <rFont val="Times New Roman"/>
        <family val="1"/>
      </rPr>
      <t xml:space="preserve"> </t>
    </r>
  </si>
  <si>
    <t xml:space="preserve">State of the art in asynchronous low power MAC </t>
  </si>
  <si>
    <t>Transmission characteristics of human body communication</t>
  </si>
  <si>
    <t>Jung-hwan Hwang 황정환</t>
  </si>
  <si>
    <t xml:space="preserve">Scalable MAC Issue </t>
  </si>
  <si>
    <t>Seung-Hoon Park</t>
  </si>
  <si>
    <t>Empirical channel model for wearable BAN</t>
  </si>
  <si>
    <t>Design Challenges for Common MAC</t>
  </si>
  <si>
    <t>Feng Shu</t>
  </si>
  <si>
    <t>Study on existing ranging (location awareness) schemes</t>
  </si>
  <si>
    <t>Analysis of SAR-effect in WBAN</t>
  </si>
  <si>
    <t>Jaehwan Kim 김재환</t>
  </si>
  <si>
    <t>In-body channel modeling status</t>
  </si>
  <si>
    <t>u-health applications using WBAN</t>
  </si>
  <si>
    <t>Study of PHY requirements  for non-medical BAN</t>
  </si>
  <si>
    <t xml:space="preserve">Current status of channel modeling for BANs </t>
  </si>
  <si>
    <t>Jason</t>
  </si>
  <si>
    <t>Ellis</t>
  </si>
  <si>
    <t>Orange/TF</t>
  </si>
  <si>
    <t>Toplogical considerations for the BAN  </t>
  </si>
  <si>
    <t>CFI open, to be closed in Sept</t>
  </si>
  <si>
    <t>CFP, timeline, teleconference, closing comments  and report</t>
  </si>
  <si>
    <t>Call for Proposals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</si>
</sst>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s>
  <fonts count="166">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color indexed="41"/>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9"/>
      <name val="Times New Roman"/>
      <family val="1"/>
    </font>
    <font>
      <b/>
      <sz val="14"/>
      <color indexed="8"/>
      <name val="Arial Narrow"/>
      <family val="2"/>
    </font>
    <font>
      <b/>
      <sz val="12"/>
      <color indexed="8"/>
      <name val="Arial Narrow"/>
      <family val="2"/>
    </font>
    <font>
      <b/>
      <sz val="12"/>
      <name val="Arial Narrow"/>
      <family val="2"/>
    </font>
    <font>
      <sz val="10"/>
      <name val="Arial Narrow"/>
      <family val="2"/>
    </font>
    <font>
      <b/>
      <sz val="36"/>
      <name val="Arial"/>
      <family val="2"/>
    </font>
    <font>
      <b/>
      <sz val="18"/>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FFC000"/>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theme="0" tint="-0.24997000396251678"/>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135" fillId="3" borderId="0" applyNumberFormat="0" applyBorder="0" applyAlignment="0" applyProtection="0"/>
    <xf numFmtId="0" fontId="135" fillId="4" borderId="0" applyNumberFormat="0" applyBorder="0" applyAlignment="0" applyProtection="0"/>
    <xf numFmtId="0" fontId="135" fillId="5" borderId="0" applyNumberFormat="0" applyBorder="0" applyAlignment="0" applyProtection="0"/>
    <xf numFmtId="0" fontId="135" fillId="6"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7" fillId="26" borderId="0" applyNumberFormat="0" applyBorder="0" applyAlignment="0" applyProtection="0"/>
    <xf numFmtId="0" fontId="138" fillId="27" borderId="1" applyNumberFormat="0" applyAlignment="0" applyProtection="0"/>
    <xf numFmtId="0" fontId="1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0" borderId="0" applyNumberFormat="0" applyFill="0" applyBorder="0" applyAlignment="0" applyProtection="0"/>
    <xf numFmtId="0" fontId="8" fillId="0" borderId="0" applyNumberFormat="0" applyFill="0" applyBorder="0" applyAlignment="0" applyProtection="0"/>
    <xf numFmtId="0" fontId="141" fillId="29" borderId="0" applyNumberFormat="0" applyBorder="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5" applyNumberFormat="0" applyFill="0" applyAlignment="0" applyProtection="0"/>
    <xf numFmtId="0" fontId="144" fillId="0" borderId="0" applyNumberFormat="0" applyFill="0" applyBorder="0" applyAlignment="0" applyProtection="0"/>
    <xf numFmtId="0" fontId="7" fillId="0" borderId="0" applyNumberFormat="0" applyFill="0" applyBorder="0" applyAlignment="0" applyProtection="0"/>
    <xf numFmtId="0" fontId="145" fillId="30" borderId="1" applyNumberFormat="0" applyAlignment="0" applyProtection="0"/>
    <xf numFmtId="0" fontId="146" fillId="0" borderId="6" applyNumberFormat="0" applyFill="0" applyAlignment="0" applyProtection="0"/>
    <xf numFmtId="0" fontId="147" fillId="31" borderId="0" applyNumberFormat="0" applyBorder="0" applyAlignment="0" applyProtection="0"/>
    <xf numFmtId="0" fontId="0" fillId="32" borderId="7" applyNumberFormat="0" applyFont="0" applyAlignment="0" applyProtection="0"/>
    <xf numFmtId="0" fontId="148" fillId="27" borderId="8" applyNumberFormat="0" applyAlignment="0" applyProtection="0"/>
    <xf numFmtId="9" fontId="0" fillId="0" borderId="0" applyFont="0" applyFill="0" applyBorder="0" applyAlignment="0" applyProtection="0"/>
    <xf numFmtId="0" fontId="149" fillId="0" borderId="0" applyNumberFormat="0" applyFill="0" applyBorder="0" applyAlignment="0" applyProtection="0"/>
    <xf numFmtId="0" fontId="150" fillId="0" borderId="9" applyNumberFormat="0" applyFill="0" applyAlignment="0" applyProtection="0"/>
    <xf numFmtId="0" fontId="151" fillId="0" borderId="0" applyNumberFormat="0" applyFill="0" applyBorder="0" applyAlignment="0" applyProtection="0"/>
    <xf numFmtId="0" fontId="54" fillId="0" borderId="0">
      <alignment vertical="center"/>
      <protection/>
    </xf>
  </cellStyleXfs>
  <cellXfs count="53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52"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52"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5" fillId="0" borderId="0" xfId="53" applyFont="1" applyAlignment="1" applyProtection="1">
      <alignment/>
      <protection/>
    </xf>
    <xf numFmtId="0" fontId="153" fillId="0" borderId="0" xfId="0" applyFont="1" applyAlignment="1">
      <alignment readingOrder="1"/>
    </xf>
    <xf numFmtId="49" fontId="154" fillId="0" borderId="0" xfId="0" applyNumberFormat="1" applyFont="1" applyAlignment="1">
      <alignment horizontal="left"/>
    </xf>
    <xf numFmtId="0" fontId="154" fillId="0" borderId="0" xfId="0" applyFont="1" applyAlignment="1">
      <alignment horizontal="left"/>
    </xf>
    <xf numFmtId="0" fontId="0" fillId="0" borderId="0" xfId="0" applyAlignment="1">
      <alignment horizontal="right"/>
    </xf>
    <xf numFmtId="0" fontId="56" fillId="0" borderId="23" xfId="0" applyFont="1" applyBorder="1" applyAlignment="1">
      <alignment horizontal="left"/>
    </xf>
    <xf numFmtId="0" fontId="57" fillId="0" borderId="23" xfId="0" applyFont="1" applyBorder="1" applyAlignment="1">
      <alignment/>
    </xf>
    <xf numFmtId="0" fontId="59" fillId="0" borderId="23" xfId="0" applyFont="1" applyBorder="1" applyAlignment="1">
      <alignment horizontal="left"/>
    </xf>
    <xf numFmtId="0" fontId="59" fillId="5" borderId="23" xfId="0" applyNumberFormat="1" applyFont="1" applyFill="1" applyBorder="1" applyAlignment="1">
      <alignment horizontal="center"/>
    </xf>
    <xf numFmtId="0" fontId="59" fillId="0" borderId="23" xfId="0" applyNumberFormat="1" applyFont="1" applyFill="1" applyBorder="1" applyAlignment="1">
      <alignment horizontal="center"/>
    </xf>
    <xf numFmtId="0" fontId="59" fillId="0" borderId="23" xfId="0" applyNumberFormat="1" applyFont="1" applyBorder="1" applyAlignment="1">
      <alignment horizontal="center"/>
    </xf>
    <xf numFmtId="0" fontId="10" fillId="0" borderId="23" xfId="0" applyFont="1" applyBorder="1" applyAlignment="1">
      <alignment horizontal="left"/>
    </xf>
    <xf numFmtId="0" fontId="57" fillId="5" borderId="23"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7"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2"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42"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67" fillId="36" borderId="0" xfId="0" applyFont="1" applyFill="1" applyBorder="1" applyAlignment="1">
      <alignment horizontal="left" vertical="center"/>
    </xf>
    <xf numFmtId="0" fontId="68"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9" fillId="36" borderId="0" xfId="0" applyFont="1" applyFill="1" applyBorder="1" applyAlignment="1">
      <alignment horizontal="center" vertical="center"/>
    </xf>
    <xf numFmtId="0" fontId="70" fillId="37" borderId="12" xfId="0" applyFont="1" applyFill="1" applyBorder="1" applyAlignment="1">
      <alignment vertical="center"/>
    </xf>
    <xf numFmtId="0" fontId="70" fillId="37" borderId="10" xfId="0" applyFont="1" applyFill="1" applyBorder="1" applyAlignment="1">
      <alignment vertical="center"/>
    </xf>
    <xf numFmtId="0" fontId="70" fillId="37" borderId="11" xfId="0" applyFont="1" applyFill="1" applyBorder="1" applyAlignment="1">
      <alignment vertical="center"/>
    </xf>
    <xf numFmtId="0" fontId="70" fillId="33" borderId="10" xfId="0" applyFont="1" applyFill="1" applyBorder="1" applyAlignment="1">
      <alignment vertical="center"/>
    </xf>
    <xf numFmtId="0" fontId="71" fillId="33" borderId="10" xfId="0" applyFont="1" applyFill="1" applyBorder="1" applyAlignment="1">
      <alignment horizontal="left" vertical="center"/>
    </xf>
    <xf numFmtId="0" fontId="71" fillId="33" borderId="10" xfId="0" applyFont="1" applyFill="1" applyBorder="1" applyAlignment="1">
      <alignment horizontal="center" vertical="center"/>
    </xf>
    <xf numFmtId="0" fontId="70" fillId="38" borderId="10" xfId="0" applyFont="1" applyFill="1" applyBorder="1" applyAlignment="1">
      <alignment vertical="center"/>
    </xf>
    <xf numFmtId="0" fontId="71" fillId="33" borderId="11"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13" xfId="0" applyFont="1" applyFill="1" applyBorder="1" applyAlignment="1">
      <alignment horizontal="center" vertical="center"/>
    </xf>
    <xf numFmtId="0" fontId="70" fillId="33" borderId="0" xfId="0" applyFont="1" applyFill="1" applyBorder="1" applyAlignment="1">
      <alignmen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center" vertical="center"/>
    </xf>
    <xf numFmtId="0" fontId="70" fillId="33" borderId="13" xfId="0" applyFont="1" applyFill="1" applyBorder="1" applyAlignment="1">
      <alignment horizontal="center" vertical="center"/>
    </xf>
    <xf numFmtId="0" fontId="71" fillId="37" borderId="17" xfId="0" applyFont="1" applyFill="1" applyBorder="1" applyAlignment="1">
      <alignment horizontal="left" vertical="center"/>
    </xf>
    <xf numFmtId="0" fontId="71" fillId="37" borderId="0" xfId="0" applyFont="1" applyFill="1" applyBorder="1" applyAlignment="1">
      <alignment horizontal="left" vertical="center"/>
    </xf>
    <xf numFmtId="0" fontId="70" fillId="37" borderId="0" xfId="0" applyFont="1" applyFill="1" applyBorder="1" applyAlignment="1">
      <alignment vertical="center"/>
    </xf>
    <xf numFmtId="0" fontId="70" fillId="37" borderId="13" xfId="0" applyFont="1" applyFill="1" applyBorder="1" applyAlignment="1">
      <alignment vertical="center"/>
    </xf>
    <xf numFmtId="0" fontId="71" fillId="33" borderId="0" xfId="0" applyFont="1" applyFill="1" applyBorder="1" applyAlignment="1">
      <alignment horizontal="left" vertical="center"/>
    </xf>
    <xf numFmtId="0" fontId="71" fillId="33" borderId="0" xfId="0" applyFont="1" applyFill="1" applyBorder="1" applyAlignment="1">
      <alignment horizontal="center" vertical="center"/>
    </xf>
    <xf numFmtId="0" fontId="71" fillId="38" borderId="0" xfId="0" applyFont="1" applyFill="1" applyBorder="1" applyAlignment="1">
      <alignment horizontal="left" vertical="center"/>
    </xf>
    <xf numFmtId="0" fontId="72" fillId="33" borderId="0" xfId="0" applyFont="1" applyFill="1" applyBorder="1" applyAlignment="1">
      <alignment horizontal="center" vertical="center"/>
    </xf>
    <xf numFmtId="0" fontId="70" fillId="33" borderId="13" xfId="0" applyFont="1" applyFill="1" applyBorder="1" applyAlignment="1">
      <alignment vertical="center"/>
    </xf>
    <xf numFmtId="0" fontId="70" fillId="37" borderId="17" xfId="0" applyFont="1" applyFill="1" applyBorder="1" applyAlignment="1">
      <alignment vertical="center"/>
    </xf>
    <xf numFmtId="0" fontId="73" fillId="37" borderId="0" xfId="0" applyFont="1" applyFill="1" applyBorder="1" applyAlignment="1">
      <alignment vertical="center"/>
    </xf>
    <xf numFmtId="0" fontId="70" fillId="37" borderId="0" xfId="0" applyFont="1" applyFill="1" applyBorder="1" applyAlignment="1">
      <alignment/>
    </xf>
    <xf numFmtId="0" fontId="70" fillId="33" borderId="25" xfId="0" applyFont="1" applyFill="1" applyBorder="1" applyAlignment="1">
      <alignment horizontal="center" vertical="center"/>
    </xf>
    <xf numFmtId="0" fontId="70" fillId="33" borderId="26" xfId="0" applyFont="1" applyFill="1" applyBorder="1" applyAlignment="1">
      <alignment horizontal="center" vertical="center"/>
    </xf>
    <xf numFmtId="0" fontId="70" fillId="33" borderId="0" xfId="0" applyFont="1" applyFill="1" applyBorder="1" applyAlignment="1">
      <alignment horizontal="right" vertical="center"/>
    </xf>
    <xf numFmtId="0" fontId="73" fillId="38" borderId="0" xfId="0" applyFont="1" applyFill="1" applyBorder="1" applyAlignment="1">
      <alignment vertical="center"/>
    </xf>
    <xf numFmtId="0" fontId="70" fillId="37" borderId="26" xfId="0" applyFont="1" applyFill="1" applyBorder="1" applyAlignment="1">
      <alignment vertical="center"/>
    </xf>
    <xf numFmtId="0" fontId="70" fillId="37" borderId="26" xfId="0" applyFont="1" applyFill="1" applyBorder="1" applyAlignment="1">
      <alignment horizontal="center" vertical="center"/>
    </xf>
    <xf numFmtId="0" fontId="70" fillId="37" borderId="27" xfId="0" applyFont="1" applyFill="1" applyBorder="1" applyAlignment="1">
      <alignment horizontal="center" vertical="center"/>
    </xf>
    <xf numFmtId="0" fontId="70" fillId="37" borderId="0" xfId="0" applyFont="1" applyFill="1" applyAlignment="1">
      <alignment/>
    </xf>
    <xf numFmtId="0" fontId="74" fillId="37" borderId="0" xfId="0" applyFont="1" applyFill="1" applyBorder="1" applyAlignment="1">
      <alignment horizontal="right" vertical="center"/>
    </xf>
    <xf numFmtId="172" fontId="74" fillId="39" borderId="26" xfId="0" applyNumberFormat="1" applyFont="1" applyFill="1" applyBorder="1" applyAlignment="1">
      <alignment horizontal="center" vertical="center"/>
    </xf>
    <xf numFmtId="173" fontId="74" fillId="39" borderId="28" xfId="0" applyNumberFormat="1" applyFont="1" applyFill="1" applyBorder="1" applyAlignment="1" applyProtection="1">
      <alignment horizontal="center" vertical="center"/>
      <protection/>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0" fillId="38" borderId="0" xfId="0" applyFont="1" applyFill="1" applyAlignment="1">
      <alignment/>
    </xf>
    <xf numFmtId="0" fontId="70" fillId="39" borderId="26" xfId="0" applyFont="1" applyFill="1" applyBorder="1" applyAlignment="1">
      <alignment horizontal="center" vertical="center"/>
    </xf>
    <xf numFmtId="0" fontId="70" fillId="39" borderId="27"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73" fontId="74" fillId="39" borderId="29" xfId="0" applyNumberFormat="1" applyFont="1" applyFill="1" applyBorder="1" applyAlignment="1" applyProtection="1">
      <alignment horizontal="center" vertical="center"/>
      <protection/>
    </xf>
    <xf numFmtId="0" fontId="70" fillId="39" borderId="24" xfId="0" applyFont="1" applyFill="1" applyBorder="1" applyAlignment="1">
      <alignment horizontal="center" vertical="center"/>
    </xf>
    <xf numFmtId="0" fontId="70" fillId="39" borderId="0" xfId="0" applyFont="1" applyFill="1" applyBorder="1" applyAlignment="1">
      <alignment horizontal="center" vertical="center"/>
    </xf>
    <xf numFmtId="0" fontId="75"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80" fillId="37" borderId="0" xfId="0" applyNumberFormat="1" applyFont="1" applyFill="1" applyBorder="1" applyAlignment="1" applyProtection="1">
      <alignment horizontal="right" vertical="center"/>
      <protection/>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82"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172" fontId="79" fillId="39" borderId="24" xfId="0" applyNumberFormat="1" applyFont="1" applyFill="1" applyBorder="1" applyAlignment="1">
      <alignment horizontal="center"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82" fillId="33" borderId="0" xfId="0" applyFont="1" applyFill="1" applyBorder="1" applyAlignment="1">
      <alignment horizontal="right" vertical="center"/>
    </xf>
    <xf numFmtId="0" fontId="70" fillId="39" borderId="24" xfId="0" applyFont="1" applyFill="1" applyBorder="1" applyAlignment="1" quotePrefix="1">
      <alignment horizontal="center" vertical="center"/>
    </xf>
    <xf numFmtId="0" fontId="83" fillId="37" borderId="0" xfId="0" applyFont="1" applyFill="1" applyBorder="1" applyAlignment="1">
      <alignment horizontal="right" vertical="center"/>
    </xf>
    <xf numFmtId="172" fontId="84" fillId="39" borderId="24" xfId="0" applyNumberFormat="1" applyFont="1" applyFill="1" applyBorder="1" applyAlignment="1">
      <alignment horizontal="center" vertical="center"/>
    </xf>
    <xf numFmtId="10" fontId="85" fillId="37" borderId="0" xfId="0" applyNumberFormat="1" applyFont="1" applyFill="1" applyBorder="1" applyAlignment="1" applyProtection="1">
      <alignment horizontal="right" vertical="center"/>
      <protection/>
    </xf>
    <xf numFmtId="10" fontId="85" fillId="37" borderId="13" xfId="0" applyNumberFormat="1" applyFont="1" applyFill="1" applyBorder="1" applyAlignment="1" applyProtection="1">
      <alignment horizontal="right" vertical="center"/>
      <protection/>
    </xf>
    <xf numFmtId="10" fontId="8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6" fillId="39" borderId="24" xfId="0" applyNumberFormat="1" applyFont="1" applyFill="1" applyBorder="1" applyAlignment="1">
      <alignment horizontal="center"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87" fillId="37" borderId="0" xfId="0" applyFont="1" applyFill="1" applyBorder="1" applyAlignment="1">
      <alignment horizontal="right" vertical="center"/>
    </xf>
    <xf numFmtId="10" fontId="73" fillId="37" borderId="0" xfId="0" applyNumberFormat="1" applyFont="1" applyFill="1" applyBorder="1" applyAlignment="1">
      <alignment vertical="center"/>
    </xf>
    <xf numFmtId="10" fontId="73" fillId="37" borderId="13" xfId="0" applyNumberFormat="1" applyFont="1" applyFill="1" applyBorder="1" applyAlignment="1">
      <alignment vertical="center"/>
    </xf>
    <xf numFmtId="10" fontId="73" fillId="33" borderId="0" xfId="0" applyNumberFormat="1" applyFont="1" applyFill="1" applyBorder="1" applyAlignment="1">
      <alignment vertical="center"/>
    </xf>
    <xf numFmtId="0" fontId="87" fillId="33" borderId="0" xfId="0" applyFont="1" applyFill="1" applyBorder="1" applyAlignment="1">
      <alignment horizontal="right" vertical="center"/>
    </xf>
    <xf numFmtId="0" fontId="88" fillId="37" borderId="0" xfId="0" applyFont="1" applyFill="1" applyBorder="1" applyAlignment="1">
      <alignment horizontal="right" vertical="center"/>
    </xf>
    <xf numFmtId="172" fontId="79" fillId="39" borderId="30" xfId="0" applyNumberFormat="1" applyFont="1" applyFill="1" applyBorder="1" applyAlignment="1">
      <alignment horizontal="center" vertical="center"/>
    </xf>
    <xf numFmtId="0" fontId="88" fillId="33" borderId="0" xfId="0" applyFont="1" applyFill="1" applyBorder="1" applyAlignment="1">
      <alignment horizontal="right" vertical="center"/>
    </xf>
    <xf numFmtId="0" fontId="70" fillId="39" borderId="30" xfId="0" applyFont="1" applyFill="1" applyBorder="1" applyAlignment="1">
      <alignment horizontal="center" vertical="center"/>
    </xf>
    <xf numFmtId="0" fontId="70" fillId="37" borderId="17" xfId="0" applyFont="1" applyFill="1" applyBorder="1" applyAlignment="1">
      <alignment horizontal="left" vertical="center"/>
    </xf>
    <xf numFmtId="0" fontId="83" fillId="37" borderId="0" xfId="0" applyFont="1" applyFill="1" applyBorder="1" applyAlignment="1">
      <alignment horizontal="center" vertical="center"/>
    </xf>
    <xf numFmtId="172" fontId="83" fillId="37" borderId="0" xfId="0" applyNumberFormat="1" applyFont="1" applyFill="1" applyBorder="1" applyAlignment="1">
      <alignment horizontal="center" vertical="center"/>
    </xf>
    <xf numFmtId="173" fontId="83" fillId="37" borderId="0" xfId="0" applyNumberFormat="1" applyFont="1" applyFill="1" applyBorder="1" applyAlignment="1" applyProtection="1">
      <alignment horizontal="center" vertical="center"/>
      <protection/>
    </xf>
    <xf numFmtId="0" fontId="83" fillId="38" borderId="0" xfId="0" applyFont="1" applyFill="1" applyBorder="1" applyAlignment="1">
      <alignment horizontal="center" vertical="center"/>
    </xf>
    <xf numFmtId="0" fontId="83" fillId="33" borderId="0" xfId="0" applyFont="1" applyFill="1" applyBorder="1" applyAlignment="1">
      <alignment horizontal="center" vertical="center"/>
    </xf>
    <xf numFmtId="0" fontId="89" fillId="33" borderId="0" xfId="0" applyFont="1" applyFill="1" applyBorder="1" applyAlignment="1">
      <alignment horizontal="center" vertical="center"/>
    </xf>
    <xf numFmtId="0" fontId="70" fillId="37" borderId="17" xfId="0" applyFont="1" applyFill="1" applyBorder="1" applyAlignment="1">
      <alignment horizontal="right" vertical="center"/>
    </xf>
    <xf numFmtId="0" fontId="70" fillId="37" borderId="0" xfId="0" applyFont="1" applyFill="1" applyBorder="1" applyAlignment="1">
      <alignment horizontal="right" vertical="center"/>
    </xf>
    <xf numFmtId="172" fontId="70" fillId="39" borderId="23" xfId="0" applyNumberFormat="1" applyFont="1" applyFill="1" applyBorder="1" applyAlignment="1">
      <alignment horizontal="center" vertical="center"/>
    </xf>
    <xf numFmtId="173" fontId="79" fillId="39" borderId="23" xfId="0" applyNumberFormat="1" applyFont="1" applyFill="1" applyBorder="1" applyAlignment="1" applyProtection="1">
      <alignment horizontal="center" vertical="center"/>
      <protection/>
    </xf>
    <xf numFmtId="0" fontId="70" fillId="38" borderId="0" xfId="0" applyFont="1" applyFill="1" applyBorder="1" applyAlignment="1">
      <alignment vertical="center"/>
    </xf>
    <xf numFmtId="0" fontId="90" fillId="33" borderId="13" xfId="0" applyFont="1" applyFill="1" applyBorder="1" applyAlignment="1">
      <alignment vertical="center"/>
    </xf>
    <xf numFmtId="0" fontId="90" fillId="37" borderId="0" xfId="0" applyFont="1" applyFill="1" applyBorder="1" applyAlignment="1">
      <alignment vertical="center"/>
    </xf>
    <xf numFmtId="172" fontId="70" fillId="37" borderId="0" xfId="0" applyNumberFormat="1" applyFont="1" applyFill="1" applyBorder="1" applyAlignment="1">
      <alignment vertical="center"/>
    </xf>
    <xf numFmtId="173" fontId="73" fillId="37" borderId="0" xfId="0" applyNumberFormat="1" applyFont="1" applyFill="1" applyBorder="1" applyAlignment="1">
      <alignment horizontal="center" vertical="center"/>
    </xf>
    <xf numFmtId="0" fontId="90" fillId="37" borderId="13" xfId="0" applyFont="1" applyFill="1" applyBorder="1" applyAlignment="1">
      <alignment vertical="center"/>
    </xf>
    <xf numFmtId="0" fontId="70" fillId="38" borderId="23" xfId="0" applyFont="1" applyFill="1" applyBorder="1" applyAlignment="1">
      <alignment horizontal="center" vertical="center"/>
    </xf>
    <xf numFmtId="0" fontId="70" fillId="37" borderId="31" xfId="0" applyFont="1" applyFill="1" applyBorder="1" applyAlignment="1">
      <alignment horizontal="left" vertical="center"/>
    </xf>
    <xf numFmtId="0" fontId="25" fillId="37" borderId="0" xfId="0" applyFont="1" applyFill="1" applyBorder="1" applyAlignment="1">
      <alignment horizontal="right" vertical="center"/>
    </xf>
    <xf numFmtId="0" fontId="70"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70" fillId="37" borderId="0" xfId="0" applyNumberFormat="1" applyFont="1" applyFill="1" applyBorder="1" applyAlignment="1">
      <alignment horizontal="center" vertical="center"/>
    </xf>
    <xf numFmtId="0" fontId="70" fillId="38" borderId="0" xfId="0" applyFont="1" applyFill="1" applyBorder="1" applyAlignment="1">
      <alignment horizontal="right" vertical="center"/>
    </xf>
    <xf numFmtId="0" fontId="90" fillId="33" borderId="0" xfId="0" applyFont="1" applyFill="1" applyBorder="1" applyAlignment="1">
      <alignment vertical="center"/>
    </xf>
    <xf numFmtId="0" fontId="70" fillId="37" borderId="18" xfId="0" applyFont="1" applyFill="1" applyBorder="1" applyAlignment="1">
      <alignment vertical="center"/>
    </xf>
    <xf numFmtId="0" fontId="70" fillId="37" borderId="21" xfId="0" applyFont="1" applyFill="1" applyBorder="1" applyAlignment="1">
      <alignment vertical="center"/>
    </xf>
    <xf numFmtId="0" fontId="70" fillId="37" borderId="22" xfId="0" applyFont="1" applyFill="1" applyBorder="1" applyAlignment="1">
      <alignment vertical="center"/>
    </xf>
    <xf numFmtId="0" fontId="70" fillId="33" borderId="21" xfId="0" applyFont="1" applyFill="1" applyBorder="1" applyAlignment="1">
      <alignment vertical="center"/>
    </xf>
    <xf numFmtId="0" fontId="70" fillId="38" borderId="21" xfId="0" applyFont="1" applyFill="1" applyBorder="1" applyAlignment="1">
      <alignment vertical="center"/>
    </xf>
    <xf numFmtId="0" fontId="70" fillId="33" borderId="22" xfId="0" applyFont="1" applyFill="1" applyBorder="1" applyAlignment="1">
      <alignment vertical="center"/>
    </xf>
    <xf numFmtId="184" fontId="25" fillId="40" borderId="0" xfId="0" applyNumberFormat="1" applyFont="1" applyFill="1" applyAlignment="1">
      <alignment/>
    </xf>
    <xf numFmtId="0" fontId="10" fillId="0" borderId="0" xfId="0" applyFont="1" applyFill="1" applyBorder="1" applyAlignment="1">
      <alignment horizontal="left"/>
    </xf>
    <xf numFmtId="0" fontId="91" fillId="0" borderId="0" xfId="0" applyFont="1" applyAlignment="1">
      <alignment/>
    </xf>
    <xf numFmtId="0" fontId="91" fillId="0" borderId="0" xfId="0" applyFont="1" applyAlignment="1">
      <alignment horizontal="right"/>
    </xf>
    <xf numFmtId="184" fontId="25" fillId="41" borderId="0" xfId="0" applyNumberFormat="1" applyFont="1" applyFill="1" applyAlignment="1">
      <alignment/>
    </xf>
    <xf numFmtId="184" fontId="60" fillId="0" borderId="0" xfId="0" applyNumberFormat="1" applyFont="1" applyAlignment="1">
      <alignment/>
    </xf>
    <xf numFmtId="184" fontId="60" fillId="41" borderId="0" xfId="0" applyNumberFormat="1" applyFont="1" applyFill="1" applyAlignment="1">
      <alignment/>
    </xf>
    <xf numFmtId="0" fontId="155" fillId="0" borderId="0" xfId="0" applyFont="1" applyAlignment="1">
      <alignment/>
    </xf>
    <xf numFmtId="0" fontId="156" fillId="0" borderId="0" xfId="0" applyFont="1" applyAlignment="1">
      <alignment wrapText="1" readingOrder="1"/>
    </xf>
    <xf numFmtId="0" fontId="157" fillId="0" borderId="0" xfId="0" applyFont="1" applyAlignment="1">
      <alignment wrapText="1" readingOrder="1"/>
    </xf>
    <xf numFmtId="0" fontId="158" fillId="0" borderId="0" xfId="0" applyFont="1" applyAlignment="1">
      <alignment wrapText="1" readingOrder="1"/>
    </xf>
    <xf numFmtId="0" fontId="159" fillId="0" borderId="0" xfId="0" applyFont="1" applyAlignment="1">
      <alignment wrapText="1" readingOrder="1"/>
    </xf>
    <xf numFmtId="0" fontId="160" fillId="0" borderId="0" xfId="0" applyFont="1" applyAlignment="1">
      <alignment horizontal="left" indent="3" readingOrder="1"/>
    </xf>
    <xf numFmtId="0" fontId="161" fillId="0" borderId="0" xfId="0" applyFont="1" applyAlignment="1">
      <alignment wrapText="1" readingOrder="1"/>
    </xf>
    <xf numFmtId="0" fontId="162" fillId="0" borderId="0" xfId="0" applyFont="1" applyAlignment="1">
      <alignment readingOrder="1"/>
    </xf>
    <xf numFmtId="0" fontId="161" fillId="0" borderId="0" xfId="0" applyFont="1" applyAlignment="1">
      <alignment readingOrder="1"/>
    </xf>
    <xf numFmtId="0" fontId="163" fillId="0" borderId="0" xfId="0" applyFont="1" applyAlignment="1">
      <alignment/>
    </xf>
    <xf numFmtId="0" fontId="162" fillId="0" borderId="0" xfId="0" applyFont="1" applyAlignment="1">
      <alignment horizontal="left" indent="1" readingOrder="1"/>
    </xf>
    <xf numFmtId="0" fontId="162" fillId="0" borderId="0" xfId="0" applyFont="1" applyAlignment="1">
      <alignment wrapText="1" readingOrder="1"/>
    </xf>
    <xf numFmtId="0" fontId="164" fillId="0" borderId="0" xfId="0" applyFont="1" applyAlignment="1">
      <alignment horizontal="left" wrapText="1" indent="1" readingOrder="1"/>
    </xf>
    <xf numFmtId="0" fontId="162" fillId="0" borderId="0" xfId="0" applyFont="1" applyAlignment="1">
      <alignment horizontal="left" wrapText="1" indent="1" readingOrder="1"/>
    </xf>
    <xf numFmtId="0" fontId="152" fillId="0" borderId="0" xfId="0" applyFont="1" applyAlignment="1">
      <alignment horizontal="left" indent="1" readingOrder="1"/>
    </xf>
    <xf numFmtId="0" fontId="22" fillId="0" borderId="0" xfId="0" applyFont="1" applyAlignment="1">
      <alignment wrapText="1"/>
    </xf>
    <xf numFmtId="0" fontId="95" fillId="0" borderId="0" xfId="0" applyFont="1" applyAlignment="1">
      <alignment/>
    </xf>
    <xf numFmtId="0" fontId="14" fillId="34" borderId="0" xfId="0" applyFont="1" applyFill="1" applyBorder="1" applyAlignment="1">
      <alignment/>
    </xf>
    <xf numFmtId="0" fontId="60" fillId="0" borderId="0" xfId="0" applyFont="1" applyAlignment="1">
      <alignment/>
    </xf>
    <xf numFmtId="174" fontId="96" fillId="33" borderId="0" xfId="0" applyNumberFormat="1" applyFont="1" applyFill="1" applyAlignment="1" applyProtection="1">
      <alignment horizontal="center"/>
      <protection/>
    </xf>
    <xf numFmtId="182" fontId="97" fillId="33" borderId="0" xfId="0" applyNumberFormat="1" applyFont="1" applyFill="1" applyAlignment="1" applyProtection="1">
      <alignment horizontal="center"/>
      <protection/>
    </xf>
    <xf numFmtId="0" fontId="98" fillId="0" borderId="0" xfId="0" applyFont="1" applyAlignment="1">
      <alignment vertical="top" wrapText="1"/>
    </xf>
    <xf numFmtId="0" fontId="99" fillId="0" borderId="0" xfId="0" applyFont="1" applyAlignment="1">
      <alignment/>
    </xf>
    <xf numFmtId="0" fontId="59" fillId="42"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65" fillId="0" borderId="0" xfId="0" applyFont="1" applyAlignment="1">
      <alignment vertical="top" wrapText="1"/>
    </xf>
    <xf numFmtId="0" fontId="59" fillId="43"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0" fontId="5" fillId="0" borderId="24"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1"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33" fillId="34" borderId="0" xfId="0" applyFont="1" applyFill="1" applyBorder="1" applyAlignment="1">
      <alignment horizontal="left" vertical="center" indent="2"/>
    </xf>
    <xf numFmtId="0" fontId="101"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29" xfId="0" applyFont="1" applyFill="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3" xfId="0" applyFont="1" applyFill="1" applyBorder="1" applyAlignment="1">
      <alignment horizontal="center" vertical="center"/>
    </xf>
    <xf numFmtId="0" fontId="14" fillId="36"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4" fillId="46" borderId="35"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7" borderId="35" xfId="0" applyFont="1" applyFill="1" applyBorder="1" applyAlignment="1">
      <alignment horizontal="center" vertical="center" wrapText="1"/>
    </xf>
    <xf numFmtId="0" fontId="33" fillId="35" borderId="36"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25" fillId="37" borderId="0" xfId="0" applyFont="1" applyFill="1" applyBorder="1" applyAlignment="1">
      <alignment vertical="center"/>
    </xf>
    <xf numFmtId="184" fontId="60" fillId="48" borderId="0" xfId="0" applyNumberFormat="1" applyFont="1" applyFill="1" applyAlignment="1">
      <alignment/>
    </xf>
    <xf numFmtId="0" fontId="15" fillId="39" borderId="18" xfId="0" applyFont="1" applyFill="1" applyBorder="1" applyAlignment="1">
      <alignment horizontal="center" vertical="center"/>
    </xf>
    <xf numFmtId="0" fontId="15" fillId="39" borderId="21" xfId="0" applyFont="1" applyFill="1" applyBorder="1" applyAlignment="1">
      <alignment horizontal="center" vertical="center"/>
    </xf>
    <xf numFmtId="0" fontId="15" fillId="39" borderId="22" xfId="0" applyFont="1" applyFill="1" applyBorder="1" applyAlignment="1">
      <alignment horizontal="center" vertical="center"/>
    </xf>
    <xf numFmtId="0" fontId="53" fillId="39" borderId="18" xfId="0" applyFont="1" applyFill="1" applyBorder="1" applyAlignment="1">
      <alignment horizontal="center" vertical="center"/>
    </xf>
    <xf numFmtId="0" fontId="53" fillId="39" borderId="21" xfId="0" applyFont="1" applyFill="1" applyBorder="1" applyAlignment="1">
      <alignment horizontal="center" vertical="center"/>
    </xf>
    <xf numFmtId="0" fontId="53" fillId="39" borderId="22" xfId="0" applyFont="1" applyFill="1" applyBorder="1" applyAlignment="1">
      <alignment horizontal="center" vertical="center"/>
    </xf>
    <xf numFmtId="0" fontId="63" fillId="36" borderId="0" xfId="0" applyFont="1" applyFill="1" applyBorder="1" applyAlignment="1">
      <alignment horizontal="center" vertical="center"/>
    </xf>
    <xf numFmtId="0" fontId="70" fillId="37" borderId="17"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51" fillId="39" borderId="17" xfId="0" applyFont="1" applyFill="1" applyBorder="1" applyAlignment="1">
      <alignment horizontal="center" vertical="center"/>
    </xf>
    <xf numFmtId="0" fontId="51" fillId="39" borderId="0" xfId="0" applyFont="1" applyFill="1" applyBorder="1" applyAlignment="1">
      <alignment horizontal="center" vertical="center"/>
    </xf>
    <xf numFmtId="0" fontId="51"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3" xfId="0" applyFont="1" applyFill="1" applyBorder="1" applyAlignment="1">
      <alignment horizontal="center" vertical="center"/>
    </xf>
    <xf numFmtId="0" fontId="15" fillId="39" borderId="17" xfId="0" applyFont="1" applyFill="1" applyBorder="1" applyAlignment="1">
      <alignment horizontal="center" vertical="center"/>
    </xf>
    <xf numFmtId="0" fontId="15" fillId="39" borderId="0" xfId="0" applyFont="1" applyFill="1" applyBorder="1" applyAlignment="1">
      <alignment horizontal="center" vertical="center"/>
    </xf>
    <xf numFmtId="0" fontId="15" fillId="39" borderId="13" xfId="0" applyFont="1" applyFill="1" applyBorder="1" applyAlignment="1">
      <alignment horizontal="center" vertical="center"/>
    </xf>
    <xf numFmtId="0" fontId="69" fillId="39" borderId="17" xfId="0" applyFont="1" applyFill="1" applyBorder="1" applyAlignment="1">
      <alignment horizontal="center" vertical="center"/>
    </xf>
    <xf numFmtId="0" fontId="69" fillId="39" borderId="0" xfId="0" applyFont="1" applyFill="1" applyBorder="1" applyAlignment="1">
      <alignment horizontal="center" vertical="center"/>
    </xf>
    <xf numFmtId="0" fontId="69" fillId="39" borderId="13" xfId="0" applyFont="1" applyFill="1" applyBorder="1" applyAlignment="1">
      <alignment horizontal="center" vertical="center"/>
    </xf>
    <xf numFmtId="0" fontId="48" fillId="39" borderId="12" xfId="0" applyFont="1" applyFill="1" applyBorder="1" applyAlignment="1">
      <alignment horizontal="center" vertical="center"/>
    </xf>
    <xf numFmtId="0" fontId="48" fillId="39" borderId="10" xfId="0" applyFont="1" applyFill="1" applyBorder="1" applyAlignment="1">
      <alignment horizontal="center" vertical="center"/>
    </xf>
    <xf numFmtId="0" fontId="48" fillId="39" borderId="11"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15" fillId="0" borderId="17" xfId="0" applyFont="1" applyBorder="1" applyAlignment="1">
      <alignment horizontal="center" vertical="center" wrapText="1"/>
    </xf>
    <xf numFmtId="0" fontId="33" fillId="0" borderId="20" xfId="0" applyFont="1" applyFill="1" applyBorder="1" applyAlignment="1">
      <alignment horizontal="center" vertical="center" wrapText="1"/>
    </xf>
    <xf numFmtId="0" fontId="39" fillId="0" borderId="20" xfId="0" applyFont="1" applyBorder="1" applyAlignment="1">
      <alignment horizontal="center" vertical="center" wrapText="1"/>
    </xf>
    <xf numFmtId="0" fontId="39"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9" xfId="0" applyFont="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3" fillId="0" borderId="19"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41" xfId="0" applyFont="1" applyFill="1" applyBorder="1" applyAlignment="1">
      <alignment horizontal="center" vertical="center" wrapText="1"/>
    </xf>
    <xf numFmtId="0" fontId="14" fillId="38" borderId="42"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4" fillId="36" borderId="41"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7"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37"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7" xfId="0" applyFont="1" applyBorder="1" applyAlignment="1">
      <alignment horizontal="center" vertical="center" wrapText="1"/>
    </xf>
    <xf numFmtId="0" fontId="34" fillId="49" borderId="40" xfId="0" applyFont="1" applyFill="1" applyBorder="1" applyAlignment="1">
      <alignment horizontal="center" vertical="center" wrapText="1"/>
    </xf>
    <xf numFmtId="0" fontId="34" fillId="49" borderId="41"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4" fillId="49" borderId="43" xfId="0" applyFont="1" applyFill="1" applyBorder="1" applyAlignment="1">
      <alignment horizontal="center" vertical="center" wrapText="1"/>
    </xf>
    <xf numFmtId="0" fontId="34" fillId="49" borderId="27"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37"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7" xfId="0" applyFont="1" applyBorder="1" applyAlignment="1">
      <alignment horizontal="center" vertical="center" wrapText="1"/>
    </xf>
    <xf numFmtId="0" fontId="43" fillId="51" borderId="45" xfId="0" applyFont="1" applyFill="1" applyBorder="1" applyAlignment="1">
      <alignment horizontal="center" vertical="center" wrapText="1"/>
    </xf>
    <xf numFmtId="0" fontId="43" fillId="51" borderId="37" xfId="0" applyFont="1" applyFill="1" applyBorder="1" applyAlignment="1">
      <alignment horizontal="center" vertical="center" wrapText="1"/>
    </xf>
    <xf numFmtId="0" fontId="44" fillId="52" borderId="20" xfId="0" applyFont="1" applyFill="1" applyBorder="1" applyAlignment="1">
      <alignment horizontal="center" vertical="center" wrapText="1"/>
    </xf>
    <xf numFmtId="0" fontId="44" fillId="52" borderId="46"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5" fillId="0" borderId="12"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7" xfId="0" applyFont="1" applyBorder="1" applyAlignment="1">
      <alignment horizontal="center" vertical="center" wrapText="1"/>
    </xf>
    <xf numFmtId="0" fontId="46" fillId="39" borderId="12" xfId="0" applyFont="1" applyFill="1" applyBorder="1" applyAlignment="1">
      <alignment horizontal="center" vertical="center"/>
    </xf>
    <xf numFmtId="0" fontId="46" fillId="39" borderId="10" xfId="0" applyFont="1" applyFill="1" applyBorder="1" applyAlignment="1">
      <alignment horizontal="center" vertical="center"/>
    </xf>
    <xf numFmtId="0" fontId="46" fillId="39" borderId="11" xfId="0" applyFont="1" applyFill="1" applyBorder="1" applyAlignment="1">
      <alignment horizontal="center" vertical="center"/>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9" borderId="19" xfId="0" applyFont="1" applyFill="1" applyBorder="1" applyAlignment="1">
      <alignment horizontal="center" vertical="center" wrapText="1"/>
    </xf>
    <xf numFmtId="0" fontId="34" fillId="49" borderId="37"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28" xfId="0" applyFont="1" applyFill="1" applyBorder="1" applyAlignment="1">
      <alignment horizontal="center" vertical="center" wrapText="1"/>
    </xf>
    <xf numFmtId="0" fontId="34" fillId="49" borderId="31"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29" xfId="0" applyFont="1" applyFill="1" applyBorder="1" applyAlignment="1">
      <alignment horizontal="center" vertical="center" wrapText="1"/>
    </xf>
    <xf numFmtId="0" fontId="34" fillId="49" borderId="47" xfId="0" applyFont="1" applyFill="1" applyBorder="1" applyAlignment="1">
      <alignment horizontal="center" vertical="center" wrapText="1"/>
    </xf>
    <xf numFmtId="0" fontId="34" fillId="49" borderId="48"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36" fillId="0" borderId="49"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70" fillId="33" borderId="0" xfId="0" applyFont="1" applyFill="1" applyBorder="1" applyAlignment="1">
      <alignment horizontal="center" vertical="center"/>
    </xf>
    <xf numFmtId="0" fontId="70" fillId="37" borderId="17" xfId="0" applyFont="1" applyFill="1" applyBorder="1" applyAlignment="1">
      <alignment horizontal="right" vertical="center"/>
    </xf>
    <xf numFmtId="0" fontId="70" fillId="37" borderId="0" xfId="0" applyFont="1" applyFill="1" applyBorder="1" applyAlignment="1">
      <alignment horizontal="right" vertical="center"/>
    </xf>
    <xf numFmtId="0" fontId="70" fillId="37" borderId="29" xfId="0" applyFont="1" applyFill="1" applyBorder="1" applyAlignment="1">
      <alignment horizontal="right" vertical="center"/>
    </xf>
    <xf numFmtId="0" fontId="70" fillId="38" borderId="0" xfId="0" applyFont="1" applyFill="1" applyBorder="1" applyAlignment="1">
      <alignment horizontal="center" vertical="center"/>
    </xf>
    <xf numFmtId="0" fontId="40" fillId="0" borderId="45"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46" xfId="0" applyFont="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57" fillId="0" borderId="23" xfId="0" applyFont="1" applyBorder="1" applyAlignment="1">
      <alignment horizontal="center"/>
    </xf>
    <xf numFmtId="0" fontId="58" fillId="53" borderId="23" xfId="0" applyFont="1" applyFill="1" applyBorder="1" applyAlignment="1">
      <alignment horizontal="center"/>
    </xf>
    <xf numFmtId="0" fontId="58" fillId="44" borderId="23" xfId="0" applyFont="1" applyFill="1" applyBorder="1" applyAlignment="1">
      <alignment horizontal="center"/>
    </xf>
    <xf numFmtId="0" fontId="57" fillId="0" borderId="23" xfId="0" applyFont="1" applyBorder="1" applyAlignment="1">
      <alignment/>
    </xf>
    <xf numFmtId="0" fontId="58" fillId="12" borderId="23" xfId="0" applyFont="1" applyFill="1" applyBorder="1" applyAlignment="1">
      <alignment horizontal="center"/>
    </xf>
    <xf numFmtId="0" fontId="57" fillId="12" borderId="23" xfId="0" applyFont="1" applyFill="1" applyBorder="1" applyAlignment="1">
      <alignment horizontal="center"/>
    </xf>
    <xf numFmtId="0" fontId="57" fillId="12" borderId="23" xfId="0" applyFont="1" applyFill="1" applyBorder="1" applyAlignment="1">
      <alignment/>
    </xf>
    <xf numFmtId="0" fontId="58" fillId="44" borderId="52" xfId="0" applyFont="1" applyFill="1" applyBorder="1" applyAlignment="1">
      <alignment horizontal="center"/>
    </xf>
    <xf numFmtId="0" fontId="58" fillId="44" borderId="53" xfId="0" applyFont="1" applyFill="1" applyBorder="1" applyAlignment="1">
      <alignment horizontal="center"/>
    </xf>
    <xf numFmtId="0" fontId="58" fillId="44" borderId="5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029575" y="4267200"/>
          <a:ext cx="1162050" cy="147637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257175"/>
    <xdr:sp>
      <xdr:nvSpPr>
        <xdr:cNvPr id="2" name="Text Box 1"/>
        <xdr:cNvSpPr txBox="1">
          <a:spLocks noChangeArrowheads="1"/>
        </xdr:cNvSpPr>
      </xdr:nvSpPr>
      <xdr:spPr>
        <a:xfrm>
          <a:off x="3314700" y="5829300"/>
          <a:ext cx="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57175"/>
    <xdr:sp>
      <xdr:nvSpPr>
        <xdr:cNvPr id="3" name="Text Box 2"/>
        <xdr:cNvSpPr txBox="1">
          <a:spLocks noChangeArrowheads="1"/>
        </xdr:cNvSpPr>
      </xdr:nvSpPr>
      <xdr:spPr>
        <a:xfrm>
          <a:off x="3314700" y="5991225"/>
          <a:ext cx="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553075" y="4305300"/>
          <a:ext cx="1809750" cy="177165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1181100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972175" y="4629150"/>
          <a:ext cx="1352550" cy="17430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hyperlink" Target="http://standards.ieee.org/faqs/affiliationFAQ.html" TargetMode="External" /><Relationship Id="rId3" Type="http://schemas.openxmlformats.org/officeDocument/2006/relationships/hyperlink" Target="http://standards.ieee.org/resources/antitrust-guidelines.pdf" TargetMode="External" /><Relationship Id="rId4" Type="http://schemas.openxmlformats.org/officeDocument/2006/relationships/hyperlink" Target="http://www.ieee.org/portal/cms_docs/about/CoE_poster.pdf"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C77"/>
  <sheetViews>
    <sheetView zoomScalePageLayoutView="0" workbookViewId="0" topLeftCell="A1">
      <selection activeCell="A10" sqref="A10:IV39"/>
    </sheetView>
  </sheetViews>
  <sheetFormatPr defaultColWidth="9.140625" defaultRowHeight="12.75"/>
  <cols>
    <col min="1" max="1" width="13.57421875" style="303" customWidth="1"/>
    <col min="2" max="2" width="0.2890625" style="303" customWidth="1"/>
    <col min="3" max="3" width="10.00390625" style="303" customWidth="1"/>
    <col min="4" max="4" width="2.28125" style="303" customWidth="1"/>
    <col min="5" max="8" width="6.28125" style="303" customWidth="1"/>
    <col min="9" max="9" width="0.2890625" style="303" customWidth="1"/>
    <col min="10" max="13" width="6.28125" style="303" customWidth="1"/>
    <col min="14" max="14" width="0.2890625" style="303" customWidth="1"/>
    <col min="15" max="18" width="6.28125" style="303" customWidth="1"/>
    <col min="19" max="19" width="0.2890625" style="303" customWidth="1"/>
    <col min="20" max="23" width="6.28125" style="303" customWidth="1"/>
    <col min="24" max="24" width="0.2890625" style="303" customWidth="1"/>
    <col min="25" max="28" width="6.28125" style="303" customWidth="1"/>
    <col min="29" max="29" width="0.2890625" style="303" customWidth="1"/>
    <col min="30" max="16384" width="9.140625" style="303" customWidth="1"/>
  </cols>
  <sheetData>
    <row r="1" spans="1:28" s="305" customFormat="1" ht="23.25">
      <c r="A1" s="412" t="s">
        <v>321</v>
      </c>
      <c r="B1" s="319"/>
      <c r="C1" s="320" t="s">
        <v>493</v>
      </c>
      <c r="D1" s="321"/>
      <c r="E1" s="322"/>
      <c r="F1" s="322"/>
      <c r="G1" s="322"/>
      <c r="H1" s="322"/>
      <c r="I1" s="321"/>
      <c r="J1" s="322"/>
      <c r="K1" s="322"/>
      <c r="L1" s="322"/>
      <c r="M1" s="322"/>
      <c r="N1" s="321"/>
      <c r="O1" s="322"/>
      <c r="P1" s="322"/>
      <c r="Q1" s="322"/>
      <c r="R1" s="322"/>
      <c r="S1" s="321"/>
      <c r="T1" s="322"/>
      <c r="U1" s="322"/>
      <c r="V1" s="322"/>
      <c r="W1" s="322"/>
      <c r="X1" s="321"/>
      <c r="Y1" s="322"/>
      <c r="Z1" s="322"/>
      <c r="AA1" s="323"/>
      <c r="AB1" s="324"/>
    </row>
    <row r="2" spans="1:28" s="305" customFormat="1" ht="23.25">
      <c r="A2" s="413"/>
      <c r="B2" s="325"/>
      <c r="C2" s="326" t="s">
        <v>494</v>
      </c>
      <c r="D2" s="327"/>
      <c r="E2" s="328"/>
      <c r="F2" s="328"/>
      <c r="G2" s="328"/>
      <c r="H2" s="328"/>
      <c r="I2" s="327"/>
      <c r="J2" s="328"/>
      <c r="K2" s="328"/>
      <c r="L2" s="328"/>
      <c r="M2" s="328"/>
      <c r="N2" s="327"/>
      <c r="O2" s="328"/>
      <c r="P2" s="328"/>
      <c r="Q2" s="328"/>
      <c r="R2" s="328"/>
      <c r="S2" s="327"/>
      <c r="T2" s="328"/>
      <c r="U2" s="328"/>
      <c r="V2" s="328"/>
      <c r="W2" s="328"/>
      <c r="X2" s="327"/>
      <c r="Y2" s="328"/>
      <c r="Z2" s="328"/>
      <c r="AA2" s="328"/>
      <c r="AB2" s="329"/>
    </row>
    <row r="3" spans="1:28" s="305" customFormat="1" ht="23.25">
      <c r="A3" s="413"/>
      <c r="B3" s="330"/>
      <c r="C3" s="331" t="s">
        <v>495</v>
      </c>
      <c r="D3" s="332"/>
      <c r="E3" s="333"/>
      <c r="F3" s="333"/>
      <c r="G3" s="333"/>
      <c r="H3" s="333"/>
      <c r="I3" s="332"/>
      <c r="J3" s="333"/>
      <c r="K3" s="333"/>
      <c r="L3" s="333"/>
      <c r="M3" s="333"/>
      <c r="N3" s="332"/>
      <c r="O3" s="333"/>
      <c r="P3" s="333"/>
      <c r="Q3" s="333"/>
      <c r="R3" s="333"/>
      <c r="S3" s="332"/>
      <c r="T3" s="333"/>
      <c r="U3" s="333"/>
      <c r="V3" s="333"/>
      <c r="W3" s="333"/>
      <c r="X3" s="332"/>
      <c r="Y3" s="333"/>
      <c r="Z3" s="333"/>
      <c r="AA3" s="333"/>
      <c r="AB3" s="334"/>
    </row>
    <row r="4" spans="1:28" s="305" customFormat="1" ht="13.5" thickBot="1">
      <c r="A4" s="413"/>
      <c r="B4" s="335"/>
      <c r="C4" s="414" t="s">
        <v>0</v>
      </c>
      <c r="D4" s="415"/>
      <c r="E4" s="415"/>
      <c r="F4" s="415"/>
      <c r="G4" s="415"/>
      <c r="H4" s="415"/>
      <c r="I4" s="415"/>
      <c r="J4" s="415"/>
      <c r="K4" s="415"/>
      <c r="L4" s="415"/>
      <c r="M4" s="415"/>
      <c r="N4" s="415"/>
      <c r="O4" s="415"/>
      <c r="P4" s="415"/>
      <c r="Q4" s="415"/>
      <c r="R4" s="415"/>
      <c r="S4" s="336"/>
      <c r="T4" s="337"/>
      <c r="U4" s="337"/>
      <c r="V4" s="337"/>
      <c r="W4" s="337"/>
      <c r="X4" s="336"/>
      <c r="Y4" s="337" t="s">
        <v>2</v>
      </c>
      <c r="Z4" s="337"/>
      <c r="AA4" s="338"/>
      <c r="AB4" s="339"/>
    </row>
    <row r="5" spans="1:28" s="305" customFormat="1" ht="13.5" thickBot="1">
      <c r="A5" s="304"/>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row>
    <row r="6" spans="1:28" s="305" customFormat="1" ht="13.5" thickBot="1">
      <c r="A6" s="340" t="s">
        <v>1</v>
      </c>
      <c r="B6" s="341"/>
      <c r="C6" s="342" t="s">
        <v>3</v>
      </c>
      <c r="D6" s="341"/>
      <c r="E6" s="416" t="s">
        <v>4</v>
      </c>
      <c r="F6" s="417"/>
      <c r="G6" s="417"/>
      <c r="H6" s="418"/>
      <c r="I6" s="341"/>
      <c r="J6" s="428" t="s">
        <v>5</v>
      </c>
      <c r="K6" s="428"/>
      <c r="L6" s="428"/>
      <c r="M6" s="428"/>
      <c r="N6" s="341"/>
      <c r="O6" s="427" t="s">
        <v>6</v>
      </c>
      <c r="P6" s="428"/>
      <c r="Q6" s="428"/>
      <c r="R6" s="429"/>
      <c r="S6" s="341"/>
      <c r="T6" s="427" t="s">
        <v>7</v>
      </c>
      <c r="U6" s="428"/>
      <c r="V6" s="428"/>
      <c r="W6" s="429"/>
      <c r="X6" s="341"/>
      <c r="Y6" s="427" t="s">
        <v>8</v>
      </c>
      <c r="Z6" s="428"/>
      <c r="AA6" s="428"/>
      <c r="AB6" s="429"/>
    </row>
    <row r="7" spans="1:28" s="305" customFormat="1" ht="13.5" thickBot="1">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row>
    <row r="8" spans="1:29" ht="12.75">
      <c r="A8" s="343" t="s">
        <v>9</v>
      </c>
      <c r="B8" s="49"/>
      <c r="C8" s="430"/>
      <c r="D8" s="49"/>
      <c r="E8" s="50"/>
      <c r="F8" s="50"/>
      <c r="G8" s="50"/>
      <c r="H8" s="51"/>
      <c r="I8" s="49"/>
      <c r="J8" s="52"/>
      <c r="K8" s="50"/>
      <c r="L8" s="50"/>
      <c r="M8" s="51"/>
      <c r="N8" s="49"/>
      <c r="O8" s="432" t="s">
        <v>10</v>
      </c>
      <c r="P8" s="433"/>
      <c r="Q8" s="433"/>
      <c r="R8" s="434"/>
      <c r="S8" s="49"/>
      <c r="T8" s="53" t="s">
        <v>2</v>
      </c>
      <c r="U8" s="54"/>
      <c r="V8" s="54"/>
      <c r="W8" s="55"/>
      <c r="X8" s="49"/>
      <c r="Y8" s="53" t="s">
        <v>2</v>
      </c>
      <c r="Z8" s="54"/>
      <c r="AA8" s="54"/>
      <c r="AB8" s="55"/>
      <c r="AC8" s="305"/>
    </row>
    <row r="9" spans="1:29" ht="13.5" thickBot="1">
      <c r="A9" s="343" t="s">
        <v>11</v>
      </c>
      <c r="B9" s="56"/>
      <c r="C9" s="431"/>
      <c r="D9" s="56"/>
      <c r="E9" s="57"/>
      <c r="F9" s="57"/>
      <c r="G9" s="57"/>
      <c r="H9" s="58"/>
      <c r="I9" s="56"/>
      <c r="J9" s="59"/>
      <c r="K9" s="60"/>
      <c r="L9" s="57"/>
      <c r="M9" s="58"/>
      <c r="N9" s="56"/>
      <c r="O9" s="435"/>
      <c r="P9" s="436"/>
      <c r="Q9" s="436"/>
      <c r="R9" s="437"/>
      <c r="S9" s="56"/>
      <c r="T9" s="61"/>
      <c r="U9" s="62"/>
      <c r="V9" s="62"/>
      <c r="W9" s="63"/>
      <c r="X9" s="56"/>
      <c r="Y9" s="64"/>
      <c r="Z9" s="65"/>
      <c r="AA9" s="65"/>
      <c r="AB9" s="66"/>
      <c r="AC9" s="305"/>
    </row>
    <row r="10" spans="1:29" ht="12.75">
      <c r="A10" s="344" t="s">
        <v>12</v>
      </c>
      <c r="B10" s="67"/>
      <c r="C10" s="431"/>
      <c r="D10" s="67"/>
      <c r="E10" s="438" t="s">
        <v>496</v>
      </c>
      <c r="F10" s="439"/>
      <c r="G10" s="439"/>
      <c r="H10" s="440"/>
      <c r="I10" s="67"/>
      <c r="J10" s="422" t="s">
        <v>52</v>
      </c>
      <c r="K10" s="444" t="s">
        <v>497</v>
      </c>
      <c r="L10" s="445" t="s">
        <v>333</v>
      </c>
      <c r="M10" s="419" t="s">
        <v>48</v>
      </c>
      <c r="N10" s="67"/>
      <c r="O10" s="422" t="s">
        <v>52</v>
      </c>
      <c r="P10" s="444" t="s">
        <v>497</v>
      </c>
      <c r="Q10" s="445" t="s">
        <v>333</v>
      </c>
      <c r="R10" s="410" t="s">
        <v>48</v>
      </c>
      <c r="S10" s="67"/>
      <c r="T10" s="422" t="s">
        <v>52</v>
      </c>
      <c r="U10" s="448" t="s">
        <v>395</v>
      </c>
      <c r="V10" s="451" t="s">
        <v>104</v>
      </c>
      <c r="W10" s="410" t="s">
        <v>48</v>
      </c>
      <c r="X10" s="67"/>
      <c r="Y10" s="64"/>
      <c r="Z10" s="65"/>
      <c r="AA10" s="65"/>
      <c r="AB10" s="66"/>
      <c r="AC10" s="305"/>
    </row>
    <row r="11" spans="1:29" ht="13.5" thickBot="1">
      <c r="A11" s="344" t="s">
        <v>14</v>
      </c>
      <c r="B11" s="67"/>
      <c r="C11" s="431"/>
      <c r="D11" s="67"/>
      <c r="E11" s="441"/>
      <c r="F11" s="442"/>
      <c r="G11" s="442"/>
      <c r="H11" s="443"/>
      <c r="I11" s="67"/>
      <c r="J11" s="407"/>
      <c r="K11" s="444"/>
      <c r="L11" s="446"/>
      <c r="M11" s="420"/>
      <c r="N11" s="67"/>
      <c r="O11" s="407"/>
      <c r="P11" s="444"/>
      <c r="Q11" s="446"/>
      <c r="R11" s="411"/>
      <c r="S11" s="67"/>
      <c r="T11" s="407"/>
      <c r="U11" s="449"/>
      <c r="V11" s="452"/>
      <c r="W11" s="411"/>
      <c r="X11" s="67"/>
      <c r="Y11" s="64"/>
      <c r="Z11" s="65"/>
      <c r="AA11" s="65"/>
      <c r="AB11" s="66"/>
      <c r="AC11" s="305"/>
    </row>
    <row r="12" spans="1:29" ht="13.5" thickBot="1">
      <c r="A12" s="344" t="s">
        <v>15</v>
      </c>
      <c r="B12" s="67"/>
      <c r="C12" s="431"/>
      <c r="D12" s="67"/>
      <c r="E12" s="424" t="s">
        <v>18</v>
      </c>
      <c r="F12" s="425"/>
      <c r="G12" s="425"/>
      <c r="H12" s="426"/>
      <c r="I12" s="67"/>
      <c r="J12" s="407"/>
      <c r="K12" s="444"/>
      <c r="L12" s="446"/>
      <c r="M12" s="420"/>
      <c r="N12" s="67"/>
      <c r="O12" s="407"/>
      <c r="P12" s="444"/>
      <c r="Q12" s="446"/>
      <c r="R12" s="411"/>
      <c r="S12" s="67"/>
      <c r="T12" s="407"/>
      <c r="U12" s="449"/>
      <c r="V12" s="452"/>
      <c r="W12" s="411"/>
      <c r="X12" s="67"/>
      <c r="Y12" s="64"/>
      <c r="Z12" s="65"/>
      <c r="AA12" s="65"/>
      <c r="AB12" s="66"/>
      <c r="AC12" s="305"/>
    </row>
    <row r="13" spans="1:29" ht="13.5" thickBot="1">
      <c r="A13" s="344" t="s">
        <v>16</v>
      </c>
      <c r="B13" s="67"/>
      <c r="C13" s="431"/>
      <c r="D13" s="67"/>
      <c r="E13" s="453" t="s">
        <v>106</v>
      </c>
      <c r="F13" s="454"/>
      <c r="G13" s="454"/>
      <c r="H13" s="455"/>
      <c r="I13" s="67"/>
      <c r="J13" s="407"/>
      <c r="K13" s="444"/>
      <c r="L13" s="447"/>
      <c r="M13" s="421"/>
      <c r="N13" s="67"/>
      <c r="O13" s="423"/>
      <c r="P13" s="444"/>
      <c r="Q13" s="447"/>
      <c r="R13" s="411"/>
      <c r="S13" s="67"/>
      <c r="T13" s="407"/>
      <c r="U13" s="450"/>
      <c r="V13" s="452"/>
      <c r="W13" s="411"/>
      <c r="X13" s="67"/>
      <c r="Y13" s="64"/>
      <c r="Z13" s="65"/>
      <c r="AA13" s="65"/>
      <c r="AB13" s="66"/>
      <c r="AC13" s="305"/>
    </row>
    <row r="14" spans="1:28" ht="13.5" thickBot="1">
      <c r="A14" s="345" t="s">
        <v>17</v>
      </c>
      <c r="B14" s="67"/>
      <c r="C14" s="431"/>
      <c r="D14" s="67"/>
      <c r="E14" s="424" t="s">
        <v>18</v>
      </c>
      <c r="F14" s="425"/>
      <c r="G14" s="425"/>
      <c r="H14" s="426"/>
      <c r="I14" s="67"/>
      <c r="J14" s="424" t="s">
        <v>18</v>
      </c>
      <c r="K14" s="425"/>
      <c r="L14" s="425"/>
      <c r="M14" s="426"/>
      <c r="N14" s="67"/>
      <c r="O14" s="424" t="s">
        <v>18</v>
      </c>
      <c r="P14" s="425"/>
      <c r="Q14" s="425"/>
      <c r="R14" s="426"/>
      <c r="S14" s="67"/>
      <c r="T14" s="424" t="s">
        <v>18</v>
      </c>
      <c r="U14" s="425"/>
      <c r="V14" s="425"/>
      <c r="W14" s="426"/>
      <c r="X14" s="67"/>
      <c r="Y14" s="64"/>
      <c r="Z14" s="65"/>
      <c r="AA14" s="65"/>
      <c r="AB14" s="66"/>
    </row>
    <row r="15" spans="1:28" ht="12.75">
      <c r="A15" s="346" t="s">
        <v>19</v>
      </c>
      <c r="B15" s="67"/>
      <c r="C15" s="431"/>
      <c r="D15" s="67"/>
      <c r="E15" s="422" t="s">
        <v>52</v>
      </c>
      <c r="F15" s="410"/>
      <c r="G15" s="408" t="s">
        <v>142</v>
      </c>
      <c r="H15" s="410" t="s">
        <v>48</v>
      </c>
      <c r="I15" s="67"/>
      <c r="J15" s="422" t="s">
        <v>52</v>
      </c>
      <c r="K15" s="444" t="s">
        <v>497</v>
      </c>
      <c r="L15" s="445" t="s">
        <v>333</v>
      </c>
      <c r="M15" s="410" t="s">
        <v>48</v>
      </c>
      <c r="N15" s="67"/>
      <c r="O15" s="468" t="s">
        <v>105</v>
      </c>
      <c r="P15" s="469"/>
      <c r="Q15" s="469"/>
      <c r="R15" s="470"/>
      <c r="S15" s="67"/>
      <c r="T15" s="422" t="s">
        <v>52</v>
      </c>
      <c r="U15" s="444" t="s">
        <v>497</v>
      </c>
      <c r="V15" s="408" t="s">
        <v>142</v>
      </c>
      <c r="W15" s="410" t="s">
        <v>48</v>
      </c>
      <c r="X15" s="67"/>
      <c r="Y15" s="64"/>
      <c r="Z15" s="65"/>
      <c r="AA15" s="65"/>
      <c r="AB15" s="66"/>
    </row>
    <row r="16" spans="1:28" ht="13.5" thickBot="1">
      <c r="A16" s="346" t="s">
        <v>20</v>
      </c>
      <c r="B16" s="67"/>
      <c r="C16" s="431"/>
      <c r="D16" s="67"/>
      <c r="E16" s="407"/>
      <c r="F16" s="411"/>
      <c r="G16" s="408"/>
      <c r="H16" s="411"/>
      <c r="I16" s="67"/>
      <c r="J16" s="407"/>
      <c r="K16" s="444"/>
      <c r="L16" s="446"/>
      <c r="M16" s="411"/>
      <c r="N16" s="67"/>
      <c r="O16" s="471"/>
      <c r="P16" s="472"/>
      <c r="Q16" s="472"/>
      <c r="R16" s="473"/>
      <c r="S16" s="67"/>
      <c r="T16" s="407"/>
      <c r="U16" s="444"/>
      <c r="V16" s="408"/>
      <c r="W16" s="411"/>
      <c r="X16" s="67"/>
      <c r="Y16" s="64"/>
      <c r="Z16" s="65"/>
      <c r="AA16" s="65"/>
      <c r="AB16" s="66"/>
    </row>
    <row r="17" spans="1:28" ht="12.75">
      <c r="A17" s="346" t="s">
        <v>21</v>
      </c>
      <c r="B17" s="67"/>
      <c r="C17" s="431"/>
      <c r="D17" s="67"/>
      <c r="E17" s="407"/>
      <c r="F17" s="411"/>
      <c r="G17" s="408"/>
      <c r="H17" s="411"/>
      <c r="I17" s="67"/>
      <c r="J17" s="407"/>
      <c r="K17" s="444"/>
      <c r="L17" s="446"/>
      <c r="M17" s="411"/>
      <c r="N17" s="67"/>
      <c r="O17" s="456" t="s">
        <v>53</v>
      </c>
      <c r="P17" s="457"/>
      <c r="Q17" s="457"/>
      <c r="R17" s="458"/>
      <c r="S17" s="67"/>
      <c r="T17" s="407"/>
      <c r="U17" s="444"/>
      <c r="V17" s="408"/>
      <c r="W17" s="411"/>
      <c r="X17" s="67"/>
      <c r="Y17" s="64"/>
      <c r="Z17" s="65"/>
      <c r="AA17" s="65"/>
      <c r="AB17" s="66"/>
    </row>
    <row r="18" spans="1:28" ht="13.5" thickBot="1">
      <c r="A18" s="346" t="s">
        <v>42</v>
      </c>
      <c r="B18" s="67"/>
      <c r="C18" s="431"/>
      <c r="D18" s="67"/>
      <c r="E18" s="407"/>
      <c r="F18" s="411"/>
      <c r="G18" s="409"/>
      <c r="H18" s="411"/>
      <c r="I18" s="67"/>
      <c r="J18" s="407"/>
      <c r="K18" s="444"/>
      <c r="L18" s="447"/>
      <c r="M18" s="411"/>
      <c r="N18" s="67"/>
      <c r="O18" s="459"/>
      <c r="P18" s="460"/>
      <c r="Q18" s="460"/>
      <c r="R18" s="461"/>
      <c r="S18" s="67"/>
      <c r="T18" s="407"/>
      <c r="U18" s="444"/>
      <c r="V18" s="409"/>
      <c r="W18" s="411"/>
      <c r="X18" s="67"/>
      <c r="Y18" s="64"/>
      <c r="Z18" s="65"/>
      <c r="AA18" s="65"/>
      <c r="AB18" s="66"/>
    </row>
    <row r="19" spans="1:28" ht="12.75">
      <c r="A19" s="347" t="s">
        <v>47</v>
      </c>
      <c r="B19" s="67"/>
      <c r="C19" s="431"/>
      <c r="D19" s="67"/>
      <c r="E19" s="462" t="s">
        <v>498</v>
      </c>
      <c r="F19" s="463"/>
      <c r="G19" s="463"/>
      <c r="H19" s="464"/>
      <c r="I19" s="56"/>
      <c r="J19" s="462" t="s">
        <v>498</v>
      </c>
      <c r="K19" s="463"/>
      <c r="L19" s="463"/>
      <c r="M19" s="464"/>
      <c r="N19" s="56"/>
      <c r="O19" s="462" t="s">
        <v>498</v>
      </c>
      <c r="P19" s="463"/>
      <c r="Q19" s="463"/>
      <c r="R19" s="464"/>
      <c r="S19" s="56"/>
      <c r="T19" s="462" t="s">
        <v>498</v>
      </c>
      <c r="U19" s="463"/>
      <c r="V19" s="463"/>
      <c r="W19" s="464"/>
      <c r="X19" s="56"/>
      <c r="Y19" s="64"/>
      <c r="Z19" s="65"/>
      <c r="AA19" s="65"/>
      <c r="AB19" s="66"/>
    </row>
    <row r="20" spans="1:28" ht="13.5" thickBot="1">
      <c r="A20" s="347" t="s">
        <v>22</v>
      </c>
      <c r="B20" s="67"/>
      <c r="C20" s="431"/>
      <c r="D20" s="67"/>
      <c r="E20" s="465"/>
      <c r="F20" s="466"/>
      <c r="G20" s="466"/>
      <c r="H20" s="467"/>
      <c r="I20" s="56"/>
      <c r="J20" s="465"/>
      <c r="K20" s="466"/>
      <c r="L20" s="466"/>
      <c r="M20" s="467"/>
      <c r="N20" s="56"/>
      <c r="O20" s="465"/>
      <c r="P20" s="466"/>
      <c r="Q20" s="466"/>
      <c r="R20" s="467"/>
      <c r="S20" s="56"/>
      <c r="T20" s="465"/>
      <c r="U20" s="466"/>
      <c r="V20" s="466"/>
      <c r="W20" s="467"/>
      <c r="X20" s="56"/>
      <c r="Y20" s="64"/>
      <c r="Z20" s="65"/>
      <c r="AA20" s="65"/>
      <c r="AB20" s="66"/>
    </row>
    <row r="21" spans="1:28" ht="12.75">
      <c r="A21" s="346" t="s">
        <v>23</v>
      </c>
      <c r="B21" s="67"/>
      <c r="C21" s="431"/>
      <c r="D21" s="67"/>
      <c r="E21" s="407" t="s">
        <v>52</v>
      </c>
      <c r="F21" s="410"/>
      <c r="G21" s="477" t="s">
        <v>104</v>
      </c>
      <c r="H21" s="406" t="s">
        <v>335</v>
      </c>
      <c r="I21" s="67"/>
      <c r="J21" s="448" t="s">
        <v>395</v>
      </c>
      <c r="K21" s="406" t="s">
        <v>335</v>
      </c>
      <c r="L21" s="445" t="s">
        <v>333</v>
      </c>
      <c r="M21" s="410" t="s">
        <v>48</v>
      </c>
      <c r="N21" s="67"/>
      <c r="O21" s="407" t="s">
        <v>52</v>
      </c>
      <c r="P21" s="406" t="s">
        <v>335</v>
      </c>
      <c r="Q21" s="474" t="s">
        <v>104</v>
      </c>
      <c r="R21" s="419" t="s">
        <v>48</v>
      </c>
      <c r="S21" s="67"/>
      <c r="T21" s="407" t="s">
        <v>52</v>
      </c>
      <c r="U21" s="406"/>
      <c r="V21" s="445" t="s">
        <v>333</v>
      </c>
      <c r="W21" s="406" t="s">
        <v>335</v>
      </c>
      <c r="X21" s="67"/>
      <c r="Y21" s="64"/>
      <c r="Z21" s="65"/>
      <c r="AA21" s="65"/>
      <c r="AB21" s="66"/>
    </row>
    <row r="22" spans="1:28" ht="12.75">
      <c r="A22" s="346" t="s">
        <v>24</v>
      </c>
      <c r="B22" s="67"/>
      <c r="C22" s="431"/>
      <c r="D22" s="67"/>
      <c r="E22" s="407"/>
      <c r="F22" s="411"/>
      <c r="G22" s="478"/>
      <c r="H22" s="406"/>
      <c r="I22" s="67"/>
      <c r="J22" s="449"/>
      <c r="K22" s="406"/>
      <c r="L22" s="446"/>
      <c r="M22" s="411"/>
      <c r="N22" s="67"/>
      <c r="O22" s="407"/>
      <c r="P22" s="406"/>
      <c r="Q22" s="475"/>
      <c r="R22" s="420"/>
      <c r="S22" s="67"/>
      <c r="T22" s="407"/>
      <c r="U22" s="406"/>
      <c r="V22" s="446"/>
      <c r="W22" s="406"/>
      <c r="X22" s="67"/>
      <c r="Y22" s="64"/>
      <c r="Z22" s="65"/>
      <c r="AA22" s="65"/>
      <c r="AB22" s="66"/>
    </row>
    <row r="23" spans="1:28" ht="12.75">
      <c r="A23" s="346" t="s">
        <v>25</v>
      </c>
      <c r="B23" s="67"/>
      <c r="C23" s="431"/>
      <c r="D23" s="67"/>
      <c r="E23" s="407"/>
      <c r="F23" s="411"/>
      <c r="G23" s="478"/>
      <c r="H23" s="406"/>
      <c r="I23" s="67"/>
      <c r="J23" s="449"/>
      <c r="K23" s="406"/>
      <c r="L23" s="446"/>
      <c r="M23" s="411"/>
      <c r="N23" s="67"/>
      <c r="O23" s="407"/>
      <c r="P23" s="406"/>
      <c r="Q23" s="475"/>
      <c r="R23" s="420"/>
      <c r="S23" s="67"/>
      <c r="T23" s="407"/>
      <c r="U23" s="406"/>
      <c r="V23" s="446"/>
      <c r="W23" s="406"/>
      <c r="X23" s="67"/>
      <c r="Y23" s="64"/>
      <c r="Z23" s="65"/>
      <c r="AA23" s="65"/>
      <c r="AB23" s="66"/>
    </row>
    <row r="24" spans="1:28" ht="13.5" thickBot="1">
      <c r="A24" s="346" t="s">
        <v>26</v>
      </c>
      <c r="B24" s="68"/>
      <c r="C24" s="64"/>
      <c r="D24" s="68"/>
      <c r="E24" s="407"/>
      <c r="F24" s="411"/>
      <c r="G24" s="479"/>
      <c r="H24" s="406"/>
      <c r="I24" s="68"/>
      <c r="J24" s="450"/>
      <c r="K24" s="406"/>
      <c r="L24" s="447"/>
      <c r="M24" s="411"/>
      <c r="N24" s="68"/>
      <c r="O24" s="407"/>
      <c r="P24" s="406"/>
      <c r="Q24" s="476"/>
      <c r="R24" s="421"/>
      <c r="S24" s="68"/>
      <c r="T24" s="407"/>
      <c r="U24" s="406"/>
      <c r="V24" s="447"/>
      <c r="W24" s="406"/>
      <c r="X24" s="68"/>
      <c r="Y24" s="64"/>
      <c r="Z24" s="65"/>
      <c r="AA24" s="65"/>
      <c r="AB24" s="66"/>
    </row>
    <row r="25" spans="1:28" ht="13.5" thickBot="1">
      <c r="A25" s="348" t="s">
        <v>27</v>
      </c>
      <c r="B25" s="68"/>
      <c r="C25" s="64"/>
      <c r="D25" s="68"/>
      <c r="E25" s="424" t="s">
        <v>18</v>
      </c>
      <c r="F25" s="425"/>
      <c r="G25" s="425"/>
      <c r="H25" s="426"/>
      <c r="I25" s="68"/>
      <c r="J25" s="424" t="s">
        <v>18</v>
      </c>
      <c r="K25" s="425"/>
      <c r="L25" s="425"/>
      <c r="M25" s="426"/>
      <c r="N25" s="68"/>
      <c r="O25" s="424" t="s">
        <v>18</v>
      </c>
      <c r="P25" s="425"/>
      <c r="Q25" s="425"/>
      <c r="R25" s="426"/>
      <c r="S25" s="68"/>
      <c r="T25" s="424" t="s">
        <v>18</v>
      </c>
      <c r="U25" s="425"/>
      <c r="V25" s="425"/>
      <c r="W25" s="426"/>
      <c r="X25" s="68"/>
      <c r="Y25" s="64"/>
      <c r="Z25" s="65"/>
      <c r="AA25" s="65"/>
      <c r="AB25" s="66"/>
    </row>
    <row r="26" spans="1:28" ht="12.75">
      <c r="A26" s="344" t="s">
        <v>28</v>
      </c>
      <c r="B26" s="69"/>
      <c r="C26" s="480" t="s">
        <v>499</v>
      </c>
      <c r="D26" s="69"/>
      <c r="E26" s="407" t="s">
        <v>52</v>
      </c>
      <c r="F26" s="410"/>
      <c r="G26" s="477" t="s">
        <v>104</v>
      </c>
      <c r="H26" s="406" t="s">
        <v>335</v>
      </c>
      <c r="I26" s="69"/>
      <c r="J26" s="422" t="s">
        <v>52</v>
      </c>
      <c r="K26" s="406" t="s">
        <v>335</v>
      </c>
      <c r="L26" s="408" t="s">
        <v>142</v>
      </c>
      <c r="M26" s="488" t="s">
        <v>334</v>
      </c>
      <c r="N26" s="69"/>
      <c r="O26" s="407" t="s">
        <v>52</v>
      </c>
      <c r="P26" s="406" t="s">
        <v>335</v>
      </c>
      <c r="Q26" s="408" t="s">
        <v>142</v>
      </c>
      <c r="R26" s="410" t="s">
        <v>48</v>
      </c>
      <c r="S26" s="69"/>
      <c r="T26" s="422" t="s">
        <v>52</v>
      </c>
      <c r="U26" s="487"/>
      <c r="V26" s="445" t="s">
        <v>333</v>
      </c>
      <c r="W26" s="406" t="s">
        <v>335</v>
      </c>
      <c r="X26" s="69"/>
      <c r="Y26" s="64"/>
      <c r="Z26" s="65"/>
      <c r="AA26" s="65"/>
      <c r="AB26" s="66"/>
    </row>
    <row r="27" spans="1:28" ht="13.5" thickBot="1">
      <c r="A27" s="346" t="s">
        <v>29</v>
      </c>
      <c r="B27" s="69"/>
      <c r="C27" s="481"/>
      <c r="D27" s="69"/>
      <c r="E27" s="407"/>
      <c r="F27" s="411"/>
      <c r="G27" s="478"/>
      <c r="H27" s="406"/>
      <c r="I27" s="69"/>
      <c r="J27" s="407"/>
      <c r="K27" s="406"/>
      <c r="L27" s="408"/>
      <c r="M27" s="489"/>
      <c r="N27" s="69"/>
      <c r="O27" s="407"/>
      <c r="P27" s="406"/>
      <c r="Q27" s="408"/>
      <c r="R27" s="411"/>
      <c r="S27" s="69"/>
      <c r="T27" s="407"/>
      <c r="U27" s="406"/>
      <c r="V27" s="446"/>
      <c r="W27" s="406"/>
      <c r="X27" s="69"/>
      <c r="Y27" s="64"/>
      <c r="Z27" s="65"/>
      <c r="AA27" s="65"/>
      <c r="AB27" s="66"/>
    </row>
    <row r="28" spans="1:28" ht="12.75">
      <c r="A28" s="346" t="s">
        <v>30</v>
      </c>
      <c r="B28" s="69"/>
      <c r="C28" s="482" t="s">
        <v>51</v>
      </c>
      <c r="D28" s="69"/>
      <c r="E28" s="407"/>
      <c r="F28" s="411"/>
      <c r="G28" s="478"/>
      <c r="H28" s="406"/>
      <c r="I28" s="69"/>
      <c r="J28" s="407"/>
      <c r="K28" s="406"/>
      <c r="L28" s="408"/>
      <c r="M28" s="489"/>
      <c r="N28" s="69"/>
      <c r="O28" s="407"/>
      <c r="P28" s="406"/>
      <c r="Q28" s="408"/>
      <c r="R28" s="411"/>
      <c r="S28" s="69"/>
      <c r="T28" s="407"/>
      <c r="U28" s="406"/>
      <c r="V28" s="446"/>
      <c r="W28" s="406"/>
      <c r="X28" s="69"/>
      <c r="Y28" s="64"/>
      <c r="Z28" s="65"/>
      <c r="AA28" s="65"/>
      <c r="AB28" s="66"/>
    </row>
    <row r="29" spans="1:28" ht="13.5" thickBot="1">
      <c r="A29" s="346" t="s">
        <v>43</v>
      </c>
      <c r="B29" s="69"/>
      <c r="C29" s="482"/>
      <c r="D29" s="69"/>
      <c r="E29" s="407"/>
      <c r="F29" s="411"/>
      <c r="G29" s="479"/>
      <c r="H29" s="406"/>
      <c r="I29" s="69"/>
      <c r="J29" s="407"/>
      <c r="K29" s="406"/>
      <c r="L29" s="409"/>
      <c r="M29" s="490"/>
      <c r="N29" s="69"/>
      <c r="O29" s="407"/>
      <c r="P29" s="406"/>
      <c r="Q29" s="409"/>
      <c r="R29" s="411"/>
      <c r="S29" s="69"/>
      <c r="T29" s="407"/>
      <c r="U29" s="406"/>
      <c r="V29" s="447"/>
      <c r="W29" s="406"/>
      <c r="X29" s="69"/>
      <c r="Y29" s="64"/>
      <c r="Z29" s="65"/>
      <c r="AA29" s="65"/>
      <c r="AB29" s="66"/>
    </row>
    <row r="30" spans="1:28" ht="13.5" thickBot="1">
      <c r="A30" s="347" t="s">
        <v>46</v>
      </c>
      <c r="B30" s="69"/>
      <c r="C30" s="483"/>
      <c r="D30" s="69"/>
      <c r="E30" s="462" t="s">
        <v>50</v>
      </c>
      <c r="F30" s="463"/>
      <c r="G30" s="463"/>
      <c r="H30" s="464"/>
      <c r="I30" s="69"/>
      <c r="J30" s="462" t="s">
        <v>50</v>
      </c>
      <c r="K30" s="463"/>
      <c r="L30" s="463"/>
      <c r="M30" s="464"/>
      <c r="N30" s="69"/>
      <c r="O30" s="424" t="s">
        <v>18</v>
      </c>
      <c r="P30" s="425"/>
      <c r="Q30" s="425"/>
      <c r="R30" s="426"/>
      <c r="S30" s="69"/>
      <c r="T30" s="494" t="s">
        <v>18</v>
      </c>
      <c r="U30" s="495"/>
      <c r="V30" s="495"/>
      <c r="W30" s="496"/>
      <c r="X30" s="69"/>
      <c r="Y30" s="64"/>
      <c r="Z30" s="65"/>
      <c r="AA30" s="65"/>
      <c r="AB30" s="66"/>
    </row>
    <row r="31" spans="1:28" ht="12.75">
      <c r="A31" s="347" t="s">
        <v>31</v>
      </c>
      <c r="B31" s="69"/>
      <c r="C31" s="497" t="s">
        <v>10</v>
      </c>
      <c r="D31" s="69"/>
      <c r="E31" s="484"/>
      <c r="F31" s="485"/>
      <c r="G31" s="485"/>
      <c r="H31" s="486"/>
      <c r="I31" s="69"/>
      <c r="J31" s="484"/>
      <c r="K31" s="485"/>
      <c r="L31" s="485"/>
      <c r="M31" s="486"/>
      <c r="N31" s="69"/>
      <c r="O31" s="462" t="s">
        <v>56</v>
      </c>
      <c r="P31" s="463"/>
      <c r="Q31" s="463"/>
      <c r="R31" s="464"/>
      <c r="S31" s="69"/>
      <c r="T31" s="499" t="s">
        <v>13</v>
      </c>
      <c r="U31" s="469"/>
      <c r="V31" s="469"/>
      <c r="W31" s="500"/>
      <c r="X31" s="349"/>
      <c r="Y31" s="64"/>
      <c r="Z31" s="65"/>
      <c r="AA31" s="65"/>
      <c r="AB31" s="66"/>
    </row>
    <row r="32" spans="1:28" ht="13.5" thickBot="1">
      <c r="A32" s="347" t="s">
        <v>32</v>
      </c>
      <c r="B32" s="70"/>
      <c r="C32" s="498"/>
      <c r="D32" s="70"/>
      <c r="E32" s="465"/>
      <c r="F32" s="466"/>
      <c r="G32" s="466"/>
      <c r="H32" s="467"/>
      <c r="I32" s="70"/>
      <c r="J32" s="465"/>
      <c r="K32" s="466"/>
      <c r="L32" s="466"/>
      <c r="M32" s="467"/>
      <c r="N32" s="70"/>
      <c r="O32" s="484"/>
      <c r="P32" s="485"/>
      <c r="Q32" s="485"/>
      <c r="R32" s="486"/>
      <c r="S32" s="70"/>
      <c r="T32" s="501"/>
      <c r="U32" s="502"/>
      <c r="V32" s="502"/>
      <c r="W32" s="503"/>
      <c r="X32" s="350"/>
      <c r="Y32" s="64"/>
      <c r="Z32" s="65"/>
      <c r="AA32" s="65"/>
      <c r="AB32" s="66"/>
    </row>
    <row r="33" spans="1:28" ht="12.75">
      <c r="A33" s="346" t="s">
        <v>33</v>
      </c>
      <c r="B33" s="71"/>
      <c r="C33" s="65"/>
      <c r="D33" s="71"/>
      <c r="E33" s="506"/>
      <c r="F33" s="507"/>
      <c r="G33" s="512"/>
      <c r="H33" s="512"/>
      <c r="I33" s="71"/>
      <c r="J33" s="512"/>
      <c r="K33" s="407"/>
      <c r="L33" s="512"/>
      <c r="M33" s="520"/>
      <c r="N33" s="71"/>
      <c r="O33" s="484"/>
      <c r="P33" s="485"/>
      <c r="Q33" s="485"/>
      <c r="R33" s="486"/>
      <c r="S33" s="351"/>
      <c r="T33" s="501"/>
      <c r="U33" s="502"/>
      <c r="V33" s="502"/>
      <c r="W33" s="503"/>
      <c r="X33" s="352"/>
      <c r="Y33" s="64"/>
      <c r="Z33" s="65"/>
      <c r="AA33" s="65"/>
      <c r="AB33" s="66"/>
    </row>
    <row r="34" spans="1:28" ht="13.5" thickBot="1">
      <c r="A34" s="353" t="s">
        <v>34</v>
      </c>
      <c r="B34" s="72"/>
      <c r="C34" s="65"/>
      <c r="D34" s="72"/>
      <c r="E34" s="508"/>
      <c r="F34" s="509"/>
      <c r="G34" s="513"/>
      <c r="H34" s="513"/>
      <c r="I34" s="72"/>
      <c r="J34" s="513"/>
      <c r="K34" s="407"/>
      <c r="L34" s="513"/>
      <c r="M34" s="521"/>
      <c r="N34" s="72"/>
      <c r="O34" s="484"/>
      <c r="P34" s="485"/>
      <c r="Q34" s="485"/>
      <c r="R34" s="486"/>
      <c r="S34" s="354"/>
      <c r="T34" s="504"/>
      <c r="U34" s="436"/>
      <c r="V34" s="436"/>
      <c r="W34" s="505"/>
      <c r="X34" s="355"/>
      <c r="Y34" s="64"/>
      <c r="Z34" s="65"/>
      <c r="AA34" s="65"/>
      <c r="AB34" s="66"/>
    </row>
    <row r="35" spans="1:28" ht="12.75">
      <c r="A35" s="356" t="s">
        <v>35</v>
      </c>
      <c r="B35" s="72"/>
      <c r="C35" s="65"/>
      <c r="D35" s="72"/>
      <c r="E35" s="508"/>
      <c r="F35" s="509"/>
      <c r="G35" s="513"/>
      <c r="H35" s="513"/>
      <c r="I35" s="72"/>
      <c r="J35" s="513"/>
      <c r="K35" s="407"/>
      <c r="L35" s="513"/>
      <c r="M35" s="521"/>
      <c r="N35" s="72"/>
      <c r="O35" s="484"/>
      <c r="P35" s="485"/>
      <c r="Q35" s="485"/>
      <c r="R35" s="486"/>
      <c r="S35" s="72"/>
      <c r="T35" s="462" t="s">
        <v>50</v>
      </c>
      <c r="U35" s="463"/>
      <c r="V35" s="463"/>
      <c r="W35" s="464"/>
      <c r="X35" s="72"/>
      <c r="Y35" s="64"/>
      <c r="Z35" s="65"/>
      <c r="AA35" s="65"/>
      <c r="AB35" s="66"/>
    </row>
    <row r="36" spans="1:28" ht="13.5" thickBot="1">
      <c r="A36" s="357" t="s">
        <v>36</v>
      </c>
      <c r="B36" s="72"/>
      <c r="C36" s="65"/>
      <c r="D36" s="72"/>
      <c r="E36" s="510"/>
      <c r="F36" s="511"/>
      <c r="G36" s="514"/>
      <c r="H36" s="514"/>
      <c r="I36" s="72"/>
      <c r="J36" s="514"/>
      <c r="K36" s="407"/>
      <c r="L36" s="514"/>
      <c r="M36" s="522"/>
      <c r="N36" s="72"/>
      <c r="O36" s="484"/>
      <c r="P36" s="485"/>
      <c r="Q36" s="485"/>
      <c r="R36" s="486"/>
      <c r="S36" s="72"/>
      <c r="T36" s="484"/>
      <c r="U36" s="485"/>
      <c r="V36" s="485"/>
      <c r="W36" s="486"/>
      <c r="X36" s="72"/>
      <c r="Y36" s="64"/>
      <c r="Z36" s="65"/>
      <c r="AA36" s="65"/>
      <c r="AB36" s="66"/>
    </row>
    <row r="37" spans="1:28" ht="13.5" thickBot="1">
      <c r="A37" s="358" t="s">
        <v>44</v>
      </c>
      <c r="B37" s="73"/>
      <c r="C37" s="65"/>
      <c r="D37" s="73"/>
      <c r="E37" s="359"/>
      <c r="F37" s="74"/>
      <c r="G37" s="74"/>
      <c r="H37" s="75"/>
      <c r="I37" s="73"/>
      <c r="J37" s="76"/>
      <c r="K37" s="74"/>
      <c r="L37" s="74"/>
      <c r="M37" s="75"/>
      <c r="N37" s="73"/>
      <c r="O37" s="484"/>
      <c r="P37" s="485"/>
      <c r="Q37" s="485"/>
      <c r="R37" s="486"/>
      <c r="S37" s="73"/>
      <c r="T37" s="465"/>
      <c r="U37" s="466"/>
      <c r="V37" s="466"/>
      <c r="W37" s="467"/>
      <c r="X37" s="73"/>
      <c r="Y37" s="64"/>
      <c r="Z37" s="65"/>
      <c r="AA37" s="65"/>
      <c r="AB37" s="66"/>
    </row>
    <row r="38" spans="1:28" ht="13.5" thickBot="1">
      <c r="A38" s="360" t="s">
        <v>45</v>
      </c>
      <c r="B38" s="77"/>
      <c r="C38" s="78"/>
      <c r="D38" s="77"/>
      <c r="E38" s="78"/>
      <c r="F38" s="79"/>
      <c r="G38" s="79"/>
      <c r="H38" s="80"/>
      <c r="I38" s="77"/>
      <c r="J38" s="78"/>
      <c r="K38" s="79"/>
      <c r="L38" s="79"/>
      <c r="M38" s="80"/>
      <c r="N38" s="77"/>
      <c r="O38" s="465"/>
      <c r="P38" s="466"/>
      <c r="Q38" s="466"/>
      <c r="R38" s="467"/>
      <c r="S38" s="77"/>
      <c r="T38" s="78"/>
      <c r="U38" s="79"/>
      <c r="V38" s="79"/>
      <c r="W38" s="80"/>
      <c r="X38" s="77"/>
      <c r="Y38" s="81"/>
      <c r="Z38" s="82"/>
      <c r="AA38" s="82"/>
      <c r="AB38" s="83"/>
    </row>
    <row r="39" spans="1:28" ht="12.75">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row>
    <row r="40" spans="1:28" ht="12.75">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8"/>
    </row>
    <row r="41" spans="1:28" ht="12.75">
      <c r="A41" s="126"/>
      <c r="B41" s="127"/>
      <c r="C41" s="523" t="s">
        <v>37</v>
      </c>
      <c r="D41" s="523"/>
      <c r="E41" s="523"/>
      <c r="F41" s="523"/>
      <c r="G41" s="523"/>
      <c r="H41" s="523"/>
      <c r="I41" s="523"/>
      <c r="J41" s="523"/>
      <c r="K41" s="523"/>
      <c r="L41" s="523"/>
      <c r="M41" s="523"/>
      <c r="N41" s="523"/>
      <c r="O41" s="523"/>
      <c r="P41" s="523"/>
      <c r="Q41" s="523"/>
      <c r="R41" s="523"/>
      <c r="S41" s="523"/>
      <c r="T41" s="523"/>
      <c r="U41" s="523"/>
      <c r="V41" s="523"/>
      <c r="W41" s="523"/>
      <c r="X41" s="523"/>
      <c r="Y41" s="523"/>
      <c r="Z41" s="127"/>
      <c r="AA41" s="127"/>
      <c r="AB41" s="128"/>
    </row>
    <row r="42" spans="1:28" ht="13.5" thickBot="1">
      <c r="A42" s="126"/>
      <c r="B42" s="130"/>
      <c r="C42" s="130"/>
      <c r="D42" s="130"/>
      <c r="E42" s="524"/>
      <c r="F42" s="524"/>
      <c r="G42" s="524"/>
      <c r="H42" s="524"/>
      <c r="I42" s="524"/>
      <c r="J42" s="524"/>
      <c r="K42" s="524"/>
      <c r="L42" s="524"/>
      <c r="M42" s="129"/>
      <c r="N42" s="129"/>
      <c r="O42" s="129"/>
      <c r="P42" s="129"/>
      <c r="Q42" s="129"/>
      <c r="R42" s="129"/>
      <c r="S42" s="129"/>
      <c r="T42" s="129"/>
      <c r="U42" s="129"/>
      <c r="V42" s="129"/>
      <c r="W42" s="129"/>
      <c r="X42" s="129"/>
      <c r="Y42" s="129"/>
      <c r="Z42" s="127"/>
      <c r="AA42" s="127"/>
      <c r="AB42" s="128"/>
    </row>
    <row r="43" spans="1:28" ht="12.75">
      <c r="A43" s="126"/>
      <c r="B43" s="131"/>
      <c r="C43" s="87" t="s">
        <v>52</v>
      </c>
      <c r="D43" s="131"/>
      <c r="E43" s="391" t="s">
        <v>109</v>
      </c>
      <c r="F43" s="392"/>
      <c r="G43" s="392"/>
      <c r="H43" s="392"/>
      <c r="I43" s="392"/>
      <c r="J43" s="392"/>
      <c r="K43" s="392"/>
      <c r="L43" s="393"/>
      <c r="M43" s="132"/>
      <c r="N43" s="132"/>
      <c r="O43" s="85" t="s">
        <v>53</v>
      </c>
      <c r="P43" s="133"/>
      <c r="Q43" s="491" t="s">
        <v>54</v>
      </c>
      <c r="R43" s="492"/>
      <c r="S43" s="492"/>
      <c r="T43" s="492"/>
      <c r="U43" s="492"/>
      <c r="V43" s="492"/>
      <c r="W43" s="492"/>
      <c r="X43" s="492"/>
      <c r="Y43" s="493"/>
      <c r="Z43" s="127"/>
      <c r="AA43" s="127"/>
      <c r="AB43" s="128"/>
    </row>
    <row r="44" spans="1:28" ht="12.75">
      <c r="A44" s="126"/>
      <c r="B44" s="134"/>
      <c r="C44" s="84" t="s">
        <v>142</v>
      </c>
      <c r="D44" s="134"/>
      <c r="E44" s="394" t="s">
        <v>107</v>
      </c>
      <c r="F44" s="395"/>
      <c r="G44" s="395"/>
      <c r="H44" s="395"/>
      <c r="I44" s="395"/>
      <c r="J44" s="395"/>
      <c r="K44" s="395"/>
      <c r="L44" s="396"/>
      <c r="M44" s="135"/>
      <c r="N44" s="135"/>
      <c r="O44" s="87" t="s">
        <v>38</v>
      </c>
      <c r="P44" s="136"/>
      <c r="Q44" s="397" t="s">
        <v>39</v>
      </c>
      <c r="R44" s="398"/>
      <c r="S44" s="398"/>
      <c r="T44" s="398"/>
      <c r="U44" s="398"/>
      <c r="V44" s="398"/>
      <c r="W44" s="398"/>
      <c r="X44" s="398"/>
      <c r="Y44" s="399"/>
      <c r="Z44" s="127"/>
      <c r="AA44" s="127"/>
      <c r="AB44" s="128"/>
    </row>
    <row r="45" spans="1:28" ht="12.75">
      <c r="A45" s="126"/>
      <c r="B45" s="135"/>
      <c r="C45" s="86" t="s">
        <v>104</v>
      </c>
      <c r="D45" s="135"/>
      <c r="E45" s="400" t="s">
        <v>108</v>
      </c>
      <c r="F45" s="401"/>
      <c r="G45" s="401"/>
      <c r="H45" s="401"/>
      <c r="I45" s="401"/>
      <c r="J45" s="401"/>
      <c r="K45" s="401"/>
      <c r="L45" s="402"/>
      <c r="M45" s="137"/>
      <c r="N45" s="137"/>
      <c r="O45" s="88" t="s">
        <v>337</v>
      </c>
      <c r="P45" s="138"/>
      <c r="Q45" s="403" t="s">
        <v>338</v>
      </c>
      <c r="R45" s="404"/>
      <c r="S45" s="404"/>
      <c r="T45" s="404"/>
      <c r="U45" s="404"/>
      <c r="V45" s="404"/>
      <c r="W45" s="404"/>
      <c r="X45" s="404"/>
      <c r="Y45" s="405"/>
      <c r="Z45" s="127"/>
      <c r="AA45" s="127"/>
      <c r="AB45" s="128"/>
    </row>
    <row r="46" spans="1:28" ht="12.75">
      <c r="A46" s="126"/>
      <c r="B46" s="139"/>
      <c r="C46" s="90" t="s">
        <v>333</v>
      </c>
      <c r="D46" s="139"/>
      <c r="E46" s="373" t="s">
        <v>339</v>
      </c>
      <c r="F46" s="374"/>
      <c r="G46" s="374"/>
      <c r="H46" s="374"/>
      <c r="I46" s="374"/>
      <c r="J46" s="374"/>
      <c r="K46" s="374"/>
      <c r="L46" s="375"/>
      <c r="M46" s="135"/>
      <c r="N46" s="135"/>
      <c r="O46" s="90" t="s">
        <v>40</v>
      </c>
      <c r="P46" s="140"/>
      <c r="Q46" s="376" t="s">
        <v>41</v>
      </c>
      <c r="R46" s="377"/>
      <c r="S46" s="377"/>
      <c r="T46" s="377"/>
      <c r="U46" s="377"/>
      <c r="V46" s="377"/>
      <c r="W46" s="377"/>
      <c r="X46" s="377"/>
      <c r="Y46" s="378"/>
      <c r="Z46" s="127"/>
      <c r="AA46" s="127"/>
      <c r="AB46" s="128"/>
    </row>
    <row r="47" spans="1:28" ht="12.75">
      <c r="A47" s="126"/>
      <c r="B47" s="135"/>
      <c r="C47" s="89" t="s">
        <v>48</v>
      </c>
      <c r="D47" s="135"/>
      <c r="E47" s="379" t="s">
        <v>49</v>
      </c>
      <c r="F47" s="380"/>
      <c r="G47" s="380"/>
      <c r="H47" s="380"/>
      <c r="I47" s="380"/>
      <c r="J47" s="380"/>
      <c r="K47" s="380"/>
      <c r="L47" s="381"/>
      <c r="M47" s="139"/>
      <c r="N47" s="139"/>
      <c r="O47" s="141" t="s">
        <v>396</v>
      </c>
      <c r="P47" s="140"/>
      <c r="Q47" s="382" t="s">
        <v>397</v>
      </c>
      <c r="R47" s="383"/>
      <c r="S47" s="383"/>
      <c r="T47" s="383"/>
      <c r="U47" s="383"/>
      <c r="V47" s="383"/>
      <c r="W47" s="383"/>
      <c r="X47" s="383"/>
      <c r="Y47" s="384"/>
      <c r="Z47" s="127"/>
      <c r="AA47" s="127"/>
      <c r="AB47" s="128"/>
    </row>
    <row r="48" spans="1:28" ht="12.75">
      <c r="A48" s="126"/>
      <c r="B48" s="142"/>
      <c r="C48" s="91" t="s">
        <v>335</v>
      </c>
      <c r="D48" s="142"/>
      <c r="E48" s="385" t="s">
        <v>341</v>
      </c>
      <c r="F48" s="386"/>
      <c r="G48" s="386"/>
      <c r="H48" s="386"/>
      <c r="I48" s="386"/>
      <c r="J48" s="386"/>
      <c r="K48" s="386"/>
      <c r="L48" s="387"/>
      <c r="M48" s="139"/>
      <c r="N48" s="139"/>
      <c r="O48" s="143" t="s">
        <v>336</v>
      </c>
      <c r="P48" s="140"/>
      <c r="Q48" s="388" t="s">
        <v>340</v>
      </c>
      <c r="R48" s="389"/>
      <c r="S48" s="389"/>
      <c r="T48" s="389"/>
      <c r="U48" s="389"/>
      <c r="V48" s="389"/>
      <c r="W48" s="389"/>
      <c r="X48" s="389"/>
      <c r="Y48" s="390"/>
      <c r="Z48" s="127"/>
      <c r="AA48" s="127"/>
      <c r="AB48" s="128"/>
    </row>
    <row r="49" spans="1:28" ht="13.5" thickBot="1">
      <c r="A49" s="126"/>
      <c r="B49" s="131"/>
      <c r="C49" s="130"/>
      <c r="D49" s="135"/>
      <c r="E49" s="363"/>
      <c r="F49" s="364"/>
      <c r="G49" s="364"/>
      <c r="H49" s="364"/>
      <c r="I49" s="364"/>
      <c r="J49" s="364"/>
      <c r="K49" s="364"/>
      <c r="L49" s="365"/>
      <c r="M49" s="369" t="s">
        <v>334</v>
      </c>
      <c r="N49" s="369"/>
      <c r="O49" s="369"/>
      <c r="P49" s="369"/>
      <c r="Q49" s="366" t="s">
        <v>342</v>
      </c>
      <c r="R49" s="367"/>
      <c r="S49" s="367"/>
      <c r="T49" s="367"/>
      <c r="U49" s="367"/>
      <c r="V49" s="367"/>
      <c r="W49" s="367"/>
      <c r="X49" s="367"/>
      <c r="Y49" s="368"/>
      <c r="Z49" s="127"/>
      <c r="AA49" s="127"/>
      <c r="AB49" s="128"/>
    </row>
    <row r="50" spans="1:28" ht="12.75">
      <c r="A50" s="126"/>
      <c r="B50" s="131"/>
      <c r="C50" s="131"/>
      <c r="D50" s="131"/>
      <c r="E50" s="131"/>
      <c r="F50" s="131"/>
      <c r="G50" s="131"/>
      <c r="H50" s="131"/>
      <c r="I50" s="131"/>
      <c r="J50" s="131"/>
      <c r="K50" s="131"/>
      <c r="L50" s="131"/>
      <c r="M50" s="135"/>
      <c r="N50" s="135"/>
      <c r="O50" s="135"/>
      <c r="P50" s="135"/>
      <c r="Q50" s="135"/>
      <c r="R50" s="135"/>
      <c r="S50" s="135"/>
      <c r="T50" s="135"/>
      <c r="U50" s="135"/>
      <c r="V50" s="135"/>
      <c r="W50" s="135"/>
      <c r="X50" s="135"/>
      <c r="Y50" s="135"/>
      <c r="Z50" s="127"/>
      <c r="AA50" s="127"/>
      <c r="AB50" s="128"/>
    </row>
    <row r="51" spans="1:28" ht="13.5" thickBot="1">
      <c r="A51" s="304"/>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row>
    <row r="52" spans="1:28" ht="12">
      <c r="A52" s="144"/>
      <c r="B52" s="145"/>
      <c r="C52" s="145"/>
      <c r="D52" s="145"/>
      <c r="E52" s="145"/>
      <c r="F52" s="145"/>
      <c r="G52" s="145"/>
      <c r="H52" s="145"/>
      <c r="I52" s="145"/>
      <c r="J52" s="146"/>
      <c r="K52" s="147"/>
      <c r="L52" s="148"/>
      <c r="M52" s="149"/>
      <c r="N52" s="150"/>
      <c r="O52" s="149"/>
      <c r="P52" s="149"/>
      <c r="Q52" s="149"/>
      <c r="R52" s="149"/>
      <c r="S52" s="150"/>
      <c r="T52" s="149"/>
      <c r="U52" s="149"/>
      <c r="V52" s="149"/>
      <c r="W52" s="149"/>
      <c r="X52" s="150"/>
      <c r="Y52" s="149"/>
      <c r="Z52" s="149"/>
      <c r="AA52" s="149"/>
      <c r="AB52" s="151"/>
    </row>
    <row r="53" spans="1:28" ht="12">
      <c r="A53" s="370" t="s">
        <v>64</v>
      </c>
      <c r="B53" s="371"/>
      <c r="C53" s="371"/>
      <c r="D53" s="371"/>
      <c r="E53" s="371"/>
      <c r="F53" s="371"/>
      <c r="G53" s="371"/>
      <c r="H53" s="371"/>
      <c r="I53" s="371"/>
      <c r="J53" s="372"/>
      <c r="K53" s="154"/>
      <c r="L53" s="155"/>
      <c r="M53" s="155"/>
      <c r="N53" s="156"/>
      <c r="O53" s="155"/>
      <c r="P53" s="155"/>
      <c r="Q53" s="515" t="s">
        <v>65</v>
      </c>
      <c r="R53" s="515"/>
      <c r="S53" s="515"/>
      <c r="T53" s="515"/>
      <c r="U53" s="515"/>
      <c r="V53" s="515"/>
      <c r="W53" s="515"/>
      <c r="X53" s="515"/>
      <c r="Y53" s="515"/>
      <c r="Z53" s="155"/>
      <c r="AA53" s="155"/>
      <c r="AB53" s="157"/>
    </row>
    <row r="54" spans="1:28" ht="12">
      <c r="A54" s="158"/>
      <c r="B54" s="159"/>
      <c r="C54" s="159"/>
      <c r="D54" s="159"/>
      <c r="E54" s="152"/>
      <c r="F54" s="152"/>
      <c r="G54" s="160"/>
      <c r="H54" s="160"/>
      <c r="I54" s="159"/>
      <c r="J54" s="161"/>
      <c r="K54" s="154"/>
      <c r="L54" s="162"/>
      <c r="M54" s="163"/>
      <c r="N54" s="164"/>
      <c r="O54" s="163"/>
      <c r="P54" s="165"/>
      <c r="Q54" s="163"/>
      <c r="R54" s="163"/>
      <c r="S54" s="164"/>
      <c r="T54" s="163"/>
      <c r="U54" s="163"/>
      <c r="V54" s="163"/>
      <c r="W54" s="163"/>
      <c r="X54" s="164"/>
      <c r="Y54" s="163"/>
      <c r="Z54" s="163"/>
      <c r="AA54" s="163"/>
      <c r="AB54" s="166"/>
    </row>
    <row r="55" spans="1:28" ht="12">
      <c r="A55" s="167"/>
      <c r="B55" s="168"/>
      <c r="C55" s="168">
        <f>F74/F72</f>
        <v>1.1764705882352942</v>
      </c>
      <c r="D55" s="168"/>
      <c r="E55" s="169"/>
      <c r="F55" s="170" t="s">
        <v>66</v>
      </c>
      <c r="G55" s="171" t="s">
        <v>67</v>
      </c>
      <c r="H55" s="152"/>
      <c r="I55" s="168"/>
      <c r="J55" s="153"/>
      <c r="K55" s="155"/>
      <c r="L55" s="154"/>
      <c r="M55" s="172"/>
      <c r="N55" s="173"/>
      <c r="O55" s="172"/>
      <c r="P55" s="155"/>
      <c r="Q55" s="174" t="s">
        <v>68</v>
      </c>
      <c r="R55" s="175" t="s">
        <v>69</v>
      </c>
      <c r="S55" s="168"/>
      <c r="T55" s="175" t="s">
        <v>70</v>
      </c>
      <c r="U55" s="176" t="s">
        <v>71</v>
      </c>
      <c r="V55" s="175" t="s">
        <v>72</v>
      </c>
      <c r="W55" s="175" t="s">
        <v>73</v>
      </c>
      <c r="X55" s="168"/>
      <c r="Y55" s="175" t="s">
        <v>74</v>
      </c>
      <c r="Z55" s="176" t="s">
        <v>75</v>
      </c>
      <c r="AA55" s="175" t="s">
        <v>76</v>
      </c>
      <c r="AB55" s="166"/>
    </row>
    <row r="56" spans="1:28" ht="12">
      <c r="A56" s="167"/>
      <c r="B56" s="177"/>
      <c r="C56" s="177"/>
      <c r="D56" s="177"/>
      <c r="E56" s="178" t="s">
        <v>77</v>
      </c>
      <c r="F56" s="179">
        <v>2</v>
      </c>
      <c r="G56" s="180"/>
      <c r="H56" s="181"/>
      <c r="I56" s="177"/>
      <c r="J56" s="182"/>
      <c r="K56" s="183"/>
      <c r="L56" s="155"/>
      <c r="M56" s="184"/>
      <c r="N56" s="185"/>
      <c r="O56" s="184"/>
      <c r="P56" s="184" t="s">
        <v>77</v>
      </c>
      <c r="Q56" s="186">
        <v>12</v>
      </c>
      <c r="R56" s="186" t="s">
        <v>78</v>
      </c>
      <c r="S56" s="177"/>
      <c r="T56" s="186" t="s">
        <v>79</v>
      </c>
      <c r="U56" s="187" t="s">
        <v>79</v>
      </c>
      <c r="V56" s="186" t="s">
        <v>79</v>
      </c>
      <c r="W56" s="186" t="s">
        <v>79</v>
      </c>
      <c r="X56" s="177"/>
      <c r="Y56" s="186" t="s">
        <v>79</v>
      </c>
      <c r="Z56" s="187">
        <v>1</v>
      </c>
      <c r="AA56" s="186">
        <v>1</v>
      </c>
      <c r="AB56" s="166"/>
    </row>
    <row r="57" spans="1:28" ht="12">
      <c r="A57" s="167"/>
      <c r="B57" s="177"/>
      <c r="C57" s="177"/>
      <c r="D57" s="177"/>
      <c r="E57" s="178" t="s">
        <v>343</v>
      </c>
      <c r="F57" s="188">
        <v>5</v>
      </c>
      <c r="G57" s="189" t="e">
        <f>F57/Hours</f>
        <v>#DIV/0!</v>
      </c>
      <c r="H57" s="181"/>
      <c r="I57" s="177"/>
      <c r="J57" s="182"/>
      <c r="K57" s="183"/>
      <c r="L57" s="183"/>
      <c r="M57" s="184"/>
      <c r="N57" s="185"/>
      <c r="O57" s="184"/>
      <c r="P57" s="184" t="s">
        <v>80</v>
      </c>
      <c r="Q57" s="190">
        <v>150</v>
      </c>
      <c r="R57" s="190" t="s">
        <v>81</v>
      </c>
      <c r="S57" s="177"/>
      <c r="T57" s="190" t="s">
        <v>82</v>
      </c>
      <c r="U57" s="191" t="s">
        <v>79</v>
      </c>
      <c r="V57" s="190">
        <v>4</v>
      </c>
      <c r="W57" s="190">
        <v>1</v>
      </c>
      <c r="X57" s="177"/>
      <c r="Y57" s="190">
        <v>1</v>
      </c>
      <c r="Z57" s="191">
        <v>1</v>
      </c>
      <c r="AA57" s="190">
        <v>1</v>
      </c>
      <c r="AB57" s="166"/>
    </row>
    <row r="58" spans="1:28" ht="12">
      <c r="A58" s="167"/>
      <c r="B58" s="177"/>
      <c r="C58" s="177"/>
      <c r="D58" s="177"/>
      <c r="E58" s="192" t="s">
        <v>83</v>
      </c>
      <c r="F58" s="193">
        <v>1.5</v>
      </c>
      <c r="G58" s="189"/>
      <c r="H58" s="194"/>
      <c r="I58" s="177"/>
      <c r="J58" s="195"/>
      <c r="K58" s="196"/>
      <c r="L58" s="183"/>
      <c r="M58" s="197"/>
      <c r="N58" s="185"/>
      <c r="O58" s="197"/>
      <c r="P58" s="197" t="s">
        <v>84</v>
      </c>
      <c r="Q58" s="190">
        <v>20</v>
      </c>
      <c r="R58" s="190" t="s">
        <v>78</v>
      </c>
      <c r="S58" s="177"/>
      <c r="T58" s="190" t="s">
        <v>79</v>
      </c>
      <c r="U58" s="191" t="s">
        <v>79</v>
      </c>
      <c r="V58" s="190" t="s">
        <v>79</v>
      </c>
      <c r="W58" s="190" t="s">
        <v>79</v>
      </c>
      <c r="X58" s="177"/>
      <c r="Y58" s="190" t="s">
        <v>79</v>
      </c>
      <c r="Z58" s="191">
        <v>1</v>
      </c>
      <c r="AA58" s="190">
        <v>1</v>
      </c>
      <c r="AB58" s="166"/>
    </row>
    <row r="59" spans="1:28" ht="12">
      <c r="A59" s="167"/>
      <c r="B59" s="177"/>
      <c r="C59" s="177"/>
      <c r="D59" s="177"/>
      <c r="E59" s="198" t="s">
        <v>110</v>
      </c>
      <c r="F59" s="199">
        <v>1</v>
      </c>
      <c r="G59" s="189" t="e">
        <f aca="true" t="shared" si="0" ref="G59:G68">F59/Hours</f>
        <v>#DIV/0!</v>
      </c>
      <c r="H59" s="200"/>
      <c r="I59" s="177"/>
      <c r="J59" s="201"/>
      <c r="K59" s="202"/>
      <c r="L59" s="196"/>
      <c r="M59" s="203"/>
      <c r="N59" s="185"/>
      <c r="O59" s="203"/>
      <c r="P59" s="203" t="s">
        <v>110</v>
      </c>
      <c r="Q59" s="191">
        <v>100</v>
      </c>
      <c r="R59" s="191" t="s">
        <v>81</v>
      </c>
      <c r="S59" s="177"/>
      <c r="T59" s="190" t="s">
        <v>82</v>
      </c>
      <c r="U59" s="191" t="s">
        <v>79</v>
      </c>
      <c r="V59" s="190">
        <v>4</v>
      </c>
      <c r="W59" s="190">
        <v>1</v>
      </c>
      <c r="X59" s="177"/>
      <c r="Y59" s="190">
        <v>1</v>
      </c>
      <c r="Z59" s="190">
        <v>1</v>
      </c>
      <c r="AA59" s="190">
        <v>1</v>
      </c>
      <c r="AB59" s="166"/>
    </row>
    <row r="60" spans="1:28" ht="12">
      <c r="A60" s="167"/>
      <c r="B60" s="177"/>
      <c r="C60" s="177"/>
      <c r="D60" s="177"/>
      <c r="E60" s="204" t="s">
        <v>112</v>
      </c>
      <c r="F60" s="205">
        <v>22</v>
      </c>
      <c r="G60" s="189" t="e">
        <f t="shared" si="0"/>
        <v>#DIV/0!</v>
      </c>
      <c r="H60" s="206"/>
      <c r="I60" s="177"/>
      <c r="J60" s="207"/>
      <c r="K60" s="208"/>
      <c r="L60" s="208"/>
      <c r="M60" s="172"/>
      <c r="N60" s="185"/>
      <c r="O60" s="172"/>
      <c r="P60" s="209" t="s">
        <v>112</v>
      </c>
      <c r="Q60" s="190">
        <v>100</v>
      </c>
      <c r="R60" s="190" t="s">
        <v>81</v>
      </c>
      <c r="S60" s="177"/>
      <c r="T60" s="190" t="s">
        <v>82</v>
      </c>
      <c r="U60" s="191" t="s">
        <v>79</v>
      </c>
      <c r="V60" s="190">
        <v>4</v>
      </c>
      <c r="W60" s="190">
        <v>1</v>
      </c>
      <c r="X60" s="177"/>
      <c r="Y60" s="190">
        <v>1</v>
      </c>
      <c r="Z60" s="191">
        <v>1</v>
      </c>
      <c r="AA60" s="190">
        <v>1</v>
      </c>
      <c r="AB60" s="166"/>
    </row>
    <row r="61" spans="1:28" ht="12">
      <c r="A61" s="167"/>
      <c r="B61" s="177"/>
      <c r="C61" s="177"/>
      <c r="D61" s="177"/>
      <c r="E61" s="210" t="s">
        <v>344</v>
      </c>
      <c r="F61" s="211">
        <v>8</v>
      </c>
      <c r="G61" s="189" t="e">
        <f t="shared" si="0"/>
        <v>#DIV/0!</v>
      </c>
      <c r="H61" s="212"/>
      <c r="I61" s="177"/>
      <c r="J61" s="213"/>
      <c r="K61" s="214"/>
      <c r="L61" s="214"/>
      <c r="M61" s="215"/>
      <c r="N61" s="185"/>
      <c r="O61" s="215"/>
      <c r="P61" s="216" t="s">
        <v>344</v>
      </c>
      <c r="Q61" s="190">
        <v>20</v>
      </c>
      <c r="R61" s="190" t="s">
        <v>81</v>
      </c>
      <c r="S61" s="177"/>
      <c r="T61" s="190" t="s">
        <v>82</v>
      </c>
      <c r="U61" s="191" t="s">
        <v>79</v>
      </c>
      <c r="V61" s="190">
        <v>4</v>
      </c>
      <c r="W61" s="190">
        <v>1</v>
      </c>
      <c r="X61" s="177"/>
      <c r="Y61" s="190">
        <v>1</v>
      </c>
      <c r="Z61" s="191">
        <v>1</v>
      </c>
      <c r="AA61" s="190">
        <v>1</v>
      </c>
      <c r="AB61" s="166"/>
    </row>
    <row r="62" spans="1:28" ht="12">
      <c r="A62" s="167"/>
      <c r="B62" s="177"/>
      <c r="C62" s="177"/>
      <c r="D62" s="177"/>
      <c r="E62" s="217" t="s">
        <v>111</v>
      </c>
      <c r="F62" s="218">
        <v>10</v>
      </c>
      <c r="G62" s="189" t="e">
        <f t="shared" si="0"/>
        <v>#DIV/0!</v>
      </c>
      <c r="H62" s="219"/>
      <c r="I62" s="177"/>
      <c r="J62" s="220"/>
      <c r="K62" s="221"/>
      <c r="L62" s="214"/>
      <c r="M62" s="172"/>
      <c r="N62" s="185"/>
      <c r="O62" s="172"/>
      <c r="P62" s="222" t="s">
        <v>111</v>
      </c>
      <c r="Q62" s="190">
        <v>20</v>
      </c>
      <c r="R62" s="190" t="s">
        <v>81</v>
      </c>
      <c r="S62" s="177"/>
      <c r="T62" s="190" t="s">
        <v>82</v>
      </c>
      <c r="U62" s="191" t="s">
        <v>79</v>
      </c>
      <c r="V62" s="190">
        <v>4</v>
      </c>
      <c r="W62" s="190">
        <v>1</v>
      </c>
      <c r="X62" s="177"/>
      <c r="Y62" s="223" t="s">
        <v>79</v>
      </c>
      <c r="Z62" s="191">
        <v>1</v>
      </c>
      <c r="AA62" s="190">
        <v>1</v>
      </c>
      <c r="AB62" s="166"/>
    </row>
    <row r="63" spans="1:28" ht="12">
      <c r="A63" s="167"/>
      <c r="B63" s="177"/>
      <c r="C63" s="177"/>
      <c r="D63" s="177"/>
      <c r="E63" s="224" t="s">
        <v>345</v>
      </c>
      <c r="F63" s="225">
        <v>10</v>
      </c>
      <c r="G63" s="189" t="e">
        <f t="shared" si="0"/>
        <v>#DIV/0!</v>
      </c>
      <c r="H63" s="226"/>
      <c r="I63" s="177"/>
      <c r="J63" s="227"/>
      <c r="K63" s="228"/>
      <c r="L63" s="221"/>
      <c r="M63" s="229"/>
      <c r="N63" s="185"/>
      <c r="O63" s="229"/>
      <c r="P63" s="230" t="s">
        <v>345</v>
      </c>
      <c r="Q63" s="190">
        <v>40</v>
      </c>
      <c r="R63" s="190" t="s">
        <v>81</v>
      </c>
      <c r="S63" s="177"/>
      <c r="T63" s="190" t="s">
        <v>82</v>
      </c>
      <c r="U63" s="191" t="s">
        <v>79</v>
      </c>
      <c r="V63" s="190">
        <v>4</v>
      </c>
      <c r="W63" s="223">
        <v>1</v>
      </c>
      <c r="X63" s="177"/>
      <c r="Y63" s="223" t="s">
        <v>79</v>
      </c>
      <c r="Z63" s="191">
        <v>1</v>
      </c>
      <c r="AA63" s="190">
        <v>1</v>
      </c>
      <c r="AB63" s="166"/>
    </row>
    <row r="64" spans="1:28" ht="12">
      <c r="A64" s="167"/>
      <c r="B64" s="177"/>
      <c r="C64" s="177"/>
      <c r="D64" s="177"/>
      <c r="E64" s="231" t="s">
        <v>346</v>
      </c>
      <c r="F64" s="232">
        <v>18</v>
      </c>
      <c r="G64" s="189" t="e">
        <f t="shared" si="0"/>
        <v>#DIV/0!</v>
      </c>
      <c r="H64" s="200"/>
      <c r="I64" s="177"/>
      <c r="J64" s="201"/>
      <c r="K64" s="202"/>
      <c r="L64" s="228"/>
      <c r="M64" s="230"/>
      <c r="N64" s="185"/>
      <c r="O64" s="230"/>
      <c r="P64" s="229" t="s">
        <v>346</v>
      </c>
      <c r="Q64" s="190">
        <v>20</v>
      </c>
      <c r="R64" s="190" t="s">
        <v>81</v>
      </c>
      <c r="S64" s="177"/>
      <c r="T64" s="190" t="s">
        <v>82</v>
      </c>
      <c r="U64" s="191" t="s">
        <v>79</v>
      </c>
      <c r="V64" s="190">
        <v>4</v>
      </c>
      <c r="W64" s="190">
        <v>1</v>
      </c>
      <c r="X64" s="177"/>
      <c r="Y64" s="190"/>
      <c r="Z64" s="191">
        <v>1</v>
      </c>
      <c r="AA64" s="190">
        <v>1</v>
      </c>
      <c r="AB64" s="166"/>
    </row>
    <row r="65" spans="1:28" ht="12">
      <c r="A65" s="167"/>
      <c r="B65" s="177"/>
      <c r="C65" s="177"/>
      <c r="D65" s="177"/>
      <c r="E65" s="233" t="s">
        <v>347</v>
      </c>
      <c r="F65" s="234">
        <v>16</v>
      </c>
      <c r="G65" s="189" t="e">
        <f t="shared" si="0"/>
        <v>#DIV/0!</v>
      </c>
      <c r="H65" s="235"/>
      <c r="I65" s="177"/>
      <c r="J65" s="236"/>
      <c r="K65" s="237"/>
      <c r="L65" s="202"/>
      <c r="M65" s="222"/>
      <c r="N65" s="185"/>
      <c r="O65" s="222"/>
      <c r="P65" s="215" t="s">
        <v>347</v>
      </c>
      <c r="Q65" s="190">
        <v>60</v>
      </c>
      <c r="R65" s="190" t="s">
        <v>81</v>
      </c>
      <c r="S65" s="177"/>
      <c r="T65" s="190" t="s">
        <v>82</v>
      </c>
      <c r="U65" s="191" t="s">
        <v>79</v>
      </c>
      <c r="V65" s="190">
        <v>4</v>
      </c>
      <c r="W65" s="223">
        <v>1</v>
      </c>
      <c r="X65" s="177"/>
      <c r="Y65" s="190" t="s">
        <v>79</v>
      </c>
      <c r="Z65" s="191">
        <v>1</v>
      </c>
      <c r="AA65" s="223">
        <v>1</v>
      </c>
      <c r="AB65" s="166"/>
    </row>
    <row r="66" spans="1:28" ht="12">
      <c r="A66" s="167"/>
      <c r="B66" s="177"/>
      <c r="C66" s="177"/>
      <c r="D66" s="177"/>
      <c r="E66" s="238" t="s">
        <v>500</v>
      </c>
      <c r="F66" s="234">
        <v>2</v>
      </c>
      <c r="G66" s="189" t="e">
        <f t="shared" si="0"/>
        <v>#DIV/0!</v>
      </c>
      <c r="H66" s="235"/>
      <c r="I66" s="177"/>
      <c r="J66" s="236"/>
      <c r="K66" s="237"/>
      <c r="L66" s="202"/>
      <c r="M66" s="222"/>
      <c r="N66" s="185"/>
      <c r="O66" s="222"/>
      <c r="P66" s="239" t="s">
        <v>500</v>
      </c>
      <c r="Q66" s="190">
        <v>40</v>
      </c>
      <c r="R66" s="190" t="s">
        <v>81</v>
      </c>
      <c r="S66" s="177"/>
      <c r="T66" s="190" t="s">
        <v>82</v>
      </c>
      <c r="U66" s="191" t="s">
        <v>79</v>
      </c>
      <c r="V66" s="190">
        <v>4</v>
      </c>
      <c r="W66" s="223">
        <v>1</v>
      </c>
      <c r="X66" s="177"/>
      <c r="Y66" s="190">
        <v>1</v>
      </c>
      <c r="Z66" s="191">
        <v>1</v>
      </c>
      <c r="AA66" s="223">
        <v>1</v>
      </c>
      <c r="AB66" s="166"/>
    </row>
    <row r="67" spans="1:28" ht="12">
      <c r="A67" s="167"/>
      <c r="B67" s="177"/>
      <c r="C67" s="177"/>
      <c r="D67" s="177"/>
      <c r="E67" s="240" t="s">
        <v>348</v>
      </c>
      <c r="F67" s="218">
        <v>2</v>
      </c>
      <c r="G67" s="189" t="e">
        <f t="shared" si="0"/>
        <v>#DIV/0!</v>
      </c>
      <c r="H67" s="241"/>
      <c r="I67" s="177"/>
      <c r="J67" s="242"/>
      <c r="K67" s="243"/>
      <c r="L67" s="183"/>
      <c r="M67" s="209"/>
      <c r="N67" s="185"/>
      <c r="O67" s="209"/>
      <c r="P67" s="244" t="s">
        <v>348</v>
      </c>
      <c r="Q67" s="190">
        <v>40</v>
      </c>
      <c r="R67" s="190" t="s">
        <v>81</v>
      </c>
      <c r="S67" s="177"/>
      <c r="T67" s="190" t="s">
        <v>82</v>
      </c>
      <c r="U67" s="191" t="s">
        <v>79</v>
      </c>
      <c r="V67" s="190">
        <v>4</v>
      </c>
      <c r="W67" s="223">
        <v>1</v>
      </c>
      <c r="X67" s="177"/>
      <c r="Y67" s="190">
        <v>1</v>
      </c>
      <c r="Z67" s="191">
        <v>1</v>
      </c>
      <c r="AA67" s="223">
        <v>1</v>
      </c>
      <c r="AB67" s="166"/>
    </row>
    <row r="68" spans="1:28" ht="12">
      <c r="A68" s="167"/>
      <c r="B68" s="177"/>
      <c r="C68" s="177"/>
      <c r="D68" s="177"/>
      <c r="E68" s="245" t="s">
        <v>349</v>
      </c>
      <c r="F68" s="246">
        <v>2</v>
      </c>
      <c r="G68" s="189" t="e">
        <f t="shared" si="0"/>
        <v>#DIV/0!</v>
      </c>
      <c r="H68" s="241"/>
      <c r="I68" s="177"/>
      <c r="J68" s="242"/>
      <c r="K68" s="243"/>
      <c r="L68" s="183"/>
      <c r="M68" s="172"/>
      <c r="N68" s="185"/>
      <c r="O68" s="172"/>
      <c r="P68" s="247" t="s">
        <v>349</v>
      </c>
      <c r="Q68" s="248">
        <v>40</v>
      </c>
      <c r="R68" s="190" t="s">
        <v>81</v>
      </c>
      <c r="S68" s="177"/>
      <c r="T68" s="190" t="s">
        <v>82</v>
      </c>
      <c r="U68" s="191" t="s">
        <v>79</v>
      </c>
      <c r="V68" s="190">
        <v>4</v>
      </c>
      <c r="W68" s="223">
        <v>1</v>
      </c>
      <c r="X68" s="177"/>
      <c r="Y68" s="190">
        <v>1</v>
      </c>
      <c r="Z68" s="191">
        <v>1</v>
      </c>
      <c r="AA68" s="223">
        <v>1</v>
      </c>
      <c r="AB68" s="166"/>
    </row>
    <row r="69" spans="1:28" ht="12">
      <c r="A69" s="249"/>
      <c r="B69" s="250"/>
      <c r="C69" s="250"/>
      <c r="D69" s="250"/>
      <c r="E69" s="160"/>
      <c r="F69" s="251"/>
      <c r="G69" s="252"/>
      <c r="H69" s="160"/>
      <c r="I69" s="250"/>
      <c r="J69" s="161"/>
      <c r="K69" s="243"/>
      <c r="L69" s="154"/>
      <c r="M69" s="230"/>
      <c r="N69" s="253"/>
      <c r="O69" s="230"/>
      <c r="P69" s="254"/>
      <c r="Q69" s="255"/>
      <c r="R69" s="255"/>
      <c r="S69" s="253"/>
      <c r="T69" s="255"/>
      <c r="U69" s="255"/>
      <c r="V69" s="255"/>
      <c r="W69" s="255"/>
      <c r="X69" s="253"/>
      <c r="Y69" s="255"/>
      <c r="Z69" s="255"/>
      <c r="AA69" s="255"/>
      <c r="AB69" s="166"/>
    </row>
    <row r="70" spans="1:28" ht="12">
      <c r="A70" s="516" t="s">
        <v>85</v>
      </c>
      <c r="B70" s="517"/>
      <c r="C70" s="517"/>
      <c r="D70" s="517"/>
      <c r="E70" s="518"/>
      <c r="F70" s="258">
        <v>12</v>
      </c>
      <c r="G70" s="259">
        <f>(F70)/(F72)/C55</f>
        <v>0.3</v>
      </c>
      <c r="H70" s="160"/>
      <c r="I70" s="160"/>
      <c r="J70" s="161"/>
      <c r="K70" s="243"/>
      <c r="L70" s="154"/>
      <c r="M70" s="155"/>
      <c r="N70" s="260"/>
      <c r="O70" s="155"/>
      <c r="P70" s="155"/>
      <c r="Q70" s="156"/>
      <c r="R70" s="156"/>
      <c r="S70" s="260"/>
      <c r="T70" s="156"/>
      <c r="U70" s="156"/>
      <c r="V70" s="156"/>
      <c r="W70" s="156"/>
      <c r="X70" s="260"/>
      <c r="Y70" s="156"/>
      <c r="Z70" s="156"/>
      <c r="AA70" s="156"/>
      <c r="AB70" s="261"/>
    </row>
    <row r="71" spans="1:28" ht="12">
      <c r="A71" s="167"/>
      <c r="B71" s="160"/>
      <c r="C71" s="160"/>
      <c r="D71" s="160"/>
      <c r="E71" s="262"/>
      <c r="F71" s="263"/>
      <c r="G71" s="264" t="e">
        <f>SUM(G56:G70)</f>
        <v>#DIV/0!</v>
      </c>
      <c r="H71" s="262"/>
      <c r="I71" s="160"/>
      <c r="J71" s="265"/>
      <c r="K71" s="154"/>
      <c r="L71" s="155"/>
      <c r="M71" s="155"/>
      <c r="N71" s="260"/>
      <c r="O71" s="154"/>
      <c r="P71" s="154"/>
      <c r="Q71" s="266" t="s">
        <v>68</v>
      </c>
      <c r="R71" s="260" t="s">
        <v>86</v>
      </c>
      <c r="S71" s="260"/>
      <c r="T71" s="260"/>
      <c r="U71" s="266" t="s">
        <v>71</v>
      </c>
      <c r="V71" s="260" t="s">
        <v>87</v>
      </c>
      <c r="W71" s="260"/>
      <c r="X71" s="260"/>
      <c r="Y71" s="266" t="s">
        <v>74</v>
      </c>
      <c r="Z71" s="260" t="s">
        <v>88</v>
      </c>
      <c r="AA71" s="260"/>
      <c r="AB71" s="166"/>
    </row>
    <row r="72" spans="1:28" ht="12">
      <c r="A72" s="516" t="s">
        <v>89</v>
      </c>
      <c r="B72" s="517"/>
      <c r="C72" s="517"/>
      <c r="D72" s="517"/>
      <c r="E72" s="518"/>
      <c r="F72" s="258">
        <v>34</v>
      </c>
      <c r="G72" s="267" t="s">
        <v>90</v>
      </c>
      <c r="H72" s="160"/>
      <c r="I72" s="160"/>
      <c r="J72" s="161"/>
      <c r="K72" s="154"/>
      <c r="L72" s="154"/>
      <c r="M72" s="154"/>
      <c r="N72" s="260"/>
      <c r="O72" s="154"/>
      <c r="P72" s="154"/>
      <c r="Q72" s="266" t="s">
        <v>69</v>
      </c>
      <c r="R72" s="260" t="s">
        <v>91</v>
      </c>
      <c r="S72" s="260"/>
      <c r="T72" s="260"/>
      <c r="U72" s="266" t="s">
        <v>72</v>
      </c>
      <c r="V72" s="260" t="s">
        <v>92</v>
      </c>
      <c r="W72" s="260"/>
      <c r="X72" s="260"/>
      <c r="Y72" s="266" t="s">
        <v>75</v>
      </c>
      <c r="Z72" s="260" t="s">
        <v>93</v>
      </c>
      <c r="AA72" s="260"/>
      <c r="AB72" s="166"/>
    </row>
    <row r="73" spans="1:28" ht="12">
      <c r="A73" s="256"/>
      <c r="B73" s="268"/>
      <c r="C73" s="268"/>
      <c r="D73" s="268"/>
      <c r="E73" s="160"/>
      <c r="F73" s="152"/>
      <c r="G73" s="269"/>
      <c r="H73" s="160"/>
      <c r="I73" s="268"/>
      <c r="J73" s="161"/>
      <c r="K73" s="154"/>
      <c r="L73" s="154"/>
      <c r="M73" s="154"/>
      <c r="N73" s="270"/>
      <c r="O73" s="154"/>
      <c r="P73" s="154"/>
      <c r="Q73" s="266" t="s">
        <v>70</v>
      </c>
      <c r="R73" s="260" t="s">
        <v>94</v>
      </c>
      <c r="S73" s="270"/>
      <c r="T73" s="260"/>
      <c r="U73" s="266" t="s">
        <v>73</v>
      </c>
      <c r="V73" s="260" t="s">
        <v>95</v>
      </c>
      <c r="W73" s="260"/>
      <c r="X73" s="270"/>
      <c r="Y73" s="266" t="s">
        <v>76</v>
      </c>
      <c r="Z73" s="260" t="s">
        <v>96</v>
      </c>
      <c r="AA73" s="260"/>
      <c r="AB73" s="166"/>
    </row>
    <row r="74" spans="1:28" ht="12">
      <c r="A74" s="516" t="s">
        <v>97</v>
      </c>
      <c r="B74" s="517"/>
      <c r="C74" s="517"/>
      <c r="D74" s="517"/>
      <c r="E74" s="518"/>
      <c r="F74" s="258">
        <v>40</v>
      </c>
      <c r="G74" s="267" t="s">
        <v>90</v>
      </c>
      <c r="H74" s="160"/>
      <c r="I74" s="160"/>
      <c r="J74" s="161"/>
      <c r="K74" s="154"/>
      <c r="L74" s="154"/>
      <c r="M74" s="154"/>
      <c r="N74" s="260"/>
      <c r="O74" s="154"/>
      <c r="P74" s="154"/>
      <c r="Q74" s="156"/>
      <c r="R74" s="260"/>
      <c r="S74" s="260"/>
      <c r="T74" s="260"/>
      <c r="U74" s="156"/>
      <c r="V74" s="260"/>
      <c r="W74" s="260"/>
      <c r="X74" s="260"/>
      <c r="Y74" s="156"/>
      <c r="Z74" s="260"/>
      <c r="AA74" s="260"/>
      <c r="AB74" s="166"/>
    </row>
    <row r="75" spans="1:28" ht="12">
      <c r="A75" s="256"/>
      <c r="B75" s="257"/>
      <c r="C75" s="257"/>
      <c r="D75" s="257"/>
      <c r="E75" s="257"/>
      <c r="F75" s="271"/>
      <c r="G75" s="269"/>
      <c r="H75" s="160"/>
      <c r="I75" s="257"/>
      <c r="J75" s="161"/>
      <c r="K75" s="154"/>
      <c r="L75" s="154"/>
      <c r="M75" s="154"/>
      <c r="N75" s="272"/>
      <c r="O75" s="154"/>
      <c r="P75" s="154"/>
      <c r="Q75" s="519" t="s">
        <v>98</v>
      </c>
      <c r="R75" s="519"/>
      <c r="S75" s="519"/>
      <c r="T75" s="519"/>
      <c r="U75" s="519"/>
      <c r="V75" s="519"/>
      <c r="W75" s="519"/>
      <c r="X75" s="519"/>
      <c r="Y75" s="519"/>
      <c r="Z75" s="519"/>
      <c r="AA75" s="519"/>
      <c r="AB75" s="261"/>
    </row>
    <row r="76" spans="1:28" ht="12">
      <c r="A76" s="256"/>
      <c r="B76" s="257"/>
      <c r="C76" s="257"/>
      <c r="D76" s="257"/>
      <c r="E76" s="271"/>
      <c r="F76" s="269"/>
      <c r="G76" s="361"/>
      <c r="H76" s="160"/>
      <c r="I76" s="257"/>
      <c r="J76" s="161"/>
      <c r="K76" s="273"/>
      <c r="L76" s="273"/>
      <c r="M76" s="154"/>
      <c r="N76" s="272"/>
      <c r="O76" s="154"/>
      <c r="P76" s="154"/>
      <c r="Q76" s="156"/>
      <c r="R76" s="156"/>
      <c r="S76" s="272"/>
      <c r="T76" s="156"/>
      <c r="U76" s="156"/>
      <c r="V76" s="156"/>
      <c r="W76" s="156"/>
      <c r="X76" s="272"/>
      <c r="Y76" s="156"/>
      <c r="Z76" s="156"/>
      <c r="AA76" s="156"/>
      <c r="AB76" s="261"/>
    </row>
    <row r="77" spans="1:28" ht="12.75" thickBot="1">
      <c r="A77" s="274"/>
      <c r="B77" s="275"/>
      <c r="C77" s="275"/>
      <c r="D77" s="275"/>
      <c r="E77" s="275"/>
      <c r="F77" s="275"/>
      <c r="G77" s="275"/>
      <c r="H77" s="275"/>
      <c r="I77" s="275"/>
      <c r="J77" s="276"/>
      <c r="K77" s="277"/>
      <c r="L77" s="277"/>
      <c r="M77" s="277"/>
      <c r="N77" s="278"/>
      <c r="O77" s="277"/>
      <c r="P77" s="277"/>
      <c r="Q77" s="278"/>
      <c r="R77" s="278"/>
      <c r="S77" s="278"/>
      <c r="T77" s="278"/>
      <c r="U77" s="278"/>
      <c r="V77" s="278"/>
      <c r="W77" s="278"/>
      <c r="X77" s="278"/>
      <c r="Y77" s="278"/>
      <c r="Z77" s="278"/>
      <c r="AA77" s="278"/>
      <c r="AB77" s="279"/>
    </row>
  </sheetData>
  <sheetProtection/>
  <mergeCells count="122">
    <mergeCell ref="Q53:Y53"/>
    <mergeCell ref="A70:E70"/>
    <mergeCell ref="A72:E72"/>
    <mergeCell ref="A74:E74"/>
    <mergeCell ref="Q75:AA75"/>
    <mergeCell ref="L33:L36"/>
    <mergeCell ref="M33:M36"/>
    <mergeCell ref="T35:W37"/>
    <mergeCell ref="C41:Y41"/>
    <mergeCell ref="E42:L42"/>
    <mergeCell ref="Q43:Y43"/>
    <mergeCell ref="O30:R30"/>
    <mergeCell ref="T30:W30"/>
    <mergeCell ref="C31:C32"/>
    <mergeCell ref="O31:R38"/>
    <mergeCell ref="T31:W34"/>
    <mergeCell ref="E33:F36"/>
    <mergeCell ref="G33:G36"/>
    <mergeCell ref="H33:H36"/>
    <mergeCell ref="J33:J36"/>
    <mergeCell ref="U26:U29"/>
    <mergeCell ref="V26:V29"/>
    <mergeCell ref="K26:K29"/>
    <mergeCell ref="L26:L29"/>
    <mergeCell ref="M26:M29"/>
    <mergeCell ref="O26:O29"/>
    <mergeCell ref="P26:P29"/>
    <mergeCell ref="C26:C27"/>
    <mergeCell ref="E26:E29"/>
    <mergeCell ref="F26:F29"/>
    <mergeCell ref="G26:G29"/>
    <mergeCell ref="H26:H29"/>
    <mergeCell ref="J26:J29"/>
    <mergeCell ref="C28:C30"/>
    <mergeCell ref="E30:H32"/>
    <mergeCell ref="J30:M32"/>
    <mergeCell ref="V21:V24"/>
    <mergeCell ref="W21:W24"/>
    <mergeCell ref="E25:H25"/>
    <mergeCell ref="J25:M25"/>
    <mergeCell ref="O25:R25"/>
    <mergeCell ref="T25:W25"/>
    <mergeCell ref="L21:L24"/>
    <mergeCell ref="M21:M24"/>
    <mergeCell ref="O21:O24"/>
    <mergeCell ref="P21:P24"/>
    <mergeCell ref="Q21:Q24"/>
    <mergeCell ref="R21:R24"/>
    <mergeCell ref="E21:E24"/>
    <mergeCell ref="F21:F24"/>
    <mergeCell ref="G21:G24"/>
    <mergeCell ref="H21:H24"/>
    <mergeCell ref="J21:J24"/>
    <mergeCell ref="K21:K24"/>
    <mergeCell ref="W15:W18"/>
    <mergeCell ref="O17:R18"/>
    <mergeCell ref="E19:H20"/>
    <mergeCell ref="J19:M20"/>
    <mergeCell ref="O19:R20"/>
    <mergeCell ref="T19:W20"/>
    <mergeCell ref="L15:L18"/>
    <mergeCell ref="M15:M18"/>
    <mergeCell ref="O15:R16"/>
    <mergeCell ref="T15:T18"/>
    <mergeCell ref="U15:U18"/>
    <mergeCell ref="V15:V18"/>
    <mergeCell ref="E15:E18"/>
    <mergeCell ref="F15:F18"/>
    <mergeCell ref="G15:G18"/>
    <mergeCell ref="H15:H18"/>
    <mergeCell ref="J15:J18"/>
    <mergeCell ref="K15:K18"/>
    <mergeCell ref="V10:V13"/>
    <mergeCell ref="J6:M6"/>
    <mergeCell ref="O6:R6"/>
    <mergeCell ref="T6:W6"/>
    <mergeCell ref="W10:W13"/>
    <mergeCell ref="E12:H12"/>
    <mergeCell ref="E13:H13"/>
    <mergeCell ref="P10:P13"/>
    <mergeCell ref="Q10:Q13"/>
    <mergeCell ref="R10:R13"/>
    <mergeCell ref="Y6:AB6"/>
    <mergeCell ref="C8:C23"/>
    <mergeCell ref="O8:R9"/>
    <mergeCell ref="E10:H11"/>
    <mergeCell ref="J10:J13"/>
    <mergeCell ref="K10:K13"/>
    <mergeCell ref="L10:L13"/>
    <mergeCell ref="U21:U24"/>
    <mergeCell ref="T10:T13"/>
    <mergeCell ref="U10:U13"/>
    <mergeCell ref="A1:A4"/>
    <mergeCell ref="C4:R4"/>
    <mergeCell ref="E6:H6"/>
    <mergeCell ref="M10:M13"/>
    <mergeCell ref="O10:O13"/>
    <mergeCell ref="T21:T24"/>
    <mergeCell ref="E14:H14"/>
    <mergeCell ref="J14:M14"/>
    <mergeCell ref="O14:R14"/>
    <mergeCell ref="T14:W14"/>
    <mergeCell ref="E43:L43"/>
    <mergeCell ref="E44:L44"/>
    <mergeCell ref="Q44:Y44"/>
    <mergeCell ref="E45:L45"/>
    <mergeCell ref="Q45:Y45"/>
    <mergeCell ref="W26:W29"/>
    <mergeCell ref="K33:K36"/>
    <mergeCell ref="Q26:Q29"/>
    <mergeCell ref="R26:R29"/>
    <mergeCell ref="T26:T29"/>
    <mergeCell ref="E49:L49"/>
    <mergeCell ref="Q49:Y49"/>
    <mergeCell ref="M49:P49"/>
    <mergeCell ref="A53:J53"/>
    <mergeCell ref="E46:L46"/>
    <mergeCell ref="Q46:Y46"/>
    <mergeCell ref="E47:L47"/>
    <mergeCell ref="Q47:Y47"/>
    <mergeCell ref="E48:L48"/>
    <mergeCell ref="Q48:Y4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29"/>
  <sheetViews>
    <sheetView zoomScalePageLayoutView="0" workbookViewId="0" topLeftCell="A1">
      <selection activeCell="A20" sqref="A20"/>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38" t="s">
        <v>118</v>
      </c>
    </row>
    <row r="3" spans="1:5" s="93" customFormat="1" ht="15.75">
      <c r="A3" s="31" t="s">
        <v>117</v>
      </c>
      <c r="B3" s="31" t="s">
        <v>122</v>
      </c>
      <c r="C3" s="31" t="s">
        <v>121</v>
      </c>
      <c r="D3" s="97" t="s">
        <v>156</v>
      </c>
      <c r="E3" s="31" t="s">
        <v>157</v>
      </c>
    </row>
    <row r="5" spans="1:5" s="24" customFormat="1" ht="15.75">
      <c r="A5" s="99" t="s">
        <v>162</v>
      </c>
      <c r="B5" s="99" t="s">
        <v>166</v>
      </c>
      <c r="C5" s="99" t="s">
        <v>113</v>
      </c>
      <c r="D5" s="30" t="s">
        <v>147</v>
      </c>
      <c r="E5" s="99" t="s">
        <v>102</v>
      </c>
    </row>
    <row r="6" spans="1:5" ht="15.75">
      <c r="A6" s="30" t="s">
        <v>114</v>
      </c>
      <c r="B6" s="30" t="s">
        <v>164</v>
      </c>
      <c r="C6" s="30" t="s">
        <v>116</v>
      </c>
      <c r="D6" s="30" t="s">
        <v>148</v>
      </c>
      <c r="E6" s="30" t="s">
        <v>101</v>
      </c>
    </row>
    <row r="7" spans="1:5" ht="15.75">
      <c r="A7" s="48" t="s">
        <v>139</v>
      </c>
      <c r="B7" s="30" t="s">
        <v>165</v>
      </c>
      <c r="C7" s="30" t="s">
        <v>120</v>
      </c>
      <c r="D7" s="30" t="s">
        <v>119</v>
      </c>
      <c r="E7" s="30" t="s">
        <v>148</v>
      </c>
    </row>
    <row r="8" spans="1:4" ht="15.75">
      <c r="A8" s="30" t="s">
        <v>148</v>
      </c>
      <c r="B8" s="30" t="s">
        <v>163</v>
      </c>
      <c r="C8" s="30" t="s">
        <v>150</v>
      </c>
      <c r="D8" s="98" t="s">
        <v>139</v>
      </c>
    </row>
    <row r="9" spans="1:4" ht="15.75">
      <c r="A9" s="30" t="s">
        <v>119</v>
      </c>
      <c r="C9" s="30" t="s">
        <v>151</v>
      </c>
      <c r="D9" s="30" t="s">
        <v>113</v>
      </c>
    </row>
    <row r="10" spans="1:4" ht="15.75">
      <c r="A10" s="30" t="s">
        <v>135</v>
      </c>
      <c r="C10" s="30" t="s">
        <v>160</v>
      </c>
      <c r="D10" s="30" t="s">
        <v>159</v>
      </c>
    </row>
    <row r="11" spans="1:4" ht="15.75">
      <c r="A11" s="30" t="s">
        <v>147</v>
      </c>
      <c r="C11" s="30" t="s">
        <v>161</v>
      </c>
      <c r="D11" s="30" t="s">
        <v>160</v>
      </c>
    </row>
    <row r="12" spans="1:4" ht="15.75">
      <c r="A12" s="30" t="s">
        <v>153</v>
      </c>
      <c r="C12" s="30" t="s">
        <v>300</v>
      </c>
      <c r="D12" s="30" t="s">
        <v>161</v>
      </c>
    </row>
    <row r="13" spans="1:4" ht="15.75">
      <c r="A13" s="30" t="s">
        <v>154</v>
      </c>
      <c r="B13" s="30" t="s">
        <v>149</v>
      </c>
      <c r="C13" s="30" t="s">
        <v>354</v>
      </c>
      <c r="D13" s="30" t="s">
        <v>311</v>
      </c>
    </row>
    <row r="14" spans="1:4" ht="15.75">
      <c r="A14" s="30" t="s">
        <v>152</v>
      </c>
      <c r="B14" s="30" t="s">
        <v>152</v>
      </c>
      <c r="C14" s="30" t="s">
        <v>386</v>
      </c>
      <c r="D14" s="30" t="s">
        <v>385</v>
      </c>
    </row>
    <row r="15" spans="1:4" ht="15.75">
      <c r="A15" s="30" t="s">
        <v>158</v>
      </c>
      <c r="C15" s="30" t="s">
        <v>352</v>
      </c>
      <c r="D15" s="30" t="s">
        <v>352</v>
      </c>
    </row>
    <row r="16" spans="1:3" ht="15.75">
      <c r="A16" s="30" t="s">
        <v>159</v>
      </c>
      <c r="C16" s="30" t="s">
        <v>383</v>
      </c>
    </row>
    <row r="17" spans="1:3" ht="15.75">
      <c r="A17" s="30" t="s">
        <v>160</v>
      </c>
      <c r="C17" s="30" t="s">
        <v>353</v>
      </c>
    </row>
    <row r="18" spans="1:5" ht="15.75">
      <c r="A18" s="30" t="s">
        <v>161</v>
      </c>
      <c r="B18" s="6"/>
      <c r="C18" s="31"/>
      <c r="D18" s="6"/>
      <c r="E18" s="6"/>
    </row>
    <row r="19" spans="1:2" ht="15.75">
      <c r="A19" s="30" t="s">
        <v>354</v>
      </c>
      <c r="B19" s="23"/>
    </row>
    <row r="20" ht="15.75">
      <c r="A20" s="30" t="s">
        <v>384</v>
      </c>
    </row>
    <row r="21" s="24" customFormat="1" ht="15"/>
    <row r="22" spans="1:6" ht="18">
      <c r="A22" s="122"/>
      <c r="B22" s="122"/>
      <c r="C22" s="123"/>
      <c r="D22" s="123"/>
      <c r="E22" s="123"/>
      <c r="F22" s="123"/>
    </row>
    <row r="23" spans="1:6" ht="12.75">
      <c r="A23" s="280"/>
      <c r="B23" s="280"/>
      <c r="C23" s="280"/>
      <c r="D23" s="280"/>
      <c r="E23" s="280"/>
      <c r="F23" s="280"/>
    </row>
    <row r="25" ht="15.75">
      <c r="A25" s="30" t="s">
        <v>285</v>
      </c>
    </row>
    <row r="26" spans="1:5" ht="15">
      <c r="A26" s="113" t="s">
        <v>286</v>
      </c>
      <c r="B26" s="24" t="s">
        <v>284</v>
      </c>
      <c r="C26" s="24" t="s">
        <v>299</v>
      </c>
      <c r="D26" s="47" t="s">
        <v>156</v>
      </c>
      <c r="E26" s="114" t="s">
        <v>157</v>
      </c>
    </row>
    <row r="27" ht="15.75">
      <c r="A27" s="30"/>
    </row>
    <row r="29" spans="1:5" ht="27">
      <c r="A29" s="96" t="s">
        <v>155</v>
      </c>
      <c r="B29" s="8"/>
      <c r="C29" s="8"/>
      <c r="D29" s="8"/>
      <c r="E29" s="8"/>
    </row>
  </sheetData>
  <sheetProtection/>
  <hyperlinks>
    <hyperlink ref="A29" r:id="rId1" display="STDS-802-15-BAN@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B1:J53"/>
  <sheetViews>
    <sheetView zoomScalePageLayoutView="0" workbookViewId="0" topLeftCell="A1">
      <selection activeCell="B16" sqref="B16:D16"/>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92" customFormat="1" ht="12.75">
      <c r="B1" s="112" t="s">
        <v>226</v>
      </c>
      <c r="C1" s="112" t="s">
        <v>227</v>
      </c>
      <c r="D1" s="112" t="s">
        <v>228</v>
      </c>
      <c r="E1" s="112" t="s">
        <v>229</v>
      </c>
      <c r="F1" s="112" t="s">
        <v>232</v>
      </c>
      <c r="G1" s="112" t="s">
        <v>241</v>
      </c>
      <c r="H1" s="92" t="s">
        <v>267</v>
      </c>
    </row>
    <row r="3" spans="2:8" ht="12.75">
      <c r="B3" t="s">
        <v>224</v>
      </c>
      <c r="C3" t="s">
        <v>225</v>
      </c>
      <c r="D3" t="s">
        <v>312</v>
      </c>
      <c r="E3" s="23" t="s">
        <v>263</v>
      </c>
      <c r="F3" s="23" t="s">
        <v>231</v>
      </c>
      <c r="G3" s="23" t="s">
        <v>242</v>
      </c>
      <c r="H3" s="26" t="s">
        <v>280</v>
      </c>
    </row>
    <row r="4" spans="2:6" ht="12.75">
      <c r="B4" t="s">
        <v>178</v>
      </c>
      <c r="C4" t="s">
        <v>179</v>
      </c>
      <c r="E4" s="23" t="s">
        <v>230</v>
      </c>
      <c r="F4" s="23" t="s">
        <v>245</v>
      </c>
    </row>
    <row r="5" spans="2:8" ht="12.75">
      <c r="B5" t="s">
        <v>216</v>
      </c>
      <c r="C5" t="s">
        <v>217</v>
      </c>
      <c r="D5" t="s">
        <v>218</v>
      </c>
      <c r="E5" s="23" t="s">
        <v>230</v>
      </c>
      <c r="F5" s="23" t="s">
        <v>233</v>
      </c>
      <c r="H5" s="26" t="s">
        <v>281</v>
      </c>
    </row>
    <row r="6" spans="2:8" ht="12.75">
      <c r="B6" t="s">
        <v>186</v>
      </c>
      <c r="C6" t="s">
        <v>187</v>
      </c>
      <c r="D6" s="23" t="s">
        <v>238</v>
      </c>
      <c r="E6" s="23" t="s">
        <v>211</v>
      </c>
      <c r="F6" s="23" t="s">
        <v>234</v>
      </c>
      <c r="H6" s="26" t="s">
        <v>274</v>
      </c>
    </row>
    <row r="7" spans="2:8" ht="12.75">
      <c r="B7" t="s">
        <v>207</v>
      </c>
      <c r="C7" t="s">
        <v>208</v>
      </c>
      <c r="D7" s="23" t="s">
        <v>313</v>
      </c>
      <c r="E7" s="23" t="s">
        <v>260</v>
      </c>
      <c r="F7" s="23" t="s">
        <v>235</v>
      </c>
      <c r="H7" s="26" t="s">
        <v>314</v>
      </c>
    </row>
    <row r="8" spans="2:8" ht="12.75">
      <c r="B8" t="s">
        <v>198</v>
      </c>
      <c r="C8" t="s">
        <v>199</v>
      </c>
      <c r="D8" s="23" t="s">
        <v>259</v>
      </c>
      <c r="E8" s="23" t="s">
        <v>206</v>
      </c>
      <c r="F8" s="23" t="s">
        <v>234</v>
      </c>
      <c r="G8" s="23" t="s">
        <v>250</v>
      </c>
      <c r="H8" s="26" t="s">
        <v>275</v>
      </c>
    </row>
    <row r="9" spans="2:3" ht="12.75">
      <c r="B9" t="s">
        <v>190</v>
      </c>
      <c r="C9" t="s">
        <v>191</v>
      </c>
    </row>
    <row r="10" spans="2:3" ht="12.75">
      <c r="B10" t="s">
        <v>194</v>
      </c>
      <c r="C10" t="s">
        <v>195</v>
      </c>
    </row>
    <row r="11" spans="2:8" ht="12.75">
      <c r="B11" t="s">
        <v>196</v>
      </c>
      <c r="C11" t="s">
        <v>374</v>
      </c>
      <c r="D11" t="s">
        <v>197</v>
      </c>
      <c r="E11" s="23" t="s">
        <v>252</v>
      </c>
      <c r="F11" s="23" t="s">
        <v>253</v>
      </c>
      <c r="G11" s="23" t="s">
        <v>254</v>
      </c>
      <c r="H11" s="26" t="s">
        <v>276</v>
      </c>
    </row>
    <row r="12" spans="2:8" ht="12.75">
      <c r="B12" t="s">
        <v>203</v>
      </c>
      <c r="C12" t="s">
        <v>204</v>
      </c>
      <c r="D12" t="s">
        <v>205</v>
      </c>
      <c r="E12" t="s">
        <v>206</v>
      </c>
      <c r="F12" s="23" t="s">
        <v>234</v>
      </c>
      <c r="G12" s="23" t="s">
        <v>243</v>
      </c>
      <c r="H12" s="26" t="s">
        <v>269</v>
      </c>
    </row>
    <row r="13" spans="2:8" ht="12.75">
      <c r="B13" t="s">
        <v>219</v>
      </c>
      <c r="C13" t="s">
        <v>292</v>
      </c>
      <c r="D13" s="23" t="s">
        <v>197</v>
      </c>
      <c r="E13" s="23" t="s">
        <v>252</v>
      </c>
      <c r="F13" s="23" t="s">
        <v>253</v>
      </c>
      <c r="G13" s="23" t="s">
        <v>293</v>
      </c>
      <c r="H13" s="26" t="s">
        <v>294</v>
      </c>
    </row>
    <row r="14" spans="2:3" ht="12.75">
      <c r="B14" t="s">
        <v>220</v>
      </c>
      <c r="C14" t="s">
        <v>221</v>
      </c>
    </row>
    <row r="15" spans="2:3" ht="12.75">
      <c r="B15" t="s">
        <v>188</v>
      </c>
      <c r="C15" t="s">
        <v>189</v>
      </c>
    </row>
    <row r="16" spans="2:8" ht="12.75">
      <c r="B16" t="s">
        <v>182</v>
      </c>
      <c r="C16" t="s">
        <v>183</v>
      </c>
      <c r="D16" s="23" t="s">
        <v>236</v>
      </c>
      <c r="E16" s="23" t="s">
        <v>262</v>
      </c>
      <c r="F16" s="23" t="s">
        <v>233</v>
      </c>
      <c r="G16" s="23" t="s">
        <v>247</v>
      </c>
      <c r="H16" s="26" t="s">
        <v>283</v>
      </c>
    </row>
    <row r="17" spans="2:8" ht="12.75">
      <c r="B17" t="s">
        <v>222</v>
      </c>
      <c r="C17" t="s">
        <v>223</v>
      </c>
      <c r="D17" s="23" t="s">
        <v>237</v>
      </c>
      <c r="E17" s="23" t="s">
        <v>230</v>
      </c>
      <c r="F17" s="23" t="s">
        <v>233</v>
      </c>
      <c r="G17" s="23" t="s">
        <v>255</v>
      </c>
      <c r="H17" s="26" t="s">
        <v>272</v>
      </c>
    </row>
    <row r="18" spans="2:6" ht="12.75">
      <c r="B18" t="s">
        <v>184</v>
      </c>
      <c r="C18" t="s">
        <v>185</v>
      </c>
      <c r="D18" s="23" t="s">
        <v>531</v>
      </c>
      <c r="E18" s="23" t="s">
        <v>261</v>
      </c>
      <c r="F18" s="23" t="s">
        <v>235</v>
      </c>
    </row>
    <row r="19" spans="2:3" ht="12.75">
      <c r="B19" t="s">
        <v>192</v>
      </c>
      <c r="C19" t="s">
        <v>193</v>
      </c>
    </row>
    <row r="20" spans="2:3" ht="12.75">
      <c r="B20" t="s">
        <v>214</v>
      </c>
      <c r="C20" t="s">
        <v>215</v>
      </c>
    </row>
    <row r="21" spans="2:8" ht="12.75">
      <c r="B21" t="s">
        <v>200</v>
      </c>
      <c r="C21" t="s">
        <v>201</v>
      </c>
      <c r="D21" t="s">
        <v>202</v>
      </c>
      <c r="E21" s="23" t="s">
        <v>211</v>
      </c>
      <c r="F21" s="23" t="s">
        <v>234</v>
      </c>
      <c r="G21" s="23" t="s">
        <v>248</v>
      </c>
      <c r="H21" s="26" t="s">
        <v>277</v>
      </c>
    </row>
    <row r="22" spans="2:8" ht="12.75">
      <c r="B22" t="s">
        <v>212</v>
      </c>
      <c r="C22" t="s">
        <v>213</v>
      </c>
      <c r="D22" s="23" t="s">
        <v>205</v>
      </c>
      <c r="E22" s="23" t="s">
        <v>206</v>
      </c>
      <c r="F22" s="23" t="s">
        <v>234</v>
      </c>
      <c r="G22" s="23" t="s">
        <v>282</v>
      </c>
      <c r="H22" s="26" t="s">
        <v>270</v>
      </c>
    </row>
    <row r="23" spans="2:8" ht="12.75">
      <c r="B23" t="s">
        <v>264</v>
      </c>
      <c r="C23" t="s">
        <v>195</v>
      </c>
      <c r="D23" s="23" t="s">
        <v>249</v>
      </c>
      <c r="E23" t="s">
        <v>211</v>
      </c>
      <c r="F23" s="23" t="s">
        <v>234</v>
      </c>
      <c r="G23" t="s">
        <v>265</v>
      </c>
      <c r="H23" s="26" t="s">
        <v>278</v>
      </c>
    </row>
    <row r="24" spans="2:8" ht="12.75">
      <c r="B24" t="s">
        <v>209</v>
      </c>
      <c r="C24" t="s">
        <v>210</v>
      </c>
      <c r="D24" s="23" t="s">
        <v>249</v>
      </c>
      <c r="E24" t="s">
        <v>211</v>
      </c>
      <c r="F24" s="23" t="s">
        <v>234</v>
      </c>
      <c r="G24" s="23" t="s">
        <v>310</v>
      </c>
      <c r="H24" s="26" t="s">
        <v>279</v>
      </c>
    </row>
    <row r="25" spans="2:8" ht="12.75">
      <c r="B25" t="s">
        <v>180</v>
      </c>
      <c r="C25" t="s">
        <v>181</v>
      </c>
      <c r="D25" s="23" t="s">
        <v>205</v>
      </c>
      <c r="E25" s="23" t="s">
        <v>206</v>
      </c>
      <c r="F25" s="23" t="s">
        <v>234</v>
      </c>
      <c r="G25" s="23" t="s">
        <v>246</v>
      </c>
      <c r="H25" s="26" t="s">
        <v>268</v>
      </c>
    </row>
    <row r="26" spans="2:8" ht="12.75">
      <c r="B26" t="s">
        <v>176</v>
      </c>
      <c r="C26" t="s">
        <v>177</v>
      </c>
      <c r="D26" s="23" t="s">
        <v>202</v>
      </c>
      <c r="E26" s="23" t="s">
        <v>263</v>
      </c>
      <c r="F26" s="23" t="s">
        <v>231</v>
      </c>
      <c r="G26" s="23" t="s">
        <v>251</v>
      </c>
      <c r="H26" s="26" t="s">
        <v>266</v>
      </c>
    </row>
    <row r="27" spans="2:8" ht="12.75">
      <c r="B27" s="23" t="s">
        <v>240</v>
      </c>
      <c r="C27" s="23" t="s">
        <v>239</v>
      </c>
      <c r="D27" s="23" t="s">
        <v>244</v>
      </c>
      <c r="E27" s="23" t="s">
        <v>263</v>
      </c>
      <c r="F27" s="23" t="s">
        <v>231</v>
      </c>
      <c r="H27" s="26" t="s">
        <v>271</v>
      </c>
    </row>
    <row r="28" spans="2:8" ht="12.75">
      <c r="B28" s="23" t="s">
        <v>529</v>
      </c>
      <c r="C28" s="23" t="s">
        <v>530</v>
      </c>
      <c r="D28" s="23" t="s">
        <v>244</v>
      </c>
      <c r="E28" s="23" t="s">
        <v>263</v>
      </c>
      <c r="F28" s="23" t="s">
        <v>231</v>
      </c>
      <c r="H28" s="26"/>
    </row>
    <row r="29" spans="2:8" ht="12.75">
      <c r="B29" s="23" t="s">
        <v>256</v>
      </c>
      <c r="C29" s="23" t="s">
        <v>257</v>
      </c>
      <c r="D29" s="23" t="s">
        <v>258</v>
      </c>
      <c r="H29" s="26" t="s">
        <v>273</v>
      </c>
    </row>
    <row r="30" spans="2:8" ht="12.75">
      <c r="B30" s="23" t="s">
        <v>295</v>
      </c>
      <c r="C30" s="23" t="s">
        <v>296</v>
      </c>
      <c r="D30" s="23" t="s">
        <v>297</v>
      </c>
      <c r="E30" s="23" t="s">
        <v>206</v>
      </c>
      <c r="F30" s="23" t="s">
        <v>234</v>
      </c>
      <c r="H30" s="26" t="s">
        <v>298</v>
      </c>
    </row>
    <row r="31" spans="2:8" ht="12.75">
      <c r="B31" s="23" t="s">
        <v>366</v>
      </c>
      <c r="C31" s="23" t="s">
        <v>367</v>
      </c>
      <c r="D31" s="23" t="s">
        <v>202</v>
      </c>
      <c r="E31" s="23" t="s">
        <v>356</v>
      </c>
      <c r="F31" s="23" t="s">
        <v>368</v>
      </c>
      <c r="H31" s="26" t="s">
        <v>369</v>
      </c>
    </row>
    <row r="32" spans="2:8" ht="12.75">
      <c r="B32" s="23" t="s">
        <v>383</v>
      </c>
      <c r="C32" s="23" t="s">
        <v>452</v>
      </c>
      <c r="D32" s="23" t="s">
        <v>202</v>
      </c>
      <c r="E32" s="23" t="s">
        <v>356</v>
      </c>
      <c r="F32" s="23" t="s">
        <v>368</v>
      </c>
      <c r="H32" s="26" t="s">
        <v>451</v>
      </c>
    </row>
    <row r="33" spans="2:8" ht="12.75">
      <c r="B33" s="23" t="s">
        <v>455</v>
      </c>
      <c r="C33" s="23" t="s">
        <v>454</v>
      </c>
      <c r="D33" s="23" t="s">
        <v>202</v>
      </c>
      <c r="E33" s="23" t="s">
        <v>356</v>
      </c>
      <c r="F33" s="23" t="s">
        <v>368</v>
      </c>
      <c r="H33" s="26" t="s">
        <v>453</v>
      </c>
    </row>
    <row r="36" ht="12.75">
      <c r="B36" s="116"/>
    </row>
    <row r="37" spans="2:10" ht="12.75">
      <c r="B37" s="116"/>
      <c r="C37" s="117"/>
      <c r="E37" s="117"/>
      <c r="G37" s="116"/>
      <c r="H37" s="117"/>
      <c r="J37" s="117"/>
    </row>
    <row r="38" ht="12.75">
      <c r="C38" s="117"/>
    </row>
    <row r="39" ht="12.75">
      <c r="C39" s="117"/>
    </row>
    <row r="40" ht="12.75">
      <c r="D40" s="23"/>
    </row>
    <row r="41" ht="12.75">
      <c r="D41" s="23"/>
    </row>
    <row r="42" ht="12.75">
      <c r="D42" s="23"/>
    </row>
    <row r="43" ht="12.75">
      <c r="D43" s="23"/>
    </row>
    <row r="44" ht="12.75">
      <c r="D44" s="23"/>
    </row>
    <row r="45" ht="12.75">
      <c r="D45" s="23"/>
    </row>
    <row r="46" ht="12.75">
      <c r="D46" s="23"/>
    </row>
    <row r="47" ht="12.75">
      <c r="D47" s="23"/>
    </row>
    <row r="48" ht="12.75">
      <c r="D48" s="23"/>
    </row>
    <row r="49" ht="12.75">
      <c r="D49" s="23"/>
    </row>
    <row r="50" ht="12.75">
      <c r="D50" s="23"/>
    </row>
    <row r="51" ht="12.75">
      <c r="D51" s="23"/>
    </row>
    <row r="52" ht="12.75">
      <c r="D52" s="23"/>
    </row>
    <row r="53" ht="12.75">
      <c r="D53" s="23"/>
    </row>
  </sheetData>
  <sheetProtection/>
  <hyperlinks>
    <hyperlink ref="H26" r:id="rId1" display="c.zhu@samsung.com"/>
    <hyperlink ref="H25" r:id="rId2" display="zhen.bin@nict.go.jp"/>
    <hyperlink ref="H12" r:id="rId3" display="lee@nict.go.jp"/>
    <hyperlink ref="H22" r:id="rId4" display="yazdandoost@nict.go.jp"/>
    <hyperlink ref="H27" r:id="rId5" display="aekbal@qualcomm.com"/>
    <hyperlink ref="H17" r:id="rId6" display="ksayrafian@nist.gov"/>
    <hyperlink ref="H29" r:id="rId7" display="gheidari@olympus-cta.com"/>
    <hyperlink ref="H6" r:id="rId8" display="sschoi@etri.re.kr"/>
    <hyperlink ref="H8" r:id="rId9" display="Ikegami@isc.meiji.ac.jp"/>
    <hyperlink ref="H11" r:id="rId10" display="daniel.lewis@nicta.com.au"/>
    <hyperlink ref="H13" r:id="rId11" display="dino.miniutti@nicta.com.au"/>
    <hyperlink ref="H21" r:id="rId12" display="etwon@samsung.com"/>
    <hyperlink ref="H23" r:id="rId13" display="sunghyup.lee@gmail.com"/>
    <hyperlink ref="H24" r:id="rId14" display="yoon001@paran.com"/>
    <hyperlink ref="H3" r:id="rId15" display="art@astrinradio.com"/>
    <hyperlink ref="H16" r:id="rId16" display="maulin.patel@philips.com"/>
    <hyperlink ref="H30" r:id="rId17" display="ida.ichirou@jp.fujitsu.com"/>
    <hyperlink ref="H31" r:id="rId18" display="giriraj.g@samsung.com"/>
    <hyperlink ref="H32" r:id="rId19" display="kiran.bynam@samsung.com"/>
    <hyperlink ref="H33" r:id="rId20" display="rkp.atd@samsung.com"/>
  </hyperlinks>
  <printOptions/>
  <pageMargins left="0.7" right="0.7" top="0.75" bottom="0.75" header="0.3" footer="0.3"/>
  <pageSetup horizontalDpi="600" verticalDpi="600" orientation="portrait" r:id="rId21"/>
</worksheet>
</file>

<file path=xl/worksheets/sheet12.xml><?xml version="1.0" encoding="utf-8"?>
<worksheet xmlns="http://schemas.openxmlformats.org/spreadsheetml/2006/main" xmlns:r="http://schemas.openxmlformats.org/officeDocument/2006/relationships">
  <dimension ref="A1:I31"/>
  <sheetViews>
    <sheetView zoomScalePageLayoutView="0" workbookViewId="0" topLeftCell="A1">
      <selection activeCell="F4" sqref="F4"/>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s>
  <sheetData>
    <row r="1" ht="18">
      <c r="E1" s="111" t="s">
        <v>315</v>
      </c>
    </row>
    <row r="3" spans="3:9" ht="18">
      <c r="C3" s="122" t="s">
        <v>507</v>
      </c>
      <c r="D3" s="122" t="s">
        <v>316</v>
      </c>
      <c r="E3" s="122" t="s">
        <v>317</v>
      </c>
      <c r="F3" s="123" t="s">
        <v>319</v>
      </c>
      <c r="G3" s="123" t="s">
        <v>356</v>
      </c>
      <c r="H3" s="123" t="s">
        <v>318</v>
      </c>
      <c r="I3" s="123" t="s">
        <v>252</v>
      </c>
    </row>
    <row r="4" spans="3:9" ht="12.75">
      <c r="C4" s="121"/>
      <c r="D4" s="121" t="s">
        <v>290</v>
      </c>
      <c r="E4" s="121" t="s">
        <v>291</v>
      </c>
      <c r="F4" s="29"/>
      <c r="G4" t="s">
        <v>502</v>
      </c>
      <c r="H4" s="29" t="s">
        <v>506</v>
      </c>
      <c r="I4" s="29" t="s">
        <v>505</v>
      </c>
    </row>
    <row r="5" spans="1:9" ht="12.75">
      <c r="A5" s="23" t="s">
        <v>320</v>
      </c>
      <c r="C5" s="121" t="s">
        <v>508</v>
      </c>
      <c r="D5" s="121" t="s">
        <v>245</v>
      </c>
      <c r="E5" s="121" t="s">
        <v>504</v>
      </c>
      <c r="F5" s="29" t="s">
        <v>503</v>
      </c>
      <c r="G5" s="29" t="s">
        <v>368</v>
      </c>
      <c r="H5" s="29" t="s">
        <v>234</v>
      </c>
      <c r="I5" s="29" t="s">
        <v>253</v>
      </c>
    </row>
    <row r="6" spans="1:9" ht="18">
      <c r="A6" s="111"/>
      <c r="B6" s="111"/>
      <c r="C6" s="111"/>
      <c r="D6" s="111"/>
      <c r="E6" s="111"/>
      <c r="F6" s="111"/>
      <c r="G6" s="111"/>
      <c r="H6" s="111"/>
      <c r="I6" s="111"/>
    </row>
    <row r="7" spans="1:9" ht="15">
      <c r="A7" s="24" t="s">
        <v>509</v>
      </c>
      <c r="B7" s="284"/>
      <c r="C7" s="285">
        <f>$D7+7/24</f>
        <v>39555.125</v>
      </c>
      <c r="D7" s="286">
        <v>39554.833333333336</v>
      </c>
      <c r="E7" s="286">
        <f aca="true" t="shared" si="0" ref="E7:E30">$D7+3/24</f>
        <v>39554.958333333336</v>
      </c>
      <c r="F7" s="362">
        <f aca="true" t="shared" si="1" ref="F7:F30">$D7+9/24</f>
        <v>39555.208333333336</v>
      </c>
      <c r="G7" s="286">
        <f aca="true" t="shared" si="2" ref="G7:G30">$D7+12.5/24</f>
        <v>39555.35416666667</v>
      </c>
      <c r="H7" s="286">
        <f aca="true" t="shared" si="3" ref="H7:H30">$D7+16/24</f>
        <v>39555.5</v>
      </c>
      <c r="I7" s="286">
        <f aca="true" t="shared" si="4" ref="I7:I30">$D7+17/24</f>
        <v>39555.54166666667</v>
      </c>
    </row>
    <row r="8" spans="3:9" ht="12.75">
      <c r="C8" s="285">
        <f aca="true" t="shared" si="5" ref="C8:C30">$D8+7/24</f>
        <v>39555.166666666664</v>
      </c>
      <c r="D8" s="285">
        <v>39554.875</v>
      </c>
      <c r="E8" s="362">
        <f t="shared" si="0"/>
        <v>39555</v>
      </c>
      <c r="F8" s="362">
        <f t="shared" si="1"/>
        <v>39555.25</v>
      </c>
      <c r="G8" s="285">
        <f t="shared" si="2"/>
        <v>39555.395833333336</v>
      </c>
      <c r="H8" s="285">
        <f t="shared" si="3"/>
        <v>39555.541666666664</v>
      </c>
      <c r="I8" s="285">
        <f t="shared" si="4"/>
        <v>39555.583333333336</v>
      </c>
    </row>
    <row r="9" spans="3:9" ht="12.75">
      <c r="C9" s="285">
        <f t="shared" si="5"/>
        <v>39555.20833333333</v>
      </c>
      <c r="D9" s="285">
        <v>39554.916666666664</v>
      </c>
      <c r="E9" s="362">
        <f t="shared" si="0"/>
        <v>39555.041666666664</v>
      </c>
      <c r="F9" s="362">
        <f t="shared" si="1"/>
        <v>39555.291666666664</v>
      </c>
      <c r="G9" s="285">
        <f t="shared" si="2"/>
        <v>39555.4375</v>
      </c>
      <c r="H9" s="285">
        <f t="shared" si="3"/>
        <v>39555.58333333333</v>
      </c>
      <c r="I9" s="285">
        <f t="shared" si="4"/>
        <v>39555.625</v>
      </c>
    </row>
    <row r="10" spans="3:9" ht="12.75">
      <c r="C10" s="285">
        <f t="shared" si="5"/>
        <v>39555.25</v>
      </c>
      <c r="D10" s="285">
        <v>39554.958333333336</v>
      </c>
      <c r="E10" s="362">
        <f t="shared" si="0"/>
        <v>39555.083333333336</v>
      </c>
      <c r="F10" s="285">
        <f t="shared" si="1"/>
        <v>39555.333333333336</v>
      </c>
      <c r="G10" s="285">
        <f t="shared" si="2"/>
        <v>39555.47916666667</v>
      </c>
      <c r="H10" s="285">
        <f t="shared" si="3"/>
        <v>39555.625</v>
      </c>
      <c r="I10" s="285">
        <f t="shared" si="4"/>
        <v>39555.66666666667</v>
      </c>
    </row>
    <row r="11" spans="3:9" ht="12.75">
      <c r="C11" s="285">
        <f t="shared" si="5"/>
        <v>39555.291666666664</v>
      </c>
      <c r="D11" s="285">
        <v>39555</v>
      </c>
      <c r="E11" s="362">
        <f t="shared" si="0"/>
        <v>39555.125</v>
      </c>
      <c r="F11" s="285">
        <f t="shared" si="1"/>
        <v>39555.375</v>
      </c>
      <c r="G11" s="285">
        <f t="shared" si="2"/>
        <v>39555.520833333336</v>
      </c>
      <c r="H11" s="285">
        <f t="shared" si="3"/>
        <v>39555.666666666664</v>
      </c>
      <c r="I11" s="285">
        <f t="shared" si="4"/>
        <v>39555.708333333336</v>
      </c>
    </row>
    <row r="12" spans="3:9" ht="12.75">
      <c r="C12" s="285">
        <f t="shared" si="5"/>
        <v>39555.33333333333</v>
      </c>
      <c r="D12" s="362">
        <v>39555.041666666664</v>
      </c>
      <c r="E12" s="362">
        <f t="shared" si="0"/>
        <v>39555.166666666664</v>
      </c>
      <c r="F12" s="285">
        <f t="shared" si="1"/>
        <v>39555.416666666664</v>
      </c>
      <c r="G12" s="285">
        <f t="shared" si="2"/>
        <v>39555.5625</v>
      </c>
      <c r="H12" s="285">
        <f t="shared" si="3"/>
        <v>39555.70833333333</v>
      </c>
      <c r="I12" s="285">
        <f t="shared" si="4"/>
        <v>39555.75</v>
      </c>
    </row>
    <row r="13" spans="3:9" ht="12.75">
      <c r="C13" s="285">
        <f t="shared" si="5"/>
        <v>39555.375</v>
      </c>
      <c r="D13" s="362">
        <v>39555.083333333336</v>
      </c>
      <c r="E13" s="362">
        <f t="shared" si="0"/>
        <v>39555.208333333336</v>
      </c>
      <c r="F13" s="285">
        <f t="shared" si="1"/>
        <v>39555.458333333336</v>
      </c>
      <c r="G13" s="285">
        <f t="shared" si="2"/>
        <v>39555.60416666667</v>
      </c>
      <c r="H13" s="285">
        <f t="shared" si="3"/>
        <v>39555.75</v>
      </c>
      <c r="I13" s="285">
        <f t="shared" si="4"/>
        <v>39555.79166666667</v>
      </c>
    </row>
    <row r="14" spans="3:9" ht="12.75">
      <c r="C14" s="285">
        <f t="shared" si="5"/>
        <v>39555.416666666664</v>
      </c>
      <c r="D14" s="362">
        <v>39555.125</v>
      </c>
      <c r="E14" s="285">
        <f t="shared" si="0"/>
        <v>39555.25</v>
      </c>
      <c r="F14" s="285">
        <f t="shared" si="1"/>
        <v>39555.5</v>
      </c>
      <c r="G14" s="285">
        <f t="shared" si="2"/>
        <v>39555.645833333336</v>
      </c>
      <c r="H14" s="285">
        <f t="shared" si="3"/>
        <v>39555.791666666664</v>
      </c>
      <c r="I14" s="285">
        <f t="shared" si="4"/>
        <v>39555.833333333336</v>
      </c>
    </row>
    <row r="15" spans="3:9" ht="12.75">
      <c r="C15" s="285">
        <f t="shared" si="5"/>
        <v>39555.45833333333</v>
      </c>
      <c r="D15" s="362">
        <v>39555.166666666664</v>
      </c>
      <c r="E15" s="285">
        <f t="shared" si="0"/>
        <v>39555.291666666664</v>
      </c>
      <c r="F15" s="285">
        <f t="shared" si="1"/>
        <v>39555.541666666664</v>
      </c>
      <c r="G15" s="285">
        <f t="shared" si="2"/>
        <v>39555.6875</v>
      </c>
      <c r="H15" s="285">
        <f t="shared" si="3"/>
        <v>39555.83333333333</v>
      </c>
      <c r="I15" s="285">
        <f t="shared" si="4"/>
        <v>39555.875</v>
      </c>
    </row>
    <row r="16" spans="3:9" ht="12.75">
      <c r="C16" s="285">
        <f t="shared" si="5"/>
        <v>39555.5</v>
      </c>
      <c r="D16" s="362">
        <v>39555.208333333336</v>
      </c>
      <c r="E16" s="285">
        <f t="shared" si="0"/>
        <v>39555.333333333336</v>
      </c>
      <c r="F16" s="285">
        <f t="shared" si="1"/>
        <v>39555.583333333336</v>
      </c>
      <c r="G16" s="285">
        <f t="shared" si="2"/>
        <v>39555.72916666667</v>
      </c>
      <c r="H16" s="285">
        <f t="shared" si="3"/>
        <v>39555.875</v>
      </c>
      <c r="I16" s="285">
        <f t="shared" si="4"/>
        <v>39555.91666666667</v>
      </c>
    </row>
    <row r="17" spans="1:9" ht="15">
      <c r="A17" s="24" t="s">
        <v>510</v>
      </c>
      <c r="B17" s="284"/>
      <c r="C17" s="285">
        <f t="shared" si="5"/>
        <v>39555.541666666664</v>
      </c>
      <c r="D17" s="286">
        <v>39555.25</v>
      </c>
      <c r="E17" s="286">
        <f t="shared" si="0"/>
        <v>39555.375</v>
      </c>
      <c r="F17" s="362">
        <f t="shared" si="1"/>
        <v>39555.625</v>
      </c>
      <c r="G17" s="286">
        <f t="shared" si="2"/>
        <v>39555.770833333336</v>
      </c>
      <c r="H17" s="286">
        <f t="shared" si="3"/>
        <v>39555.916666666664</v>
      </c>
      <c r="I17" s="286">
        <f t="shared" si="4"/>
        <v>39555.958333333336</v>
      </c>
    </row>
    <row r="18" spans="3:9" ht="12.75">
      <c r="C18" s="285">
        <f t="shared" si="5"/>
        <v>39555.58333333333</v>
      </c>
      <c r="D18" s="285">
        <v>39555.291666666664</v>
      </c>
      <c r="E18" s="285">
        <f t="shared" si="0"/>
        <v>39555.416666666664</v>
      </c>
      <c r="F18" s="285">
        <f t="shared" si="1"/>
        <v>39555.666666666664</v>
      </c>
      <c r="G18" s="285">
        <f t="shared" si="2"/>
        <v>39555.8125</v>
      </c>
      <c r="H18" s="285">
        <f t="shared" si="3"/>
        <v>39555.95833333333</v>
      </c>
      <c r="I18" s="362">
        <f t="shared" si="4"/>
        <v>39556</v>
      </c>
    </row>
    <row r="19" spans="3:9" ht="12.75">
      <c r="C19" s="285">
        <f t="shared" si="5"/>
        <v>39555.625</v>
      </c>
      <c r="D19" s="285">
        <v>39555.333333333336</v>
      </c>
      <c r="E19" s="285">
        <f t="shared" si="0"/>
        <v>39555.458333333336</v>
      </c>
      <c r="F19" s="285">
        <f t="shared" si="1"/>
        <v>39555.708333333336</v>
      </c>
      <c r="G19" s="285">
        <f t="shared" si="2"/>
        <v>39555.85416666667</v>
      </c>
      <c r="H19" s="362">
        <f t="shared" si="3"/>
        <v>39556</v>
      </c>
      <c r="I19" s="362">
        <f t="shared" si="4"/>
        <v>39556.04166666667</v>
      </c>
    </row>
    <row r="20" spans="3:9" ht="12.75">
      <c r="C20" s="285">
        <f t="shared" si="5"/>
        <v>39555.666666666664</v>
      </c>
      <c r="D20" s="285">
        <v>39555.375</v>
      </c>
      <c r="E20" s="285">
        <f t="shared" si="0"/>
        <v>39555.5</v>
      </c>
      <c r="F20" s="285">
        <f t="shared" si="1"/>
        <v>39555.75</v>
      </c>
      <c r="G20" s="285">
        <f t="shared" si="2"/>
        <v>39555.895833333336</v>
      </c>
      <c r="H20" s="362">
        <f t="shared" si="3"/>
        <v>39556.041666666664</v>
      </c>
      <c r="I20" s="362">
        <f t="shared" si="4"/>
        <v>39556.083333333336</v>
      </c>
    </row>
    <row r="21" spans="3:9" ht="12.75">
      <c r="C21" s="285">
        <f t="shared" si="5"/>
        <v>39555.70833333333</v>
      </c>
      <c r="D21" s="285">
        <v>39555.416666666664</v>
      </c>
      <c r="E21" s="285">
        <f t="shared" si="0"/>
        <v>39555.541666666664</v>
      </c>
      <c r="F21" s="285">
        <f t="shared" si="1"/>
        <v>39555.791666666664</v>
      </c>
      <c r="G21" s="285">
        <f t="shared" si="2"/>
        <v>39555.9375</v>
      </c>
      <c r="H21" s="362">
        <f t="shared" si="3"/>
        <v>39556.08333333333</v>
      </c>
      <c r="I21" s="362">
        <f t="shared" si="4"/>
        <v>39556.125</v>
      </c>
    </row>
    <row r="22" spans="3:9" ht="12.75">
      <c r="C22" s="285">
        <f t="shared" si="5"/>
        <v>39555.75</v>
      </c>
      <c r="D22" s="285">
        <v>39555.458333333336</v>
      </c>
      <c r="E22" s="285">
        <f t="shared" si="0"/>
        <v>39555.583333333336</v>
      </c>
      <c r="F22" s="285">
        <f t="shared" si="1"/>
        <v>39555.833333333336</v>
      </c>
      <c r="G22" s="285">
        <f t="shared" si="2"/>
        <v>39555.97916666667</v>
      </c>
      <c r="H22" s="362">
        <f t="shared" si="3"/>
        <v>39556.125</v>
      </c>
      <c r="I22" s="362">
        <f t="shared" si="4"/>
        <v>39556.16666666667</v>
      </c>
    </row>
    <row r="23" spans="3:9" ht="12.75">
      <c r="C23" s="285">
        <f t="shared" si="5"/>
        <v>39555.791666666664</v>
      </c>
      <c r="D23" s="285">
        <v>39555.5</v>
      </c>
      <c r="E23" s="285">
        <f t="shared" si="0"/>
        <v>39555.625</v>
      </c>
      <c r="F23" s="285">
        <f t="shared" si="1"/>
        <v>39555.875</v>
      </c>
      <c r="G23" s="285">
        <f t="shared" si="2"/>
        <v>39556.020833333336</v>
      </c>
      <c r="H23" s="362">
        <f t="shared" si="3"/>
        <v>39556.166666666664</v>
      </c>
      <c r="I23" s="362">
        <f t="shared" si="4"/>
        <v>39556.208333333336</v>
      </c>
    </row>
    <row r="24" spans="3:9" ht="12.75">
      <c r="C24" s="285">
        <f t="shared" si="5"/>
        <v>39555.83333333333</v>
      </c>
      <c r="D24" s="285">
        <v>39555.541666666664</v>
      </c>
      <c r="E24" s="285">
        <f t="shared" si="0"/>
        <v>39555.666666666664</v>
      </c>
      <c r="F24" s="285">
        <f t="shared" si="1"/>
        <v>39555.916666666664</v>
      </c>
      <c r="G24" s="362">
        <f t="shared" si="2"/>
        <v>39556.0625</v>
      </c>
      <c r="H24" s="362">
        <f t="shared" si="3"/>
        <v>39556.20833333333</v>
      </c>
      <c r="I24" s="362">
        <f t="shared" si="4"/>
        <v>39556.25</v>
      </c>
    </row>
    <row r="25" spans="3:9" ht="12.75">
      <c r="C25" s="285">
        <f t="shared" si="5"/>
        <v>39555.875</v>
      </c>
      <c r="D25" s="285">
        <v>39555.583333333336</v>
      </c>
      <c r="E25" s="285">
        <f t="shared" si="0"/>
        <v>39555.708333333336</v>
      </c>
      <c r="F25" s="285">
        <f t="shared" si="1"/>
        <v>39555.958333333336</v>
      </c>
      <c r="G25" s="362">
        <f t="shared" si="2"/>
        <v>39556.10416666667</v>
      </c>
      <c r="H25" s="362">
        <f t="shared" si="3"/>
        <v>39556.25</v>
      </c>
      <c r="I25" s="285">
        <f t="shared" si="4"/>
        <v>39556.29166666667</v>
      </c>
    </row>
    <row r="26" spans="3:9" ht="12.75">
      <c r="C26" s="285">
        <f t="shared" si="5"/>
        <v>39555.916666666664</v>
      </c>
      <c r="D26" s="285">
        <v>39555.625</v>
      </c>
      <c r="E26" s="285">
        <f t="shared" si="0"/>
        <v>39555.75</v>
      </c>
      <c r="F26" s="285">
        <f t="shared" si="1"/>
        <v>39556</v>
      </c>
      <c r="G26" s="362">
        <f t="shared" si="2"/>
        <v>39556.145833333336</v>
      </c>
      <c r="H26" s="285">
        <f t="shared" si="3"/>
        <v>39556.291666666664</v>
      </c>
      <c r="I26" s="285">
        <f t="shared" si="4"/>
        <v>39556.333333333336</v>
      </c>
    </row>
    <row r="27" spans="3:9" ht="12.75">
      <c r="C27" s="285">
        <f t="shared" si="5"/>
        <v>39555.95833333333</v>
      </c>
      <c r="D27" s="285">
        <v>39555.666666666664</v>
      </c>
      <c r="E27" s="285">
        <f t="shared" si="0"/>
        <v>39555.791666666664</v>
      </c>
      <c r="F27" s="362">
        <f t="shared" si="1"/>
        <v>39556.041666666664</v>
      </c>
      <c r="G27" s="362">
        <f t="shared" si="2"/>
        <v>39556.1875</v>
      </c>
      <c r="H27" s="285">
        <f t="shared" si="3"/>
        <v>39556.33333333333</v>
      </c>
      <c r="I27" s="285">
        <f t="shared" si="4"/>
        <v>39556.375</v>
      </c>
    </row>
    <row r="28" spans="3:9" ht="12.75">
      <c r="C28" s="285">
        <f t="shared" si="5"/>
        <v>39556</v>
      </c>
      <c r="D28" s="285">
        <v>39555.708333333336</v>
      </c>
      <c r="E28" s="285">
        <f t="shared" si="0"/>
        <v>39555.833333333336</v>
      </c>
      <c r="F28" s="362">
        <f t="shared" si="1"/>
        <v>39556.083333333336</v>
      </c>
      <c r="G28" s="362">
        <f t="shared" si="2"/>
        <v>39556.22916666667</v>
      </c>
      <c r="H28" s="285">
        <f t="shared" si="3"/>
        <v>39556.375</v>
      </c>
      <c r="I28" s="285">
        <f t="shared" si="4"/>
        <v>39556.41666666667</v>
      </c>
    </row>
    <row r="29" spans="3:9" ht="12.75">
      <c r="C29" s="285">
        <f t="shared" si="5"/>
        <v>39556.041666666664</v>
      </c>
      <c r="D29" s="285">
        <v>39555.75</v>
      </c>
      <c r="E29" s="285">
        <f t="shared" si="0"/>
        <v>39555.875</v>
      </c>
      <c r="F29" s="362">
        <f t="shared" si="1"/>
        <v>39556.125</v>
      </c>
      <c r="G29" s="362">
        <f t="shared" si="2"/>
        <v>39556.270833333336</v>
      </c>
      <c r="H29" s="285">
        <f t="shared" si="3"/>
        <v>39556.416666666664</v>
      </c>
      <c r="I29" s="285">
        <f t="shared" si="4"/>
        <v>39556.458333333336</v>
      </c>
    </row>
    <row r="30" spans="3:9" ht="12.75">
      <c r="C30" s="285">
        <f t="shared" si="5"/>
        <v>39556.08333333333</v>
      </c>
      <c r="D30" s="285">
        <v>39555.791666666664</v>
      </c>
      <c r="E30" s="285">
        <f t="shared" si="0"/>
        <v>39555.916666666664</v>
      </c>
      <c r="F30" s="362">
        <f t="shared" si="1"/>
        <v>39556.166666666664</v>
      </c>
      <c r="G30" s="285">
        <f t="shared" si="2"/>
        <v>39556.3125</v>
      </c>
      <c r="H30" s="285">
        <f t="shared" si="3"/>
        <v>39556.45833333333</v>
      </c>
      <c r="I30" s="285">
        <f t="shared" si="4"/>
        <v>39556.5</v>
      </c>
    </row>
    <row r="31" spans="3:8" ht="12.75">
      <c r="C31" s="285"/>
      <c r="D31" s="285"/>
      <c r="E31" s="285"/>
      <c r="F31" s="285"/>
      <c r="G31" s="285"/>
      <c r="H31" s="285"/>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K27"/>
  <sheetViews>
    <sheetView zoomScale="77" zoomScaleNormal="77" zoomScalePageLayoutView="0" workbookViewId="0" topLeftCell="A1">
      <selection activeCell="G13" sqref="G13"/>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3.28125" style="0" customWidth="1"/>
    <col min="7" max="7" width="35.00390625" style="0" customWidth="1"/>
    <col min="8" max="8" width="6.28125" style="0" customWidth="1"/>
    <col min="9" max="10" width="12.28125" style="0" customWidth="1"/>
  </cols>
  <sheetData>
    <row r="1" spans="3:9" ht="20.25">
      <c r="C1" s="282" t="s">
        <v>447</v>
      </c>
      <c r="D1"/>
      <c r="E1" s="31" t="s">
        <v>458</v>
      </c>
      <c r="F1" s="31" t="s">
        <v>361</v>
      </c>
      <c r="G1" s="31" t="s">
        <v>459</v>
      </c>
      <c r="I1" s="282" t="s">
        <v>172</v>
      </c>
    </row>
    <row r="2" spans="4:6" ht="12.75">
      <c r="D2"/>
      <c r="F2" s="100"/>
    </row>
    <row r="3" spans="2:11" s="6" customFormat="1" ht="20.25">
      <c r="B3" s="114"/>
      <c r="C3" s="31" t="s">
        <v>448</v>
      </c>
      <c r="D3" s="31" t="s">
        <v>449</v>
      </c>
      <c r="H3" s="282"/>
      <c r="I3" s="282" t="s">
        <v>387</v>
      </c>
      <c r="J3" s="282" t="s">
        <v>388</v>
      </c>
      <c r="K3" s="282" t="s">
        <v>389</v>
      </c>
    </row>
    <row r="4" spans="2:10" ht="21" customHeight="1">
      <c r="B4" s="302" t="s">
        <v>390</v>
      </c>
      <c r="C4" s="311">
        <v>0</v>
      </c>
      <c r="D4" s="311"/>
      <c r="E4" s="111"/>
      <c r="F4" s="312"/>
      <c r="H4" s="283"/>
      <c r="I4" s="282"/>
      <c r="J4" s="282"/>
    </row>
    <row r="5" spans="2:11" ht="31.5">
      <c r="B5" s="302" t="s">
        <v>358</v>
      </c>
      <c r="C5" s="312">
        <v>0.125</v>
      </c>
      <c r="D5" s="111"/>
      <c r="E5" s="111"/>
      <c r="F5" s="312"/>
      <c r="H5" s="283"/>
      <c r="I5" s="282"/>
      <c r="J5" s="282"/>
      <c r="K5" s="282"/>
    </row>
    <row r="6" spans="2:8" ht="31.5">
      <c r="B6" s="302" t="s">
        <v>358</v>
      </c>
      <c r="C6" s="311">
        <v>6.765</v>
      </c>
      <c r="D6" s="311">
        <v>6.795</v>
      </c>
      <c r="E6" s="311">
        <f aca="true" t="shared" si="0" ref="E6:E11">D6-C6</f>
        <v>0.03000000000000025</v>
      </c>
      <c r="F6" s="312"/>
      <c r="H6" s="283"/>
    </row>
    <row r="7" spans="2:11" ht="31.5">
      <c r="B7" s="302" t="s">
        <v>358</v>
      </c>
      <c r="C7" s="311">
        <v>13.55</v>
      </c>
      <c r="D7" s="311">
        <v>13.571</v>
      </c>
      <c r="E7" s="311">
        <f t="shared" si="0"/>
        <v>0.02099999999999902</v>
      </c>
      <c r="F7" s="312"/>
      <c r="H7" s="283"/>
      <c r="I7" s="282" t="s">
        <v>225</v>
      </c>
      <c r="J7" s="282" t="s">
        <v>225</v>
      </c>
      <c r="K7" s="282" t="s">
        <v>225</v>
      </c>
    </row>
    <row r="8" spans="2:11" ht="20.25">
      <c r="B8" s="24" t="s">
        <v>359</v>
      </c>
      <c r="C8" s="311">
        <v>26.95</v>
      </c>
      <c r="D8" s="311">
        <v>27.3</v>
      </c>
      <c r="E8" s="311">
        <f t="shared" si="0"/>
        <v>0.3500000000000014</v>
      </c>
      <c r="F8" s="312"/>
      <c r="H8" s="283"/>
      <c r="I8" s="282"/>
      <c r="J8" s="282"/>
      <c r="K8" s="282"/>
    </row>
    <row r="9" spans="2:11" ht="20.25">
      <c r="B9" s="24" t="s">
        <v>379</v>
      </c>
      <c r="C9" s="311">
        <v>402</v>
      </c>
      <c r="D9" s="311">
        <v>405</v>
      </c>
      <c r="E9" s="311">
        <f t="shared" si="0"/>
        <v>3</v>
      </c>
      <c r="F9" s="312">
        <v>0.025</v>
      </c>
      <c r="G9" s="24" t="s">
        <v>460</v>
      </c>
      <c r="H9" s="283"/>
      <c r="I9" s="282"/>
      <c r="J9" s="282"/>
      <c r="K9" s="282"/>
    </row>
    <row r="10" spans="2:11" ht="20.25">
      <c r="B10" s="24" t="s">
        <v>380</v>
      </c>
      <c r="C10" s="311">
        <v>401</v>
      </c>
      <c r="D10" s="311">
        <v>402</v>
      </c>
      <c r="E10" s="311">
        <f t="shared" si="0"/>
        <v>1</v>
      </c>
      <c r="F10" s="312"/>
      <c r="H10" s="283"/>
      <c r="I10" s="282"/>
      <c r="J10" s="282"/>
      <c r="K10" s="282"/>
    </row>
    <row r="11" spans="2:11" ht="20.25">
      <c r="B11" s="24" t="s">
        <v>380</v>
      </c>
      <c r="C11" s="311">
        <v>405</v>
      </c>
      <c r="D11" s="311">
        <v>406</v>
      </c>
      <c r="E11" s="311">
        <f t="shared" si="0"/>
        <v>1</v>
      </c>
      <c r="F11" s="312"/>
      <c r="H11" s="283"/>
      <c r="I11" s="282"/>
      <c r="J11" s="282"/>
      <c r="K11" s="282"/>
    </row>
    <row r="12" spans="3:11" ht="20.25">
      <c r="C12" s="311">
        <v>433</v>
      </c>
      <c r="D12" s="312"/>
      <c r="E12" s="311"/>
      <c r="F12" s="111"/>
      <c r="H12" s="283"/>
      <c r="I12" s="282"/>
      <c r="J12" s="282"/>
      <c r="K12" s="282"/>
    </row>
    <row r="13" spans="2:7" ht="18">
      <c r="B13" s="24" t="s">
        <v>359</v>
      </c>
      <c r="C13" s="311">
        <v>868</v>
      </c>
      <c r="D13" s="311">
        <v>872</v>
      </c>
      <c r="E13" s="311"/>
      <c r="F13" s="312"/>
      <c r="G13" s="24" t="s">
        <v>476</v>
      </c>
    </row>
    <row r="14" spans="3:10" ht="18">
      <c r="C14" s="311">
        <v>902</v>
      </c>
      <c r="D14" s="312"/>
      <c r="E14" s="311"/>
      <c r="F14" s="111"/>
      <c r="J14" s="23" t="s">
        <v>450</v>
      </c>
    </row>
    <row r="15" spans="2:6" ht="18">
      <c r="B15" s="24" t="s">
        <v>359</v>
      </c>
      <c r="C15" s="311">
        <v>921</v>
      </c>
      <c r="D15" s="311">
        <v>929</v>
      </c>
      <c r="E15" s="311">
        <f aca="true" t="shared" si="1" ref="E15:E27">D15-C15</f>
        <v>8</v>
      </c>
      <c r="F15" s="312">
        <v>1000</v>
      </c>
    </row>
    <row r="16" spans="3:6" ht="18">
      <c r="C16" s="311">
        <v>960</v>
      </c>
      <c r="D16" s="312"/>
      <c r="E16" s="311"/>
      <c r="F16" s="111"/>
    </row>
    <row r="17" spans="3:11" ht="20.25">
      <c r="C17" s="311">
        <v>1900</v>
      </c>
      <c r="D17" s="312"/>
      <c r="E17" s="311"/>
      <c r="F17" s="111"/>
      <c r="K17" s="282"/>
    </row>
    <row r="18" spans="2:11" ht="20.25">
      <c r="B18" s="24" t="s">
        <v>359</v>
      </c>
      <c r="C18" s="311">
        <v>2400</v>
      </c>
      <c r="D18" s="311">
        <v>2483.5</v>
      </c>
      <c r="E18" s="311">
        <f t="shared" si="1"/>
        <v>83.5</v>
      </c>
      <c r="F18" s="312">
        <v>1000</v>
      </c>
      <c r="H18" s="283"/>
      <c r="J18" s="282"/>
      <c r="K18" s="282"/>
    </row>
    <row r="19" spans="2:11" ht="20.25">
      <c r="B19" s="24" t="s">
        <v>359</v>
      </c>
      <c r="C19" s="311">
        <v>5725</v>
      </c>
      <c r="D19" s="311">
        <v>5875</v>
      </c>
      <c r="E19" s="311">
        <f t="shared" si="1"/>
        <v>150</v>
      </c>
      <c r="F19" s="312">
        <v>1000</v>
      </c>
      <c r="H19" s="283"/>
      <c r="I19" s="282"/>
      <c r="J19" s="282"/>
      <c r="K19" s="282"/>
    </row>
    <row r="20" spans="2:11" ht="20.25">
      <c r="B20" s="24"/>
      <c r="C20" s="311"/>
      <c r="D20" s="311"/>
      <c r="E20" s="311">
        <f t="shared" si="1"/>
        <v>0</v>
      </c>
      <c r="F20" s="312"/>
      <c r="H20" s="283"/>
      <c r="J20" s="282"/>
      <c r="K20" s="282"/>
    </row>
    <row r="21" spans="2:10" ht="31.5">
      <c r="B21" s="302" t="s">
        <v>381</v>
      </c>
      <c r="C21" s="311">
        <v>608</v>
      </c>
      <c r="D21" s="311">
        <v>614</v>
      </c>
      <c r="E21" s="311">
        <f t="shared" si="1"/>
        <v>6</v>
      </c>
      <c r="F21" s="312">
        <v>12</v>
      </c>
      <c r="H21" s="283"/>
      <c r="I21" s="282"/>
      <c r="J21" s="282"/>
    </row>
    <row r="22" spans="2:6" ht="30.75">
      <c r="B22" s="302" t="s">
        <v>360</v>
      </c>
      <c r="C22" s="311">
        <v>1395</v>
      </c>
      <c r="D22" s="311">
        <v>1400</v>
      </c>
      <c r="E22" s="311">
        <f t="shared" si="1"/>
        <v>5</v>
      </c>
      <c r="F22" s="312">
        <v>164</v>
      </c>
    </row>
    <row r="23" spans="2:6" ht="30.75">
      <c r="B23" s="302" t="s">
        <v>360</v>
      </c>
      <c r="C23" s="311">
        <v>1429</v>
      </c>
      <c r="D23" s="311">
        <v>1432</v>
      </c>
      <c r="E23" s="311">
        <f t="shared" si="1"/>
        <v>3</v>
      </c>
      <c r="F23" s="312">
        <v>164</v>
      </c>
    </row>
    <row r="24" spans="2:9" ht="20.25">
      <c r="B24" s="24"/>
      <c r="C24" s="311">
        <v>3650</v>
      </c>
      <c r="D24" s="311"/>
      <c r="E24" s="311"/>
      <c r="F24" s="312"/>
      <c r="I24" s="282" t="s">
        <v>392</v>
      </c>
    </row>
    <row r="25" spans="3:11" ht="20.25">
      <c r="C25" s="311"/>
      <c r="D25" s="311"/>
      <c r="E25" s="311">
        <f t="shared" si="1"/>
        <v>0</v>
      </c>
      <c r="F25" s="111"/>
      <c r="K25" s="282"/>
    </row>
    <row r="26" spans="2:11" ht="20.25">
      <c r="B26" s="24" t="s">
        <v>382</v>
      </c>
      <c r="C26" s="311">
        <v>3100</v>
      </c>
      <c r="D26" s="311">
        <v>4900</v>
      </c>
      <c r="E26" s="311">
        <f t="shared" si="1"/>
        <v>1800</v>
      </c>
      <c r="F26" s="111"/>
      <c r="H26" s="283"/>
      <c r="I26" s="282" t="s">
        <v>391</v>
      </c>
      <c r="J26" s="282"/>
      <c r="K26" s="282"/>
    </row>
    <row r="27" spans="2:10" ht="20.25">
      <c r="B27" s="24" t="s">
        <v>382</v>
      </c>
      <c r="C27" s="311">
        <v>6000</v>
      </c>
      <c r="D27" s="311">
        <v>10600</v>
      </c>
      <c r="E27" s="311">
        <f t="shared" si="1"/>
        <v>4600</v>
      </c>
      <c r="F27" s="111"/>
      <c r="H27" s="283"/>
      <c r="I27" s="282" t="s">
        <v>391</v>
      </c>
      <c r="J27" s="28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4:E7"/>
  <sheetViews>
    <sheetView zoomScalePageLayoutView="0" workbookViewId="0" topLeftCell="A1">
      <selection activeCell="C4" sqref="C4:E4"/>
    </sheetView>
  </sheetViews>
  <sheetFormatPr defaultColWidth="9.140625" defaultRowHeight="12.75"/>
  <cols>
    <col min="3" max="3" width="15.28125" style="0" customWidth="1"/>
  </cols>
  <sheetData>
    <row r="4" spans="3:5" ht="12.75">
      <c r="C4" s="92" t="s">
        <v>491</v>
      </c>
      <c r="D4" s="92"/>
      <c r="E4" s="92" t="s">
        <v>492</v>
      </c>
    </row>
    <row r="6" spans="3:5" ht="12.75">
      <c r="C6" t="s">
        <v>362</v>
      </c>
      <c r="E6" t="s">
        <v>363</v>
      </c>
    </row>
    <row r="7" spans="3:5" ht="12.75">
      <c r="C7" t="s">
        <v>364</v>
      </c>
      <c r="E7" t="s">
        <v>365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171</v>
      </c>
    </row>
    <row r="3" spans="2:40" ht="15">
      <c r="B3" s="101"/>
      <c r="C3" s="525"/>
      <c r="D3" s="525"/>
      <c r="E3" s="526">
        <v>2007</v>
      </c>
      <c r="F3" s="525"/>
      <c r="G3" s="525"/>
      <c r="H3" s="525"/>
      <c r="I3" s="525"/>
      <c r="J3" s="525"/>
      <c r="K3" s="525"/>
      <c r="L3" s="525"/>
      <c r="M3" s="525"/>
      <c r="N3" s="525"/>
      <c r="O3" s="525"/>
      <c r="P3" s="525"/>
      <c r="Q3" s="527">
        <v>2008</v>
      </c>
      <c r="R3" s="525"/>
      <c r="S3" s="525"/>
      <c r="T3" s="525"/>
      <c r="U3" s="525"/>
      <c r="V3" s="525"/>
      <c r="W3" s="525"/>
      <c r="X3" s="525"/>
      <c r="Y3" s="525"/>
      <c r="Z3" s="525"/>
      <c r="AA3" s="528"/>
      <c r="AB3" s="528"/>
      <c r="AC3" s="529">
        <v>2009</v>
      </c>
      <c r="AD3" s="530"/>
      <c r="AE3" s="530"/>
      <c r="AF3" s="530"/>
      <c r="AG3" s="530"/>
      <c r="AH3" s="530"/>
      <c r="AI3" s="530"/>
      <c r="AJ3" s="530"/>
      <c r="AK3" s="530"/>
      <c r="AL3" s="530"/>
      <c r="AM3" s="531"/>
      <c r="AN3" s="531"/>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167</v>
      </c>
      <c r="C5" s="108" t="s">
        <v>287</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168</v>
      </c>
      <c r="C6" s="108"/>
      <c r="D6" s="108"/>
      <c r="E6" s="108"/>
      <c r="F6" s="108"/>
      <c r="G6" s="108"/>
      <c r="H6" s="108"/>
      <c r="I6" s="108"/>
      <c r="J6" s="108"/>
      <c r="K6" s="108"/>
      <c r="L6" s="108"/>
      <c r="M6" s="108" t="s">
        <v>287</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169</v>
      </c>
      <c r="C7" s="108"/>
      <c r="D7" s="108"/>
      <c r="E7" s="108"/>
      <c r="F7" s="108"/>
      <c r="G7" s="108"/>
      <c r="H7" s="108"/>
      <c r="I7" s="108"/>
      <c r="J7" s="108"/>
      <c r="K7" s="108"/>
      <c r="L7" s="108"/>
      <c r="M7" s="108" t="s">
        <v>288</v>
      </c>
      <c r="N7" s="109" t="s">
        <v>288</v>
      </c>
      <c r="O7" s="109" t="s">
        <v>289</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301</v>
      </c>
      <c r="C8" s="108"/>
      <c r="D8" s="108"/>
      <c r="E8" s="108"/>
      <c r="F8" s="108"/>
      <c r="G8" s="108"/>
      <c r="H8" s="108"/>
      <c r="I8" s="108"/>
      <c r="J8" s="108"/>
      <c r="K8" s="108"/>
      <c r="L8" s="108"/>
      <c r="M8" s="108"/>
      <c r="N8" s="109"/>
      <c r="O8" s="109"/>
      <c r="P8" s="109"/>
      <c r="Q8" s="109" t="s">
        <v>289</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303</v>
      </c>
      <c r="C9" s="108"/>
      <c r="D9" s="108"/>
      <c r="E9" s="108"/>
      <c r="F9" s="108"/>
      <c r="G9" s="108"/>
      <c r="H9" s="108"/>
      <c r="I9" s="108"/>
      <c r="J9" s="108"/>
      <c r="K9" s="108"/>
      <c r="L9" s="108"/>
      <c r="M9" s="108" t="s">
        <v>288</v>
      </c>
      <c r="N9" s="109" t="s">
        <v>288</v>
      </c>
      <c r="O9" s="109" t="s">
        <v>288</v>
      </c>
      <c r="P9" s="109" t="s">
        <v>288</v>
      </c>
      <c r="Q9" s="109" t="s">
        <v>288</v>
      </c>
      <c r="R9" s="109" t="s">
        <v>288</v>
      </c>
      <c r="S9" s="109" t="s">
        <v>288</v>
      </c>
      <c r="T9" s="109" t="s">
        <v>288</v>
      </c>
      <c r="U9" s="109" t="s">
        <v>304</v>
      </c>
      <c r="V9" s="109" t="s">
        <v>304</v>
      </c>
      <c r="W9" s="109" t="s">
        <v>304</v>
      </c>
      <c r="X9" s="109"/>
      <c r="Y9" s="109"/>
      <c r="Z9" s="110"/>
      <c r="AA9" s="102"/>
      <c r="AB9" s="102"/>
      <c r="AC9" s="109"/>
      <c r="AD9" s="109"/>
      <c r="AE9" s="109"/>
      <c r="AF9" s="109"/>
      <c r="AG9" s="109"/>
      <c r="AH9" s="109"/>
      <c r="AI9" s="109"/>
      <c r="AJ9" s="109"/>
      <c r="AK9" s="109"/>
      <c r="AL9" s="109"/>
      <c r="AM9" s="109"/>
      <c r="AN9" s="109"/>
    </row>
    <row r="10" spans="2:40" ht="14.25">
      <c r="B10" s="107" t="s">
        <v>175</v>
      </c>
      <c r="C10" s="108"/>
      <c r="D10" s="108"/>
      <c r="E10" s="108"/>
      <c r="F10" s="108"/>
      <c r="G10" s="108"/>
      <c r="H10" s="108"/>
      <c r="I10" s="108"/>
      <c r="J10" s="108"/>
      <c r="K10" s="108"/>
      <c r="L10" s="108"/>
      <c r="M10" s="108" t="s">
        <v>288</v>
      </c>
      <c r="N10" s="109" t="s">
        <v>288</v>
      </c>
      <c r="O10" s="109" t="s">
        <v>288</v>
      </c>
      <c r="P10" s="109" t="s">
        <v>288</v>
      </c>
      <c r="Q10" s="109" t="s">
        <v>288</v>
      </c>
      <c r="R10" s="109" t="s">
        <v>288</v>
      </c>
      <c r="S10" s="109" t="s">
        <v>302</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172</v>
      </c>
      <c r="C11" s="108"/>
      <c r="D11" s="108"/>
      <c r="E11" s="108"/>
      <c r="F11" s="108"/>
      <c r="G11" s="108" t="s">
        <v>288</v>
      </c>
      <c r="H11" s="108" t="s">
        <v>288</v>
      </c>
      <c r="I11" s="108" t="s">
        <v>288</v>
      </c>
      <c r="J11" s="108" t="s">
        <v>288</v>
      </c>
      <c r="K11" s="108" t="s">
        <v>288</v>
      </c>
      <c r="L11" s="108" t="s">
        <v>288</v>
      </c>
      <c r="M11" s="108" t="s">
        <v>288</v>
      </c>
      <c r="N11" s="109" t="s">
        <v>288</v>
      </c>
      <c r="O11" s="109" t="s">
        <v>288</v>
      </c>
      <c r="P11" s="109" t="s">
        <v>288</v>
      </c>
      <c r="Q11" s="109" t="s">
        <v>288</v>
      </c>
      <c r="R11" s="109" t="s">
        <v>288</v>
      </c>
      <c r="S11" s="109" t="s">
        <v>288</v>
      </c>
      <c r="T11" s="109" t="s">
        <v>288</v>
      </c>
      <c r="U11" s="109" t="s">
        <v>289</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173</v>
      </c>
      <c r="C12" s="108"/>
      <c r="D12" s="108"/>
      <c r="E12" s="108"/>
      <c r="F12" s="108"/>
      <c r="G12" s="108"/>
      <c r="H12" s="108"/>
      <c r="I12" s="108"/>
      <c r="J12" s="108"/>
      <c r="K12" s="108"/>
      <c r="L12" s="108"/>
      <c r="M12" s="108"/>
      <c r="N12" s="109"/>
      <c r="O12" s="109"/>
      <c r="P12" s="109"/>
      <c r="Q12" s="109"/>
      <c r="R12" s="109"/>
      <c r="S12" s="109" t="s">
        <v>288</v>
      </c>
      <c r="T12" s="109" t="s">
        <v>288</v>
      </c>
      <c r="U12" s="109" t="s">
        <v>288</v>
      </c>
      <c r="V12" s="109" t="s">
        <v>288</v>
      </c>
      <c r="W12" s="109" t="s">
        <v>289</v>
      </c>
      <c r="X12" s="109"/>
      <c r="Y12" s="109"/>
      <c r="Z12" s="110"/>
      <c r="AA12" s="102"/>
      <c r="AB12" s="102"/>
      <c r="AC12" s="109"/>
      <c r="AD12" s="109"/>
      <c r="AE12" s="109"/>
      <c r="AF12" s="109"/>
      <c r="AG12" s="109"/>
      <c r="AH12" s="109"/>
      <c r="AI12" s="109"/>
      <c r="AJ12" s="109"/>
      <c r="AK12" s="109"/>
      <c r="AL12" s="109"/>
      <c r="AM12" s="109"/>
      <c r="AN12" s="109"/>
    </row>
    <row r="13" spans="2:40" ht="14.25">
      <c r="B13" s="107" t="s">
        <v>174</v>
      </c>
      <c r="C13" s="108"/>
      <c r="D13" s="108"/>
      <c r="E13" s="108"/>
      <c r="F13" s="108"/>
      <c r="G13" s="108"/>
      <c r="H13" s="108"/>
      <c r="I13" s="108"/>
      <c r="J13" s="108"/>
      <c r="K13" s="108"/>
      <c r="L13" s="108"/>
      <c r="M13" s="108"/>
      <c r="N13" s="109"/>
      <c r="O13" s="109"/>
      <c r="P13" s="109"/>
      <c r="Q13" s="109"/>
      <c r="R13" s="109"/>
      <c r="S13" s="109"/>
      <c r="T13" s="109"/>
      <c r="U13" s="109"/>
      <c r="V13" s="109"/>
      <c r="W13" s="109" t="s">
        <v>288</v>
      </c>
      <c r="X13" s="109" t="s">
        <v>288</v>
      </c>
      <c r="Y13" s="109" t="s">
        <v>289</v>
      </c>
      <c r="AB13" s="102"/>
      <c r="AC13" s="109"/>
      <c r="AD13" s="109"/>
      <c r="AE13" s="109"/>
      <c r="AF13" s="109"/>
      <c r="AG13" s="109"/>
      <c r="AH13" s="109"/>
      <c r="AI13" s="109"/>
      <c r="AJ13" s="109"/>
      <c r="AK13" s="109"/>
      <c r="AL13" s="109"/>
      <c r="AM13" s="109"/>
      <c r="AN13" s="109"/>
    </row>
    <row r="14" spans="2:40" ht="14.25">
      <c r="B14" s="107" t="s">
        <v>170</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288</v>
      </c>
      <c r="Z14" s="110" t="s">
        <v>288</v>
      </c>
      <c r="AA14" s="102" t="s">
        <v>288</v>
      </c>
      <c r="AB14" s="102" t="s">
        <v>288</v>
      </c>
      <c r="AC14" s="109" t="s">
        <v>289</v>
      </c>
      <c r="AD14" s="109"/>
      <c r="AE14" s="109"/>
      <c r="AF14" s="109"/>
      <c r="AG14" s="109"/>
      <c r="AH14" s="109"/>
      <c r="AI14" s="109"/>
      <c r="AJ14" s="109"/>
      <c r="AK14" s="109"/>
      <c r="AL14" s="109"/>
      <c r="AM14" s="109"/>
      <c r="AN14" s="109"/>
    </row>
    <row r="15" spans="2:21" ht="14.25">
      <c r="B15" s="118" t="s">
        <v>305</v>
      </c>
      <c r="S15" s="119" t="s">
        <v>288</v>
      </c>
      <c r="T15" t="s">
        <v>288</v>
      </c>
      <c r="U15" t="s">
        <v>289</v>
      </c>
    </row>
    <row r="16" spans="2:31" ht="12.75">
      <c r="B16" s="118" t="s">
        <v>306</v>
      </c>
      <c r="AA16" t="s">
        <v>288</v>
      </c>
      <c r="AB16" t="s">
        <v>288</v>
      </c>
      <c r="AC16" t="s">
        <v>288</v>
      </c>
      <c r="AD16" t="s">
        <v>288</v>
      </c>
      <c r="AE16" t="s">
        <v>289</v>
      </c>
    </row>
    <row r="17" spans="2:35" ht="12.75">
      <c r="B17" s="118" t="s">
        <v>307</v>
      </c>
      <c r="AE17" t="s">
        <v>288</v>
      </c>
      <c r="AF17" t="s">
        <v>288</v>
      </c>
      <c r="AG17" t="s">
        <v>288</v>
      </c>
      <c r="AH17" t="s">
        <v>288</v>
      </c>
      <c r="AI17" t="s">
        <v>289</v>
      </c>
    </row>
    <row r="18" spans="2:39" ht="12.75">
      <c r="B18" s="118" t="s">
        <v>308</v>
      </c>
      <c r="AI18" t="s">
        <v>288</v>
      </c>
      <c r="AJ18" t="s">
        <v>288</v>
      </c>
      <c r="AK18" t="s">
        <v>288</v>
      </c>
      <c r="AL18" t="s">
        <v>288</v>
      </c>
      <c r="AM18" t="s">
        <v>289</v>
      </c>
    </row>
    <row r="19" spans="2:43" ht="12.75">
      <c r="B19" s="118" t="s">
        <v>309</v>
      </c>
      <c r="AM19" t="s">
        <v>288</v>
      </c>
      <c r="AN19" t="s">
        <v>288</v>
      </c>
      <c r="AO19" t="s">
        <v>288</v>
      </c>
      <c r="AP19" t="s">
        <v>288</v>
      </c>
      <c r="AQ19" t="s">
        <v>289</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AS35"/>
  <sheetViews>
    <sheetView zoomScale="123" zoomScaleNormal="123" zoomScalePageLayoutView="0" workbookViewId="0" topLeftCell="A1">
      <selection activeCell="Q31" sqref="Q31"/>
    </sheetView>
  </sheetViews>
  <sheetFormatPr defaultColWidth="9.140625" defaultRowHeight="12.75"/>
  <cols>
    <col min="1" max="1" width="2.57421875" style="0" customWidth="1"/>
    <col min="2" max="2" width="31.00390625" style="0" customWidth="1"/>
    <col min="3" max="13" width="4.421875" style="0" hidden="1" customWidth="1"/>
    <col min="14" max="16" width="4.00390625" style="0" hidden="1" customWidth="1"/>
    <col min="17" max="28" width="5.00390625" style="0" customWidth="1"/>
    <col min="29" max="40" width="4.00390625" style="0" customWidth="1"/>
    <col min="41" max="43" width="4.421875" style="0" customWidth="1"/>
  </cols>
  <sheetData>
    <row r="1" spans="2:9" ht="18">
      <c r="B1" s="111" t="s">
        <v>171</v>
      </c>
      <c r="I1" s="111"/>
    </row>
    <row r="3" spans="2:40" ht="15">
      <c r="B3" s="101"/>
      <c r="C3" s="525"/>
      <c r="D3" s="525"/>
      <c r="E3" s="526">
        <v>2007</v>
      </c>
      <c r="F3" s="525"/>
      <c r="G3" s="525"/>
      <c r="H3" s="525"/>
      <c r="I3" s="525"/>
      <c r="J3" s="525"/>
      <c r="K3" s="525"/>
      <c r="L3" s="525"/>
      <c r="M3" s="525"/>
      <c r="N3" s="525"/>
      <c r="O3" s="525"/>
      <c r="P3" s="525"/>
      <c r="Q3" s="532">
        <v>2008</v>
      </c>
      <c r="R3" s="533"/>
      <c r="S3" s="533"/>
      <c r="T3" s="533"/>
      <c r="U3" s="533"/>
      <c r="V3" s="533"/>
      <c r="W3" s="533"/>
      <c r="X3" s="533"/>
      <c r="Y3" s="533"/>
      <c r="Z3" s="533"/>
      <c r="AA3" s="533"/>
      <c r="AB3" s="534"/>
      <c r="AC3" s="529">
        <v>2009</v>
      </c>
      <c r="AD3" s="530"/>
      <c r="AE3" s="530"/>
      <c r="AF3" s="530"/>
      <c r="AG3" s="530"/>
      <c r="AH3" s="530"/>
      <c r="AI3" s="530"/>
      <c r="AJ3" s="530"/>
      <c r="AK3" s="530"/>
      <c r="AL3" s="530"/>
      <c r="AM3" s="531"/>
      <c r="AN3" s="531"/>
    </row>
    <row r="4" spans="2:40" ht="12.75">
      <c r="B4" s="103"/>
      <c r="C4" s="104">
        <v>11</v>
      </c>
      <c r="D4" s="104">
        <v>12</v>
      </c>
      <c r="E4" s="104">
        <v>1</v>
      </c>
      <c r="F4" s="104">
        <v>2</v>
      </c>
      <c r="G4" s="104">
        <v>3</v>
      </c>
      <c r="H4" s="104">
        <v>4</v>
      </c>
      <c r="I4" s="104">
        <v>5</v>
      </c>
      <c r="J4" s="104">
        <v>6</v>
      </c>
      <c r="K4" s="104">
        <v>7</v>
      </c>
      <c r="L4" s="104">
        <v>8</v>
      </c>
      <c r="M4" s="104">
        <v>9</v>
      </c>
      <c r="N4" s="104">
        <v>10</v>
      </c>
      <c r="O4" s="104">
        <v>11</v>
      </c>
      <c r="P4" s="104">
        <v>12</v>
      </c>
      <c r="Q4" s="310">
        <v>1</v>
      </c>
      <c r="R4" s="105">
        <v>2</v>
      </c>
      <c r="S4" s="310">
        <v>3</v>
      </c>
      <c r="T4" s="105">
        <v>4</v>
      </c>
      <c r="U4" s="310">
        <v>5</v>
      </c>
      <c r="V4" s="105">
        <v>6</v>
      </c>
      <c r="W4" s="310">
        <v>7</v>
      </c>
      <c r="X4" s="105">
        <v>8</v>
      </c>
      <c r="Y4" s="310">
        <v>9</v>
      </c>
      <c r="Z4" s="106">
        <v>10</v>
      </c>
      <c r="AA4" s="310">
        <v>11</v>
      </c>
      <c r="AB4" s="105">
        <v>12</v>
      </c>
      <c r="AC4" s="314">
        <v>1</v>
      </c>
      <c r="AD4" s="105">
        <v>2</v>
      </c>
      <c r="AE4" s="314">
        <v>3</v>
      </c>
      <c r="AF4" s="105">
        <v>4</v>
      </c>
      <c r="AG4" s="314">
        <v>5</v>
      </c>
      <c r="AH4" s="105">
        <v>6</v>
      </c>
      <c r="AI4" s="105">
        <v>7</v>
      </c>
      <c r="AJ4" s="105">
        <v>8</v>
      </c>
      <c r="AK4" s="105">
        <v>9</v>
      </c>
      <c r="AL4" s="105">
        <v>10</v>
      </c>
      <c r="AM4" s="105">
        <v>11</v>
      </c>
      <c r="AN4" s="105">
        <v>12</v>
      </c>
    </row>
    <row r="5" spans="2:40" ht="14.25" customHeight="1" hidden="1">
      <c r="B5" s="107" t="s">
        <v>370</v>
      </c>
      <c r="C5" s="108" t="s">
        <v>287</v>
      </c>
      <c r="D5" s="108"/>
      <c r="E5" s="108"/>
      <c r="F5" s="108"/>
      <c r="G5" s="108"/>
      <c r="H5" s="108"/>
      <c r="I5" s="108"/>
      <c r="J5" s="108"/>
      <c r="K5" s="108"/>
      <c r="L5" s="108"/>
      <c r="M5" s="108"/>
      <c r="N5" s="108"/>
      <c r="O5" s="108"/>
      <c r="P5" s="108"/>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ustomHeight="1" hidden="1">
      <c r="B6" s="107" t="s">
        <v>371</v>
      </c>
      <c r="C6" s="108"/>
      <c r="D6" s="108"/>
      <c r="E6" s="108"/>
      <c r="F6" s="108"/>
      <c r="G6" s="108"/>
      <c r="H6" s="108"/>
      <c r="I6" s="108"/>
      <c r="J6" s="108"/>
      <c r="K6" s="108"/>
      <c r="L6" s="108"/>
      <c r="M6" s="108" t="s">
        <v>287</v>
      </c>
      <c r="N6" s="108"/>
      <c r="O6" s="108"/>
      <c r="P6" s="108"/>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ustomHeight="1" hidden="1">
      <c r="B7" s="107" t="s">
        <v>372</v>
      </c>
      <c r="C7" s="108"/>
      <c r="D7" s="108"/>
      <c r="E7" s="108"/>
      <c r="F7" s="108"/>
      <c r="G7" s="108"/>
      <c r="H7" s="108"/>
      <c r="I7" s="108"/>
      <c r="J7" s="108"/>
      <c r="K7" s="108"/>
      <c r="L7" s="108"/>
      <c r="M7" s="108" t="s">
        <v>288</v>
      </c>
      <c r="N7" s="108" t="s">
        <v>288</v>
      </c>
      <c r="O7" s="108" t="s">
        <v>289</v>
      </c>
      <c r="P7" s="108"/>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5.75">
      <c r="B8" s="107" t="s">
        <v>469</v>
      </c>
      <c r="C8" s="108"/>
      <c r="D8" s="108"/>
      <c r="E8" s="108"/>
      <c r="F8" s="108"/>
      <c r="G8" s="108"/>
      <c r="H8" s="108"/>
      <c r="I8" s="108"/>
      <c r="J8" s="108"/>
      <c r="K8" s="108"/>
      <c r="L8" s="108"/>
      <c r="M8" s="108"/>
      <c r="N8" s="108"/>
      <c r="O8" s="108"/>
      <c r="P8" s="108"/>
      <c r="Q8" s="315" t="s">
        <v>288</v>
      </c>
      <c r="R8" s="315" t="s">
        <v>288</v>
      </c>
      <c r="S8" s="315" t="s">
        <v>288</v>
      </c>
      <c r="T8" s="315" t="s">
        <v>288</v>
      </c>
      <c r="U8" s="315" t="s">
        <v>288</v>
      </c>
      <c r="V8" s="315"/>
      <c r="W8" s="315"/>
      <c r="X8" s="315"/>
      <c r="Y8" s="315"/>
      <c r="Z8" s="316"/>
      <c r="AA8" s="317"/>
      <c r="AB8" s="317"/>
      <c r="AC8" s="315"/>
      <c r="AD8" s="315"/>
      <c r="AE8" s="315"/>
      <c r="AF8" s="315"/>
      <c r="AG8" s="315"/>
      <c r="AH8" s="315"/>
      <c r="AI8" s="315"/>
      <c r="AJ8" s="315"/>
      <c r="AK8" s="315"/>
      <c r="AL8" s="315"/>
      <c r="AM8" s="315"/>
      <c r="AN8" s="315"/>
    </row>
    <row r="9" spans="2:40" ht="15.75">
      <c r="B9" s="107" t="s">
        <v>301</v>
      </c>
      <c r="C9" s="108"/>
      <c r="D9" s="108"/>
      <c r="E9" s="108"/>
      <c r="F9" s="108"/>
      <c r="G9" s="108"/>
      <c r="H9" s="108"/>
      <c r="I9" s="108"/>
      <c r="J9" s="108"/>
      <c r="K9" s="108"/>
      <c r="L9" s="108"/>
      <c r="M9" s="108"/>
      <c r="N9" s="108"/>
      <c r="O9" s="108"/>
      <c r="P9" s="108"/>
      <c r="Q9" s="8"/>
      <c r="R9" s="315"/>
      <c r="S9" s="315"/>
      <c r="T9" s="315"/>
      <c r="U9" s="315" t="s">
        <v>289</v>
      </c>
      <c r="V9" s="315"/>
      <c r="W9" s="315"/>
      <c r="X9" s="315"/>
      <c r="Y9" s="315"/>
      <c r="Z9" s="316"/>
      <c r="AA9" s="317"/>
      <c r="AB9" s="317"/>
      <c r="AC9" s="315"/>
      <c r="AD9" s="315"/>
      <c r="AE9" s="315"/>
      <c r="AF9" s="315"/>
      <c r="AG9" s="315"/>
      <c r="AH9" s="315"/>
      <c r="AI9" s="315"/>
      <c r="AJ9" s="315"/>
      <c r="AK9" s="315"/>
      <c r="AL9" s="315"/>
      <c r="AM9" s="315"/>
      <c r="AN9" s="315"/>
    </row>
    <row r="10" spans="2:40" ht="15.75">
      <c r="B10" s="107" t="s">
        <v>467</v>
      </c>
      <c r="C10" s="108"/>
      <c r="D10" s="108"/>
      <c r="E10" s="108"/>
      <c r="F10" s="108"/>
      <c r="G10" s="108"/>
      <c r="H10" s="108"/>
      <c r="I10" s="108"/>
      <c r="J10" s="108"/>
      <c r="K10" s="108"/>
      <c r="L10" s="108"/>
      <c r="M10" s="108" t="s">
        <v>288</v>
      </c>
      <c r="N10" s="108" t="s">
        <v>288</v>
      </c>
      <c r="O10" s="108" t="s">
        <v>288</v>
      </c>
      <c r="P10" s="108" t="s">
        <v>288</v>
      </c>
      <c r="Q10" s="315" t="s">
        <v>288</v>
      </c>
      <c r="R10" s="315" t="s">
        <v>288</v>
      </c>
      <c r="S10" s="315" t="s">
        <v>288</v>
      </c>
      <c r="T10" s="315" t="s">
        <v>288</v>
      </c>
      <c r="U10" s="315" t="s">
        <v>288</v>
      </c>
      <c r="V10" s="315" t="s">
        <v>288</v>
      </c>
      <c r="W10" s="315" t="s">
        <v>288</v>
      </c>
      <c r="X10" s="315"/>
      <c r="Y10" s="315"/>
      <c r="Z10" s="316"/>
      <c r="AA10" s="317"/>
      <c r="AB10" s="317"/>
      <c r="AC10" s="315"/>
      <c r="AD10" s="315"/>
      <c r="AE10" s="315"/>
      <c r="AF10" s="315"/>
      <c r="AG10" s="315"/>
      <c r="AH10" s="315"/>
      <c r="AI10" s="315"/>
      <c r="AJ10" s="315"/>
      <c r="AK10" s="315"/>
      <c r="AL10" s="315"/>
      <c r="AM10" s="315"/>
      <c r="AN10" s="315"/>
    </row>
    <row r="11" spans="2:40" ht="15.75">
      <c r="B11" s="107" t="s">
        <v>468</v>
      </c>
      <c r="C11" s="108"/>
      <c r="D11" s="108"/>
      <c r="E11" s="108"/>
      <c r="F11" s="108"/>
      <c r="G11" s="108"/>
      <c r="H11" s="108"/>
      <c r="I11" s="108"/>
      <c r="J11" s="108"/>
      <c r="K11" s="108"/>
      <c r="L11" s="108"/>
      <c r="M11" s="108" t="s">
        <v>288</v>
      </c>
      <c r="N11" s="108" t="s">
        <v>288</v>
      </c>
      <c r="O11" s="108" t="s">
        <v>288</v>
      </c>
      <c r="P11" s="108" t="s">
        <v>288</v>
      </c>
      <c r="Q11" s="315" t="s">
        <v>288</v>
      </c>
      <c r="R11" s="315" t="s">
        <v>288</v>
      </c>
      <c r="S11" s="315"/>
      <c r="T11" s="315"/>
      <c r="U11" s="315"/>
      <c r="V11" s="315"/>
      <c r="W11" s="315"/>
      <c r="X11" s="315"/>
      <c r="Y11" s="315"/>
      <c r="Z11" s="316"/>
      <c r="AA11" s="317"/>
      <c r="AB11" s="317"/>
      <c r="AC11" s="315"/>
      <c r="AD11" s="315"/>
      <c r="AE11" s="315"/>
      <c r="AF11" s="315"/>
      <c r="AG11" s="315"/>
      <c r="AH11" s="315"/>
      <c r="AI11" s="315"/>
      <c r="AJ11" s="315"/>
      <c r="AK11" s="315"/>
      <c r="AL11" s="315"/>
      <c r="AM11" s="315"/>
      <c r="AN11" s="315"/>
    </row>
    <row r="12" spans="2:40" ht="15.75">
      <c r="B12" s="107" t="s">
        <v>172</v>
      </c>
      <c r="C12" s="108"/>
      <c r="D12" s="108"/>
      <c r="E12" s="108"/>
      <c r="F12" s="108"/>
      <c r="G12" s="108" t="s">
        <v>288</v>
      </c>
      <c r="H12" s="108" t="s">
        <v>288</v>
      </c>
      <c r="I12" s="108" t="s">
        <v>288</v>
      </c>
      <c r="J12" s="108" t="s">
        <v>288</v>
      </c>
      <c r="K12" s="108" t="s">
        <v>288</v>
      </c>
      <c r="L12" s="108" t="s">
        <v>288</v>
      </c>
      <c r="M12" s="108" t="s">
        <v>288</v>
      </c>
      <c r="N12" s="108" t="s">
        <v>288</v>
      </c>
      <c r="O12" s="108" t="s">
        <v>288</v>
      </c>
      <c r="P12" s="108" t="s">
        <v>288</v>
      </c>
      <c r="Q12" s="315" t="s">
        <v>288</v>
      </c>
      <c r="R12" s="315" t="s">
        <v>288</v>
      </c>
      <c r="S12" s="315" t="s">
        <v>288</v>
      </c>
      <c r="T12" s="315" t="s">
        <v>288</v>
      </c>
      <c r="U12" s="315" t="s">
        <v>288</v>
      </c>
      <c r="V12" s="315" t="s">
        <v>288</v>
      </c>
      <c r="W12" s="315" t="s">
        <v>288</v>
      </c>
      <c r="X12" s="315"/>
      <c r="Y12" s="315"/>
      <c r="Z12" s="316"/>
      <c r="AA12" s="317"/>
      <c r="AB12" s="317"/>
      <c r="AC12" s="315"/>
      <c r="AD12" s="315"/>
      <c r="AE12" s="315"/>
      <c r="AF12" s="315"/>
      <c r="AG12" s="315"/>
      <c r="AH12" s="315"/>
      <c r="AI12" s="315"/>
      <c r="AJ12" s="315"/>
      <c r="AK12" s="315"/>
      <c r="AL12" s="315"/>
      <c r="AM12" s="315"/>
      <c r="AN12" s="315"/>
    </row>
    <row r="13" spans="2:40" ht="15.75">
      <c r="B13" s="107" t="s">
        <v>470</v>
      </c>
      <c r="C13" s="108"/>
      <c r="D13" s="108"/>
      <c r="E13" s="108"/>
      <c r="F13" s="108"/>
      <c r="G13" s="108"/>
      <c r="H13" s="108"/>
      <c r="I13" s="108"/>
      <c r="J13" s="108"/>
      <c r="K13" s="108"/>
      <c r="L13" s="108"/>
      <c r="M13" s="108"/>
      <c r="N13" s="108"/>
      <c r="O13" s="108"/>
      <c r="P13" s="108"/>
      <c r="Q13" s="315"/>
      <c r="R13" s="315"/>
      <c r="S13" s="315" t="s">
        <v>288</v>
      </c>
      <c r="T13" s="315" t="s">
        <v>288</v>
      </c>
      <c r="U13" s="315" t="s">
        <v>288</v>
      </c>
      <c r="V13" s="315" t="s">
        <v>288</v>
      </c>
      <c r="W13" s="315" t="s">
        <v>289</v>
      </c>
      <c r="X13" s="315"/>
      <c r="Y13" s="315"/>
      <c r="Z13" s="316"/>
      <c r="AA13" s="317"/>
      <c r="AB13" s="317"/>
      <c r="AC13" s="315"/>
      <c r="AD13" s="315"/>
      <c r="AE13" s="315"/>
      <c r="AF13" s="315"/>
      <c r="AG13" s="315"/>
      <c r="AH13" s="315"/>
      <c r="AI13" s="315"/>
      <c r="AJ13" s="315"/>
      <c r="AK13" s="315"/>
      <c r="AL13" s="315"/>
      <c r="AM13" s="315"/>
      <c r="AN13" s="315"/>
    </row>
    <row r="14" spans="2:40" ht="15.75">
      <c r="B14" s="107" t="s">
        <v>471</v>
      </c>
      <c r="C14" s="108"/>
      <c r="D14" s="108"/>
      <c r="E14" s="108"/>
      <c r="F14" s="108"/>
      <c r="G14" s="108"/>
      <c r="H14" s="108"/>
      <c r="I14" s="108"/>
      <c r="J14" s="108"/>
      <c r="K14" s="108"/>
      <c r="L14" s="108"/>
      <c r="M14" s="108"/>
      <c r="N14" s="108"/>
      <c r="O14" s="108"/>
      <c r="P14" s="108"/>
      <c r="Q14" s="315"/>
      <c r="R14" s="315"/>
      <c r="S14" s="315"/>
      <c r="T14" s="315"/>
      <c r="U14" s="315" t="s">
        <v>288</v>
      </c>
      <c r="V14" s="315" t="s">
        <v>288</v>
      </c>
      <c r="W14" s="315" t="s">
        <v>288</v>
      </c>
      <c r="X14" s="315" t="s">
        <v>288</v>
      </c>
      <c r="Y14" s="315" t="s">
        <v>288</v>
      </c>
      <c r="Z14" s="318" t="s">
        <v>288</v>
      </c>
      <c r="AA14" s="318" t="s">
        <v>289</v>
      </c>
      <c r="AB14" s="317"/>
      <c r="AC14" s="315"/>
      <c r="AD14" s="315"/>
      <c r="AE14" s="315"/>
      <c r="AF14" s="315"/>
      <c r="AG14" s="315"/>
      <c r="AH14" s="315"/>
      <c r="AI14" s="315"/>
      <c r="AJ14" s="315"/>
      <c r="AK14" s="315"/>
      <c r="AL14" s="315"/>
      <c r="AM14" s="315"/>
      <c r="AN14" s="315"/>
    </row>
    <row r="15" spans="2:40" ht="15.75">
      <c r="B15" s="107" t="s">
        <v>480</v>
      </c>
      <c r="C15" s="108"/>
      <c r="D15" s="108"/>
      <c r="E15" s="108"/>
      <c r="F15" s="108"/>
      <c r="G15" s="108"/>
      <c r="H15" s="108"/>
      <c r="I15" s="108"/>
      <c r="J15" s="108"/>
      <c r="K15" s="108"/>
      <c r="L15" s="108"/>
      <c r="M15" s="108"/>
      <c r="N15" s="108"/>
      <c r="O15" s="108"/>
      <c r="P15" s="108"/>
      <c r="Q15" s="315"/>
      <c r="R15" s="315"/>
      <c r="S15" s="315"/>
      <c r="T15" s="315"/>
      <c r="U15" s="315"/>
      <c r="V15" s="315"/>
      <c r="W15" s="315" t="s">
        <v>289</v>
      </c>
      <c r="X15" s="315"/>
      <c r="Y15" s="315"/>
      <c r="Z15" s="315"/>
      <c r="AA15" s="315"/>
      <c r="AB15" s="317"/>
      <c r="AC15" s="315"/>
      <c r="AD15" s="315"/>
      <c r="AE15" s="315"/>
      <c r="AF15" s="315"/>
      <c r="AG15" s="315"/>
      <c r="AH15" s="315"/>
      <c r="AI15" s="315"/>
      <c r="AJ15" s="315"/>
      <c r="AK15" s="315"/>
      <c r="AL15" s="315"/>
      <c r="AM15" s="315"/>
      <c r="AN15" s="315"/>
    </row>
    <row r="16" spans="2:40" ht="15.75">
      <c r="B16" s="107" t="s">
        <v>481</v>
      </c>
      <c r="C16" s="108"/>
      <c r="D16" s="108"/>
      <c r="E16" s="108"/>
      <c r="F16" s="108"/>
      <c r="G16" s="108"/>
      <c r="H16" s="108"/>
      <c r="I16" s="108"/>
      <c r="J16" s="108"/>
      <c r="K16" s="108"/>
      <c r="L16" s="108"/>
      <c r="M16" s="108"/>
      <c r="N16" s="108"/>
      <c r="O16" s="108"/>
      <c r="P16" s="108"/>
      <c r="Q16" s="315"/>
      <c r="R16" s="315"/>
      <c r="S16" s="315"/>
      <c r="T16" s="315"/>
      <c r="U16" s="315"/>
      <c r="V16" s="315"/>
      <c r="W16" s="315"/>
      <c r="X16" s="315"/>
      <c r="Y16" s="315"/>
      <c r="Z16" s="315"/>
      <c r="AA16" s="315" t="s">
        <v>289</v>
      </c>
      <c r="AB16" s="317"/>
      <c r="AC16" s="315"/>
      <c r="AD16" s="315"/>
      <c r="AE16" s="315"/>
      <c r="AF16" s="315"/>
      <c r="AG16" s="315"/>
      <c r="AH16" s="315"/>
      <c r="AI16" s="315"/>
      <c r="AJ16" s="315"/>
      <c r="AK16" s="315"/>
      <c r="AL16" s="315"/>
      <c r="AM16" s="315"/>
      <c r="AN16" s="315"/>
    </row>
    <row r="17" spans="2:40" ht="15.75">
      <c r="B17" s="107" t="s">
        <v>466</v>
      </c>
      <c r="C17" s="108"/>
      <c r="D17" s="108"/>
      <c r="E17" s="108"/>
      <c r="F17" s="108"/>
      <c r="G17" s="108"/>
      <c r="H17" s="108"/>
      <c r="I17" s="108"/>
      <c r="J17" s="108"/>
      <c r="K17" s="108"/>
      <c r="L17" s="108"/>
      <c r="M17" s="108"/>
      <c r="N17" s="108"/>
      <c r="O17" s="108"/>
      <c r="P17" s="108"/>
      <c r="Q17" s="315"/>
      <c r="R17" s="315"/>
      <c r="S17" s="315"/>
      <c r="T17" s="315"/>
      <c r="U17" s="315"/>
      <c r="V17" s="315"/>
      <c r="W17" s="315"/>
      <c r="X17" s="315"/>
      <c r="Y17" s="315" t="s">
        <v>288</v>
      </c>
      <c r="Z17" s="315" t="s">
        <v>288</v>
      </c>
      <c r="AA17" s="315" t="s">
        <v>288</v>
      </c>
      <c r="AB17" s="315" t="s">
        <v>288</v>
      </c>
      <c r="AC17" s="315" t="s">
        <v>289</v>
      </c>
      <c r="AD17" s="315"/>
      <c r="AE17" s="315"/>
      <c r="AF17" s="315"/>
      <c r="AG17" s="315"/>
      <c r="AH17" s="315"/>
      <c r="AI17" s="315"/>
      <c r="AJ17" s="315"/>
      <c r="AK17" s="315"/>
      <c r="AL17" s="315"/>
      <c r="AM17" s="315"/>
      <c r="AN17" s="315"/>
    </row>
    <row r="18" spans="2:40" ht="15.75">
      <c r="B18" s="107" t="s">
        <v>306</v>
      </c>
      <c r="C18" s="108"/>
      <c r="D18" s="108"/>
      <c r="E18" s="108"/>
      <c r="F18" s="108"/>
      <c r="G18" s="108"/>
      <c r="H18" s="108"/>
      <c r="I18" s="108"/>
      <c r="J18" s="108"/>
      <c r="K18" s="108"/>
      <c r="L18" s="108"/>
      <c r="M18" s="108"/>
      <c r="N18" s="108"/>
      <c r="O18" s="108"/>
      <c r="P18" s="108"/>
      <c r="Q18" s="315"/>
      <c r="R18" s="315"/>
      <c r="S18" s="315"/>
      <c r="T18" s="315"/>
      <c r="U18" s="315"/>
      <c r="V18" s="315"/>
      <c r="W18" s="315"/>
      <c r="X18" s="315"/>
      <c r="Y18" s="315"/>
      <c r="Z18" s="315"/>
      <c r="AA18" s="315"/>
      <c r="AB18" s="317"/>
      <c r="AC18" s="315" t="s">
        <v>288</v>
      </c>
      <c r="AD18" s="315" t="s">
        <v>288</v>
      </c>
      <c r="AE18" s="315" t="s">
        <v>289</v>
      </c>
      <c r="AF18" s="315"/>
      <c r="AG18" s="315"/>
      <c r="AH18" s="315"/>
      <c r="AI18" s="315"/>
      <c r="AJ18" s="315"/>
      <c r="AK18" s="315"/>
      <c r="AL18" s="315"/>
      <c r="AM18" s="315"/>
      <c r="AN18" s="315"/>
    </row>
    <row r="19" spans="2:40" ht="15.75">
      <c r="B19" s="107" t="s">
        <v>473</v>
      </c>
      <c r="C19" s="108"/>
      <c r="D19" s="108"/>
      <c r="E19" s="108"/>
      <c r="F19" s="108"/>
      <c r="G19" s="108"/>
      <c r="H19" s="108"/>
      <c r="I19" s="108"/>
      <c r="J19" s="108"/>
      <c r="K19" s="108"/>
      <c r="L19" s="108"/>
      <c r="M19" s="108"/>
      <c r="N19" s="108"/>
      <c r="O19" s="108"/>
      <c r="P19" s="108"/>
      <c r="Q19" s="315"/>
      <c r="R19" s="315"/>
      <c r="S19" s="315"/>
      <c r="T19" s="315"/>
      <c r="U19" s="315"/>
      <c r="V19" s="315"/>
      <c r="W19" s="315"/>
      <c r="X19" s="315"/>
      <c r="Y19" s="315" t="s">
        <v>289</v>
      </c>
      <c r="Z19" s="315"/>
      <c r="AA19" s="315"/>
      <c r="AB19" s="317"/>
      <c r="AC19" s="315"/>
      <c r="AD19" s="315"/>
      <c r="AE19" s="315"/>
      <c r="AF19" s="315"/>
      <c r="AG19" s="315"/>
      <c r="AH19" s="315"/>
      <c r="AI19" s="315"/>
      <c r="AJ19" s="315"/>
      <c r="AK19" s="315"/>
      <c r="AL19" s="315"/>
      <c r="AM19" s="315"/>
      <c r="AN19" s="315"/>
    </row>
    <row r="20" spans="2:40" ht="15.75">
      <c r="B20" s="107" t="s">
        <v>479</v>
      </c>
      <c r="C20" s="108"/>
      <c r="D20" s="108"/>
      <c r="E20" s="108"/>
      <c r="F20" s="108"/>
      <c r="G20" s="108"/>
      <c r="H20" s="108"/>
      <c r="I20" s="108"/>
      <c r="J20" s="108"/>
      <c r="K20" s="108"/>
      <c r="L20" s="108"/>
      <c r="M20" s="108"/>
      <c r="N20" s="108"/>
      <c r="O20" s="108"/>
      <c r="P20" s="108"/>
      <c r="Q20" s="315"/>
      <c r="R20" s="315"/>
      <c r="S20" s="315"/>
      <c r="T20" s="315"/>
      <c r="U20" s="315"/>
      <c r="V20" s="315"/>
      <c r="W20" s="315"/>
      <c r="X20" s="315"/>
      <c r="Y20" s="315"/>
      <c r="Z20" s="315"/>
      <c r="AA20" s="315"/>
      <c r="AB20" s="317"/>
      <c r="AC20" s="315" t="s">
        <v>288</v>
      </c>
      <c r="AD20" s="315" t="s">
        <v>288</v>
      </c>
      <c r="AE20" s="315" t="s">
        <v>288</v>
      </c>
      <c r="AF20" s="315" t="s">
        <v>288</v>
      </c>
      <c r="AG20" s="315" t="s">
        <v>288</v>
      </c>
      <c r="AH20" s="315"/>
      <c r="AI20" s="315"/>
      <c r="AJ20" s="315"/>
      <c r="AK20" s="315"/>
      <c r="AL20" s="315"/>
      <c r="AM20" s="315"/>
      <c r="AN20" s="315"/>
    </row>
    <row r="21" spans="2:40" ht="15.75">
      <c r="B21" s="107" t="s">
        <v>482</v>
      </c>
      <c r="C21" s="108"/>
      <c r="D21" s="108"/>
      <c r="E21" s="108"/>
      <c r="F21" s="108"/>
      <c r="G21" s="108"/>
      <c r="H21" s="108"/>
      <c r="I21" s="108"/>
      <c r="J21" s="108"/>
      <c r="K21" s="108"/>
      <c r="L21" s="108"/>
      <c r="M21" s="108"/>
      <c r="N21" s="108"/>
      <c r="O21" s="108"/>
      <c r="P21" s="108"/>
      <c r="Q21" s="315"/>
      <c r="R21" s="315"/>
      <c r="S21" s="315"/>
      <c r="T21" s="315"/>
      <c r="U21" s="315"/>
      <c r="V21" s="315"/>
      <c r="W21" s="315"/>
      <c r="X21" s="315"/>
      <c r="Y21" s="315"/>
      <c r="Z21" s="315"/>
      <c r="AA21" s="315"/>
      <c r="AB21" s="317"/>
      <c r="AC21" s="315"/>
      <c r="AD21" s="315"/>
      <c r="AE21" s="315"/>
      <c r="AF21" s="315"/>
      <c r="AG21" s="315" t="s">
        <v>288</v>
      </c>
      <c r="AH21" s="315" t="s">
        <v>288</v>
      </c>
      <c r="AI21" s="315" t="s">
        <v>288</v>
      </c>
      <c r="AJ21" s="315" t="s">
        <v>288</v>
      </c>
      <c r="AK21" s="315" t="s">
        <v>289</v>
      </c>
      <c r="AL21" s="315"/>
      <c r="AM21" s="315"/>
      <c r="AN21" s="315"/>
    </row>
    <row r="22" spans="2:40" ht="15.75">
      <c r="B22" s="107" t="s">
        <v>483</v>
      </c>
      <c r="C22" s="108"/>
      <c r="D22" s="108"/>
      <c r="E22" s="108"/>
      <c r="F22" s="108"/>
      <c r="G22" s="108"/>
      <c r="H22" s="108"/>
      <c r="I22" s="108"/>
      <c r="J22" s="108"/>
      <c r="K22" s="108"/>
      <c r="L22" s="108"/>
      <c r="M22" s="108"/>
      <c r="N22" s="108"/>
      <c r="O22" s="108"/>
      <c r="P22" s="108"/>
      <c r="Q22" s="315"/>
      <c r="R22" s="315"/>
      <c r="S22" s="315"/>
      <c r="T22" s="315"/>
      <c r="U22" s="315"/>
      <c r="V22" s="315"/>
      <c r="W22" s="315"/>
      <c r="X22" s="315"/>
      <c r="Y22" s="315"/>
      <c r="Z22" s="315"/>
      <c r="AA22" s="315"/>
      <c r="AB22" s="317"/>
      <c r="AC22" s="315"/>
      <c r="AD22" s="315"/>
      <c r="AE22" s="315"/>
      <c r="AF22" s="315"/>
      <c r="AG22" s="315"/>
      <c r="AH22" s="315"/>
      <c r="AI22" s="315"/>
      <c r="AJ22" s="315"/>
      <c r="AK22" s="315"/>
      <c r="AL22" s="315"/>
      <c r="AM22" s="315"/>
      <c r="AN22" s="315"/>
    </row>
    <row r="23" spans="2:45" ht="15.75">
      <c r="B23" s="107" t="s">
        <v>484</v>
      </c>
      <c r="C23" s="108"/>
      <c r="D23" s="108"/>
      <c r="E23" s="108"/>
      <c r="F23" s="108"/>
      <c r="G23" s="108"/>
      <c r="H23" s="108"/>
      <c r="I23" s="108"/>
      <c r="J23" s="108"/>
      <c r="K23" s="108"/>
      <c r="L23" s="108"/>
      <c r="M23" s="108"/>
      <c r="N23" s="108"/>
      <c r="O23" s="108"/>
      <c r="P23" s="108"/>
      <c r="Q23" s="315"/>
      <c r="R23" s="315"/>
      <c r="S23" s="315"/>
      <c r="T23" s="315"/>
      <c r="U23" s="315"/>
      <c r="V23" s="315"/>
      <c r="W23" s="315"/>
      <c r="X23" s="315"/>
      <c r="Y23" s="315"/>
      <c r="Z23" s="315"/>
      <c r="AA23" s="315"/>
      <c r="AB23" s="317"/>
      <c r="AC23" s="315"/>
      <c r="AD23" s="315"/>
      <c r="AE23" s="315"/>
      <c r="AF23" s="315"/>
      <c r="AG23" s="315"/>
      <c r="AH23" s="315"/>
      <c r="AI23" s="315"/>
      <c r="AJ23" s="315"/>
      <c r="AK23" s="315"/>
      <c r="AL23" s="315"/>
      <c r="AM23" s="315"/>
      <c r="AN23" s="315"/>
      <c r="AO23" t="s">
        <v>288</v>
      </c>
      <c r="AP23" t="s">
        <v>288</v>
      </c>
      <c r="AQ23" t="s">
        <v>288</v>
      </c>
      <c r="AR23" t="s">
        <v>288</v>
      </c>
      <c r="AS23" t="s">
        <v>289</v>
      </c>
    </row>
    <row r="24" spans="2:40" ht="15.75">
      <c r="B24" s="107" t="s">
        <v>490</v>
      </c>
      <c r="C24" s="108"/>
      <c r="D24" s="108"/>
      <c r="E24" s="108"/>
      <c r="F24" s="108"/>
      <c r="G24" s="108"/>
      <c r="H24" s="108"/>
      <c r="I24" s="108"/>
      <c r="J24" s="108"/>
      <c r="K24" s="108"/>
      <c r="L24" s="108"/>
      <c r="M24" s="108"/>
      <c r="N24" s="108"/>
      <c r="O24" s="108"/>
      <c r="P24" s="108"/>
      <c r="Q24" s="315"/>
      <c r="R24" s="315"/>
      <c r="S24" s="315"/>
      <c r="T24" s="315"/>
      <c r="U24" s="315"/>
      <c r="V24" s="315"/>
      <c r="W24" s="315"/>
      <c r="X24" s="315"/>
      <c r="Y24" s="315"/>
      <c r="Z24" s="315"/>
      <c r="AA24" s="315"/>
      <c r="AB24" s="317"/>
      <c r="AC24" s="315"/>
      <c r="AD24" s="315"/>
      <c r="AE24" s="315"/>
      <c r="AF24" s="315"/>
      <c r="AG24" s="315"/>
      <c r="AH24" s="315"/>
      <c r="AI24" s="315"/>
      <c r="AJ24" s="315"/>
      <c r="AK24" s="315"/>
      <c r="AL24" s="315"/>
      <c r="AM24" s="315"/>
      <c r="AN24" s="315"/>
    </row>
    <row r="25" spans="2:41" ht="15.75">
      <c r="B25" s="107" t="s">
        <v>485</v>
      </c>
      <c r="C25" s="108"/>
      <c r="D25" s="108"/>
      <c r="E25" s="108"/>
      <c r="F25" s="108"/>
      <c r="G25" s="108"/>
      <c r="H25" s="108"/>
      <c r="I25" s="108"/>
      <c r="J25" s="108"/>
      <c r="K25" s="108"/>
      <c r="L25" s="108"/>
      <c r="M25" s="108"/>
      <c r="N25" s="108"/>
      <c r="O25" s="108"/>
      <c r="P25" s="108"/>
      <c r="Q25" s="315"/>
      <c r="R25" s="315"/>
      <c r="S25" s="315"/>
      <c r="T25" s="315"/>
      <c r="U25" s="315"/>
      <c r="V25" s="315"/>
      <c r="W25" s="315"/>
      <c r="X25" s="315"/>
      <c r="Y25" s="315"/>
      <c r="Z25" s="315"/>
      <c r="AA25" s="315"/>
      <c r="AB25" s="317"/>
      <c r="AC25" s="315"/>
      <c r="AD25" s="315"/>
      <c r="AE25" s="315"/>
      <c r="AF25" s="315"/>
      <c r="AG25" s="315"/>
      <c r="AH25" s="315"/>
      <c r="AI25" s="315"/>
      <c r="AJ25" s="315"/>
      <c r="AK25" s="315" t="s">
        <v>288</v>
      </c>
      <c r="AL25" s="315" t="s">
        <v>288</v>
      </c>
      <c r="AM25" s="315" t="s">
        <v>288</v>
      </c>
      <c r="AN25" s="315" t="s">
        <v>288</v>
      </c>
      <c r="AO25" t="s">
        <v>289</v>
      </c>
    </row>
    <row r="26" spans="2:40" ht="15.75">
      <c r="B26" s="107" t="s">
        <v>486</v>
      </c>
      <c r="C26" s="108"/>
      <c r="D26" s="108"/>
      <c r="E26" s="108"/>
      <c r="F26" s="108"/>
      <c r="G26" s="108"/>
      <c r="H26" s="108"/>
      <c r="I26" s="108"/>
      <c r="J26" s="108"/>
      <c r="K26" s="108"/>
      <c r="L26" s="108"/>
      <c r="M26" s="108"/>
      <c r="N26" s="108"/>
      <c r="O26" s="108"/>
      <c r="P26" s="108"/>
      <c r="Q26" s="315"/>
      <c r="R26" s="315"/>
      <c r="S26" s="315"/>
      <c r="T26" s="315"/>
      <c r="U26" s="315"/>
      <c r="V26" s="315"/>
      <c r="W26" s="315"/>
      <c r="X26" s="315"/>
      <c r="Y26" s="315"/>
      <c r="Z26" s="315"/>
      <c r="AA26" s="315"/>
      <c r="AB26" s="317"/>
      <c r="AC26" s="315"/>
      <c r="AD26" s="315"/>
      <c r="AE26" s="315"/>
      <c r="AF26" s="315"/>
      <c r="AG26" s="315"/>
      <c r="AH26" s="315"/>
      <c r="AI26" s="315"/>
      <c r="AJ26" s="315"/>
      <c r="AK26" s="315"/>
      <c r="AL26" s="315"/>
      <c r="AM26" s="315"/>
      <c r="AN26" s="315"/>
    </row>
    <row r="27" spans="2:40" ht="15.75">
      <c r="B27" s="107" t="s">
        <v>487</v>
      </c>
      <c r="C27" s="108"/>
      <c r="D27" s="108"/>
      <c r="E27" s="108"/>
      <c r="F27" s="108"/>
      <c r="G27" s="108"/>
      <c r="H27" s="108"/>
      <c r="I27" s="108"/>
      <c r="J27" s="108"/>
      <c r="K27" s="108"/>
      <c r="L27" s="108"/>
      <c r="M27" s="108"/>
      <c r="N27" s="108"/>
      <c r="O27" s="108"/>
      <c r="P27" s="108"/>
      <c r="Q27" s="315"/>
      <c r="R27" s="315"/>
      <c r="S27" s="315"/>
      <c r="T27" s="315"/>
      <c r="U27" s="315"/>
      <c r="V27" s="315"/>
      <c r="W27" s="315"/>
      <c r="X27" s="315"/>
      <c r="Y27" s="315"/>
      <c r="Z27" s="315"/>
      <c r="AA27" s="315"/>
      <c r="AB27" s="317"/>
      <c r="AC27" s="315"/>
      <c r="AD27" s="315"/>
      <c r="AE27" s="315"/>
      <c r="AF27" s="315"/>
      <c r="AG27" s="315"/>
      <c r="AH27" s="315"/>
      <c r="AI27" s="315"/>
      <c r="AJ27" s="315"/>
      <c r="AK27" s="315"/>
      <c r="AL27" s="315"/>
      <c r="AM27" s="315"/>
      <c r="AN27" s="315"/>
    </row>
    <row r="28" spans="2:40" ht="15.75">
      <c r="B28" s="107" t="s">
        <v>488</v>
      </c>
      <c r="C28" s="108"/>
      <c r="D28" s="108"/>
      <c r="E28" s="108"/>
      <c r="F28" s="108"/>
      <c r="G28" s="108"/>
      <c r="H28" s="108"/>
      <c r="I28" s="108"/>
      <c r="J28" s="108"/>
      <c r="K28" s="108"/>
      <c r="L28" s="108"/>
      <c r="M28" s="108"/>
      <c r="N28" s="108"/>
      <c r="O28" s="108"/>
      <c r="P28" s="108"/>
      <c r="Q28" s="315"/>
      <c r="R28" s="315"/>
      <c r="S28" s="315"/>
      <c r="T28" s="315"/>
      <c r="U28" s="315"/>
      <c r="V28" s="315"/>
      <c r="W28" s="315"/>
      <c r="X28" s="315"/>
      <c r="Y28" s="315"/>
      <c r="Z28" s="315"/>
      <c r="AA28" s="315"/>
      <c r="AB28" s="317"/>
      <c r="AC28" s="315"/>
      <c r="AD28" s="315"/>
      <c r="AE28" s="315"/>
      <c r="AF28" s="315"/>
      <c r="AG28" s="315"/>
      <c r="AH28" s="315"/>
      <c r="AI28" s="315"/>
      <c r="AJ28" s="315"/>
      <c r="AK28" s="315"/>
      <c r="AL28" s="315"/>
      <c r="AM28" s="315"/>
      <c r="AN28" s="315"/>
    </row>
    <row r="29" spans="2:40" ht="15.75">
      <c r="B29" s="107" t="s">
        <v>489</v>
      </c>
      <c r="C29" s="108"/>
      <c r="D29" s="108"/>
      <c r="E29" s="108"/>
      <c r="F29" s="108"/>
      <c r="G29" s="108"/>
      <c r="H29" s="108"/>
      <c r="I29" s="108"/>
      <c r="J29" s="108"/>
      <c r="K29" s="108"/>
      <c r="L29" s="108"/>
      <c r="M29" s="108"/>
      <c r="N29" s="108"/>
      <c r="O29" s="108"/>
      <c r="P29" s="108"/>
      <c r="Q29" s="315"/>
      <c r="R29" s="315"/>
      <c r="S29" s="315"/>
      <c r="T29" s="315"/>
      <c r="U29" s="315"/>
      <c r="V29" s="315"/>
      <c r="W29" s="315"/>
      <c r="X29" s="315"/>
      <c r="Y29" s="315"/>
      <c r="Z29" s="315"/>
      <c r="AA29" s="315"/>
      <c r="AB29" s="317"/>
      <c r="AC29" s="315"/>
      <c r="AD29" s="315"/>
      <c r="AE29" s="315"/>
      <c r="AF29" s="315"/>
      <c r="AG29" s="315"/>
      <c r="AH29" s="315"/>
      <c r="AI29" s="315"/>
      <c r="AJ29" s="315"/>
      <c r="AK29" s="315"/>
      <c r="AL29" s="315"/>
      <c r="AM29" s="315"/>
      <c r="AN29" s="315"/>
    </row>
    <row r="34" spans="2:17" ht="12.75">
      <c r="B34" s="281" t="s">
        <v>375</v>
      </c>
      <c r="Q34" s="23" t="s">
        <v>373</v>
      </c>
    </row>
    <row r="35" spans="2:17" ht="12.75">
      <c r="B35" s="281" t="s">
        <v>172</v>
      </c>
      <c r="Q35" s="23" t="s">
        <v>472</v>
      </c>
    </row>
  </sheetData>
  <sheetProtection/>
  <mergeCells count="4">
    <mergeCell ref="C3:D3"/>
    <mergeCell ref="E3:P3"/>
    <mergeCell ref="Q3:AB3"/>
    <mergeCell ref="AC3:AN3"/>
  </mergeCells>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A4:H17"/>
  <sheetViews>
    <sheetView zoomScalePageLayoutView="0" workbookViewId="0" topLeftCell="A1">
      <selection activeCell="D9" sqref="D9"/>
    </sheetView>
  </sheetViews>
  <sheetFormatPr defaultColWidth="9.140625" defaultRowHeight="12.75"/>
  <cols>
    <col min="1" max="1" width="3.421875" style="0" customWidth="1"/>
    <col min="2" max="2" width="2.8515625" style="0" customWidth="1"/>
    <col min="3" max="3" width="8.8515625" style="0" customWidth="1"/>
    <col min="4" max="4" width="8.57421875" style="0" customWidth="1"/>
    <col min="5" max="5" width="11.57421875" style="0" customWidth="1"/>
    <col min="6" max="6" width="16.28125" style="0" customWidth="1"/>
    <col min="8" max="8" width="12.7109375" style="0" customWidth="1"/>
  </cols>
  <sheetData>
    <row r="4" spans="2:8" ht="15.75">
      <c r="B4" s="28"/>
      <c r="C4" s="23"/>
      <c r="D4" s="34"/>
      <c r="E4" s="34"/>
      <c r="F4" s="31"/>
      <c r="G4" s="30"/>
      <c r="H4" s="29"/>
    </row>
    <row r="5" spans="1:8" ht="15.75">
      <c r="A5">
        <v>1</v>
      </c>
      <c r="B5" s="30"/>
      <c r="C5" s="23" t="s">
        <v>529</v>
      </c>
      <c r="D5" s="23" t="s">
        <v>530</v>
      </c>
      <c r="E5" s="23" t="s">
        <v>244</v>
      </c>
      <c r="F5" s="11"/>
      <c r="G5" s="34"/>
      <c r="H5" s="32"/>
    </row>
    <row r="6" spans="1:7" ht="15.75">
      <c r="A6">
        <v>2</v>
      </c>
      <c r="C6" t="s">
        <v>182</v>
      </c>
      <c r="D6" t="s">
        <v>183</v>
      </c>
      <c r="E6" s="23" t="s">
        <v>236</v>
      </c>
      <c r="F6" s="30"/>
      <c r="G6" s="31"/>
    </row>
    <row r="7" spans="3:7" ht="15.75">
      <c r="C7" s="11"/>
      <c r="D7" s="34"/>
      <c r="E7" s="34"/>
      <c r="F7" s="30"/>
      <c r="G7" s="31"/>
    </row>
    <row r="8" spans="3:7" ht="15.75">
      <c r="C8" s="11"/>
      <c r="D8" s="34"/>
      <c r="E8" s="34"/>
      <c r="F8" s="30"/>
      <c r="G8" s="31"/>
    </row>
    <row r="9" spans="3:7" ht="15.75">
      <c r="C9" s="11"/>
      <c r="D9" s="34"/>
      <c r="E9" s="34"/>
      <c r="F9" s="30"/>
      <c r="G9" s="31"/>
    </row>
    <row r="10" spans="3:7" ht="15.75">
      <c r="C10" s="11"/>
      <c r="D10" s="34"/>
      <c r="E10" s="34"/>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65"/>
  <sheetViews>
    <sheetView zoomScalePageLayoutView="0" workbookViewId="0" topLeftCell="A1">
      <selection activeCell="B9" sqref="B9"/>
    </sheetView>
  </sheetViews>
  <sheetFormatPr defaultColWidth="9.140625" defaultRowHeight="12.75"/>
  <cols>
    <col min="1" max="1" width="9.140625" style="6" customWidth="1"/>
    <col min="2" max="2" width="75.140625" style="0" customWidth="1"/>
  </cols>
  <sheetData>
    <row r="1" spans="1:2" ht="20.25">
      <c r="A1" s="5"/>
      <c r="B1" s="37" t="s">
        <v>377</v>
      </c>
    </row>
    <row r="2" spans="1:2" ht="15.75">
      <c r="A2" s="5"/>
      <c r="B2" s="3"/>
    </row>
    <row r="3" spans="1:2" ht="15.75">
      <c r="A3" s="5"/>
      <c r="B3" s="4"/>
    </row>
    <row r="4" spans="1:2" ht="18.75" customHeight="1">
      <c r="A4" s="5"/>
      <c r="B4" s="8" t="s">
        <v>103</v>
      </c>
    </row>
    <row r="5" spans="1:2" ht="15.75">
      <c r="A5" s="5"/>
      <c r="B5" s="8"/>
    </row>
    <row r="6" spans="1:2" ht="15.75">
      <c r="A6" s="8">
        <v>1</v>
      </c>
      <c r="B6" s="8" t="s">
        <v>376</v>
      </c>
    </row>
    <row r="7" spans="1:2" ht="15.75">
      <c r="A7" s="8"/>
      <c r="B7" s="301"/>
    </row>
    <row r="8" spans="1:2" ht="15.75">
      <c r="A8" s="8"/>
      <c r="B8" s="301" t="s">
        <v>533</v>
      </c>
    </row>
    <row r="9" spans="1:2" ht="15.75">
      <c r="A9" s="8"/>
      <c r="B9" s="301" t="s">
        <v>474</v>
      </c>
    </row>
    <row r="10" spans="1:2" ht="15.75">
      <c r="A10" s="8"/>
      <c r="B10" s="301" t="s">
        <v>475</v>
      </c>
    </row>
    <row r="13" spans="1:2" ht="15.75">
      <c r="A13" s="8">
        <v>2</v>
      </c>
      <c r="B13" s="8" t="s">
        <v>57</v>
      </c>
    </row>
    <row r="14" spans="1:2" ht="15.75">
      <c r="A14" s="8"/>
      <c r="B14" s="8"/>
    </row>
    <row r="15" spans="1:2" ht="15.75">
      <c r="A15" s="8"/>
      <c r="B15" s="301" t="s">
        <v>462</v>
      </c>
    </row>
    <row r="16" spans="1:2" ht="15.75">
      <c r="A16" s="8"/>
      <c r="B16" s="301" t="s">
        <v>463</v>
      </c>
    </row>
    <row r="17" spans="1:2" ht="15.75">
      <c r="A17" s="8"/>
      <c r="B17" s="301" t="s">
        <v>464</v>
      </c>
    </row>
    <row r="18" spans="1:2" ht="15.75">
      <c r="A18" s="8"/>
      <c r="B18" s="301" t="s">
        <v>465</v>
      </c>
    </row>
    <row r="19" spans="1:2" ht="15.75">
      <c r="A19" s="8"/>
      <c r="B19" s="8"/>
    </row>
    <row r="20" spans="1:2" ht="15.75">
      <c r="A20" s="8">
        <v>3</v>
      </c>
      <c r="B20" s="8" t="s">
        <v>124</v>
      </c>
    </row>
    <row r="21" spans="1:2" ht="15.75">
      <c r="A21" s="8"/>
      <c r="B21" s="8"/>
    </row>
    <row r="22" spans="1:2" ht="15.75">
      <c r="A22" s="8"/>
      <c r="B22" s="301" t="s">
        <v>123</v>
      </c>
    </row>
    <row r="23" spans="1:2" ht="15.75">
      <c r="A23" s="8"/>
      <c r="B23" s="301" t="s">
        <v>122</v>
      </c>
    </row>
    <row r="24" spans="1:2" ht="15.75">
      <c r="A24" s="8"/>
      <c r="B24" s="301" t="s">
        <v>121</v>
      </c>
    </row>
    <row r="25" spans="1:2" ht="15.75">
      <c r="A25" s="8"/>
      <c r="B25" s="8"/>
    </row>
    <row r="26" spans="1:2" ht="15.75">
      <c r="A26" s="8">
        <v>4</v>
      </c>
      <c r="B26" s="8" t="s">
        <v>323</v>
      </c>
    </row>
    <row r="27" spans="1:2" ht="15.75">
      <c r="A27" s="8"/>
      <c r="B27" s="8"/>
    </row>
    <row r="28" spans="1:2" ht="15.75">
      <c r="A28" s="8"/>
      <c r="B28" s="301" t="s">
        <v>136</v>
      </c>
    </row>
    <row r="29" spans="1:2" ht="15.75">
      <c r="A29" s="8"/>
      <c r="B29" s="301" t="s">
        <v>324</v>
      </c>
    </row>
    <row r="30" spans="1:2" ht="15.75">
      <c r="A30" s="8"/>
      <c r="B30" s="301" t="s">
        <v>325</v>
      </c>
    </row>
    <row r="31" spans="1:2" ht="15.75">
      <c r="A31" s="8"/>
      <c r="B31" s="47"/>
    </row>
    <row r="32" spans="1:2" ht="15.75">
      <c r="A32" s="8">
        <v>5</v>
      </c>
      <c r="B32" s="8" t="s">
        <v>146</v>
      </c>
    </row>
    <row r="33" spans="1:2" ht="15.75">
      <c r="A33" s="8"/>
      <c r="B33" s="301" t="s">
        <v>326</v>
      </c>
    </row>
    <row r="34" spans="1:2" ht="15.75">
      <c r="A34" s="7"/>
      <c r="B34" s="8"/>
    </row>
    <row r="35" spans="1:2" ht="15.75">
      <c r="A35" s="7"/>
      <c r="B35" s="8" t="s">
        <v>137</v>
      </c>
    </row>
    <row r="36" spans="1:5" ht="15.75">
      <c r="A36" s="7"/>
      <c r="B36" s="8" t="s">
        <v>125</v>
      </c>
      <c r="D36" s="23"/>
      <c r="E36" s="23"/>
    </row>
    <row r="37" spans="1:2" ht="15.75">
      <c r="A37" s="7"/>
      <c r="B37" s="8" t="s">
        <v>501</v>
      </c>
    </row>
    <row r="38" spans="1:2" ht="15.75">
      <c r="A38" s="7"/>
      <c r="B38" s="8" t="s">
        <v>138</v>
      </c>
    </row>
    <row r="39" spans="1:2" ht="23.25">
      <c r="A39" s="7"/>
      <c r="B39" s="36"/>
    </row>
    <row r="40" ht="15.75">
      <c r="B40" s="124" t="s">
        <v>322</v>
      </c>
    </row>
    <row r="42" ht="12.75">
      <c r="B42" s="26" t="s">
        <v>328</v>
      </c>
    </row>
    <row r="43" ht="12.75">
      <c r="B43" s="26" t="s">
        <v>329</v>
      </c>
    </row>
    <row r="44" ht="12.75">
      <c r="B44" s="26" t="s">
        <v>330</v>
      </c>
    </row>
    <row r="45" ht="12.75">
      <c r="B45" s="26" t="s">
        <v>331</v>
      </c>
    </row>
    <row r="46" ht="12.75">
      <c r="B46" s="125"/>
    </row>
    <row r="47" ht="15.75">
      <c r="B47" s="115" t="s">
        <v>461</v>
      </c>
    </row>
    <row r="48" ht="15.75">
      <c r="B48" s="25"/>
    </row>
    <row r="49" ht="15.75">
      <c r="B49" s="25"/>
    </row>
    <row r="50" ht="15.75">
      <c r="B50" s="25"/>
    </row>
    <row r="51" ht="15.75">
      <c r="B51" s="25"/>
    </row>
    <row r="52" ht="15">
      <c r="B52" s="24"/>
    </row>
    <row r="53" ht="15">
      <c r="B53" s="24"/>
    </row>
    <row r="54" ht="15">
      <c r="B54" s="24"/>
    </row>
    <row r="55" ht="15">
      <c r="B55" s="24"/>
    </row>
    <row r="56" ht="15">
      <c r="B56" s="24"/>
    </row>
    <row r="57" ht="15">
      <c r="B57" s="24"/>
    </row>
    <row r="58" ht="15">
      <c r="B58" s="24"/>
    </row>
    <row r="59" ht="15">
      <c r="B59" s="24"/>
    </row>
    <row r="60" ht="15">
      <c r="B60" s="24"/>
    </row>
    <row r="61" ht="15">
      <c r="B61" s="24"/>
    </row>
    <row r="62" ht="15">
      <c r="B62" s="24"/>
    </row>
    <row r="63" ht="15">
      <c r="B63" s="24"/>
    </row>
    <row r="64" ht="15">
      <c r="B64" s="24"/>
    </row>
    <row r="65" ht="12.75">
      <c r="B65" s="26"/>
    </row>
  </sheetData>
  <sheetProtection/>
  <hyperlinks>
    <hyperlink ref="B42" r:id="rId1" tooltip="http://standards.ieee.org/board/pat/pat-slideset.ppt" display="http://standards.ieee.org/board/pat/pat-slideset.ppt"/>
    <hyperlink ref="B43" r:id="rId2" tooltip="http://standards.ieee.org/faqs/affiliationFAQ.html" display="http://standards.ieee.org/faqs/affiliationFAQ.html"/>
    <hyperlink ref="B44" r:id="rId3" tooltip="http://standards.ieee.org/resources/antitrust-guidelines.pdf" display="http://standards.ieee.org/resources/antitrust-guidelines.pdf"/>
    <hyperlink ref="B45" r:id="rId4" tooltip="http://www.ieee.org/portal/cms_docs/about/CoE_poster.pdf" display="http://www.ieee.org/portal/cms_docs/about/CoE_poster.pdf"/>
  </hyperlinks>
  <printOptions/>
  <pageMargins left="0.75" right="0.75" top="1" bottom="1" header="0.5" footer="0.5"/>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B1:J27"/>
  <sheetViews>
    <sheetView tabSelected="1" zoomScale="116" zoomScaleNormal="116" zoomScalePageLayoutView="0" workbookViewId="0" topLeftCell="A9">
      <selection activeCell="G30" sqref="G30"/>
    </sheetView>
  </sheetViews>
  <sheetFormatPr defaultColWidth="9.140625" defaultRowHeight="12.75"/>
  <cols>
    <col min="1" max="1" width="2.8515625" style="0" customWidth="1"/>
    <col min="2" max="2" width="5.140625" style="0" customWidth="1"/>
    <col min="3" max="3" width="3.140625" style="0" customWidth="1"/>
    <col min="4" max="4" width="57.421875" style="0" customWidth="1"/>
    <col min="5" max="5" width="10.8515625" style="34" customWidth="1"/>
    <col min="6" max="6" width="3.7109375" style="34" customWidth="1"/>
    <col min="7" max="7" width="31.7109375" style="0" customWidth="1"/>
    <col min="9" max="9" width="14.28125" style="0" customWidth="1"/>
  </cols>
  <sheetData>
    <row r="1" spans="2:9" ht="18">
      <c r="B1" s="1"/>
      <c r="C1" s="16"/>
      <c r="D1" s="35" t="s">
        <v>357</v>
      </c>
      <c r="G1" s="2"/>
      <c r="H1" s="9"/>
      <c r="I1" s="9"/>
    </row>
    <row r="2" spans="2:9" ht="15.75">
      <c r="B2" s="2"/>
      <c r="C2" s="16"/>
      <c r="D2" s="94">
        <v>39580</v>
      </c>
      <c r="G2" s="2"/>
      <c r="H2" s="9"/>
      <c r="I2" s="9"/>
    </row>
    <row r="3" spans="2:9" ht="15.75">
      <c r="B3" s="2"/>
      <c r="C3" s="16"/>
      <c r="D3" s="16"/>
      <c r="G3" s="2"/>
      <c r="H3" s="9"/>
      <c r="I3" s="9"/>
    </row>
    <row r="4" spans="2:9" ht="15.75">
      <c r="B4" s="27"/>
      <c r="C4" s="28"/>
      <c r="D4" s="23"/>
      <c r="G4" s="31"/>
      <c r="H4" s="31"/>
      <c r="I4" s="29"/>
    </row>
    <row r="5" spans="2:9" ht="15.75">
      <c r="B5" s="27"/>
      <c r="C5" s="28"/>
      <c r="D5" s="23"/>
      <c r="G5" s="31"/>
      <c r="H5" s="31"/>
      <c r="I5" s="29"/>
    </row>
    <row r="6" spans="2:9" ht="15.75">
      <c r="B6" s="27"/>
      <c r="C6" s="28"/>
      <c r="D6" s="23"/>
      <c r="G6" s="31"/>
      <c r="H6" s="31"/>
      <c r="I6" s="29"/>
    </row>
    <row r="7" spans="2:9" ht="15.75">
      <c r="B7" s="33"/>
      <c r="C7" s="30"/>
      <c r="D7" s="18" t="s">
        <v>145</v>
      </c>
      <c r="G7" s="8"/>
      <c r="H7" s="31"/>
      <c r="I7" s="32">
        <f>TIME(8,0,0)</f>
        <v>0.3333333333333333</v>
      </c>
    </row>
    <row r="8" spans="2:9" ht="15.75">
      <c r="B8" s="27"/>
      <c r="C8" s="28"/>
      <c r="D8" s="23"/>
      <c r="G8" s="31"/>
      <c r="H8" s="31"/>
      <c r="I8" s="29"/>
    </row>
    <row r="9" spans="2:9" ht="15.75">
      <c r="B9" s="33"/>
      <c r="C9" s="30"/>
      <c r="D9" s="18" t="s">
        <v>143</v>
      </c>
      <c r="G9" s="8"/>
      <c r="H9" s="31"/>
      <c r="I9" s="32">
        <v>0.3958333333333333</v>
      </c>
    </row>
    <row r="10" spans="2:9" ht="15.75">
      <c r="B10" s="27"/>
      <c r="C10" s="28"/>
      <c r="D10" s="23"/>
      <c r="G10" s="31"/>
      <c r="H10" s="31"/>
      <c r="I10" s="29"/>
    </row>
    <row r="11" spans="2:10" ht="15.75">
      <c r="B11" s="28"/>
      <c r="C11" s="28"/>
      <c r="D11" s="23"/>
      <c r="E11" s="34" t="s">
        <v>58</v>
      </c>
      <c r="G11" s="31" t="s">
        <v>100</v>
      </c>
      <c r="H11" s="30" t="s">
        <v>99</v>
      </c>
      <c r="I11" s="29"/>
      <c r="J11" s="29"/>
    </row>
    <row r="12" spans="2:10" ht="15.75">
      <c r="B12" s="95">
        <v>1.1</v>
      </c>
      <c r="C12" s="30"/>
      <c r="D12" s="308" t="s">
        <v>55</v>
      </c>
      <c r="E12" s="31"/>
      <c r="F12" s="31"/>
      <c r="G12" s="11" t="s">
        <v>101</v>
      </c>
      <c r="H12" s="34">
        <v>1</v>
      </c>
      <c r="I12" s="32">
        <v>0.5625</v>
      </c>
      <c r="J12" s="31"/>
    </row>
    <row r="13" spans="2:10" ht="15.75">
      <c r="B13" s="95">
        <f>B12+0.1</f>
        <v>1.2000000000000002</v>
      </c>
      <c r="C13" s="30"/>
      <c r="D13" s="308" t="s">
        <v>144</v>
      </c>
      <c r="E13" s="31"/>
      <c r="F13" s="31"/>
      <c r="G13" s="11"/>
      <c r="H13" s="34">
        <v>1</v>
      </c>
      <c r="I13" s="32">
        <f aca="true" t="shared" si="0" ref="I13:I18">I12+TIME(0,H12,0)</f>
        <v>0.5631944444444444</v>
      </c>
      <c r="J13" s="32"/>
    </row>
    <row r="14" spans="2:10" ht="15.75">
      <c r="B14" s="95">
        <f>B13+0.1</f>
        <v>1.3000000000000003</v>
      </c>
      <c r="C14" s="30"/>
      <c r="D14" s="308" t="s">
        <v>141</v>
      </c>
      <c r="E14" s="31"/>
      <c r="F14" s="31"/>
      <c r="G14" s="11"/>
      <c r="H14" s="34">
        <v>3</v>
      </c>
      <c r="I14" s="32">
        <f t="shared" si="0"/>
        <v>0.5638888888888889</v>
      </c>
      <c r="J14" s="32"/>
    </row>
    <row r="15" spans="2:10" ht="15.75">
      <c r="B15" s="95">
        <f>B14+0.1</f>
        <v>1.4000000000000004</v>
      </c>
      <c r="C15" s="30"/>
      <c r="D15" s="11" t="s">
        <v>398</v>
      </c>
      <c r="E15" s="34" t="s">
        <v>398</v>
      </c>
      <c r="G15" s="30" t="s">
        <v>511</v>
      </c>
      <c r="H15" s="31">
        <v>45</v>
      </c>
      <c r="I15" s="32">
        <f t="shared" si="0"/>
        <v>0.5659722222222222</v>
      </c>
      <c r="J15" s="32"/>
    </row>
    <row r="16" spans="2:10" ht="31.5">
      <c r="B16" s="95">
        <f>B15+0.1</f>
        <v>1.5000000000000004</v>
      </c>
      <c r="C16" s="30"/>
      <c r="D16" s="11" t="s">
        <v>512</v>
      </c>
      <c r="E16" s="34" t="s">
        <v>398</v>
      </c>
      <c r="G16" s="30" t="s">
        <v>513</v>
      </c>
      <c r="H16" s="31">
        <v>45</v>
      </c>
      <c r="I16" s="32">
        <f t="shared" si="0"/>
        <v>0.5972222222222222</v>
      </c>
      <c r="J16" s="32"/>
    </row>
    <row r="17" spans="2:10" ht="15.75">
      <c r="B17" s="95">
        <f>B16+0.1</f>
        <v>1.6000000000000005</v>
      </c>
      <c r="C17" s="30"/>
      <c r="D17" s="11" t="s">
        <v>523</v>
      </c>
      <c r="E17" s="34" t="s">
        <v>398</v>
      </c>
      <c r="G17" s="30" t="s">
        <v>524</v>
      </c>
      <c r="H17" s="31">
        <v>20</v>
      </c>
      <c r="I17" s="32">
        <f t="shared" si="0"/>
        <v>0.6284722222222222</v>
      </c>
      <c r="J17" s="32"/>
    </row>
    <row r="18" spans="2:10" ht="15.75">
      <c r="B18" s="17"/>
      <c r="C18" s="17"/>
      <c r="E18" s="6"/>
      <c r="F18" s="6"/>
      <c r="G18" s="11"/>
      <c r="H18" s="34"/>
      <c r="I18" s="32">
        <f t="shared" si="0"/>
        <v>0.642361111111111</v>
      </c>
      <c r="J18" s="32"/>
    </row>
    <row r="19" spans="2:10" ht="15.75">
      <c r="B19" s="95"/>
      <c r="C19" s="30"/>
      <c r="D19" s="308" t="s">
        <v>18</v>
      </c>
      <c r="E19" s="31"/>
      <c r="F19" s="31"/>
      <c r="G19" s="11"/>
      <c r="H19" s="34"/>
      <c r="I19" s="32">
        <v>0.6458333333333334</v>
      </c>
      <c r="J19" s="32"/>
    </row>
    <row r="20" spans="2:10" ht="15.75">
      <c r="B20" s="95"/>
      <c r="C20" s="30"/>
      <c r="D20" s="308"/>
      <c r="E20" s="31"/>
      <c r="F20" s="31"/>
      <c r="G20" s="11"/>
      <c r="H20" s="34"/>
      <c r="I20" s="32"/>
      <c r="J20" s="32"/>
    </row>
    <row r="21" spans="2:10" ht="15.75">
      <c r="B21" s="95">
        <v>2.1</v>
      </c>
      <c r="C21" s="30"/>
      <c r="D21" s="308" t="s">
        <v>55</v>
      </c>
      <c r="E21" s="31"/>
      <c r="F21" s="31"/>
      <c r="G21" s="11"/>
      <c r="H21" s="34">
        <v>1</v>
      </c>
      <c r="I21" s="32">
        <v>0.6666666666666666</v>
      </c>
      <c r="J21" s="32"/>
    </row>
    <row r="22" spans="2:10" ht="15.75">
      <c r="B22" s="95">
        <f>B21+0.1</f>
        <v>2.2</v>
      </c>
      <c r="C22" s="30"/>
      <c r="D22" s="308" t="s">
        <v>144</v>
      </c>
      <c r="E22" s="31"/>
      <c r="F22" s="31"/>
      <c r="G22" s="11"/>
      <c r="H22" s="34">
        <v>4</v>
      </c>
      <c r="I22" s="32">
        <f>I21+TIME(0,H21,0)</f>
        <v>0.6673611111111111</v>
      </c>
      <c r="J22" s="32"/>
    </row>
    <row r="23" spans="2:10" ht="31.5">
      <c r="B23" s="95">
        <v>3.1</v>
      </c>
      <c r="C23" s="30"/>
      <c r="D23" s="11" t="s">
        <v>515</v>
      </c>
      <c r="E23" s="34" t="s">
        <v>398</v>
      </c>
      <c r="G23" s="30" t="s">
        <v>516</v>
      </c>
      <c r="H23" s="34">
        <v>30</v>
      </c>
      <c r="I23" s="32">
        <f>I22+TIME(0,H22,0)</f>
        <v>0.6701388888888888</v>
      </c>
      <c r="J23" s="32"/>
    </row>
    <row r="24" spans="2:10" ht="15.75">
      <c r="B24" s="95">
        <f>B23+0.1</f>
        <v>3.2</v>
      </c>
      <c r="C24" s="30"/>
      <c r="D24" s="11" t="s">
        <v>525</v>
      </c>
      <c r="E24" s="34" t="s">
        <v>398</v>
      </c>
      <c r="G24" s="30" t="s">
        <v>524</v>
      </c>
      <c r="H24" s="31">
        <v>25</v>
      </c>
      <c r="I24" s="32">
        <f>I23+TIME(0,H23,0)</f>
        <v>0.6909722222222222</v>
      </c>
      <c r="J24" s="32"/>
    </row>
    <row r="25" spans="2:10" ht="15.75">
      <c r="B25" s="95"/>
      <c r="C25" s="30"/>
      <c r="D25" s="308"/>
      <c r="E25" s="31"/>
      <c r="F25" s="31"/>
      <c r="G25" s="11"/>
      <c r="H25" s="34"/>
      <c r="I25" s="32">
        <f>I24+TIME(0,H24,0)</f>
        <v>0.7083333333333334</v>
      </c>
      <c r="J25" s="32"/>
    </row>
    <row r="26" spans="2:10" ht="15.75">
      <c r="B26" s="95"/>
      <c r="C26" s="30"/>
      <c r="D26" s="18" t="s">
        <v>115</v>
      </c>
      <c r="E26" s="31"/>
      <c r="F26" s="31"/>
      <c r="G26" s="11"/>
      <c r="H26" s="34"/>
      <c r="I26" s="32">
        <f>I25+TIME(0,H25,0)</f>
        <v>0.7083333333333334</v>
      </c>
      <c r="J26" s="32"/>
    </row>
    <row r="27" spans="3:10" ht="15.75">
      <c r="C27" s="95"/>
      <c r="D27" s="30"/>
      <c r="E27" s="18"/>
      <c r="G27" s="34"/>
      <c r="H27" s="8"/>
      <c r="I27" s="31"/>
      <c r="J27" s="32"/>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I33"/>
  <sheetViews>
    <sheetView zoomScale="125" zoomScaleNormal="125" zoomScalePageLayoutView="0" workbookViewId="0" topLeftCell="A4">
      <selection activeCell="H16" sqref="H16"/>
    </sheetView>
  </sheetViews>
  <sheetFormatPr defaultColWidth="9.140625" defaultRowHeight="12.75"/>
  <cols>
    <col min="1" max="1" width="1.8515625" style="0" customWidth="1"/>
    <col min="2" max="2" width="5.28125" style="0" customWidth="1"/>
    <col min="3" max="3" width="1.7109375" style="0" customWidth="1"/>
    <col min="4" max="4" width="57.00390625" style="0" customWidth="1"/>
    <col min="5" max="5" width="9.7109375" style="0" bestFit="1" customWidth="1"/>
    <col min="6" max="6" width="2.28125" style="0" customWidth="1"/>
    <col min="7" max="7" width="23.7109375" style="0" customWidth="1"/>
    <col min="8" max="8" width="10.00390625" style="0" bestFit="1" customWidth="1"/>
    <col min="9" max="9" width="13.00390625" style="0" customWidth="1"/>
  </cols>
  <sheetData>
    <row r="1" spans="2:9" ht="18">
      <c r="B1" s="1"/>
      <c r="C1" s="16"/>
      <c r="D1" s="35" t="s">
        <v>357</v>
      </c>
      <c r="E1" s="34"/>
      <c r="F1" s="34"/>
      <c r="G1" s="2"/>
      <c r="H1" s="9"/>
      <c r="I1" s="9"/>
    </row>
    <row r="2" spans="2:9" ht="15.75">
      <c r="B2" s="2"/>
      <c r="C2" s="16"/>
      <c r="D2" s="94">
        <f>'Monday 1330 1600 '!D2+1</f>
        <v>39581</v>
      </c>
      <c r="E2" s="34"/>
      <c r="F2" s="34"/>
      <c r="G2" s="2"/>
      <c r="H2" s="9"/>
      <c r="I2" s="9"/>
    </row>
    <row r="3" spans="2:9" ht="15.75">
      <c r="B3" s="2"/>
      <c r="C3" s="16"/>
      <c r="D3" s="16"/>
      <c r="E3" s="34"/>
      <c r="F3" s="34"/>
      <c r="G3" s="2"/>
      <c r="H3" s="9"/>
      <c r="I3" s="9"/>
    </row>
    <row r="4" spans="2:9" ht="15.75">
      <c r="B4" s="27"/>
      <c r="C4" s="28"/>
      <c r="D4" s="23"/>
      <c r="E4" s="34"/>
      <c r="F4" s="34"/>
      <c r="G4" s="31"/>
      <c r="H4" s="31"/>
      <c r="I4" s="29"/>
    </row>
    <row r="5" spans="2:9" ht="15.75">
      <c r="B5" s="33"/>
      <c r="C5" s="30"/>
      <c r="D5" s="18" t="s">
        <v>145</v>
      </c>
      <c r="E5" s="34"/>
      <c r="F5" s="34"/>
      <c r="G5" s="8"/>
      <c r="H5" s="31"/>
      <c r="I5" s="32">
        <f>TIME(8,0,0)</f>
        <v>0.3333333333333333</v>
      </c>
    </row>
    <row r="6" spans="2:9" ht="15.75">
      <c r="B6" s="33"/>
      <c r="C6" s="30"/>
      <c r="D6" s="18"/>
      <c r="E6" s="34"/>
      <c r="F6" s="34"/>
      <c r="G6" s="8"/>
      <c r="H6" s="31"/>
      <c r="I6" s="32"/>
    </row>
    <row r="7" spans="2:9" ht="15.75">
      <c r="B7" s="33"/>
      <c r="C7" s="30"/>
      <c r="D7" s="18" t="s">
        <v>143</v>
      </c>
      <c r="E7" s="34"/>
      <c r="F7" s="34"/>
      <c r="G7" s="8"/>
      <c r="H7" s="31"/>
      <c r="I7" s="32">
        <v>0.3958333333333333</v>
      </c>
    </row>
    <row r="8" spans="2:9" ht="15.75">
      <c r="B8" s="33"/>
      <c r="C8" s="30"/>
      <c r="D8" s="18"/>
      <c r="E8" s="34"/>
      <c r="F8" s="34"/>
      <c r="G8" s="8"/>
      <c r="H8" s="31"/>
      <c r="I8" s="32"/>
    </row>
    <row r="9" spans="2:9" ht="15.75">
      <c r="B9" s="33"/>
      <c r="C9" s="30"/>
      <c r="D9" s="18"/>
      <c r="E9" s="34" t="s">
        <v>58</v>
      </c>
      <c r="F9" s="34"/>
      <c r="G9" s="8" t="s">
        <v>100</v>
      </c>
      <c r="H9" s="31" t="s">
        <v>99</v>
      </c>
      <c r="I9" s="32"/>
    </row>
    <row r="10" spans="2:9" ht="15.75">
      <c r="B10" s="33">
        <v>2.1</v>
      </c>
      <c r="C10" s="30"/>
      <c r="D10" s="18" t="s">
        <v>55</v>
      </c>
      <c r="E10" s="34"/>
      <c r="F10" s="34"/>
      <c r="G10" s="8" t="s">
        <v>101</v>
      </c>
      <c r="H10" s="31">
        <v>1</v>
      </c>
      <c r="I10" s="32">
        <v>0.5625</v>
      </c>
    </row>
    <row r="11" spans="2:9" ht="15.75">
      <c r="B11" s="33">
        <f>B10+0.1</f>
        <v>2.2</v>
      </c>
      <c r="C11" s="30"/>
      <c r="D11" s="18" t="s">
        <v>144</v>
      </c>
      <c r="E11" s="34"/>
      <c r="F11" s="34"/>
      <c r="G11" s="8"/>
      <c r="H11" s="31">
        <v>1</v>
      </c>
      <c r="I11" s="32">
        <f>I10+TIME(0,H10,0)</f>
        <v>0.5631944444444444</v>
      </c>
    </row>
    <row r="12" spans="2:9" ht="15.75">
      <c r="B12" s="33">
        <f>B11+0.1</f>
        <v>2.3000000000000003</v>
      </c>
      <c r="C12" s="30"/>
      <c r="D12" s="18" t="s">
        <v>141</v>
      </c>
      <c r="E12" s="34"/>
      <c r="F12" s="34"/>
      <c r="G12" s="8"/>
      <c r="H12" s="31">
        <v>3</v>
      </c>
      <c r="I12" s="32">
        <f aca="true" t="shared" si="0" ref="I12:I17">I11+TIME(0,H11,0)</f>
        <v>0.5638888888888889</v>
      </c>
    </row>
    <row r="13" spans="2:9" ht="15.75">
      <c r="B13" s="33">
        <f>B12+0.1</f>
        <v>2.4000000000000004</v>
      </c>
      <c r="C13" s="30"/>
      <c r="D13" s="11" t="s">
        <v>519</v>
      </c>
      <c r="E13" s="34" t="s">
        <v>398</v>
      </c>
      <c r="F13" s="34"/>
      <c r="G13" s="30" t="s">
        <v>352</v>
      </c>
      <c r="H13" s="31">
        <v>40</v>
      </c>
      <c r="I13" s="32">
        <f t="shared" si="0"/>
        <v>0.5659722222222222</v>
      </c>
    </row>
    <row r="14" spans="2:9" ht="15.75">
      <c r="B14" s="33">
        <f>B13+0.1</f>
        <v>2.5000000000000004</v>
      </c>
      <c r="C14" s="30"/>
      <c r="D14" s="11" t="s">
        <v>520</v>
      </c>
      <c r="E14" s="34" t="s">
        <v>398</v>
      </c>
      <c r="F14" s="34"/>
      <c r="G14" s="30" t="s">
        <v>393</v>
      </c>
      <c r="H14" s="31">
        <v>40</v>
      </c>
      <c r="I14" s="32">
        <f t="shared" si="0"/>
        <v>0.59375</v>
      </c>
    </row>
    <row r="15" spans="2:9" ht="15.75">
      <c r="B15" s="33">
        <f>B14+0.1</f>
        <v>2.6000000000000005</v>
      </c>
      <c r="C15" s="30"/>
      <c r="D15" s="11" t="s">
        <v>526</v>
      </c>
      <c r="E15" s="34" t="s">
        <v>398</v>
      </c>
      <c r="F15" s="34"/>
      <c r="G15" s="30" t="s">
        <v>524</v>
      </c>
      <c r="H15" s="31">
        <v>35</v>
      </c>
      <c r="I15" s="32">
        <f t="shared" si="0"/>
        <v>0.6215277777777778</v>
      </c>
    </row>
    <row r="16" spans="2:9" ht="15.75">
      <c r="B16" s="33"/>
      <c r="C16" s="30"/>
      <c r="D16" s="18"/>
      <c r="E16" s="34"/>
      <c r="F16" s="34"/>
      <c r="G16" s="8"/>
      <c r="H16" s="31"/>
      <c r="I16" s="32">
        <f t="shared" si="0"/>
        <v>0.6458333333333334</v>
      </c>
    </row>
    <row r="17" spans="2:9" ht="15.75">
      <c r="B17" s="33"/>
      <c r="C17" s="30"/>
      <c r="D17" s="18" t="s">
        <v>18</v>
      </c>
      <c r="E17" s="34"/>
      <c r="F17" s="34"/>
      <c r="G17" s="8"/>
      <c r="H17" s="31"/>
      <c r="I17" s="32">
        <f t="shared" si="0"/>
        <v>0.6458333333333334</v>
      </c>
    </row>
    <row r="18" spans="2:9" ht="15.75">
      <c r="B18" s="33"/>
      <c r="C18" s="30"/>
      <c r="D18" s="18"/>
      <c r="E18" s="34"/>
      <c r="F18" s="34"/>
      <c r="G18" s="8"/>
      <c r="H18" s="31"/>
      <c r="I18" s="32"/>
    </row>
    <row r="19" spans="2:9" ht="15.75">
      <c r="B19" s="33">
        <v>3.1</v>
      </c>
      <c r="C19" s="30"/>
      <c r="D19" s="18" t="s">
        <v>55</v>
      </c>
      <c r="E19" s="34"/>
      <c r="F19" s="34"/>
      <c r="G19" s="8"/>
      <c r="H19" s="31">
        <v>1</v>
      </c>
      <c r="I19" s="32">
        <v>0.6666666666666666</v>
      </c>
    </row>
    <row r="20" spans="2:9" ht="15.75">
      <c r="B20" s="33">
        <f>B19+0.1</f>
        <v>3.2</v>
      </c>
      <c r="C20" s="30"/>
      <c r="D20" s="18" t="s">
        <v>144</v>
      </c>
      <c r="E20" s="34"/>
      <c r="F20" s="34"/>
      <c r="G20" s="8"/>
      <c r="H20" s="31">
        <v>4</v>
      </c>
      <c r="I20" s="32">
        <f aca="true" t="shared" si="1" ref="I20:I25">I19+TIME(0,H19,0)</f>
        <v>0.6673611111111111</v>
      </c>
    </row>
    <row r="21" spans="2:9" ht="15.75">
      <c r="B21" s="33">
        <f>B20+0.1</f>
        <v>3.3000000000000003</v>
      </c>
      <c r="C21" s="30"/>
      <c r="D21" s="11" t="s">
        <v>398</v>
      </c>
      <c r="E21" s="34" t="s">
        <v>398</v>
      </c>
      <c r="F21" s="34"/>
      <c r="G21" s="30" t="s">
        <v>521</v>
      </c>
      <c r="H21" s="31">
        <v>35</v>
      </c>
      <c r="I21" s="32">
        <f t="shared" si="1"/>
        <v>0.6701388888888888</v>
      </c>
    </row>
    <row r="22" spans="2:9" ht="15.75">
      <c r="B22" s="33">
        <f>B21+0.1</f>
        <v>3.4000000000000004</v>
      </c>
      <c r="C22" s="30"/>
      <c r="D22" s="11" t="s">
        <v>527</v>
      </c>
      <c r="E22" s="34" t="s">
        <v>398</v>
      </c>
      <c r="F22" s="34"/>
      <c r="G22" s="30" t="s">
        <v>394</v>
      </c>
      <c r="H22" s="31">
        <v>40</v>
      </c>
      <c r="I22" s="32">
        <f t="shared" si="1"/>
        <v>0.6944444444444444</v>
      </c>
    </row>
    <row r="23" spans="2:9" ht="15.75">
      <c r="B23" s="33">
        <f>B22+0.1</f>
        <v>3.5000000000000004</v>
      </c>
      <c r="C23" s="30"/>
      <c r="D23" s="11" t="s">
        <v>522</v>
      </c>
      <c r="E23" s="34" t="s">
        <v>398</v>
      </c>
      <c r="F23" s="34"/>
      <c r="G23" s="30" t="s">
        <v>354</v>
      </c>
      <c r="H23" s="31">
        <v>40</v>
      </c>
      <c r="I23" s="32">
        <f t="shared" si="1"/>
        <v>0.7222222222222222</v>
      </c>
    </row>
    <row r="24" spans="2:9" ht="15.75">
      <c r="B24" s="33"/>
      <c r="C24" s="30"/>
      <c r="D24" s="18"/>
      <c r="E24" s="34"/>
      <c r="F24" s="34"/>
      <c r="G24" s="8"/>
      <c r="H24" s="31"/>
      <c r="I24" s="32">
        <f t="shared" si="1"/>
        <v>0.75</v>
      </c>
    </row>
    <row r="25" spans="2:9" ht="15.75">
      <c r="B25" s="33"/>
      <c r="C25" s="30"/>
      <c r="D25" s="18" t="s">
        <v>115</v>
      </c>
      <c r="E25" s="34"/>
      <c r="F25" s="34"/>
      <c r="G25" s="8"/>
      <c r="H25" s="31"/>
      <c r="I25" s="32">
        <f t="shared" si="1"/>
        <v>0.75</v>
      </c>
    </row>
    <row r="26" spans="2:9" ht="15.75">
      <c r="B26" s="33"/>
      <c r="C26" s="30"/>
      <c r="D26" s="18"/>
      <c r="E26" s="34"/>
      <c r="F26" s="34"/>
      <c r="G26" s="8"/>
      <c r="H26" s="31"/>
      <c r="I26" s="32"/>
    </row>
    <row r="27" spans="2:9" ht="15.75">
      <c r="B27" s="33"/>
      <c r="C27" s="30"/>
      <c r="D27" s="18"/>
      <c r="E27" s="34"/>
      <c r="F27" s="34"/>
      <c r="G27" s="8"/>
      <c r="H27" s="31"/>
      <c r="I27" s="32"/>
    </row>
    <row r="28" spans="2:9" ht="15.75">
      <c r="B28" s="33"/>
      <c r="C28" s="30"/>
      <c r="D28" s="18"/>
      <c r="E28" s="34"/>
      <c r="F28" s="34"/>
      <c r="G28" s="8"/>
      <c r="H28" s="31"/>
      <c r="I28" s="32"/>
    </row>
    <row r="29" spans="2:9" ht="15.75">
      <c r="B29" s="33"/>
      <c r="C29" s="30"/>
      <c r="D29" s="18"/>
      <c r="E29" s="34"/>
      <c r="F29" s="34"/>
      <c r="G29" s="8"/>
      <c r="H29" s="31"/>
      <c r="I29" s="32"/>
    </row>
    <row r="30" spans="2:9" ht="15.75">
      <c r="B30" s="33"/>
      <c r="C30" s="30"/>
      <c r="D30" s="18"/>
      <c r="E30" s="34"/>
      <c r="F30" s="34"/>
      <c r="G30" s="8"/>
      <c r="H30" s="31"/>
      <c r="I30" s="32"/>
    </row>
    <row r="31" spans="2:9" ht="15.75">
      <c r="B31" s="33"/>
      <c r="C31" s="30"/>
      <c r="D31" s="18"/>
      <c r="E31" s="34"/>
      <c r="F31" s="34"/>
      <c r="G31" s="8"/>
      <c r="H31" s="31"/>
      <c r="I31" s="32"/>
    </row>
    <row r="32" spans="2:9" ht="15.75">
      <c r="B32" s="33"/>
      <c r="C32" s="30"/>
      <c r="D32" s="18"/>
      <c r="E32" s="34"/>
      <c r="F32" s="34"/>
      <c r="G32" s="8"/>
      <c r="H32" s="31"/>
      <c r="I32" s="32"/>
    </row>
    <row r="33" spans="2:9" ht="15.75">
      <c r="B33" s="33"/>
      <c r="C33" s="30"/>
      <c r="D33" s="18"/>
      <c r="E33" s="34"/>
      <c r="F33" s="34"/>
      <c r="G33" s="8"/>
      <c r="H33" s="31"/>
      <c r="I33" s="3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J27"/>
  <sheetViews>
    <sheetView zoomScale="107" zoomScaleNormal="107" zoomScalePageLayoutView="0" workbookViewId="0" topLeftCell="A1">
      <selection activeCell="I20" sqref="I20:I25"/>
    </sheetView>
  </sheetViews>
  <sheetFormatPr defaultColWidth="9.140625" defaultRowHeight="12.75"/>
  <cols>
    <col min="1" max="1" width="4.140625" style="0" customWidth="1"/>
    <col min="2" max="2" width="5.140625" style="2" customWidth="1"/>
    <col min="3" max="3" width="2.7109375" style="17" customWidth="1"/>
    <col min="4" max="4" width="58.421875" style="309" customWidth="1"/>
    <col min="5" max="5" width="12.57421875" style="6" customWidth="1"/>
    <col min="6" max="6" width="3.28125" style="6" customWidth="1"/>
    <col min="7" max="7" width="25.00390625" style="18" customWidth="1"/>
    <col min="8" max="8" width="8.8515625" style="34" customWidth="1"/>
    <col min="9" max="9" width="13.140625" style="6" customWidth="1"/>
    <col min="10" max="10" width="6.421875" style="14" customWidth="1"/>
  </cols>
  <sheetData>
    <row r="1" spans="2:9" ht="18">
      <c r="B1" s="1"/>
      <c r="C1" s="16"/>
      <c r="D1" s="306" t="s">
        <v>357</v>
      </c>
      <c r="E1" s="9"/>
      <c r="F1" s="9"/>
      <c r="I1" s="9"/>
    </row>
    <row r="2" spans="3:9" ht="15.75">
      <c r="C2" s="16"/>
      <c r="D2" s="307">
        <f>'Tue 1330 1600'!D2+1</f>
        <v>39582</v>
      </c>
      <c r="E2" s="9"/>
      <c r="F2" s="9"/>
      <c r="I2" s="9"/>
    </row>
    <row r="3" spans="3:9" ht="15.75">
      <c r="C3" s="16"/>
      <c r="D3" s="308"/>
      <c r="E3" s="9"/>
      <c r="F3" s="9"/>
      <c r="I3" s="9"/>
    </row>
    <row r="4" spans="2:10" ht="15.75">
      <c r="B4" s="33"/>
      <c r="C4" s="30"/>
      <c r="D4" s="308"/>
      <c r="I4" s="32"/>
      <c r="J4"/>
    </row>
    <row r="5" spans="2:10" ht="15.75">
      <c r="B5" s="95"/>
      <c r="C5" s="30"/>
      <c r="D5" s="308"/>
      <c r="E5" s="31"/>
      <c r="F5" s="31"/>
      <c r="G5" s="11"/>
      <c r="I5" s="32"/>
      <c r="J5"/>
    </row>
    <row r="6" spans="2:10" ht="15.75">
      <c r="B6" s="95"/>
      <c r="C6" s="30"/>
      <c r="D6" s="308" t="s">
        <v>140</v>
      </c>
      <c r="E6" s="31"/>
      <c r="F6" s="31"/>
      <c r="G6" s="11"/>
      <c r="I6" s="32">
        <v>0.4375</v>
      </c>
      <c r="J6"/>
    </row>
    <row r="7" spans="2:10" ht="15.75">
      <c r="B7" s="95"/>
      <c r="C7" s="30"/>
      <c r="D7" s="308"/>
      <c r="E7" s="31"/>
      <c r="F7" s="31"/>
      <c r="G7" s="11"/>
      <c r="I7" s="32"/>
      <c r="J7"/>
    </row>
    <row r="8" spans="5:8" ht="15.75">
      <c r="E8" s="34" t="s">
        <v>58</v>
      </c>
      <c r="F8" s="34"/>
      <c r="G8" s="30" t="s">
        <v>100</v>
      </c>
      <c r="H8" s="30" t="s">
        <v>99</v>
      </c>
    </row>
    <row r="9" spans="2:10" ht="15.75">
      <c r="B9" s="95">
        <v>4.1</v>
      </c>
      <c r="C9" s="30"/>
      <c r="D9" s="308" t="s">
        <v>55</v>
      </c>
      <c r="E9" s="31"/>
      <c r="F9" s="31"/>
      <c r="G9" s="11"/>
      <c r="H9" s="34">
        <v>1</v>
      </c>
      <c r="I9" s="32">
        <v>0.5625</v>
      </c>
      <c r="J9"/>
    </row>
    <row r="10" spans="2:10" ht="15.75">
      <c r="B10" s="95">
        <f>B9+0.1</f>
        <v>4.199999999999999</v>
      </c>
      <c r="C10" s="30"/>
      <c r="D10" s="308" t="s">
        <v>144</v>
      </c>
      <c r="E10" s="31"/>
      <c r="F10" s="31"/>
      <c r="G10" s="11"/>
      <c r="H10" s="34">
        <v>4</v>
      </c>
      <c r="I10" s="32">
        <f>I9+TIME(0,H9,0)</f>
        <v>0.5631944444444444</v>
      </c>
      <c r="J10"/>
    </row>
    <row r="11" spans="2:10" ht="15.75">
      <c r="B11" s="95">
        <f>B10+0.1</f>
        <v>4.299999999999999</v>
      </c>
      <c r="C11" s="30"/>
      <c r="D11" s="11" t="s">
        <v>514</v>
      </c>
      <c r="E11" s="34" t="s">
        <v>398</v>
      </c>
      <c r="F11" s="34"/>
      <c r="G11" s="30" t="s">
        <v>148</v>
      </c>
      <c r="H11" s="31">
        <v>40</v>
      </c>
      <c r="I11" s="32">
        <f>I10+TIME(0,H10,0)</f>
        <v>0.5659722222222222</v>
      </c>
      <c r="J11"/>
    </row>
    <row r="12" spans="2:10" ht="15.75">
      <c r="B12" s="95">
        <f>B11+0.1</f>
        <v>4.399999999999999</v>
      </c>
      <c r="C12" s="30"/>
      <c r="D12" s="11" t="s">
        <v>528</v>
      </c>
      <c r="E12" s="34" t="s">
        <v>398</v>
      </c>
      <c r="F12" s="34"/>
      <c r="G12" s="30" t="s">
        <v>456</v>
      </c>
      <c r="H12" s="34">
        <v>45</v>
      </c>
      <c r="I12" s="32">
        <f>I11+TIME(0,H11,0)</f>
        <v>0.59375</v>
      </c>
      <c r="J12"/>
    </row>
    <row r="13" spans="2:10" ht="15.75">
      <c r="B13" s="95">
        <f>B12+0.1</f>
        <v>4.499999999999998</v>
      </c>
      <c r="C13" s="30"/>
      <c r="D13" s="11" t="s">
        <v>517</v>
      </c>
      <c r="E13" s="34" t="s">
        <v>398</v>
      </c>
      <c r="F13" s="34"/>
      <c r="G13" s="30" t="s">
        <v>518</v>
      </c>
      <c r="H13" s="31">
        <v>30</v>
      </c>
      <c r="I13" s="32">
        <f>I12+TIME(0,H12,0)</f>
        <v>0.625</v>
      </c>
      <c r="J13"/>
    </row>
    <row r="14" spans="2:10" ht="15.75">
      <c r="B14" s="95">
        <f>B13+0.1</f>
        <v>4.599999999999998</v>
      </c>
      <c r="C14" s="30"/>
      <c r="D14" s="308"/>
      <c r="E14" s="31"/>
      <c r="F14" s="31"/>
      <c r="G14" s="11"/>
      <c r="I14" s="32">
        <f>I13+TIME(0,H13,0)</f>
        <v>0.6458333333333334</v>
      </c>
      <c r="J14"/>
    </row>
    <row r="15" spans="2:10" ht="15.75">
      <c r="B15" s="95"/>
      <c r="C15" s="30"/>
      <c r="D15" s="308"/>
      <c r="E15" s="31"/>
      <c r="F15" s="31"/>
      <c r="G15" s="11"/>
      <c r="I15" s="32"/>
      <c r="J15"/>
    </row>
    <row r="16" spans="2:10" ht="15.75">
      <c r="B16" s="95"/>
      <c r="C16" s="30"/>
      <c r="D16" s="308" t="s">
        <v>18</v>
      </c>
      <c r="E16" s="31"/>
      <c r="F16" s="31"/>
      <c r="G16" s="11"/>
      <c r="I16" s="32">
        <v>0.6458333333333334</v>
      </c>
      <c r="J16"/>
    </row>
    <row r="17" spans="2:10" ht="15.75">
      <c r="B17" s="95"/>
      <c r="C17" s="30"/>
      <c r="D17" s="308"/>
      <c r="E17" s="31"/>
      <c r="F17" s="31"/>
      <c r="G17" s="11"/>
      <c r="I17" s="32"/>
      <c r="J17"/>
    </row>
    <row r="18" spans="2:10" ht="15.75">
      <c r="B18" s="95">
        <v>5.1</v>
      </c>
      <c r="C18" s="30"/>
      <c r="D18" s="308" t="s">
        <v>55</v>
      </c>
      <c r="E18" s="31"/>
      <c r="F18" s="31"/>
      <c r="G18" s="11"/>
      <c r="H18" s="34">
        <v>1</v>
      </c>
      <c r="I18" s="32">
        <v>0.6666666666666666</v>
      </c>
      <c r="J18"/>
    </row>
    <row r="19" spans="2:10" ht="15.75">
      <c r="B19" s="95">
        <f>B18+0.1</f>
        <v>5.199999999999999</v>
      </c>
      <c r="C19" s="30"/>
      <c r="D19" s="308" t="s">
        <v>144</v>
      </c>
      <c r="E19" s="31"/>
      <c r="F19" s="31"/>
      <c r="G19" s="11"/>
      <c r="H19" s="34">
        <v>4</v>
      </c>
      <c r="I19" s="32">
        <f aca="true" t="shared" si="0" ref="I19:I25">I18+TIME(0,H18,0)</f>
        <v>0.6673611111111111</v>
      </c>
      <c r="J19"/>
    </row>
    <row r="20" spans="2:10" ht="15.75">
      <c r="B20" s="95">
        <f>B19+0.1</f>
        <v>5.299999999999999</v>
      </c>
      <c r="C20" s="30"/>
      <c r="D20" s="11" t="s">
        <v>532</v>
      </c>
      <c r="E20" s="34" t="s">
        <v>398</v>
      </c>
      <c r="F20" s="34"/>
      <c r="G20" s="30" t="s">
        <v>148</v>
      </c>
      <c r="H20" s="34">
        <v>30</v>
      </c>
      <c r="I20" s="32">
        <f t="shared" si="0"/>
        <v>0.6701388888888888</v>
      </c>
      <c r="J20"/>
    </row>
    <row r="21" spans="2:10" ht="15.75">
      <c r="B21" s="95">
        <f>B20+0.1</f>
        <v>5.399999999999999</v>
      </c>
      <c r="C21" s="30"/>
      <c r="D21" s="308" t="s">
        <v>398</v>
      </c>
      <c r="E21" s="31"/>
      <c r="F21" s="31"/>
      <c r="G21" s="308" t="s">
        <v>398</v>
      </c>
      <c r="H21" s="34">
        <v>35</v>
      </c>
      <c r="I21" s="32">
        <f t="shared" si="0"/>
        <v>0.6909722222222222</v>
      </c>
      <c r="J21"/>
    </row>
    <row r="22" spans="2:10" ht="15.75">
      <c r="B22" s="95">
        <f>B21+0.1</f>
        <v>5.499999999999998</v>
      </c>
      <c r="C22" s="30"/>
      <c r="D22" s="308" t="s">
        <v>398</v>
      </c>
      <c r="E22" s="31"/>
      <c r="F22" s="31"/>
      <c r="G22" s="308" t="s">
        <v>398</v>
      </c>
      <c r="H22" s="34">
        <v>35</v>
      </c>
      <c r="I22" s="32">
        <f t="shared" si="0"/>
        <v>0.7152777777777778</v>
      </c>
      <c r="J22"/>
    </row>
    <row r="23" spans="2:10" ht="15.75">
      <c r="B23" s="95">
        <f>B22+0.1</f>
        <v>5.599999999999998</v>
      </c>
      <c r="C23" s="30"/>
      <c r="D23" s="308"/>
      <c r="E23" s="31"/>
      <c r="F23" s="31"/>
      <c r="G23" s="11"/>
      <c r="I23" s="32">
        <f t="shared" si="0"/>
        <v>0.7395833333333334</v>
      </c>
      <c r="J23"/>
    </row>
    <row r="24" spans="2:10" ht="15.75">
      <c r="B24" s="95"/>
      <c r="C24" s="30"/>
      <c r="D24" s="308"/>
      <c r="E24" s="31"/>
      <c r="F24" s="31"/>
      <c r="G24" s="11"/>
      <c r="I24" s="32">
        <f t="shared" si="0"/>
        <v>0.7395833333333334</v>
      </c>
      <c r="J24"/>
    </row>
    <row r="25" spans="2:10" ht="16.5" customHeight="1">
      <c r="B25" s="95"/>
      <c r="C25" s="30"/>
      <c r="D25" s="308" t="s">
        <v>351</v>
      </c>
      <c r="E25" s="31"/>
      <c r="F25" s="31"/>
      <c r="G25" s="11"/>
      <c r="I25" s="32">
        <f t="shared" si="0"/>
        <v>0.7395833333333334</v>
      </c>
      <c r="J25"/>
    </row>
    <row r="26" spans="2:10" ht="16.5" customHeight="1">
      <c r="B26" s="95"/>
      <c r="C26" s="30"/>
      <c r="I26" s="32"/>
      <c r="J26"/>
    </row>
    <row r="27" spans="2:10" ht="18">
      <c r="B27" s="95"/>
      <c r="C27" s="30"/>
      <c r="D27" s="313" t="s">
        <v>477</v>
      </c>
      <c r="E27" s="31"/>
      <c r="F27" s="31"/>
      <c r="G27" s="11"/>
      <c r="I27" s="32"/>
      <c r="J27"/>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125" zoomScaleNormal="125" zoomScalePageLayoutView="0" workbookViewId="0" topLeftCell="A1">
      <selection activeCell="E19" sqref="E19"/>
    </sheetView>
  </sheetViews>
  <sheetFormatPr defaultColWidth="9.140625" defaultRowHeight="12.75"/>
  <cols>
    <col min="1" max="1" width="2.7109375" style="17" customWidth="1"/>
    <col min="2" max="2" width="5.00390625" style="17" customWidth="1"/>
    <col min="3" max="3" width="2.57421875" style="17" customWidth="1"/>
    <col min="4" max="4" width="66.140625" style="0" customWidth="1"/>
    <col min="5" max="5" width="13.140625" style="6" customWidth="1"/>
    <col min="6" max="6" width="2.57421875" style="6" customWidth="1"/>
    <col min="7" max="7" width="17.7109375" style="11" customWidth="1"/>
    <col min="8" max="8" width="7.140625" style="34" customWidth="1"/>
    <col min="9" max="9" width="13.140625" style="6" customWidth="1"/>
    <col min="10" max="10" width="6.421875" style="14" customWidth="1"/>
  </cols>
  <sheetData>
    <row r="1" spans="1:9" ht="18">
      <c r="A1" s="16"/>
      <c r="B1" s="16"/>
      <c r="C1" s="16"/>
      <c r="D1" s="35" t="s">
        <v>478</v>
      </c>
      <c r="E1" s="9"/>
      <c r="F1" s="9"/>
      <c r="I1" s="9"/>
    </row>
    <row r="2" spans="1:9" ht="15.75">
      <c r="A2" s="16"/>
      <c r="B2" s="16"/>
      <c r="C2" s="16"/>
      <c r="D2" s="94">
        <f>'Wednesday 1330 1600'!D2+1</f>
        <v>39583</v>
      </c>
      <c r="E2" s="9"/>
      <c r="F2" s="9"/>
      <c r="I2" s="9"/>
    </row>
    <row r="3" spans="1:9" ht="15.75">
      <c r="A3" s="16"/>
      <c r="B3" s="16"/>
      <c r="C3" s="16"/>
      <c r="D3" s="13"/>
      <c r="E3" s="9"/>
      <c r="F3" s="9"/>
      <c r="I3" s="9"/>
    </row>
    <row r="4" spans="1:9" ht="15.75">
      <c r="A4" s="28"/>
      <c r="B4" s="28"/>
      <c r="C4" s="28"/>
      <c r="D4" s="23"/>
      <c r="E4" s="34" t="s">
        <v>58</v>
      </c>
      <c r="F4" s="34"/>
      <c r="G4" s="31" t="s">
        <v>100</v>
      </c>
      <c r="H4" s="30" t="s">
        <v>99</v>
      </c>
      <c r="I4" s="29"/>
    </row>
    <row r="5" spans="1:10" ht="15.75">
      <c r="A5"/>
      <c r="B5" s="95">
        <v>7.1</v>
      </c>
      <c r="C5" s="30"/>
      <c r="D5" s="308" t="s">
        <v>55</v>
      </c>
      <c r="E5" s="31"/>
      <c r="F5" s="31"/>
      <c r="G5" s="11" t="s">
        <v>101</v>
      </c>
      <c r="H5" s="34">
        <v>1</v>
      </c>
      <c r="I5" s="32">
        <v>0.5625</v>
      </c>
      <c r="J5"/>
    </row>
    <row r="6" spans="1:10" ht="15.75">
      <c r="A6"/>
      <c r="B6" s="95">
        <f aca="true" t="shared" si="0" ref="B6:B11">B5+0.1</f>
        <v>7.199999999999999</v>
      </c>
      <c r="C6" s="30"/>
      <c r="D6" s="308" t="s">
        <v>144</v>
      </c>
      <c r="E6" s="31"/>
      <c r="F6" s="31"/>
      <c r="H6" s="34">
        <v>1</v>
      </c>
      <c r="I6" s="32">
        <f aca="true" t="shared" si="1" ref="I6:I12">I5+TIME(0,H5,0)</f>
        <v>0.5631944444444444</v>
      </c>
      <c r="J6"/>
    </row>
    <row r="7" spans="1:10" ht="15.75">
      <c r="A7"/>
      <c r="B7" s="95">
        <f t="shared" si="0"/>
        <v>7.299999999999999</v>
      </c>
      <c r="C7" s="30"/>
      <c r="D7" s="308" t="s">
        <v>141</v>
      </c>
      <c r="E7" s="31"/>
      <c r="F7" s="31"/>
      <c r="H7" s="34">
        <v>3</v>
      </c>
      <c r="I7" s="32">
        <f t="shared" si="1"/>
        <v>0.5638888888888889</v>
      </c>
      <c r="J7"/>
    </row>
    <row r="8" spans="1:10" ht="15.75">
      <c r="A8"/>
      <c r="B8" s="95">
        <f t="shared" si="0"/>
        <v>7.399999999999999</v>
      </c>
      <c r="C8" s="30"/>
      <c r="D8" s="308" t="s">
        <v>398</v>
      </c>
      <c r="E8" s="31" t="s">
        <v>398</v>
      </c>
      <c r="F8" s="31"/>
      <c r="H8" s="34">
        <v>35</v>
      </c>
      <c r="I8" s="32">
        <f t="shared" si="1"/>
        <v>0.5659722222222222</v>
      </c>
      <c r="J8"/>
    </row>
    <row r="9" spans="1:10" ht="15.75">
      <c r="A9"/>
      <c r="B9" s="95">
        <f t="shared" si="0"/>
        <v>7.499999999999998</v>
      </c>
      <c r="C9" s="30"/>
      <c r="D9" s="308" t="s">
        <v>327</v>
      </c>
      <c r="E9" s="31" t="s">
        <v>355</v>
      </c>
      <c r="F9" s="31"/>
      <c r="G9" s="11" t="s">
        <v>139</v>
      </c>
      <c r="H9" s="34">
        <v>35</v>
      </c>
      <c r="I9" s="32">
        <f t="shared" si="1"/>
        <v>0.5902777777777778</v>
      </c>
      <c r="J9"/>
    </row>
    <row r="10" spans="1:10" ht="15.75">
      <c r="A10"/>
      <c r="B10" s="95">
        <f t="shared" si="0"/>
        <v>7.599999999999998</v>
      </c>
      <c r="C10" s="30"/>
      <c r="D10" s="308" t="s">
        <v>350</v>
      </c>
      <c r="E10" s="31" t="s">
        <v>457</v>
      </c>
      <c r="F10" s="31"/>
      <c r="G10" s="11" t="s">
        <v>332</v>
      </c>
      <c r="H10" s="34">
        <v>35</v>
      </c>
      <c r="I10" s="32">
        <f t="shared" si="1"/>
        <v>0.6145833333333334</v>
      </c>
      <c r="J10"/>
    </row>
    <row r="11" spans="1:10" ht="15.75">
      <c r="A11"/>
      <c r="B11" s="95">
        <f t="shared" si="0"/>
        <v>7.6999999999999975</v>
      </c>
      <c r="C11" s="30"/>
      <c r="D11" s="308"/>
      <c r="E11" s="31"/>
      <c r="F11" s="31"/>
      <c r="I11" s="32">
        <f t="shared" si="1"/>
        <v>0.638888888888889</v>
      </c>
      <c r="J11"/>
    </row>
    <row r="12" spans="1:10" ht="15.75">
      <c r="A12"/>
      <c r="I12" s="32">
        <f t="shared" si="1"/>
        <v>0.638888888888889</v>
      </c>
      <c r="J12"/>
    </row>
    <row r="13" spans="1:10" ht="15.75">
      <c r="A13"/>
      <c r="B13" s="95"/>
      <c r="C13" s="30"/>
      <c r="D13" s="308" t="s">
        <v>18</v>
      </c>
      <c r="E13" s="31"/>
      <c r="F13" s="31"/>
      <c r="I13" s="32">
        <v>0.6458333333333334</v>
      </c>
      <c r="J13"/>
    </row>
    <row r="14" spans="1:10" ht="15.75">
      <c r="A14"/>
      <c r="B14" s="95"/>
      <c r="C14" s="30"/>
      <c r="D14" s="308"/>
      <c r="E14" s="31"/>
      <c r="F14" s="31"/>
      <c r="I14" s="32"/>
      <c r="J14"/>
    </row>
    <row r="15" spans="1:10" ht="15.75">
      <c r="A15"/>
      <c r="B15" s="95">
        <v>8.1</v>
      </c>
      <c r="C15" s="30"/>
      <c r="D15" s="308" t="s">
        <v>55</v>
      </c>
      <c r="E15" s="31"/>
      <c r="F15" s="31"/>
      <c r="H15" s="34">
        <v>1</v>
      </c>
      <c r="I15" s="32">
        <v>0.6666666666666666</v>
      </c>
      <c r="J15"/>
    </row>
    <row r="16" spans="1:10" ht="15.75">
      <c r="A16"/>
      <c r="B16" s="95">
        <f>B15+0.1</f>
        <v>8.2</v>
      </c>
      <c r="C16" s="30"/>
      <c r="D16" s="308" t="s">
        <v>144</v>
      </c>
      <c r="E16" s="31"/>
      <c r="F16" s="31"/>
      <c r="H16" s="34">
        <v>4</v>
      </c>
      <c r="I16" s="32">
        <f aca="true" t="shared" si="2" ref="I16:I22">I15+TIME(0,H15,0)</f>
        <v>0.6673611111111111</v>
      </c>
      <c r="J16"/>
    </row>
    <row r="17" spans="1:10" ht="15.75">
      <c r="A17"/>
      <c r="B17" s="95">
        <f>B16+0.1</f>
        <v>8.299999999999999</v>
      </c>
      <c r="C17" s="30"/>
      <c r="D17" s="308" t="s">
        <v>398</v>
      </c>
      <c r="E17" s="31"/>
      <c r="F17" s="31"/>
      <c r="H17" s="34">
        <v>40</v>
      </c>
      <c r="I17" s="32">
        <f t="shared" si="2"/>
        <v>0.6701388888888888</v>
      </c>
      <c r="J17"/>
    </row>
    <row r="18" spans="1:10" ht="15.75">
      <c r="A18"/>
      <c r="B18" s="95">
        <f>B17+0.1</f>
        <v>8.399999999999999</v>
      </c>
      <c r="C18" s="30"/>
      <c r="D18" s="308" t="s">
        <v>535</v>
      </c>
      <c r="E18" s="31" t="s">
        <v>398</v>
      </c>
      <c r="F18" s="31"/>
      <c r="G18" s="11" t="s">
        <v>101</v>
      </c>
      <c r="H18" s="34">
        <v>35</v>
      </c>
      <c r="I18" s="32">
        <f t="shared" si="2"/>
        <v>0.6979166666666666</v>
      </c>
      <c r="J18"/>
    </row>
    <row r="19" spans="1:10" ht="15.75">
      <c r="A19"/>
      <c r="B19" s="95">
        <f>B18+0.1</f>
        <v>8.499999999999998</v>
      </c>
      <c r="C19" s="30"/>
      <c r="D19" s="308" t="s">
        <v>534</v>
      </c>
      <c r="E19" s="31"/>
      <c r="F19" s="31"/>
      <c r="G19" s="11" t="s">
        <v>101</v>
      </c>
      <c r="H19" s="34">
        <v>40</v>
      </c>
      <c r="I19" s="32">
        <f t="shared" si="2"/>
        <v>0.7222222222222222</v>
      </c>
      <c r="J19"/>
    </row>
    <row r="20" spans="1:10" ht="15.75">
      <c r="A20"/>
      <c r="B20" s="95">
        <f>B19+0.1</f>
        <v>8.599999999999998</v>
      </c>
      <c r="C20" s="30"/>
      <c r="I20" s="32">
        <f t="shared" si="2"/>
        <v>0.75</v>
      </c>
      <c r="J20"/>
    </row>
    <row r="21" spans="1:10" ht="15.75">
      <c r="A21"/>
      <c r="B21" s="95"/>
      <c r="C21" s="30"/>
      <c r="D21" s="308"/>
      <c r="E21" s="31"/>
      <c r="F21" s="31"/>
      <c r="I21" s="32">
        <f t="shared" si="2"/>
        <v>0.75</v>
      </c>
      <c r="J21"/>
    </row>
    <row r="22" spans="1:10" ht="15.75">
      <c r="A22"/>
      <c r="B22" s="95"/>
      <c r="C22" s="30"/>
      <c r="D22" s="308" t="s">
        <v>351</v>
      </c>
      <c r="E22" s="31"/>
      <c r="F22" s="31"/>
      <c r="I22" s="32">
        <f t="shared" si="2"/>
        <v>0.75</v>
      </c>
      <c r="J22"/>
    </row>
    <row r="23" spans="1:10" ht="15.75">
      <c r="A23"/>
      <c r="B23" s="95"/>
      <c r="C23" s="30"/>
      <c r="D23" s="308"/>
      <c r="E23" s="31"/>
      <c r="F23" s="31"/>
      <c r="I23" s="32"/>
      <c r="J23"/>
    </row>
    <row r="24" spans="1:10" ht="15.75">
      <c r="A24"/>
      <c r="B24" s="95"/>
      <c r="C24" s="30"/>
      <c r="D24" s="308"/>
      <c r="E24" s="31"/>
      <c r="F24" s="31"/>
      <c r="I24" s="32"/>
      <c r="J24"/>
    </row>
    <row r="25" spans="1:10" ht="15.75">
      <c r="A25"/>
      <c r="B25" s="95"/>
      <c r="C25" s="30"/>
      <c r="D25" s="308" t="s">
        <v>378</v>
      </c>
      <c r="E25" s="31"/>
      <c r="F25" s="31"/>
      <c r="I25" s="32">
        <v>0.7708333333333334</v>
      </c>
      <c r="J25"/>
    </row>
    <row r="26" ht="15.75">
      <c r="A26"/>
    </row>
    <row r="27" spans="1:10" ht="15.75">
      <c r="A27"/>
      <c r="B27" s="95"/>
      <c r="C27" s="30"/>
      <c r="D27" s="308"/>
      <c r="E27" s="31"/>
      <c r="F27" s="31"/>
      <c r="I27" s="32"/>
      <c r="J27"/>
    </row>
    <row r="28" spans="1:10" ht="15.75">
      <c r="A28"/>
      <c r="B28" s="95"/>
      <c r="C28" s="30"/>
      <c r="I28" s="32"/>
      <c r="J28"/>
    </row>
    <row r="29" spans="4:6" ht="15.75">
      <c r="D29" s="308"/>
      <c r="E29" s="31"/>
      <c r="F29" s="31"/>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96" t="s">
        <v>446</v>
      </c>
    </row>
    <row r="3" spans="1:3" ht="15.75">
      <c r="A3" s="8"/>
      <c r="B3" s="11"/>
      <c r="C3" s="15"/>
    </row>
    <row r="4" spans="1:2" ht="36">
      <c r="A4" s="8"/>
      <c r="B4" s="293" t="s">
        <v>401</v>
      </c>
    </row>
    <row r="5" spans="1:2" ht="36">
      <c r="A5" s="8"/>
      <c r="B5" s="293" t="s">
        <v>402</v>
      </c>
    </row>
    <row r="6" spans="1:3" ht="18">
      <c r="A6" s="8"/>
      <c r="B6" s="294" t="s">
        <v>403</v>
      </c>
      <c r="C6" s="15"/>
    </row>
    <row r="7" spans="1:3" ht="18">
      <c r="A7" s="8"/>
      <c r="B7" s="295" t="s">
        <v>400</v>
      </c>
      <c r="C7" s="12"/>
    </row>
    <row r="8" spans="1:3" ht="18">
      <c r="A8" s="8"/>
      <c r="B8" s="295" t="s">
        <v>404</v>
      </c>
      <c r="C8" s="12"/>
    </row>
    <row r="9" spans="1:2" ht="18">
      <c r="A9" s="8"/>
      <c r="B9" s="295" t="s">
        <v>405</v>
      </c>
    </row>
    <row r="10" spans="1:2" ht="18">
      <c r="A10" s="8"/>
      <c r="B10" s="297" t="s">
        <v>406</v>
      </c>
    </row>
    <row r="11" spans="2:3" ht="18">
      <c r="B11" s="297" t="s">
        <v>407</v>
      </c>
      <c r="C11" s="15"/>
    </row>
    <row r="12" ht="18">
      <c r="B12" s="295" t="s">
        <v>408</v>
      </c>
    </row>
    <row r="13" ht="18">
      <c r="B13" s="297" t="s">
        <v>409</v>
      </c>
    </row>
    <row r="14" spans="1:2" ht="18">
      <c r="A14" s="8"/>
      <c r="B14" s="297" t="s">
        <v>410</v>
      </c>
    </row>
    <row r="15" spans="1:2" ht="18">
      <c r="A15" s="8"/>
      <c r="B15" s="297" t="s">
        <v>411</v>
      </c>
    </row>
    <row r="16" ht="18">
      <c r="B16" s="297" t="s">
        <v>412</v>
      </c>
    </row>
    <row r="17" ht="18">
      <c r="B17" s="297" t="s">
        <v>413</v>
      </c>
    </row>
    <row r="18" ht="18">
      <c r="B18" s="297" t="s">
        <v>414</v>
      </c>
    </row>
    <row r="19" ht="18">
      <c r="B19" s="297" t="s">
        <v>415</v>
      </c>
    </row>
    <row r="20" ht="18">
      <c r="B20" s="295" t="s">
        <v>416</v>
      </c>
    </row>
    <row r="21" ht="18">
      <c r="B21" s="295" t="s">
        <v>417</v>
      </c>
    </row>
    <row r="22" ht="18">
      <c r="B22" s="295" t="s">
        <v>399</v>
      </c>
    </row>
    <row r="25" ht="18">
      <c r="B25" s="292" t="s">
        <v>431</v>
      </c>
    </row>
    <row r="26" ht="72">
      <c r="B26" s="298" t="s">
        <v>432</v>
      </c>
    </row>
    <row r="27" ht="162">
      <c r="B27" s="298" t="s">
        <v>433</v>
      </c>
    </row>
    <row r="28" ht="18">
      <c r="B28" s="298" t="s">
        <v>434</v>
      </c>
    </row>
    <row r="29" ht="54">
      <c r="B29" s="299" t="s">
        <v>435</v>
      </c>
    </row>
    <row r="30" ht="90">
      <c r="B30" s="300" t="s">
        <v>436</v>
      </c>
    </row>
    <row r="32" ht="36">
      <c r="B32" s="298" t="s">
        <v>437</v>
      </c>
    </row>
    <row r="33" ht="72">
      <c r="B33" s="298" t="s">
        <v>438</v>
      </c>
    </row>
    <row r="34" ht="72">
      <c r="B34" s="298" t="s">
        <v>439</v>
      </c>
    </row>
    <row r="35" ht="36">
      <c r="B35" s="298" t="s">
        <v>440</v>
      </c>
    </row>
    <row r="36" ht="180">
      <c r="B36" s="298" t="s">
        <v>441</v>
      </c>
    </row>
    <row r="38" ht="36">
      <c r="B38" s="298" t="s">
        <v>442</v>
      </c>
    </row>
    <row r="39" ht="54">
      <c r="B39" s="298" t="s">
        <v>443</v>
      </c>
    </row>
    <row r="40" ht="36">
      <c r="B40" s="298" t="s">
        <v>444</v>
      </c>
    </row>
    <row r="41" ht="108">
      <c r="B41" s="298" t="s">
        <v>445</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87" t="s">
        <v>418</v>
      </c>
    </row>
    <row r="2" ht="12.75">
      <c r="B2" s="17"/>
    </row>
    <row r="3" ht="40.5">
      <c r="B3" s="290" t="s">
        <v>419</v>
      </c>
    </row>
    <row r="4" ht="20.25">
      <c r="B4" s="290" t="s">
        <v>420</v>
      </c>
    </row>
    <row r="5" ht="20.25">
      <c r="B5" s="290" t="s">
        <v>421</v>
      </c>
    </row>
    <row r="6" ht="33">
      <c r="B6" s="291" t="s">
        <v>422</v>
      </c>
    </row>
    <row r="7" ht="16.5">
      <c r="B7" s="291" t="s">
        <v>423</v>
      </c>
    </row>
    <row r="8" ht="20.25">
      <c r="B8" s="290" t="s">
        <v>424</v>
      </c>
    </row>
    <row r="9" ht="20.25">
      <c r="B9" s="290" t="s">
        <v>425</v>
      </c>
    </row>
    <row r="10" ht="20.25">
      <c r="B10" s="290" t="s">
        <v>426</v>
      </c>
    </row>
    <row r="11" ht="12.75">
      <c r="B11" s="288" t="s">
        <v>427</v>
      </c>
    </row>
    <row r="12" ht="31.5">
      <c r="B12" s="289" t="s">
        <v>428</v>
      </c>
    </row>
    <row r="13" ht="31.5">
      <c r="B13" s="289" t="s">
        <v>429</v>
      </c>
    </row>
    <row r="14" ht="15.75">
      <c r="B14" s="289" t="s">
        <v>430</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134</v>
      </c>
    </row>
    <row r="3" ht="15">
      <c r="B3" s="39"/>
    </row>
    <row r="4" ht="18.75">
      <c r="B4" s="40" t="s">
        <v>126</v>
      </c>
    </row>
    <row r="5" ht="150">
      <c r="B5" s="41" t="s">
        <v>127</v>
      </c>
    </row>
    <row r="6" ht="12.75">
      <c r="B6" s="42"/>
    </row>
    <row r="7" ht="97.5">
      <c r="B7" s="43" t="s">
        <v>128</v>
      </c>
    </row>
    <row r="8" ht="12.75">
      <c r="B8" s="42"/>
    </row>
    <row r="9" ht="25.5">
      <c r="B9" s="44" t="s">
        <v>129</v>
      </c>
    </row>
    <row r="10" ht="18.75">
      <c r="B10" s="45" t="s">
        <v>130</v>
      </c>
    </row>
    <row r="11" ht="12.75">
      <c r="B11" s="44" t="s">
        <v>131</v>
      </c>
    </row>
    <row r="12" ht="12.75">
      <c r="B12" s="42"/>
    </row>
    <row r="13" ht="18.75">
      <c r="B13" s="41" t="s">
        <v>132</v>
      </c>
    </row>
    <row r="14" ht="12.75">
      <c r="B14" s="44" t="s">
        <v>133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2008-04-30T13:59:21Z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