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75" windowWidth="18660" windowHeight="7995" activeTab="1"/>
  </bookViews>
  <sheets>
    <sheet name="Title" sheetId="1" r:id="rId1"/>
    <sheet name="Sheet1" sheetId="2" r:id="rId2"/>
    <sheet name="References" sheetId="3" r:id="rId3"/>
  </sheets>
  <definedNames/>
  <calcPr fullCalcOnLoad="1"/>
</workbook>
</file>

<file path=xl/sharedStrings.xml><?xml version="1.0" encoding="utf-8"?>
<sst xmlns="http://schemas.openxmlformats.org/spreadsheetml/2006/main" count="288" uniqueCount="189">
  <si>
    <t>Submission</t>
  </si>
  <si>
    <t>Venue Date:</t>
  </si>
  <si>
    <t>IEEE P802.11 Wireless LANs</t>
  </si>
  <si>
    <t>Abstract:</t>
  </si>
  <si>
    <t>Subject:</t>
  </si>
  <si>
    <t>Author(s):</t>
  </si>
  <si>
    <t>Company</t>
  </si>
  <si>
    <t>Address</t>
  </si>
  <si>
    <t xml:space="preserve">Phone: </t>
  </si>
  <si>
    <t xml:space="preserve">Fax: </t>
  </si>
  <si>
    <t xml:space="preserve">email: </t>
  </si>
  <si>
    <t>Name(s)</t>
  </si>
  <si>
    <t>First Author:</t>
  </si>
  <si>
    <t>Designator:</t>
  </si>
  <si>
    <t>References:</t>
  </si>
  <si>
    <t>Full Date:</t>
  </si>
  <si>
    <t>Clint Chaplin, SISA</t>
  </si>
  <si>
    <t>Clint Chaplin</t>
  </si>
  <si>
    <t>SISA</t>
  </si>
  <si>
    <t>75 W. Plumeria Dr., San Jose, CA 95134</t>
  </si>
  <si>
    <t>408-544-5815</t>
  </si>
  <si>
    <t>Document</t>
  </si>
  <si>
    <t>Initial WG Ballots (failed)</t>
  </si>
  <si>
    <t>Recirculation WG Ballots</t>
  </si>
  <si>
    <t>Initial Sponsor Ballot</t>
  </si>
  <si>
    <t>Recirculation Sponsor Ballots</t>
  </si>
  <si>
    <t>IEEE Publish</t>
  </si>
  <si>
    <t>IEEE 802.11</t>
  </si>
  <si>
    <t>IEEE 802.11a</t>
  </si>
  <si>
    <t>IEEE 802.11b</t>
  </si>
  <si>
    <t>IEEE 802.11c</t>
  </si>
  <si>
    <t>IEEE 802.11d</t>
  </si>
  <si>
    <t>D1.0</t>
  </si>
  <si>
    <t>D1.6</t>
  </si>
  <si>
    <t>LB21</t>
  </si>
  <si>
    <t>D1.9</t>
  </si>
  <si>
    <t>LB22</t>
  </si>
  <si>
    <t>D2.0</t>
  </si>
  <si>
    <t>D3.0</t>
  </si>
  <si>
    <t>IEEE 802.11e</t>
  </si>
  <si>
    <t>LB27</t>
  </si>
  <si>
    <t>LB30</t>
  </si>
  <si>
    <t>LB39</t>
  </si>
  <si>
    <t>D4.0</t>
  </si>
  <si>
    <t>LB51</t>
  </si>
  <si>
    <t>D5.0</t>
  </si>
  <si>
    <t>LB59</t>
  </si>
  <si>
    <t>D6.0</t>
  </si>
  <si>
    <t>LB63</t>
  </si>
  <si>
    <t>D7.0</t>
  </si>
  <si>
    <t>LB65</t>
  </si>
  <si>
    <t>D8.0</t>
  </si>
  <si>
    <t>LB67</t>
  </si>
  <si>
    <t>D9.0</t>
  </si>
  <si>
    <t>D10.0</t>
  </si>
  <si>
    <t>D11.0</t>
  </si>
  <si>
    <t>D12.0</t>
  </si>
  <si>
    <t>D13.0</t>
  </si>
  <si>
    <t>IEEE 802.11F</t>
  </si>
  <si>
    <t>D1.1</t>
  </si>
  <si>
    <t>LB26</t>
  </si>
  <si>
    <t>LB28</t>
  </si>
  <si>
    <t>LB32</t>
  </si>
  <si>
    <t>D3.1</t>
  </si>
  <si>
    <t>LB38</t>
  </si>
  <si>
    <t>D4.1</t>
  </si>
  <si>
    <t>IEEE 802.11g</t>
  </si>
  <si>
    <t>D2.1</t>
  </si>
  <si>
    <t>LB33</t>
  </si>
  <si>
    <t>LB41</t>
  </si>
  <si>
    <t>LB49</t>
  </si>
  <si>
    <t>LB50</t>
  </si>
  <si>
    <t>D6.1</t>
  </si>
  <si>
    <t>LB54</t>
  </si>
  <si>
    <t>D6.2</t>
  </si>
  <si>
    <t>D7.1</t>
  </si>
  <si>
    <t>D8.2</t>
  </si>
  <si>
    <t>IEEE 802.11h</t>
  </si>
  <si>
    <t>LB29</t>
  </si>
  <si>
    <t>LB36</t>
  </si>
  <si>
    <t>LB42</t>
  </si>
  <si>
    <t>D2.2</t>
  </si>
  <si>
    <t>LB48</t>
  </si>
  <si>
    <t>D3.6</t>
  </si>
  <si>
    <t>D3.11</t>
  </si>
  <si>
    <t>IEEE 802.11i</t>
  </si>
  <si>
    <t>LB25</t>
  </si>
  <si>
    <t>LB35</t>
  </si>
  <si>
    <t>LB52</t>
  </si>
  <si>
    <t>LB57</t>
  </si>
  <si>
    <t>LB60</t>
  </si>
  <si>
    <t>LB61</t>
  </si>
  <si>
    <t>LB62</t>
  </si>
  <si>
    <t>IEEE 802.11j</t>
  </si>
  <si>
    <t>LB56</t>
  </si>
  <si>
    <t>D1.2</t>
  </si>
  <si>
    <t>LB64</t>
  </si>
  <si>
    <t>D1.3</t>
  </si>
  <si>
    <t>LB66</t>
  </si>
  <si>
    <t>D1.4</t>
  </si>
  <si>
    <t>LB68</t>
  </si>
  <si>
    <t>D1.5</t>
  </si>
  <si>
    <t>IEEE 802.11k</t>
  </si>
  <si>
    <t>LB71</t>
  </si>
  <si>
    <t>LB73</t>
  </si>
  <si>
    <t>LB78</t>
  </si>
  <si>
    <t>LB83</t>
  </si>
  <si>
    <t>LB86</t>
  </si>
  <si>
    <t>LB90</t>
  </si>
  <si>
    <t>IEEE 802.11ma</t>
  </si>
  <si>
    <t>LB74</t>
  </si>
  <si>
    <t>LB75</t>
  </si>
  <si>
    <t>LB76</t>
  </si>
  <si>
    <t>LB77</t>
  </si>
  <si>
    <t>IEEE 802.11n</t>
  </si>
  <si>
    <t>LB84</t>
  </si>
  <si>
    <t>IEEE 802.11p</t>
  </si>
  <si>
    <t>LB81</t>
  </si>
  <si>
    <t>LB92</t>
  </si>
  <si>
    <t>IEEE 802.11r</t>
  </si>
  <si>
    <t>LB79</t>
  </si>
  <si>
    <t>LB82</t>
  </si>
  <si>
    <t>LB87</t>
  </si>
  <si>
    <t>LB91</t>
  </si>
  <si>
    <t>IEEE 802.11s</t>
  </si>
  <si>
    <t>LB93</t>
  </si>
  <si>
    <t>IEEE 802.11w</t>
  </si>
  <si>
    <t>LB88</t>
  </si>
  <si>
    <t>IEEE 802.11y</t>
  </si>
  <si>
    <t>LB94</t>
  </si>
  <si>
    <t>REVCOM/Standards Board Approval</t>
  </si>
  <si>
    <t>clint.chaplin@gmail.com</t>
  </si>
  <si>
    <t>IEEE 802.11 Non-Procedural Letter Ballot Results</t>
  </si>
  <si>
    <t>Months between start of first WG recirc Letter Ballot and end of last WG recirc ballot</t>
  </si>
  <si>
    <t>Ballots and drafts to gain 75% WG</t>
  </si>
  <si>
    <t>Months between start of first Initial Letter Ballot and end of letter ballot gaining 75% WG</t>
  </si>
  <si>
    <t>Months between start of first letter ballot and REVCOM / Standards Board Approval</t>
  </si>
  <si>
    <t>Ballots at Sponsor level</t>
  </si>
  <si>
    <t>Ballots during WG recirc.</t>
  </si>
  <si>
    <t>Ballots at WG level</t>
  </si>
  <si>
    <t>Total number of ballots</t>
  </si>
  <si>
    <t>Months between start of first Sponsor ballot and end of last Sponsor recirc ballot</t>
  </si>
  <si>
    <t>Days between start of first letter ballot and REVCOM / Standards Board Approval</t>
  </si>
  <si>
    <t>Years between start of first letter ballot and REVCOM / Standards Board Approval</t>
  </si>
  <si>
    <t>LB96</t>
  </si>
  <si>
    <t>LB97</t>
  </si>
  <si>
    <t>LB98</t>
  </si>
  <si>
    <t>Recirc voting pool</t>
  </si>
  <si>
    <t>IEEE 802.11.2</t>
  </si>
  <si>
    <t>LB101</t>
  </si>
  <si>
    <t>IEEE 802.11u</t>
  </si>
  <si>
    <t>IEEE 802.11v</t>
  </si>
  <si>
    <t>LB102</t>
  </si>
  <si>
    <t>LB103</t>
  </si>
  <si>
    <t>LB104</t>
  </si>
  <si>
    <t>LB105</t>
  </si>
  <si>
    <t>LB106</t>
  </si>
  <si>
    <t>LB107</t>
  </si>
  <si>
    <t>LB108</t>
  </si>
  <si>
    <t>LB109</t>
  </si>
  <si>
    <t>LB110</t>
  </si>
  <si>
    <t>Voter Pool</t>
  </si>
  <si>
    <t>LB112</t>
  </si>
  <si>
    <t>LB114</t>
  </si>
  <si>
    <t>LB115</t>
  </si>
  <si>
    <t>LB116</t>
  </si>
  <si>
    <t>LB117</t>
  </si>
  <si>
    <t>PAR Approved</t>
  </si>
  <si>
    <t>IEEE 802.11z</t>
  </si>
  <si>
    <t>Days between PAR approval and REVCOM / Standards Board Approval</t>
  </si>
  <si>
    <t>Months between PAR approval and REVCOM / Standards Board Approval</t>
  </si>
  <si>
    <t>Years between PAR approval and REVCOM / Standards Board Approval</t>
  </si>
  <si>
    <t>Months between start of first Initial WG Letter Ballot and end of last WG recirc ballot</t>
  </si>
  <si>
    <t>LB121</t>
  </si>
  <si>
    <t>LB122</t>
  </si>
  <si>
    <t>LB123</t>
  </si>
  <si>
    <t>March 2008</t>
  </si>
  <si>
    <t>2008-03-29</t>
  </si>
  <si>
    <t>LB124</t>
  </si>
  <si>
    <t>IEEE 802.11aa</t>
  </si>
  <si>
    <t>LB125</t>
  </si>
  <si>
    <t>LB126</t>
  </si>
  <si>
    <t>LB127</t>
  </si>
  <si>
    <t>LB128</t>
  </si>
  <si>
    <t>Initial WG Ballot (passed)</t>
  </si>
  <si>
    <t>doc.: IEEE 802.11-07/1952r10</t>
  </si>
  <si>
    <t>LB129</t>
  </si>
  <si>
    <t>LB132</t>
  </si>
  <si>
    <t>LB133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</si>
</sst>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s>
  <fonts count="25">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b/>
      <u val="single"/>
      <sz val="12"/>
      <color indexed="12"/>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style="thick"/>
      <top>
        <color indexed="63"/>
      </top>
      <bottom>
        <color indexed="63"/>
      </bottom>
    </border>
    <border>
      <left style="thick"/>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6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5" fillId="0" borderId="0" xfId="52" applyNumberFormat="1" applyAlignment="1" applyProtection="1">
      <alignment/>
      <protection/>
    </xf>
    <xf numFmtId="0" fontId="0" fillId="24" borderId="0" xfId="0" applyFill="1" applyBorder="1" applyAlignment="1">
      <alignment horizontal="center"/>
    </xf>
    <xf numFmtId="0" fontId="0" fillId="24" borderId="0" xfId="0" applyFill="1" applyAlignment="1">
      <alignment horizontal="center"/>
    </xf>
    <xf numFmtId="14" fontId="0" fillId="0" borderId="0" xfId="0" applyNumberFormat="1" applyBorder="1" applyAlignment="1">
      <alignment wrapText="1"/>
    </xf>
    <xf numFmtId="0" fontId="0" fillId="0" borderId="0" xfId="0" applyAlignment="1">
      <alignment wrapText="1"/>
    </xf>
    <xf numFmtId="0" fontId="0" fillId="0" borderId="11" xfId="0" applyBorder="1" applyAlignment="1">
      <alignment/>
    </xf>
    <xf numFmtId="10" fontId="0" fillId="0" borderId="11" xfId="0" applyNumberFormat="1" applyBorder="1" applyAlignment="1">
      <alignment/>
    </xf>
    <xf numFmtId="10" fontId="0" fillId="24" borderId="0" xfId="0" applyNumberFormat="1" applyFill="1" applyBorder="1" applyAlignment="1">
      <alignment/>
    </xf>
    <xf numFmtId="10" fontId="0" fillId="0" borderId="0" xfId="0" applyNumberFormat="1" applyBorder="1" applyAlignment="1">
      <alignment/>
    </xf>
    <xf numFmtId="0" fontId="0" fillId="0" borderId="12" xfId="0" applyBorder="1" applyAlignment="1">
      <alignment/>
    </xf>
    <xf numFmtId="0" fontId="0" fillId="0" borderId="0" xfId="0" applyBorder="1" applyAlignment="1">
      <alignment/>
    </xf>
    <xf numFmtId="14" fontId="0" fillId="0" borderId="0" xfId="0" applyNumberFormat="1" applyBorder="1" applyAlignment="1">
      <alignment/>
    </xf>
    <xf numFmtId="0" fontId="0" fillId="20" borderId="0" xfId="0" applyFill="1" applyAlignment="1">
      <alignment/>
    </xf>
    <xf numFmtId="0" fontId="0" fillId="20" borderId="11" xfId="0" applyFill="1" applyBorder="1" applyAlignment="1">
      <alignment/>
    </xf>
    <xf numFmtId="10" fontId="0" fillId="20" borderId="11" xfId="0" applyNumberFormat="1" applyFill="1" applyBorder="1" applyAlignment="1">
      <alignment/>
    </xf>
    <xf numFmtId="14" fontId="0" fillId="0" borderId="0" xfId="0" applyNumberFormat="1" applyAlignment="1">
      <alignment/>
    </xf>
    <xf numFmtId="0" fontId="0" fillId="20" borderId="0" xfId="0" applyFill="1" applyBorder="1" applyAlignment="1">
      <alignment/>
    </xf>
    <xf numFmtId="0" fontId="0" fillId="0" borderId="0" xfId="0" applyFill="1" applyBorder="1" applyAlignment="1">
      <alignment/>
    </xf>
    <xf numFmtId="2" fontId="0" fillId="0" borderId="0" xfId="0" applyNumberFormat="1" applyAlignment="1">
      <alignment/>
    </xf>
    <xf numFmtId="1" fontId="0" fillId="0" borderId="0" xfId="0" applyNumberFormat="1" applyBorder="1" applyAlignment="1">
      <alignment horizontal="center" wrapText="1"/>
    </xf>
    <xf numFmtId="1" fontId="0" fillId="0" borderId="0" xfId="0" applyNumberFormat="1" applyBorder="1" applyAlignment="1">
      <alignment/>
    </xf>
    <xf numFmtId="2" fontId="0" fillId="0" borderId="0" xfId="0" applyNumberFormat="1" applyBorder="1" applyAlignment="1">
      <alignment/>
    </xf>
    <xf numFmtId="2" fontId="0" fillId="0" borderId="0" xfId="0" applyNumberFormat="1" applyBorder="1" applyAlignment="1">
      <alignment horizontal="center" wrapText="1"/>
    </xf>
    <xf numFmtId="1" fontId="0" fillId="0" borderId="0" xfId="0" applyNumberFormat="1" applyAlignment="1">
      <alignment wrapText="1"/>
    </xf>
    <xf numFmtId="1" fontId="0" fillId="0" borderId="0" xfId="0" applyNumberFormat="1" applyAlignment="1">
      <alignment/>
    </xf>
    <xf numFmtId="2" fontId="0" fillId="0" borderId="0" xfId="0" applyNumberFormat="1" applyAlignment="1">
      <alignment wrapText="1"/>
    </xf>
    <xf numFmtId="0" fontId="0" fillId="0" borderId="0" xfId="0" applyFill="1" applyAlignment="1">
      <alignment/>
    </xf>
    <xf numFmtId="1" fontId="0" fillId="0" borderId="11" xfId="0" applyNumberFormat="1" applyBorder="1" applyAlignment="1">
      <alignment horizontal="center" wrapText="1"/>
    </xf>
    <xf numFmtId="1" fontId="0" fillId="0" borderId="11" xfId="0" applyNumberFormat="1" applyBorder="1" applyAlignment="1">
      <alignment/>
    </xf>
    <xf numFmtId="0" fontId="0" fillId="0" borderId="11" xfId="0" applyBorder="1" applyAlignment="1">
      <alignment wrapText="1"/>
    </xf>
    <xf numFmtId="14" fontId="0" fillId="0" borderId="11" xfId="0" applyNumberFormat="1" applyBorder="1" applyAlignment="1">
      <alignment/>
    </xf>
    <xf numFmtId="0" fontId="0" fillId="24" borderId="11" xfId="0" applyFill="1" applyBorder="1" applyAlignment="1">
      <alignment horizontal="center"/>
    </xf>
    <xf numFmtId="0" fontId="0" fillId="24" borderId="11" xfId="0" applyFill="1" applyBorder="1" applyAlignment="1">
      <alignment/>
    </xf>
    <xf numFmtId="10" fontId="0" fillId="24" borderId="11" xfId="0" applyNumberFormat="1" applyFill="1" applyBorder="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0" fillId="0" borderId="12"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0" fillId="20" borderId="0" xfId="0" applyFill="1" applyAlignment="1">
      <alignment/>
    </xf>
    <xf numFmtId="0" fontId="0" fillId="20" borderId="12" xfId="0" applyFill="1" applyBorder="1" applyAlignment="1">
      <alignment/>
    </xf>
    <xf numFmtId="0" fontId="0" fillId="20" borderId="0" xfId="0" applyFill="1" applyBorder="1" applyAlignment="1">
      <alignment/>
    </xf>
    <xf numFmtId="0" fontId="0" fillId="20" borderId="11" xfId="0" applyFill="1" applyBorder="1" applyAlignment="1">
      <alignment/>
    </xf>
    <xf numFmtId="1" fontId="0" fillId="20" borderId="0" xfId="0" applyNumberFormat="1" applyFill="1" applyBorder="1" applyAlignment="1">
      <alignment/>
    </xf>
    <xf numFmtId="2" fontId="0" fillId="20" borderId="0" xfId="0" applyNumberFormat="1" applyFill="1" applyBorder="1" applyAlignment="1">
      <alignment/>
    </xf>
    <xf numFmtId="1" fontId="0" fillId="20" borderId="11" xfId="0" applyNumberFormat="1" applyFill="1" applyBorder="1" applyAlignment="1">
      <alignment/>
    </xf>
    <xf numFmtId="14" fontId="0" fillId="20" borderId="0" xfId="0" applyNumberFormat="1" applyFill="1" applyBorder="1" applyAlignment="1">
      <alignment/>
    </xf>
    <xf numFmtId="1" fontId="0" fillId="20" borderId="0" xfId="0" applyNumberFormat="1" applyFill="1" applyAlignment="1">
      <alignment/>
    </xf>
    <xf numFmtId="2" fontId="0" fillId="20" borderId="0" xfId="0" applyNumberFormat="1" applyFill="1" applyAlignment="1">
      <alignment/>
    </xf>
    <xf numFmtId="10" fontId="0" fillId="20" borderId="0" xfId="0" applyNumberFormat="1" applyFill="1" applyBorder="1" applyAlignment="1">
      <alignment/>
    </xf>
    <xf numFmtId="14" fontId="0" fillId="20" borderId="0" xfId="0" applyNumberFormat="1" applyFill="1" applyAlignment="1">
      <alignment/>
    </xf>
    <xf numFmtId="10" fontId="0" fillId="20" borderId="11" xfId="0" applyNumberForma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Results of IEEE 802.11 non-procedural Letter Ballots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 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int.chaplin@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13</v>
      </c>
      <c r="B3" s="1" t="s">
        <v>185</v>
      </c>
    </row>
    <row r="4" spans="1:6" ht="18.75">
      <c r="A4" s="2" t="s">
        <v>1</v>
      </c>
      <c r="B4" s="12" t="s">
        <v>176</v>
      </c>
      <c r="F4" s="7"/>
    </row>
    <row r="5" spans="1:2" ht="15.75">
      <c r="A5" s="2" t="s">
        <v>12</v>
      </c>
      <c r="B5" s="8" t="s">
        <v>16</v>
      </c>
    </row>
    <row r="6" s="3" customFormat="1" ht="16.5" thickBot="1"/>
    <row r="7" spans="1:2" s="4" customFormat="1" ht="18.75">
      <c r="A7" s="4" t="s">
        <v>4</v>
      </c>
      <c r="B7" s="9" t="s">
        <v>132</v>
      </c>
    </row>
    <row r="8" spans="1:2" ht="15.75">
      <c r="A8" s="2" t="s">
        <v>15</v>
      </c>
      <c r="B8" s="8" t="s">
        <v>177</v>
      </c>
    </row>
    <row r="9" spans="1:9" ht="15.75">
      <c r="A9" s="2" t="s">
        <v>5</v>
      </c>
      <c r="B9" s="8" t="s">
        <v>11</v>
      </c>
      <c r="C9" s="8" t="s">
        <v>17</v>
      </c>
      <c r="D9" s="8"/>
      <c r="E9" s="8"/>
      <c r="F9" s="8"/>
      <c r="G9" s="8"/>
      <c r="H9" s="8"/>
      <c r="I9" s="8"/>
    </row>
    <row r="10" spans="2:9" ht="15.75">
      <c r="B10" s="8" t="s">
        <v>6</v>
      </c>
      <c r="C10" s="8" t="s">
        <v>18</v>
      </c>
      <c r="D10" s="8"/>
      <c r="E10" s="8"/>
      <c r="F10" s="8"/>
      <c r="G10" s="8"/>
      <c r="H10" s="8"/>
      <c r="I10" s="8"/>
    </row>
    <row r="11" spans="2:9" ht="15.75">
      <c r="B11" s="8" t="s">
        <v>7</v>
      </c>
      <c r="C11" s="8" t="s">
        <v>19</v>
      </c>
      <c r="D11" s="8"/>
      <c r="E11" s="8"/>
      <c r="F11" s="8"/>
      <c r="G11" s="8"/>
      <c r="H11" s="8"/>
      <c r="I11" s="8"/>
    </row>
    <row r="12" spans="2:9" ht="15.75">
      <c r="B12" s="8" t="s">
        <v>8</v>
      </c>
      <c r="C12" s="8" t="s">
        <v>20</v>
      </c>
      <c r="D12" s="8"/>
      <c r="E12" s="8"/>
      <c r="F12" s="8"/>
      <c r="G12" s="8"/>
      <c r="H12" s="8"/>
      <c r="I12" s="8"/>
    </row>
    <row r="13" spans="2:9" ht="15.75">
      <c r="B13" s="8" t="s">
        <v>9</v>
      </c>
      <c r="C13" s="8"/>
      <c r="D13" s="8"/>
      <c r="E13" s="8"/>
      <c r="F13" s="8"/>
      <c r="G13" s="8"/>
      <c r="H13" s="8"/>
      <c r="I13" s="8"/>
    </row>
    <row r="14" spans="2:9" ht="15.75">
      <c r="B14" s="8" t="s">
        <v>10</v>
      </c>
      <c r="C14" s="13" t="s">
        <v>131</v>
      </c>
      <c r="D14" s="8"/>
      <c r="E14" s="8"/>
      <c r="F14" s="8"/>
      <c r="G14" s="8"/>
      <c r="H14" s="8"/>
      <c r="I14" s="8"/>
    </row>
    <row r="15" ht="15.75">
      <c r="A15" s="2" t="s">
        <v>3</v>
      </c>
    </row>
    <row r="27" spans="1:5" ht="15.75" customHeight="1">
      <c r="A27" s="6"/>
      <c r="B27" s="48"/>
      <c r="C27" s="48"/>
      <c r="D27" s="48"/>
      <c r="E27" s="48"/>
    </row>
    <row r="28" spans="1:5" ht="15.75" customHeight="1">
      <c r="A28" s="4"/>
      <c r="B28" s="5"/>
      <c r="C28" s="5"/>
      <c r="D28" s="5"/>
      <c r="E28" s="5"/>
    </row>
    <row r="29" spans="1:5" ht="15.75" customHeight="1">
      <c r="A29" s="4"/>
      <c r="B29" s="47"/>
      <c r="C29" s="47"/>
      <c r="D29" s="47"/>
      <c r="E29" s="47"/>
    </row>
    <row r="30" spans="1:5" ht="15.75" customHeight="1">
      <c r="A30" s="4"/>
      <c r="B30" s="5"/>
      <c r="C30" s="5"/>
      <c r="D30" s="5"/>
      <c r="E30" s="5"/>
    </row>
    <row r="31" spans="1:5" ht="15.75" customHeight="1">
      <c r="A31" s="4"/>
      <c r="B31" s="47"/>
      <c r="C31" s="47"/>
      <c r="D31" s="47"/>
      <c r="E31" s="47"/>
    </row>
    <row r="32" spans="2:5" ht="15.75" customHeight="1">
      <c r="B32" s="47"/>
      <c r="C32" s="47"/>
      <c r="D32" s="47"/>
      <c r="E32" s="47"/>
    </row>
    <row r="33" ht="15.75" customHeight="1"/>
    <row r="34" ht="15.75" customHeight="1"/>
    <row r="35" ht="15.75" customHeight="1"/>
  </sheetData>
  <sheetProtection/>
  <mergeCells count="3">
    <mergeCell ref="B29:E29"/>
    <mergeCell ref="B27:E27"/>
    <mergeCell ref="B31:E32"/>
  </mergeCells>
  <hyperlinks>
    <hyperlink ref="C14" r:id="rId1" display="clint.chaplin@gmail.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DY25"/>
  <sheetViews>
    <sheetView tabSelected="1" zoomScale="75" zoomScaleNormal="75" zoomScalePageLayoutView="0" workbookViewId="0" topLeftCell="A1">
      <pane xSplit="1" ySplit="1" topLeftCell="B2" activePane="bottomRight" state="frozen"/>
      <selection pane="topLeft" activeCell="A1" sqref="A1"/>
      <selection pane="topRight" activeCell="U1" sqref="U1"/>
      <selection pane="bottomLeft" activeCell="A28" sqref="A28"/>
      <selection pane="bottomRight" activeCell="A1" sqref="A1"/>
    </sheetView>
  </sheetViews>
  <sheetFormatPr defaultColWidth="9.140625" defaultRowHeight="12.75"/>
  <cols>
    <col min="1" max="1" width="14.140625" style="0" bestFit="1" customWidth="1"/>
    <col min="2" max="2" width="10.140625" style="18" bestFit="1" customWidth="1"/>
    <col min="3" max="3" width="4.8515625" style="23" bestFit="1" customWidth="1"/>
    <col min="4" max="4" width="6.28125" style="0" bestFit="1" customWidth="1"/>
    <col min="5" max="6" width="10.421875" style="0" bestFit="1" customWidth="1"/>
    <col min="7" max="8" width="4.140625" style="0" bestFit="1" customWidth="1"/>
    <col min="9" max="9" width="7.28125" style="18" customWidth="1"/>
    <col min="10" max="10" width="4.8515625" style="0" bestFit="1" customWidth="1"/>
    <col min="11" max="11" width="6.28125" style="0" customWidth="1"/>
    <col min="12" max="13" width="10.421875" style="0" bestFit="1" customWidth="1"/>
    <col min="14" max="14" width="4.28125" style="0" bestFit="1" customWidth="1"/>
    <col min="15" max="15" width="3.28125" style="0" bestFit="1" customWidth="1"/>
    <col min="16" max="16" width="7.57421875" style="18" bestFit="1" customWidth="1"/>
    <col min="17" max="17" width="4.8515625" style="0" bestFit="1" customWidth="1"/>
    <col min="18" max="18" width="6.28125" style="0" customWidth="1"/>
    <col min="19" max="20" width="10.421875" style="0" bestFit="1" customWidth="1"/>
    <col min="21" max="22" width="4.28125" style="0" bestFit="1" customWidth="1"/>
    <col min="23" max="23" width="7.57421875" style="18" bestFit="1" customWidth="1"/>
    <col min="24" max="24" width="4.8515625" style="0" bestFit="1" customWidth="1"/>
    <col min="25" max="25" width="6.28125" style="0" customWidth="1"/>
    <col min="26" max="26" width="10.421875" style="0" bestFit="1" customWidth="1"/>
    <col min="27" max="27" width="10.28125" style="0" bestFit="1" customWidth="1"/>
    <col min="28" max="29" width="4.140625" style="0" bestFit="1" customWidth="1"/>
    <col min="30" max="30" width="7.421875" style="18" bestFit="1" customWidth="1"/>
    <col min="31" max="31" width="7.00390625" style="33" customWidth="1"/>
    <col min="32" max="32" width="8.7109375" style="34" customWidth="1"/>
    <col min="33" max="33" width="6.421875" style="33" bestFit="1" customWidth="1"/>
    <col min="34" max="34" width="7.28125" style="45" customWidth="1"/>
    <col min="35" max="35" width="4.8515625" style="0" bestFit="1" customWidth="1"/>
    <col min="36" max="36" width="6.28125" style="0" customWidth="1"/>
    <col min="37" max="38" width="10.28125" style="0" bestFit="1" customWidth="1"/>
    <col min="39" max="39" width="4.140625" style="0" bestFit="1" customWidth="1"/>
    <col min="40" max="40" width="3.140625" style="0" bestFit="1" customWidth="1"/>
    <col min="41" max="41" width="7.421875" style="18" bestFit="1" customWidth="1"/>
    <col min="42" max="42" width="4.8515625" style="0" bestFit="1" customWidth="1"/>
    <col min="43" max="43" width="6.28125" style="0" customWidth="1"/>
    <col min="44" max="45" width="10.28125" style="0" bestFit="1" customWidth="1"/>
    <col min="46" max="46" width="4.140625" style="0" bestFit="1" customWidth="1"/>
    <col min="47" max="47" width="3.140625" style="0" bestFit="1" customWidth="1"/>
    <col min="48" max="48" width="7.421875" style="19" bestFit="1" customWidth="1"/>
    <col min="49" max="49" width="4.8515625" style="0" bestFit="1" customWidth="1"/>
    <col min="50" max="50" width="6.28125" style="0" customWidth="1"/>
    <col min="51" max="52" width="10.28125" style="0" bestFit="1" customWidth="1"/>
    <col min="53" max="53" width="4.140625" style="0" bestFit="1" customWidth="1"/>
    <col min="54" max="54" width="3.140625" style="0" bestFit="1" customWidth="1"/>
    <col min="55" max="55" width="7.421875" style="19" bestFit="1" customWidth="1"/>
    <col min="56" max="56" width="4.8515625" style="0" bestFit="1" customWidth="1"/>
    <col min="57" max="57" width="6.28125" style="0" customWidth="1"/>
    <col min="58" max="59" width="10.28125" style="0" bestFit="1" customWidth="1"/>
    <col min="60" max="60" width="4.140625" style="0" bestFit="1" customWidth="1"/>
    <col min="61" max="61" width="3.140625" style="0" bestFit="1" customWidth="1"/>
    <col min="62" max="62" width="7.421875" style="19" bestFit="1" customWidth="1"/>
    <col min="63" max="63" width="4.8515625" style="0" bestFit="1" customWidth="1"/>
    <col min="64" max="64" width="6.28125" style="0" customWidth="1"/>
    <col min="65" max="66" width="10.28125" style="0" bestFit="1" customWidth="1"/>
    <col min="67" max="67" width="4.140625" style="0" bestFit="1" customWidth="1"/>
    <col min="68" max="68" width="3.140625" style="0" bestFit="1" customWidth="1"/>
    <col min="69" max="69" width="7.421875" style="19" bestFit="1" customWidth="1"/>
    <col min="70" max="71" width="7.00390625" style="33" bestFit="1" customWidth="1"/>
    <col min="72" max="72" width="8.7109375" style="34" customWidth="1"/>
    <col min="73" max="73" width="8.7109375" style="34" bestFit="1" customWidth="1"/>
    <col min="74" max="74" width="7.28125" style="20" customWidth="1"/>
    <col min="75" max="75" width="4.8515625" style="0" bestFit="1" customWidth="1"/>
    <col min="76" max="77" width="10.28125" style="0" bestFit="1" customWidth="1"/>
    <col min="78" max="78" width="4.140625" style="0" bestFit="1" customWidth="1"/>
    <col min="79" max="79" width="3.140625" style="0" bestFit="1" customWidth="1"/>
    <col min="80" max="80" width="7.421875" style="21" bestFit="1" customWidth="1"/>
    <col min="81" max="81" width="7.28125" style="20" customWidth="1"/>
    <col min="82" max="82" width="4.8515625" style="22" bestFit="1" customWidth="1"/>
    <col min="83" max="83" width="10.28125" style="23" bestFit="1" customWidth="1"/>
    <col min="84" max="84" width="10.28125" style="0" bestFit="1" customWidth="1"/>
    <col min="85" max="85" width="4.140625" style="0" bestFit="1" customWidth="1"/>
    <col min="86" max="86" width="3.140625" style="0" bestFit="1" customWidth="1"/>
    <col min="87" max="87" width="7.421875" style="18" bestFit="1" customWidth="1"/>
    <col min="88" max="88" width="5.8515625" style="0" bestFit="1" customWidth="1"/>
    <col min="89" max="90" width="10.28125" style="0" bestFit="1" customWidth="1"/>
    <col min="91" max="91" width="4.140625" style="0" bestFit="1" customWidth="1"/>
    <col min="92" max="92" width="3.140625" style="0" bestFit="1" customWidth="1"/>
    <col min="93" max="93" width="7.421875" style="18" bestFit="1" customWidth="1"/>
    <col min="94" max="94" width="5.8515625" style="0" bestFit="1" customWidth="1"/>
    <col min="95" max="96" width="10.28125" style="0" bestFit="1" customWidth="1"/>
    <col min="97" max="97" width="4.140625" style="0" bestFit="1" customWidth="1"/>
    <col min="98" max="98" width="3.140625" style="0" bestFit="1" customWidth="1"/>
    <col min="99" max="99" width="7.421875" style="18" bestFit="1" customWidth="1"/>
    <col min="100" max="100" width="5.8515625" style="0" bestFit="1" customWidth="1"/>
    <col min="101" max="102" width="10.28125" style="0" bestFit="1" customWidth="1"/>
    <col min="103" max="103" width="4.140625" style="0" bestFit="1" customWidth="1"/>
    <col min="104" max="104" width="3.140625" style="0" bestFit="1" customWidth="1"/>
    <col min="105" max="105" width="7.421875" style="18" bestFit="1" customWidth="1"/>
    <col min="106" max="106" width="5.8515625" style="0" bestFit="1" customWidth="1"/>
    <col min="107" max="108" width="10.28125" style="0" bestFit="1" customWidth="1"/>
    <col min="109" max="109" width="4.140625" style="0" bestFit="1" customWidth="1"/>
    <col min="110" max="110" width="3.140625" style="0" bestFit="1" customWidth="1"/>
    <col min="111" max="111" width="7.421875" style="18" bestFit="1" customWidth="1"/>
    <col min="112" max="112" width="5.8515625" style="0" bestFit="1" customWidth="1"/>
    <col min="113" max="114" width="10.28125" style="0" bestFit="1" customWidth="1"/>
    <col min="115" max="115" width="4.140625" style="0" bestFit="1" customWidth="1"/>
    <col min="116" max="116" width="2.28125" style="0" bestFit="1" customWidth="1"/>
    <col min="117" max="117" width="8.421875" style="18" bestFit="1" customWidth="1"/>
    <col min="118" max="118" width="8.8515625" style="33" bestFit="1" customWidth="1"/>
    <col min="119" max="119" width="8.421875" style="33" customWidth="1"/>
    <col min="120" max="120" width="8.421875" style="34" customWidth="1"/>
    <col min="121" max="121" width="5.7109375" style="41" bestFit="1" customWidth="1"/>
    <col min="122" max="123" width="10.28125" style="24" bestFit="1" customWidth="1"/>
    <col min="124" max="124" width="10.421875" style="37" bestFit="1" customWidth="1"/>
    <col min="125" max="125" width="10.421875" style="0" customWidth="1"/>
    <col min="126" max="126" width="10.421875" style="31" customWidth="1"/>
    <col min="127" max="127" width="10.140625" style="37" bestFit="1" customWidth="1"/>
  </cols>
  <sheetData>
    <row r="1" spans="1:129" ht="165.75">
      <c r="A1" t="s">
        <v>21</v>
      </c>
      <c r="B1" s="42" t="s">
        <v>167</v>
      </c>
      <c r="C1" s="49" t="s">
        <v>22</v>
      </c>
      <c r="D1" s="50"/>
      <c r="E1" s="50"/>
      <c r="F1" s="50"/>
      <c r="G1" s="50"/>
      <c r="H1" s="50"/>
      <c r="I1" s="50"/>
      <c r="J1" s="50"/>
      <c r="K1" s="50"/>
      <c r="L1" s="50"/>
      <c r="M1" s="50"/>
      <c r="N1" s="50"/>
      <c r="O1" s="50"/>
      <c r="P1" s="50"/>
      <c r="Q1" s="50"/>
      <c r="R1" s="50"/>
      <c r="S1" s="50"/>
      <c r="T1" s="50"/>
      <c r="U1" s="50"/>
      <c r="V1" s="50"/>
      <c r="W1" s="50"/>
      <c r="X1" s="51" t="s">
        <v>184</v>
      </c>
      <c r="Y1" s="51"/>
      <c r="Z1" s="51"/>
      <c r="AA1" s="51"/>
      <c r="AB1" s="51"/>
      <c r="AC1" s="51"/>
      <c r="AD1" s="52"/>
      <c r="AE1" s="32" t="s">
        <v>134</v>
      </c>
      <c r="AF1" s="35" t="s">
        <v>135</v>
      </c>
      <c r="AG1" s="32" t="s">
        <v>147</v>
      </c>
      <c r="AH1" s="44"/>
      <c r="AI1" s="49" t="s">
        <v>23</v>
      </c>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0"/>
      <c r="BK1" s="51"/>
      <c r="BL1" s="51"/>
      <c r="BM1" s="51"/>
      <c r="BN1" s="51"/>
      <c r="BO1" s="51"/>
      <c r="BP1" s="51"/>
      <c r="BQ1" s="51"/>
      <c r="BR1" s="32" t="s">
        <v>138</v>
      </c>
      <c r="BS1" s="32" t="s">
        <v>139</v>
      </c>
      <c r="BT1" s="35" t="s">
        <v>133</v>
      </c>
      <c r="BU1" s="35" t="s">
        <v>172</v>
      </c>
      <c r="BV1" s="14"/>
      <c r="BW1" s="49" t="s">
        <v>24</v>
      </c>
      <c r="BX1" s="50"/>
      <c r="BY1" s="51"/>
      <c r="BZ1" s="51"/>
      <c r="CA1" s="51"/>
      <c r="CB1" s="51"/>
      <c r="CC1" s="15"/>
      <c r="CD1" s="49" t="s">
        <v>25</v>
      </c>
      <c r="CE1" s="50"/>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2"/>
      <c r="DN1" s="32" t="s">
        <v>137</v>
      </c>
      <c r="DO1" s="32" t="s">
        <v>140</v>
      </c>
      <c r="DP1" s="35" t="s">
        <v>141</v>
      </c>
      <c r="DQ1" s="40" t="s">
        <v>161</v>
      </c>
      <c r="DR1" s="16" t="s">
        <v>130</v>
      </c>
      <c r="DS1" s="16" t="s">
        <v>26</v>
      </c>
      <c r="DT1" s="36" t="s">
        <v>142</v>
      </c>
      <c r="DU1" s="17" t="s">
        <v>136</v>
      </c>
      <c r="DV1" s="38" t="s">
        <v>143</v>
      </c>
      <c r="DW1" s="36" t="s">
        <v>169</v>
      </c>
      <c r="DX1" s="17" t="s">
        <v>170</v>
      </c>
      <c r="DY1" s="38" t="s">
        <v>171</v>
      </c>
    </row>
    <row r="2" ht="12.75">
      <c r="A2" t="s">
        <v>27</v>
      </c>
    </row>
    <row r="3" spans="1:2" ht="12.75">
      <c r="A3" t="s">
        <v>28</v>
      </c>
      <c r="B3" s="43">
        <v>35689</v>
      </c>
    </row>
    <row r="4" spans="1:2" ht="12.75">
      <c r="A4" t="s">
        <v>29</v>
      </c>
      <c r="B4" s="43">
        <v>35773</v>
      </c>
    </row>
    <row r="5" spans="1:2" ht="12.75">
      <c r="A5" t="s">
        <v>30</v>
      </c>
      <c r="B5" s="43">
        <v>35773</v>
      </c>
    </row>
    <row r="6" spans="1:121" ht="12.75">
      <c r="A6" t="s">
        <v>31</v>
      </c>
      <c r="B6" s="43">
        <v>36337</v>
      </c>
      <c r="C6" s="29"/>
      <c r="D6" s="25"/>
      <c r="E6" s="25"/>
      <c r="F6" s="25"/>
      <c r="G6" s="25"/>
      <c r="H6" s="25"/>
      <c r="I6" s="26"/>
      <c r="J6" s="25"/>
      <c r="K6" s="25"/>
      <c r="L6" s="25"/>
      <c r="M6" s="25"/>
      <c r="N6" s="25"/>
      <c r="O6" s="25"/>
      <c r="P6" s="26"/>
      <c r="Q6" s="25"/>
      <c r="R6" s="25"/>
      <c r="S6" s="25"/>
      <c r="T6" s="25"/>
      <c r="U6" s="25"/>
      <c r="V6" s="25"/>
      <c r="W6" s="26"/>
      <c r="X6" t="s">
        <v>32</v>
      </c>
      <c r="AE6" s="33">
        <v>1</v>
      </c>
      <c r="AI6" t="s">
        <v>33</v>
      </c>
      <c r="AJ6" t="s">
        <v>34</v>
      </c>
      <c r="AK6" s="28">
        <v>36612</v>
      </c>
      <c r="AL6" s="28">
        <v>36620</v>
      </c>
      <c r="AO6" s="19"/>
      <c r="AP6" t="s">
        <v>35</v>
      </c>
      <c r="AQ6" t="s">
        <v>36</v>
      </c>
      <c r="AR6" s="28">
        <v>36689</v>
      </c>
      <c r="AS6" s="28">
        <v>36703</v>
      </c>
      <c r="AW6" s="25"/>
      <c r="AX6" s="25"/>
      <c r="AY6" s="25"/>
      <c r="AZ6" s="25"/>
      <c r="BA6" s="25"/>
      <c r="BB6" s="25"/>
      <c r="BC6" s="27"/>
      <c r="BD6" s="25"/>
      <c r="BE6" s="25"/>
      <c r="BF6" s="25"/>
      <c r="BG6" s="25"/>
      <c r="BH6" s="25"/>
      <c r="BI6" s="25"/>
      <c r="BJ6" s="27"/>
      <c r="BK6" s="25"/>
      <c r="BL6" s="25"/>
      <c r="BM6" s="25"/>
      <c r="BN6" s="25"/>
      <c r="BO6" s="25"/>
      <c r="BP6" s="25"/>
      <c r="BQ6" s="27"/>
      <c r="BR6" s="33">
        <v>2</v>
      </c>
      <c r="BS6" s="33">
        <f>BR6+AE6</f>
        <v>3</v>
      </c>
      <c r="BT6" s="34">
        <f>(AS6-AK6)*12/365</f>
        <v>2.9917808219178084</v>
      </c>
      <c r="BW6" t="s">
        <v>37</v>
      </c>
      <c r="BX6" s="28">
        <v>36922</v>
      </c>
      <c r="BY6" s="28">
        <v>36951</v>
      </c>
      <c r="BZ6">
        <v>38</v>
      </c>
      <c r="CA6">
        <v>3</v>
      </c>
      <c r="CB6" s="21">
        <f aca="true" t="shared" si="0" ref="CB6:CB13">BZ6/(BZ6+CA6)</f>
        <v>0.926829268292683</v>
      </c>
      <c r="CD6" t="s">
        <v>38</v>
      </c>
      <c r="CE6" s="28">
        <v>36984</v>
      </c>
      <c r="CF6" s="28">
        <v>36994</v>
      </c>
      <c r="CG6">
        <v>42</v>
      </c>
      <c r="CH6">
        <v>0</v>
      </c>
      <c r="CI6" s="19">
        <f aca="true" t="shared" si="1" ref="CI6:CI14">CG6/(CG6+CH6)</f>
        <v>1</v>
      </c>
      <c r="CJ6" s="25"/>
      <c r="CK6" s="25"/>
      <c r="CL6" s="25"/>
      <c r="CM6" s="25"/>
      <c r="CN6" s="25"/>
      <c r="CO6" s="26"/>
      <c r="CP6" s="25"/>
      <c r="CQ6" s="25"/>
      <c r="CR6" s="25"/>
      <c r="CS6" s="25"/>
      <c r="CT6" s="25"/>
      <c r="CU6" s="26"/>
      <c r="CV6" s="25"/>
      <c r="CW6" s="25"/>
      <c r="CX6" s="25"/>
      <c r="CY6" s="25"/>
      <c r="CZ6" s="25"/>
      <c r="DA6" s="26"/>
      <c r="DB6" s="25"/>
      <c r="DC6" s="25"/>
      <c r="DD6" s="25"/>
      <c r="DE6" s="25"/>
      <c r="DF6" s="25"/>
      <c r="DG6" s="26"/>
      <c r="DH6" s="25"/>
      <c r="DI6" s="25"/>
      <c r="DJ6" s="25"/>
      <c r="DK6" s="25"/>
      <c r="DL6" s="25"/>
      <c r="DM6" s="26"/>
      <c r="DN6" s="33">
        <v>2</v>
      </c>
      <c r="DO6" s="33">
        <f aca="true" t="shared" si="2" ref="DO6:DO12">DN6+BS6</f>
        <v>5</v>
      </c>
      <c r="DP6" s="34">
        <f>(CF6-BX6)*12/365</f>
        <v>2.367123287671233</v>
      </c>
      <c r="DQ6" s="41">
        <v>55</v>
      </c>
    </row>
    <row r="7" spans="1:129" ht="12.75">
      <c r="A7" t="s">
        <v>39</v>
      </c>
      <c r="B7" s="43">
        <v>36615</v>
      </c>
      <c r="C7" s="23" t="s">
        <v>32</v>
      </c>
      <c r="D7" t="s">
        <v>40</v>
      </c>
      <c r="E7" s="28">
        <v>36986</v>
      </c>
      <c r="F7" s="28">
        <v>37026</v>
      </c>
      <c r="J7" t="s">
        <v>37</v>
      </c>
      <c r="K7" t="s">
        <v>41</v>
      </c>
      <c r="L7" s="28">
        <v>37230</v>
      </c>
      <c r="M7" s="28">
        <v>37272</v>
      </c>
      <c r="N7">
        <v>101</v>
      </c>
      <c r="O7">
        <v>84</v>
      </c>
      <c r="P7" s="19">
        <f>N7/(N7+O7)</f>
        <v>0.5459459459459459</v>
      </c>
      <c r="Q7" t="s">
        <v>38</v>
      </c>
      <c r="R7" t="s">
        <v>42</v>
      </c>
      <c r="S7" s="28">
        <v>37399</v>
      </c>
      <c r="T7" s="28">
        <v>37439</v>
      </c>
      <c r="U7">
        <v>106</v>
      </c>
      <c r="V7">
        <v>110</v>
      </c>
      <c r="W7" s="19">
        <f>U7/(U7+V7)</f>
        <v>0.49074074074074076</v>
      </c>
      <c r="X7" t="s">
        <v>43</v>
      </c>
      <c r="Y7" t="s">
        <v>44</v>
      </c>
      <c r="Z7" s="28">
        <v>37588</v>
      </c>
      <c r="AA7" s="28">
        <v>37629</v>
      </c>
      <c r="AB7">
        <v>228</v>
      </c>
      <c r="AC7">
        <v>47</v>
      </c>
      <c r="AD7" s="19">
        <f aca="true" t="shared" si="3" ref="AD7:AD14">AB7/(AB7+AC7)</f>
        <v>0.8290909090909091</v>
      </c>
      <c r="AE7" s="33">
        <v>4</v>
      </c>
      <c r="AF7" s="34">
        <f aca="true" t="shared" si="4" ref="AF7:AF13">(AA7-E7)*12/365</f>
        <v>21.13972602739726</v>
      </c>
      <c r="AG7" s="33">
        <v>321</v>
      </c>
      <c r="AH7" s="46"/>
      <c r="AI7" t="s">
        <v>45</v>
      </c>
      <c r="AJ7" t="s">
        <v>46</v>
      </c>
      <c r="AK7" s="28">
        <v>37834</v>
      </c>
      <c r="AL7" s="28">
        <v>37855</v>
      </c>
      <c r="AM7">
        <v>240</v>
      </c>
      <c r="AN7">
        <v>34</v>
      </c>
      <c r="AO7" s="19">
        <f aca="true" t="shared" si="5" ref="AO7:AO15">AM7/(AM7+AN7)</f>
        <v>0.8759124087591241</v>
      </c>
      <c r="AP7" t="s">
        <v>47</v>
      </c>
      <c r="AQ7" t="s">
        <v>48</v>
      </c>
      <c r="AR7" s="28">
        <v>37959</v>
      </c>
      <c r="AS7" s="28">
        <v>37975</v>
      </c>
      <c r="AT7">
        <v>248</v>
      </c>
      <c r="AU7">
        <v>30</v>
      </c>
      <c r="AV7" s="19">
        <f>AT7/(AT7+AU7)</f>
        <v>0.8920863309352518</v>
      </c>
      <c r="AW7" t="s">
        <v>49</v>
      </c>
      <c r="AX7" t="s">
        <v>50</v>
      </c>
      <c r="AY7" s="28">
        <v>38017</v>
      </c>
      <c r="AZ7" s="28">
        <v>38032</v>
      </c>
      <c r="BA7">
        <v>258</v>
      </c>
      <c r="BB7">
        <v>19</v>
      </c>
      <c r="BC7" s="19">
        <f>BA7/(BA7+BB7)</f>
        <v>0.9314079422382672</v>
      </c>
      <c r="BD7" t="s">
        <v>51</v>
      </c>
      <c r="BE7" t="s">
        <v>52</v>
      </c>
      <c r="BF7" s="28">
        <v>38041</v>
      </c>
      <c r="BG7" s="28">
        <v>38056</v>
      </c>
      <c r="BH7">
        <v>262</v>
      </c>
      <c r="BI7">
        <v>16</v>
      </c>
      <c r="BJ7" s="19">
        <f>BH7/(BH7+BI7)</f>
        <v>0.9424460431654677</v>
      </c>
      <c r="BK7" s="25"/>
      <c r="BL7" s="25"/>
      <c r="BM7" s="25"/>
      <c r="BN7" s="25"/>
      <c r="BO7" s="25"/>
      <c r="BP7" s="25"/>
      <c r="BQ7" s="27"/>
      <c r="BR7" s="33">
        <v>4</v>
      </c>
      <c r="BS7" s="33">
        <f aca="true" t="shared" si="6" ref="BS7:BS13">BR7+AE7</f>
        <v>8</v>
      </c>
      <c r="BT7" s="34">
        <f>(BG7-AK7)*12/365</f>
        <v>7.298630136986302</v>
      </c>
      <c r="BU7" s="34">
        <f>(BG7-E7)*12/365</f>
        <v>35.178082191780824</v>
      </c>
      <c r="BW7" t="s">
        <v>51</v>
      </c>
      <c r="BX7" s="28">
        <v>38084</v>
      </c>
      <c r="BY7" s="28">
        <v>38137</v>
      </c>
      <c r="BZ7">
        <v>91</v>
      </c>
      <c r="CA7">
        <v>16</v>
      </c>
      <c r="CB7" s="21">
        <f t="shared" si="0"/>
        <v>0.8504672897196262</v>
      </c>
      <c r="CD7" s="22" t="s">
        <v>53</v>
      </c>
      <c r="CE7" s="24">
        <v>38205</v>
      </c>
      <c r="CF7" s="28">
        <v>38230</v>
      </c>
      <c r="CG7" s="30">
        <v>95</v>
      </c>
      <c r="CH7" s="30">
        <v>14</v>
      </c>
      <c r="CI7" s="19">
        <f t="shared" si="1"/>
        <v>0.8715596330275229</v>
      </c>
      <c r="CJ7" t="s">
        <v>54</v>
      </c>
      <c r="CK7" s="28">
        <v>38253</v>
      </c>
      <c r="CL7" s="28">
        <v>38268</v>
      </c>
      <c r="CM7">
        <v>100</v>
      </c>
      <c r="CN7">
        <v>9</v>
      </c>
      <c r="CO7" s="19">
        <f>CM7/(CM7+CN7)</f>
        <v>0.9174311926605505</v>
      </c>
      <c r="CP7" t="s">
        <v>55</v>
      </c>
      <c r="CQ7" s="28">
        <v>38287</v>
      </c>
      <c r="CR7" s="28">
        <v>38302</v>
      </c>
      <c r="CS7">
        <v>106</v>
      </c>
      <c r="CT7">
        <v>5</v>
      </c>
      <c r="CU7" s="19">
        <f>CS7/(CS7+CT7)</f>
        <v>0.954954954954955</v>
      </c>
      <c r="CV7" t="s">
        <v>56</v>
      </c>
      <c r="CW7" s="28">
        <v>38329</v>
      </c>
      <c r="CX7" s="28">
        <v>38344</v>
      </c>
      <c r="CY7">
        <v>107</v>
      </c>
      <c r="CZ7">
        <v>5</v>
      </c>
      <c r="DA7" s="19">
        <f>CY7/(CY7+CZ7)</f>
        <v>0.9553571428571429</v>
      </c>
      <c r="DB7" t="s">
        <v>57</v>
      </c>
      <c r="DC7" s="28">
        <v>38386</v>
      </c>
      <c r="DD7" s="28">
        <v>38401</v>
      </c>
      <c r="DE7">
        <v>109</v>
      </c>
      <c r="DF7">
        <v>4</v>
      </c>
      <c r="DG7" s="19">
        <f>DE7/(DE7+DF7)</f>
        <v>0.9646017699115044</v>
      </c>
      <c r="DH7" t="s">
        <v>57</v>
      </c>
      <c r="DI7" s="28">
        <v>38443</v>
      </c>
      <c r="DJ7" s="28">
        <v>38458</v>
      </c>
      <c r="DK7">
        <v>113</v>
      </c>
      <c r="DL7">
        <v>1</v>
      </c>
      <c r="DM7" s="19">
        <f>DK7/(DK7+DL7)</f>
        <v>0.9912280701754386</v>
      </c>
      <c r="DN7" s="33">
        <v>7</v>
      </c>
      <c r="DO7" s="33">
        <f t="shared" si="2"/>
        <v>15</v>
      </c>
      <c r="DP7" s="34">
        <f>(DJ7-BX7)*12/365</f>
        <v>12.295890410958904</v>
      </c>
      <c r="DQ7" s="41">
        <v>161</v>
      </c>
      <c r="DR7" s="24">
        <v>38617</v>
      </c>
      <c r="DS7" s="24">
        <v>38667</v>
      </c>
      <c r="DT7" s="37">
        <f aca="true" t="shared" si="7" ref="DT7:DT12">DR7-E7</f>
        <v>1631</v>
      </c>
      <c r="DU7" s="31">
        <f aca="true" t="shared" si="8" ref="DU7:DU14">DV7*12</f>
        <v>53.62191780821918</v>
      </c>
      <c r="DV7" s="31">
        <f aca="true" t="shared" si="9" ref="DV7:DV14">DT7/365</f>
        <v>4.468493150684932</v>
      </c>
      <c r="DW7" s="37">
        <f aca="true" t="shared" si="10" ref="DW7:DW14">DR7-B7</f>
        <v>2002</v>
      </c>
      <c r="DX7" s="31">
        <f aca="true" t="shared" si="11" ref="DX7:DX14">DY7*12</f>
        <v>65.81917808219178</v>
      </c>
      <c r="DY7" s="31">
        <f aca="true" t="shared" si="12" ref="DY7:DY12">DW7/365</f>
        <v>5.484931506849315</v>
      </c>
    </row>
    <row r="8" spans="1:129" ht="12.75">
      <c r="A8" t="s">
        <v>58</v>
      </c>
      <c r="B8" s="43">
        <v>36615</v>
      </c>
      <c r="C8" t="s">
        <v>59</v>
      </c>
      <c r="D8" t="s">
        <v>60</v>
      </c>
      <c r="E8" s="28">
        <v>36986</v>
      </c>
      <c r="F8" s="28">
        <v>37026</v>
      </c>
      <c r="J8" t="s">
        <v>37</v>
      </c>
      <c r="K8" t="s">
        <v>61</v>
      </c>
      <c r="L8" s="28">
        <v>37097</v>
      </c>
      <c r="M8" s="28">
        <v>37137</v>
      </c>
      <c r="P8" s="19"/>
      <c r="Q8" s="25"/>
      <c r="R8" s="25"/>
      <c r="S8" s="25"/>
      <c r="T8" s="25"/>
      <c r="U8" s="25"/>
      <c r="V8" s="25"/>
      <c r="W8" s="26"/>
      <c r="X8" t="s">
        <v>38</v>
      </c>
      <c r="Y8" t="s">
        <v>62</v>
      </c>
      <c r="Z8" s="28">
        <v>37285</v>
      </c>
      <c r="AA8" s="28">
        <v>37325</v>
      </c>
      <c r="AB8">
        <v>139</v>
      </c>
      <c r="AC8">
        <v>37</v>
      </c>
      <c r="AD8" s="19">
        <f t="shared" si="3"/>
        <v>0.7897727272727273</v>
      </c>
      <c r="AE8" s="33">
        <v>3</v>
      </c>
      <c r="AF8" s="34">
        <f t="shared" si="4"/>
        <v>11.145205479452056</v>
      </c>
      <c r="AG8" s="33">
        <v>290</v>
      </c>
      <c r="AH8" s="46"/>
      <c r="AI8" t="s">
        <v>63</v>
      </c>
      <c r="AJ8" t="s">
        <v>64</v>
      </c>
      <c r="AK8" s="28">
        <v>37384</v>
      </c>
      <c r="AL8" s="28">
        <v>37423</v>
      </c>
      <c r="AM8">
        <v>142</v>
      </c>
      <c r="AN8">
        <v>37</v>
      </c>
      <c r="AO8" s="19">
        <f t="shared" si="5"/>
        <v>0.7932960893854749</v>
      </c>
      <c r="AP8" s="25"/>
      <c r="AQ8" s="25"/>
      <c r="AR8" s="25"/>
      <c r="AS8" s="25"/>
      <c r="AT8" s="25"/>
      <c r="AU8" s="25"/>
      <c r="AV8" s="27"/>
      <c r="AW8" s="25"/>
      <c r="AX8" s="25"/>
      <c r="AY8" s="25"/>
      <c r="AZ8" s="25"/>
      <c r="BA8" s="25"/>
      <c r="BB8" s="25"/>
      <c r="BC8" s="27"/>
      <c r="BD8" s="25"/>
      <c r="BE8" s="25"/>
      <c r="BF8" s="25"/>
      <c r="BG8" s="25"/>
      <c r="BH8" s="25"/>
      <c r="BI8" s="25"/>
      <c r="BJ8" s="27"/>
      <c r="BK8" s="25"/>
      <c r="BL8" s="25"/>
      <c r="BM8" s="25"/>
      <c r="BN8" s="25"/>
      <c r="BO8" s="25"/>
      <c r="BP8" s="25"/>
      <c r="BQ8" s="27"/>
      <c r="BR8" s="33">
        <v>1</v>
      </c>
      <c r="BS8" s="33">
        <f t="shared" si="6"/>
        <v>4</v>
      </c>
      <c r="BT8" s="34">
        <f>(AL8-AK8)*12/365</f>
        <v>1.2821917808219179</v>
      </c>
      <c r="BU8" s="34">
        <f>(AL8-E8)*12/365</f>
        <v>14.367123287671232</v>
      </c>
      <c r="BW8" t="s">
        <v>43</v>
      </c>
      <c r="BX8" s="28">
        <v>37517</v>
      </c>
      <c r="BY8" s="28">
        <v>37557</v>
      </c>
      <c r="BZ8">
        <v>50</v>
      </c>
      <c r="CA8">
        <v>7</v>
      </c>
      <c r="CB8" s="21">
        <f t="shared" si="0"/>
        <v>0.8771929824561403</v>
      </c>
      <c r="CD8" t="s">
        <v>65</v>
      </c>
      <c r="CE8" s="28">
        <v>37594</v>
      </c>
      <c r="CF8" s="28">
        <v>37609</v>
      </c>
      <c r="CG8">
        <v>56</v>
      </c>
      <c r="CH8">
        <v>3</v>
      </c>
      <c r="CI8" s="19">
        <f t="shared" si="1"/>
        <v>0.9491525423728814</v>
      </c>
      <c r="CJ8" t="s">
        <v>45</v>
      </c>
      <c r="CK8" s="28">
        <v>37659</v>
      </c>
      <c r="CL8" s="28">
        <v>37669</v>
      </c>
      <c r="CM8">
        <v>57</v>
      </c>
      <c r="CN8">
        <v>2</v>
      </c>
      <c r="CO8" s="19">
        <f>CM8/(CM8+CN8)</f>
        <v>0.9661016949152542</v>
      </c>
      <c r="CP8" t="s">
        <v>47</v>
      </c>
      <c r="CQ8" s="28">
        <v>37705</v>
      </c>
      <c r="CR8" s="28">
        <v>37719</v>
      </c>
      <c r="CS8">
        <v>61</v>
      </c>
      <c r="CT8">
        <v>1</v>
      </c>
      <c r="CU8" s="19">
        <f>CS8/(CS8+CT8)</f>
        <v>0.9838709677419355</v>
      </c>
      <c r="CV8" s="25"/>
      <c r="CW8" s="25"/>
      <c r="CX8" s="25"/>
      <c r="CY8" s="25"/>
      <c r="CZ8" s="25"/>
      <c r="DA8" s="26"/>
      <c r="DB8" s="25"/>
      <c r="DC8" s="25"/>
      <c r="DD8" s="25"/>
      <c r="DE8" s="25"/>
      <c r="DF8" s="25"/>
      <c r="DG8" s="26"/>
      <c r="DH8" s="25"/>
      <c r="DI8" s="25"/>
      <c r="DJ8" s="25"/>
      <c r="DK8" s="25"/>
      <c r="DL8" s="25"/>
      <c r="DM8" s="26"/>
      <c r="DN8" s="33">
        <v>4</v>
      </c>
      <c r="DO8" s="33">
        <f t="shared" si="2"/>
        <v>8</v>
      </c>
      <c r="DP8" s="34">
        <f>(CR8-BX8)*12/365</f>
        <v>6.641095890410959</v>
      </c>
      <c r="DQ8" s="41">
        <v>73</v>
      </c>
      <c r="DR8" s="24">
        <v>37784</v>
      </c>
      <c r="DS8" s="24">
        <v>37816</v>
      </c>
      <c r="DT8" s="37">
        <f t="shared" si="7"/>
        <v>798</v>
      </c>
      <c r="DU8" s="31">
        <f t="shared" si="8"/>
        <v>26.235616438356168</v>
      </c>
      <c r="DV8" s="31">
        <f t="shared" si="9"/>
        <v>2.186301369863014</v>
      </c>
      <c r="DW8" s="37">
        <f t="shared" si="10"/>
        <v>1169</v>
      </c>
      <c r="DX8" s="31">
        <f t="shared" si="11"/>
        <v>38.43287671232876</v>
      </c>
      <c r="DY8" s="31">
        <f t="shared" si="12"/>
        <v>3.202739726027397</v>
      </c>
    </row>
    <row r="9" spans="1:129" ht="12.75">
      <c r="A9" t="s">
        <v>66</v>
      </c>
      <c r="B9" s="43">
        <v>36790</v>
      </c>
      <c r="C9" t="s">
        <v>67</v>
      </c>
      <c r="D9" t="s">
        <v>68</v>
      </c>
      <c r="E9" s="28">
        <v>37287</v>
      </c>
      <c r="F9" s="28">
        <v>37326</v>
      </c>
      <c r="G9">
        <v>86</v>
      </c>
      <c r="H9">
        <v>104</v>
      </c>
      <c r="I9" s="19">
        <f>G9/(G9+H9)</f>
        <v>0.45263157894736844</v>
      </c>
      <c r="J9" s="25"/>
      <c r="K9" s="25"/>
      <c r="L9" s="25"/>
      <c r="M9" s="25"/>
      <c r="N9" s="25"/>
      <c r="O9" s="25"/>
      <c r="P9" s="26"/>
      <c r="Q9" s="25"/>
      <c r="R9" s="25"/>
      <c r="S9" s="25"/>
      <c r="T9" s="25"/>
      <c r="U9" s="25"/>
      <c r="V9" s="25"/>
      <c r="W9" s="26"/>
      <c r="X9" t="s">
        <v>38</v>
      </c>
      <c r="Y9" t="s">
        <v>69</v>
      </c>
      <c r="Z9" s="28">
        <v>37460</v>
      </c>
      <c r="AA9" s="28">
        <v>37500</v>
      </c>
      <c r="AB9">
        <v>176</v>
      </c>
      <c r="AC9">
        <v>44</v>
      </c>
      <c r="AD9" s="19">
        <f t="shared" si="3"/>
        <v>0.8</v>
      </c>
      <c r="AE9" s="33">
        <v>2</v>
      </c>
      <c r="AF9" s="34">
        <f t="shared" si="4"/>
        <v>7.002739726027397</v>
      </c>
      <c r="AG9" s="33">
        <v>382</v>
      </c>
      <c r="AH9" s="46"/>
      <c r="AI9" t="s">
        <v>43</v>
      </c>
      <c r="AJ9" t="s">
        <v>70</v>
      </c>
      <c r="AK9" s="28">
        <v>37546</v>
      </c>
      <c r="AL9" s="28">
        <v>37561</v>
      </c>
      <c r="AM9">
        <v>217</v>
      </c>
      <c r="AN9">
        <v>33</v>
      </c>
      <c r="AO9" s="19">
        <f t="shared" si="5"/>
        <v>0.868</v>
      </c>
      <c r="AP9" t="s">
        <v>45</v>
      </c>
      <c r="AQ9" t="s">
        <v>71</v>
      </c>
      <c r="AR9" s="28">
        <v>37587</v>
      </c>
      <c r="AS9" s="28">
        <v>37629</v>
      </c>
      <c r="AT9">
        <v>256</v>
      </c>
      <c r="AU9">
        <v>34</v>
      </c>
      <c r="AV9" s="19">
        <f aca="true" t="shared" si="13" ref="AV9:AV15">AT9/(AT9+AU9)</f>
        <v>0.8827586206896552</v>
      </c>
      <c r="AW9" t="s">
        <v>72</v>
      </c>
      <c r="AX9" t="s">
        <v>73</v>
      </c>
      <c r="AY9" s="28">
        <v>37641</v>
      </c>
      <c r="AZ9" s="28">
        <v>37656</v>
      </c>
      <c r="BA9">
        <v>285</v>
      </c>
      <c r="BB9">
        <v>7</v>
      </c>
      <c r="BC9" s="19">
        <f>BA9/(BA9+BB9)</f>
        <v>0.976027397260274</v>
      </c>
      <c r="BD9" s="25"/>
      <c r="BE9" s="25"/>
      <c r="BF9" s="25"/>
      <c r="BG9" s="25"/>
      <c r="BH9" s="25"/>
      <c r="BI9" s="25"/>
      <c r="BJ9" s="27"/>
      <c r="BK9" s="25"/>
      <c r="BL9" s="25"/>
      <c r="BM9" s="25"/>
      <c r="BN9" s="25"/>
      <c r="BO9" s="25"/>
      <c r="BP9" s="25"/>
      <c r="BQ9" s="27"/>
      <c r="BR9" s="33">
        <v>3</v>
      </c>
      <c r="BS9" s="33">
        <f t="shared" si="6"/>
        <v>5</v>
      </c>
      <c r="BT9" s="34">
        <f>(AZ9-AK9)*12/365</f>
        <v>3.6164383561643834</v>
      </c>
      <c r="BU9" s="34">
        <f>(AZ9-E9)*12/365</f>
        <v>12.131506849315068</v>
      </c>
      <c r="BW9" t="s">
        <v>74</v>
      </c>
      <c r="BX9" s="28">
        <v>37658</v>
      </c>
      <c r="BY9" s="28">
        <v>37689</v>
      </c>
      <c r="BZ9">
        <v>54</v>
      </c>
      <c r="CA9">
        <v>10</v>
      </c>
      <c r="CB9" s="21">
        <f t="shared" si="0"/>
        <v>0.84375</v>
      </c>
      <c r="CD9" t="s">
        <v>75</v>
      </c>
      <c r="CE9" s="28">
        <v>37705</v>
      </c>
      <c r="CF9" s="28">
        <v>37719</v>
      </c>
      <c r="CG9">
        <v>58</v>
      </c>
      <c r="CH9">
        <v>10</v>
      </c>
      <c r="CI9" s="19">
        <f t="shared" si="1"/>
        <v>0.8529411764705882</v>
      </c>
      <c r="CJ9" t="s">
        <v>76</v>
      </c>
      <c r="CK9" s="28">
        <v>37740</v>
      </c>
      <c r="CL9" s="28">
        <v>37755</v>
      </c>
      <c r="CM9">
        <v>64</v>
      </c>
      <c r="CN9">
        <v>3</v>
      </c>
      <c r="CO9" s="19">
        <f>CM9/(CM9+CN9)</f>
        <v>0.9552238805970149</v>
      </c>
      <c r="CP9" s="25"/>
      <c r="CQ9" s="25"/>
      <c r="CR9" s="25"/>
      <c r="CS9" s="25"/>
      <c r="CT9" s="25"/>
      <c r="CU9" s="26"/>
      <c r="CV9" s="25"/>
      <c r="CW9" s="25"/>
      <c r="CX9" s="25"/>
      <c r="CY9" s="25"/>
      <c r="CZ9" s="25"/>
      <c r="DA9" s="26"/>
      <c r="DB9" s="25"/>
      <c r="DC9" s="25"/>
      <c r="DD9" s="25"/>
      <c r="DE9" s="25"/>
      <c r="DF9" s="25"/>
      <c r="DG9" s="26"/>
      <c r="DH9" s="25"/>
      <c r="DI9" s="25"/>
      <c r="DJ9" s="25"/>
      <c r="DK9" s="25"/>
      <c r="DL9" s="25"/>
      <c r="DM9" s="26"/>
      <c r="DN9" s="33">
        <v>3</v>
      </c>
      <c r="DO9" s="33">
        <f t="shared" si="2"/>
        <v>8</v>
      </c>
      <c r="DP9" s="34">
        <f>(CL9-BX9)*12/365</f>
        <v>3.1890410958904107</v>
      </c>
      <c r="DQ9" s="41">
        <v>96</v>
      </c>
      <c r="DR9" s="24">
        <v>37784</v>
      </c>
      <c r="DS9" s="24">
        <v>37799</v>
      </c>
      <c r="DT9" s="37">
        <f t="shared" si="7"/>
        <v>497</v>
      </c>
      <c r="DU9" s="31">
        <f t="shared" si="8"/>
        <v>16.339726027397262</v>
      </c>
      <c r="DV9" s="31">
        <f t="shared" si="9"/>
        <v>1.3616438356164384</v>
      </c>
      <c r="DW9" s="37">
        <f t="shared" si="10"/>
        <v>994</v>
      </c>
      <c r="DX9" s="31">
        <f t="shared" si="11"/>
        <v>32.679452054794524</v>
      </c>
      <c r="DY9" s="31">
        <f t="shared" si="12"/>
        <v>2.723287671232877</v>
      </c>
    </row>
    <row r="10" spans="1:129" ht="12.75">
      <c r="A10" t="s">
        <v>77</v>
      </c>
      <c r="B10" s="43">
        <v>36867</v>
      </c>
      <c r="C10" t="s">
        <v>32</v>
      </c>
      <c r="D10" t="s">
        <v>78</v>
      </c>
      <c r="E10" s="28">
        <v>37097</v>
      </c>
      <c r="F10" s="28">
        <v>37137</v>
      </c>
      <c r="J10" s="25"/>
      <c r="K10" s="25"/>
      <c r="L10" s="25"/>
      <c r="M10" s="25"/>
      <c r="N10" s="25"/>
      <c r="O10" s="25"/>
      <c r="P10" s="26"/>
      <c r="Q10" s="25"/>
      <c r="R10" s="25"/>
      <c r="S10" s="25"/>
      <c r="T10" s="25"/>
      <c r="U10" s="25"/>
      <c r="V10" s="25"/>
      <c r="W10" s="26"/>
      <c r="X10" t="s">
        <v>37</v>
      </c>
      <c r="Y10" t="s">
        <v>79</v>
      </c>
      <c r="Z10" s="28">
        <v>37341</v>
      </c>
      <c r="AA10" s="28">
        <v>37381</v>
      </c>
      <c r="AB10">
        <v>165</v>
      </c>
      <c r="AC10">
        <v>52</v>
      </c>
      <c r="AD10" s="19">
        <f t="shared" si="3"/>
        <v>0.7603686635944701</v>
      </c>
      <c r="AE10" s="33">
        <v>2</v>
      </c>
      <c r="AF10" s="34">
        <f t="shared" si="4"/>
        <v>9.336986301369864</v>
      </c>
      <c r="AG10" s="33">
        <v>330</v>
      </c>
      <c r="AH10" s="46"/>
      <c r="AI10" t="s">
        <v>67</v>
      </c>
      <c r="AJ10" t="s">
        <v>80</v>
      </c>
      <c r="AK10" s="28">
        <v>37460</v>
      </c>
      <c r="AL10" s="28">
        <v>37500</v>
      </c>
      <c r="AM10">
        <v>208</v>
      </c>
      <c r="AN10">
        <v>24</v>
      </c>
      <c r="AO10" s="19">
        <f t="shared" si="5"/>
        <v>0.896551724137931</v>
      </c>
      <c r="AP10" t="s">
        <v>81</v>
      </c>
      <c r="AQ10" t="s">
        <v>82</v>
      </c>
      <c r="AR10" s="28">
        <v>37546</v>
      </c>
      <c r="AS10" s="28">
        <v>37561</v>
      </c>
      <c r="AT10">
        <v>220</v>
      </c>
      <c r="AU10">
        <v>13</v>
      </c>
      <c r="AV10" s="19">
        <f t="shared" si="13"/>
        <v>0.944206008583691</v>
      </c>
      <c r="AW10" s="25"/>
      <c r="AX10" s="25"/>
      <c r="AY10" s="25"/>
      <c r="AZ10" s="25"/>
      <c r="BA10" s="25"/>
      <c r="BB10" s="25"/>
      <c r="BC10" s="27"/>
      <c r="BD10" s="25"/>
      <c r="BE10" s="25"/>
      <c r="BF10" s="25"/>
      <c r="BG10" s="25"/>
      <c r="BH10" s="25"/>
      <c r="BI10" s="25"/>
      <c r="BJ10" s="27"/>
      <c r="BK10" s="25"/>
      <c r="BL10" s="25"/>
      <c r="BM10" s="25"/>
      <c r="BN10" s="25"/>
      <c r="BO10" s="25"/>
      <c r="BP10" s="25"/>
      <c r="BQ10" s="27"/>
      <c r="BR10" s="33">
        <v>2</v>
      </c>
      <c r="BS10" s="33">
        <f t="shared" si="6"/>
        <v>4</v>
      </c>
      <c r="BT10" s="34">
        <f>(AS10-AK10)*12/365</f>
        <v>3.3205479452054796</v>
      </c>
      <c r="BU10" s="34">
        <f>(AS10-E10)*12/365</f>
        <v>15.254794520547945</v>
      </c>
      <c r="BW10" t="s">
        <v>38</v>
      </c>
      <c r="BX10" s="28">
        <v>37602</v>
      </c>
      <c r="BY10" s="28">
        <v>37658</v>
      </c>
      <c r="BZ10">
        <v>48</v>
      </c>
      <c r="CA10">
        <v>4</v>
      </c>
      <c r="CB10" s="21">
        <f t="shared" si="0"/>
        <v>0.9230769230769231</v>
      </c>
      <c r="CD10" t="s">
        <v>83</v>
      </c>
      <c r="CE10" s="28">
        <v>37726</v>
      </c>
      <c r="CF10" s="28">
        <v>37741</v>
      </c>
      <c r="CG10">
        <v>53</v>
      </c>
      <c r="CH10">
        <v>2</v>
      </c>
      <c r="CI10" s="19">
        <f t="shared" si="1"/>
        <v>0.9636363636363636</v>
      </c>
      <c r="CJ10" t="s">
        <v>84</v>
      </c>
      <c r="CK10" s="28">
        <v>37782</v>
      </c>
      <c r="CL10" s="28">
        <v>37798</v>
      </c>
      <c r="CM10">
        <v>56</v>
      </c>
      <c r="CN10">
        <v>1</v>
      </c>
      <c r="CO10" s="19">
        <f>CM10/(CM10+CN10)</f>
        <v>0.9824561403508771</v>
      </c>
      <c r="CP10" s="25"/>
      <c r="CQ10" s="25"/>
      <c r="CR10" s="25"/>
      <c r="CS10" s="25"/>
      <c r="CT10" s="25"/>
      <c r="CU10" s="26"/>
      <c r="CV10" s="25"/>
      <c r="CW10" s="25"/>
      <c r="CX10" s="25"/>
      <c r="CY10" s="25"/>
      <c r="CZ10" s="25"/>
      <c r="DA10" s="26"/>
      <c r="DB10" s="25"/>
      <c r="DC10" s="25"/>
      <c r="DD10" s="25"/>
      <c r="DE10" s="25"/>
      <c r="DF10" s="25"/>
      <c r="DG10" s="26"/>
      <c r="DH10" s="25"/>
      <c r="DI10" s="25"/>
      <c r="DJ10" s="25"/>
      <c r="DK10" s="25"/>
      <c r="DL10" s="25"/>
      <c r="DM10" s="26"/>
      <c r="DN10" s="33">
        <v>3</v>
      </c>
      <c r="DO10" s="33">
        <f t="shared" si="2"/>
        <v>7</v>
      </c>
      <c r="DP10" s="34">
        <f>(CL10-BX10)*12/365</f>
        <v>6.443835616438356</v>
      </c>
      <c r="DQ10" s="41">
        <v>75</v>
      </c>
      <c r="DR10" s="24">
        <v>37875</v>
      </c>
      <c r="DS10" s="24">
        <v>37908</v>
      </c>
      <c r="DT10" s="37">
        <f t="shared" si="7"/>
        <v>778</v>
      </c>
      <c r="DU10" s="31">
        <f t="shared" si="8"/>
        <v>25.578082191780823</v>
      </c>
      <c r="DV10" s="31">
        <f t="shared" si="9"/>
        <v>2.1315068493150684</v>
      </c>
      <c r="DW10" s="37">
        <f t="shared" si="10"/>
        <v>1008</v>
      </c>
      <c r="DX10" s="31">
        <f t="shared" si="11"/>
        <v>33.13972602739726</v>
      </c>
      <c r="DY10" s="31">
        <f t="shared" si="12"/>
        <v>2.7616438356164386</v>
      </c>
    </row>
    <row r="11" spans="1:129" ht="12.75">
      <c r="A11" t="s">
        <v>85</v>
      </c>
      <c r="B11" s="43">
        <v>36615</v>
      </c>
      <c r="C11" t="s">
        <v>32</v>
      </c>
      <c r="D11" t="s">
        <v>86</v>
      </c>
      <c r="E11" s="28">
        <v>36986</v>
      </c>
      <c r="F11" s="28">
        <v>37026</v>
      </c>
      <c r="J11" t="s">
        <v>37</v>
      </c>
      <c r="K11" t="s">
        <v>87</v>
      </c>
      <c r="L11" s="28">
        <v>37340</v>
      </c>
      <c r="M11" s="28">
        <v>37380</v>
      </c>
      <c r="N11">
        <v>92</v>
      </c>
      <c r="O11">
        <v>115</v>
      </c>
      <c r="P11" s="19">
        <f>N11/(N11+O11)</f>
        <v>0.4444444444444444</v>
      </c>
      <c r="Q11" s="25"/>
      <c r="R11" s="25"/>
      <c r="S11" s="25"/>
      <c r="T11" s="25"/>
      <c r="U11" s="25"/>
      <c r="V11" s="25"/>
      <c r="W11" s="26"/>
      <c r="X11" t="s">
        <v>38</v>
      </c>
      <c r="Y11" t="s">
        <v>88</v>
      </c>
      <c r="Z11" s="28">
        <v>37592</v>
      </c>
      <c r="AA11" s="28">
        <v>37633</v>
      </c>
      <c r="AB11">
        <v>209</v>
      </c>
      <c r="AC11">
        <v>65</v>
      </c>
      <c r="AD11" s="19">
        <f t="shared" si="3"/>
        <v>0.7627737226277372</v>
      </c>
      <c r="AE11" s="33">
        <v>3</v>
      </c>
      <c r="AF11" s="34">
        <f t="shared" si="4"/>
        <v>21.27123287671233</v>
      </c>
      <c r="AG11" s="33">
        <v>321</v>
      </c>
      <c r="AH11" s="46"/>
      <c r="AI11" t="s">
        <v>43</v>
      </c>
      <c r="AJ11" t="s">
        <v>89</v>
      </c>
      <c r="AK11" s="28">
        <v>37763</v>
      </c>
      <c r="AL11" s="28">
        <v>37778</v>
      </c>
      <c r="AM11">
        <v>218</v>
      </c>
      <c r="AN11">
        <v>61</v>
      </c>
      <c r="AO11" s="19">
        <f t="shared" si="5"/>
        <v>0.7813620071684588</v>
      </c>
      <c r="AP11" t="s">
        <v>45</v>
      </c>
      <c r="AQ11" t="s">
        <v>90</v>
      </c>
      <c r="AR11" s="28">
        <v>37837</v>
      </c>
      <c r="AS11" s="28">
        <v>37852</v>
      </c>
      <c r="AT11">
        <v>243</v>
      </c>
      <c r="AU11">
        <v>36</v>
      </c>
      <c r="AV11" s="19">
        <f t="shared" si="13"/>
        <v>0.8709677419354839</v>
      </c>
      <c r="AW11" t="s">
        <v>47</v>
      </c>
      <c r="AX11" t="s">
        <v>91</v>
      </c>
      <c r="AY11" s="28">
        <v>37888</v>
      </c>
      <c r="AZ11" s="28">
        <v>37903</v>
      </c>
      <c r="BA11">
        <v>257</v>
      </c>
      <c r="BB11">
        <v>21</v>
      </c>
      <c r="BC11" s="19">
        <f>BA11/(BA11+BB11)</f>
        <v>0.9244604316546763</v>
      </c>
      <c r="BD11" t="s">
        <v>49</v>
      </c>
      <c r="BE11" t="s">
        <v>92</v>
      </c>
      <c r="BF11" s="28">
        <v>37914</v>
      </c>
      <c r="BG11" s="28">
        <v>37929</v>
      </c>
      <c r="BH11">
        <v>264</v>
      </c>
      <c r="BI11">
        <v>14</v>
      </c>
      <c r="BJ11" s="19">
        <f>BH11/(BH11+BI11)</f>
        <v>0.9496402877697842</v>
      </c>
      <c r="BK11" s="25"/>
      <c r="BL11" s="25"/>
      <c r="BM11" s="25"/>
      <c r="BN11" s="25"/>
      <c r="BO11" s="25"/>
      <c r="BP11" s="25"/>
      <c r="BQ11" s="27"/>
      <c r="BR11" s="33">
        <v>4</v>
      </c>
      <c r="BS11" s="33">
        <f t="shared" si="6"/>
        <v>7</v>
      </c>
      <c r="BT11" s="34">
        <f>(BG11-AK11)*12/365</f>
        <v>5.457534246575342</v>
      </c>
      <c r="BU11" s="34">
        <f>(BG11-E11)*12/365</f>
        <v>31.002739726027396</v>
      </c>
      <c r="BW11" t="s">
        <v>49</v>
      </c>
      <c r="BX11" s="28">
        <v>37945</v>
      </c>
      <c r="BY11" s="28">
        <v>37975</v>
      </c>
      <c r="BZ11">
        <v>117</v>
      </c>
      <c r="CA11">
        <v>15</v>
      </c>
      <c r="CB11" s="21">
        <f t="shared" si="0"/>
        <v>0.8863636363636364</v>
      </c>
      <c r="CD11" t="s">
        <v>51</v>
      </c>
      <c r="CE11" s="28">
        <v>38043</v>
      </c>
      <c r="CF11" s="28">
        <v>38058</v>
      </c>
      <c r="CG11">
        <v>122</v>
      </c>
      <c r="CH11">
        <v>11</v>
      </c>
      <c r="CI11" s="19">
        <f t="shared" si="1"/>
        <v>0.9172932330827067</v>
      </c>
      <c r="CJ11" t="s">
        <v>53</v>
      </c>
      <c r="CK11" s="28">
        <v>38072</v>
      </c>
      <c r="CL11" s="28">
        <v>38087</v>
      </c>
      <c r="CM11">
        <v>131</v>
      </c>
      <c r="CN11">
        <v>3</v>
      </c>
      <c r="CO11" s="19">
        <f>CM11/(CM11+CN11)</f>
        <v>0.9776119402985075</v>
      </c>
      <c r="CP11" t="s">
        <v>54</v>
      </c>
      <c r="CQ11" s="28">
        <v>38100</v>
      </c>
      <c r="CR11" s="28">
        <v>38115</v>
      </c>
      <c r="CS11">
        <v>130</v>
      </c>
      <c r="CT11">
        <v>3</v>
      </c>
      <c r="CU11" s="19">
        <f>CS11/(CS11+CT11)</f>
        <v>0.9774436090225563</v>
      </c>
      <c r="CV11" s="25"/>
      <c r="CW11" s="25"/>
      <c r="CX11" s="25"/>
      <c r="CY11" s="25"/>
      <c r="CZ11" s="25"/>
      <c r="DA11" s="26"/>
      <c r="DB11" s="25"/>
      <c r="DC11" s="25"/>
      <c r="DD11" s="25"/>
      <c r="DE11" s="25"/>
      <c r="DF11" s="25"/>
      <c r="DG11" s="26"/>
      <c r="DH11" s="25"/>
      <c r="DI11" s="25"/>
      <c r="DJ11" s="25"/>
      <c r="DK11" s="25"/>
      <c r="DL11" s="25"/>
      <c r="DM11" s="26"/>
      <c r="DN11" s="33">
        <v>4</v>
      </c>
      <c r="DO11" s="33">
        <f t="shared" si="2"/>
        <v>11</v>
      </c>
      <c r="DP11" s="34">
        <f>(CR11-BX11)*12/365</f>
        <v>5.589041095890411</v>
      </c>
      <c r="DQ11" s="41">
        <v>163</v>
      </c>
      <c r="DR11" s="24">
        <v>38162</v>
      </c>
      <c r="DS11" s="24">
        <v>38192</v>
      </c>
      <c r="DT11" s="37">
        <f t="shared" si="7"/>
        <v>1176</v>
      </c>
      <c r="DU11" s="31">
        <f t="shared" si="8"/>
        <v>38.66301369863014</v>
      </c>
      <c r="DV11" s="31">
        <f t="shared" si="9"/>
        <v>3.221917808219178</v>
      </c>
      <c r="DW11" s="37">
        <f t="shared" si="10"/>
        <v>1547</v>
      </c>
      <c r="DX11" s="31">
        <f t="shared" si="11"/>
        <v>50.86027397260274</v>
      </c>
      <c r="DY11" s="31">
        <f t="shared" si="12"/>
        <v>4.238356164383561</v>
      </c>
    </row>
    <row r="12" spans="1:129" ht="12.75">
      <c r="A12" t="s">
        <v>93</v>
      </c>
      <c r="B12" s="43">
        <v>37601</v>
      </c>
      <c r="C12" t="s">
        <v>32</v>
      </c>
      <c r="D12" t="s">
        <v>94</v>
      </c>
      <c r="E12" s="28">
        <v>37622</v>
      </c>
      <c r="F12" s="28">
        <v>37753</v>
      </c>
      <c r="G12">
        <v>172</v>
      </c>
      <c r="H12">
        <v>45</v>
      </c>
      <c r="I12" s="19">
        <f>G12/(G12+H12)</f>
        <v>0.7926267281105991</v>
      </c>
      <c r="J12" s="25"/>
      <c r="K12" s="25"/>
      <c r="L12" s="25"/>
      <c r="M12" s="25"/>
      <c r="N12" s="25"/>
      <c r="O12" s="25"/>
      <c r="P12" s="26"/>
      <c r="Q12" s="25"/>
      <c r="R12" s="25"/>
      <c r="S12" s="25"/>
      <c r="T12" s="25"/>
      <c r="U12" s="25"/>
      <c r="V12" s="25"/>
      <c r="W12" s="26"/>
      <c r="X12" t="s">
        <v>95</v>
      </c>
      <c r="Y12" t="s">
        <v>96</v>
      </c>
      <c r="Z12" s="28">
        <v>37960</v>
      </c>
      <c r="AA12" s="28">
        <v>38000</v>
      </c>
      <c r="AB12">
        <v>212</v>
      </c>
      <c r="AC12">
        <v>27</v>
      </c>
      <c r="AD12" s="19">
        <f t="shared" si="3"/>
        <v>0.8870292887029289</v>
      </c>
      <c r="AE12" s="33">
        <v>2</v>
      </c>
      <c r="AF12" s="34">
        <f t="shared" si="4"/>
        <v>12.427397260273972</v>
      </c>
      <c r="AG12" s="33">
        <v>463</v>
      </c>
      <c r="AH12" s="46"/>
      <c r="AI12" t="s">
        <v>97</v>
      </c>
      <c r="AJ12" t="s">
        <v>98</v>
      </c>
      <c r="AK12" s="28">
        <v>38021</v>
      </c>
      <c r="AL12" s="28">
        <v>38057</v>
      </c>
      <c r="AM12">
        <v>258</v>
      </c>
      <c r="AN12">
        <v>17</v>
      </c>
      <c r="AO12" s="19">
        <f t="shared" si="5"/>
        <v>0.9381818181818182</v>
      </c>
      <c r="AP12" t="s">
        <v>99</v>
      </c>
      <c r="AQ12" t="s">
        <v>100</v>
      </c>
      <c r="AR12" s="28">
        <v>38082</v>
      </c>
      <c r="AS12" s="28">
        <v>38097</v>
      </c>
      <c r="AT12">
        <v>273</v>
      </c>
      <c r="AU12">
        <v>13</v>
      </c>
      <c r="AV12" s="19">
        <f t="shared" si="13"/>
        <v>0.9545454545454546</v>
      </c>
      <c r="AW12" s="25"/>
      <c r="AX12" s="25"/>
      <c r="AY12" s="25"/>
      <c r="AZ12" s="25"/>
      <c r="BA12" s="25"/>
      <c r="BB12" s="25"/>
      <c r="BC12" s="27"/>
      <c r="BD12" s="25"/>
      <c r="BE12" s="25"/>
      <c r="BF12" s="25"/>
      <c r="BG12" s="25"/>
      <c r="BH12" s="25"/>
      <c r="BI12" s="25"/>
      <c r="BJ12" s="27"/>
      <c r="BK12" s="25"/>
      <c r="BL12" s="25"/>
      <c r="BM12" s="25"/>
      <c r="BN12" s="25"/>
      <c r="BO12" s="25"/>
      <c r="BP12" s="25"/>
      <c r="BQ12" s="27"/>
      <c r="BR12" s="33">
        <v>2</v>
      </c>
      <c r="BS12" s="33">
        <f t="shared" si="6"/>
        <v>4</v>
      </c>
      <c r="BT12" s="34">
        <f>(AS12-AK12)*12/365</f>
        <v>2.4986301369863013</v>
      </c>
      <c r="BU12" s="34">
        <f>(AS12-E12)*12/365</f>
        <v>15.616438356164384</v>
      </c>
      <c r="BW12" t="s">
        <v>101</v>
      </c>
      <c r="BX12" s="28">
        <v>38140</v>
      </c>
      <c r="BY12" s="28">
        <v>38170</v>
      </c>
      <c r="BZ12">
        <v>66</v>
      </c>
      <c r="CA12">
        <v>9</v>
      </c>
      <c r="CB12" s="21">
        <f t="shared" si="0"/>
        <v>0.88</v>
      </c>
      <c r="CD12" t="s">
        <v>33</v>
      </c>
      <c r="CE12" s="28">
        <v>38198</v>
      </c>
      <c r="CF12" s="28">
        <v>38213</v>
      </c>
      <c r="CG12">
        <v>74</v>
      </c>
      <c r="CH12">
        <v>3</v>
      </c>
      <c r="CI12" s="19">
        <f t="shared" si="1"/>
        <v>0.961038961038961</v>
      </c>
      <c r="CJ12" s="25"/>
      <c r="CK12" s="25"/>
      <c r="CL12" s="25"/>
      <c r="CM12" s="25"/>
      <c r="CN12" s="25"/>
      <c r="CO12" s="26"/>
      <c r="CP12" s="25"/>
      <c r="CQ12" s="25"/>
      <c r="CR12" s="25"/>
      <c r="CS12" s="25"/>
      <c r="CT12" s="25"/>
      <c r="CU12" s="26"/>
      <c r="CV12" s="25"/>
      <c r="CW12" s="25"/>
      <c r="CX12" s="25"/>
      <c r="CY12" s="25"/>
      <c r="CZ12" s="25"/>
      <c r="DA12" s="26"/>
      <c r="DB12" s="25"/>
      <c r="DC12" s="25"/>
      <c r="DD12" s="25"/>
      <c r="DE12" s="25"/>
      <c r="DF12" s="25"/>
      <c r="DG12" s="26"/>
      <c r="DH12" s="25"/>
      <c r="DI12" s="25"/>
      <c r="DJ12" s="25"/>
      <c r="DK12" s="25"/>
      <c r="DL12" s="25"/>
      <c r="DM12" s="26"/>
      <c r="DN12" s="33">
        <v>2</v>
      </c>
      <c r="DO12" s="33">
        <f t="shared" si="2"/>
        <v>6</v>
      </c>
      <c r="DP12" s="34">
        <f>(CF12-BX12)*12/365</f>
        <v>2.4</v>
      </c>
      <c r="DQ12" s="41">
        <v>93</v>
      </c>
      <c r="DR12" s="24">
        <v>38253</v>
      </c>
      <c r="DS12" s="24">
        <v>38289</v>
      </c>
      <c r="DT12" s="37">
        <f t="shared" si="7"/>
        <v>631</v>
      </c>
      <c r="DU12" s="31">
        <f t="shared" si="8"/>
        <v>20.745205479452054</v>
      </c>
      <c r="DV12" s="31">
        <f t="shared" si="9"/>
        <v>1.7287671232876711</v>
      </c>
      <c r="DW12" s="37">
        <f t="shared" si="10"/>
        <v>652</v>
      </c>
      <c r="DX12" s="31">
        <f t="shared" si="11"/>
        <v>21.435616438356163</v>
      </c>
      <c r="DY12" s="31">
        <f t="shared" si="12"/>
        <v>1.7863013698630137</v>
      </c>
    </row>
    <row r="13" spans="1:129" ht="12.75">
      <c r="A13" t="s">
        <v>102</v>
      </c>
      <c r="B13" s="43">
        <v>37601</v>
      </c>
      <c r="C13" t="s">
        <v>32</v>
      </c>
      <c r="D13" t="s">
        <v>103</v>
      </c>
      <c r="E13" s="28">
        <v>38201</v>
      </c>
      <c r="F13" s="28">
        <v>38241</v>
      </c>
      <c r="G13">
        <v>211</v>
      </c>
      <c r="H13">
        <v>74</v>
      </c>
      <c r="I13" s="19">
        <f>G13/(G13+H13)</f>
        <v>0.7403508771929824</v>
      </c>
      <c r="J13" t="s">
        <v>37</v>
      </c>
      <c r="K13" t="s">
        <v>104</v>
      </c>
      <c r="L13" s="28">
        <v>38386</v>
      </c>
      <c r="M13" s="28">
        <v>38426</v>
      </c>
      <c r="N13">
        <v>217</v>
      </c>
      <c r="O13">
        <v>86</v>
      </c>
      <c r="P13" s="19">
        <f>N13/(N13+O13)</f>
        <v>0.7161716171617162</v>
      </c>
      <c r="Q13" s="25"/>
      <c r="R13" s="25"/>
      <c r="S13" s="25"/>
      <c r="T13" s="25"/>
      <c r="U13" s="25"/>
      <c r="V13" s="25"/>
      <c r="W13" s="26"/>
      <c r="X13" t="s">
        <v>38</v>
      </c>
      <c r="Y13" t="s">
        <v>105</v>
      </c>
      <c r="Z13" s="28">
        <v>38628</v>
      </c>
      <c r="AA13" s="28">
        <v>38668</v>
      </c>
      <c r="AB13">
        <v>295</v>
      </c>
      <c r="AC13">
        <v>75</v>
      </c>
      <c r="AD13" s="19">
        <f t="shared" si="3"/>
        <v>0.7972972972972973</v>
      </c>
      <c r="AE13" s="33">
        <v>3</v>
      </c>
      <c r="AF13" s="34">
        <f t="shared" si="4"/>
        <v>15.353424657534246</v>
      </c>
      <c r="AG13" s="33">
        <v>514</v>
      </c>
      <c r="AH13" s="46"/>
      <c r="AI13" t="s">
        <v>43</v>
      </c>
      <c r="AJ13" t="s">
        <v>106</v>
      </c>
      <c r="AK13" s="28">
        <v>38792</v>
      </c>
      <c r="AL13" s="28">
        <v>38807</v>
      </c>
      <c r="AM13">
        <v>308</v>
      </c>
      <c r="AN13">
        <v>73</v>
      </c>
      <c r="AO13" s="19">
        <f t="shared" si="5"/>
        <v>0.8083989501312336</v>
      </c>
      <c r="AP13" t="s">
        <v>45</v>
      </c>
      <c r="AQ13" t="s">
        <v>107</v>
      </c>
      <c r="AR13" s="28">
        <v>38961</v>
      </c>
      <c r="AS13" s="28">
        <v>38976</v>
      </c>
      <c r="AT13">
        <v>325</v>
      </c>
      <c r="AU13">
        <v>59</v>
      </c>
      <c r="AV13" s="19">
        <f t="shared" si="13"/>
        <v>0.8463541666666666</v>
      </c>
      <c r="AW13" t="s">
        <v>47</v>
      </c>
      <c r="AX13" t="s">
        <v>108</v>
      </c>
      <c r="AY13" s="28">
        <v>39022</v>
      </c>
      <c r="AZ13" s="28">
        <v>39036</v>
      </c>
      <c r="BA13">
        <v>354</v>
      </c>
      <c r="BB13">
        <v>36</v>
      </c>
      <c r="BC13" s="19">
        <f>BA13/(BA13+BB13)</f>
        <v>0.9076923076923077</v>
      </c>
      <c r="BD13" t="s">
        <v>49</v>
      </c>
      <c r="BE13" t="s">
        <v>144</v>
      </c>
      <c r="BF13" s="28">
        <v>39111</v>
      </c>
      <c r="BG13" s="28">
        <v>39128</v>
      </c>
      <c r="BH13">
        <v>361</v>
      </c>
      <c r="BI13">
        <v>30</v>
      </c>
      <c r="BJ13" s="19">
        <f>BH13/(BH13+BI13)</f>
        <v>0.9232736572890026</v>
      </c>
      <c r="BK13" t="s">
        <v>49</v>
      </c>
      <c r="BL13" t="s">
        <v>153</v>
      </c>
      <c r="BM13" s="28">
        <v>39190</v>
      </c>
      <c r="BN13" s="28">
        <v>39207</v>
      </c>
      <c r="BO13">
        <v>363</v>
      </c>
      <c r="BP13">
        <v>29</v>
      </c>
      <c r="BQ13" s="19">
        <f>BO13/(BO13+BP13)</f>
        <v>0.9260204081632653</v>
      </c>
      <c r="BR13" s="33">
        <v>5</v>
      </c>
      <c r="BS13" s="33">
        <f t="shared" si="6"/>
        <v>8</v>
      </c>
      <c r="BT13" s="34">
        <f>(BN13-AK13)*12/365</f>
        <v>13.643835616438356</v>
      </c>
      <c r="BU13" s="34">
        <f>(BN13-E13)*12/365</f>
        <v>33.07397260273972</v>
      </c>
      <c r="BW13" t="s">
        <v>51</v>
      </c>
      <c r="BX13" s="28">
        <v>39274</v>
      </c>
      <c r="BY13" s="28">
        <v>39304</v>
      </c>
      <c r="BZ13">
        <v>89</v>
      </c>
      <c r="CA13">
        <v>10</v>
      </c>
      <c r="CB13" s="21">
        <f t="shared" si="0"/>
        <v>0.898989898989899</v>
      </c>
      <c r="CD13" s="22" t="s">
        <v>53</v>
      </c>
      <c r="CE13" s="24">
        <v>39349</v>
      </c>
      <c r="CF13" s="28">
        <v>39359</v>
      </c>
      <c r="CG13">
        <v>91</v>
      </c>
      <c r="CH13">
        <v>11</v>
      </c>
      <c r="CI13" s="19">
        <f t="shared" si="1"/>
        <v>0.8921568627450981</v>
      </c>
      <c r="CJ13" t="s">
        <v>54</v>
      </c>
      <c r="CK13" s="28">
        <v>39414</v>
      </c>
      <c r="CL13" s="28">
        <v>39424</v>
      </c>
      <c r="CM13">
        <v>94</v>
      </c>
      <c r="CN13">
        <v>9</v>
      </c>
      <c r="CO13" s="19">
        <f>CM13/(CM13+CN13)</f>
        <v>0.912621359223301</v>
      </c>
      <c r="CP13" t="s">
        <v>55</v>
      </c>
      <c r="CQ13" s="28">
        <v>39454</v>
      </c>
      <c r="CR13" s="28">
        <v>39464</v>
      </c>
      <c r="CS13">
        <v>103</v>
      </c>
      <c r="CT13">
        <v>5</v>
      </c>
      <c r="CU13" s="19">
        <f>CS13/(CS13+CT13)</f>
        <v>0.9537037037037037</v>
      </c>
      <c r="CV13" t="s">
        <v>56</v>
      </c>
      <c r="CW13" s="28">
        <v>39469</v>
      </c>
      <c r="CX13" s="28">
        <v>39479</v>
      </c>
      <c r="CY13">
        <v>105</v>
      </c>
      <c r="CZ13">
        <v>5</v>
      </c>
      <c r="DA13" s="19">
        <f>CY13/(CY13+CZ13)</f>
        <v>0.9545454545454546</v>
      </c>
      <c r="DB13" t="s">
        <v>56</v>
      </c>
      <c r="DC13" s="28">
        <v>39482</v>
      </c>
      <c r="DD13" s="28">
        <v>39492</v>
      </c>
      <c r="DE13">
        <v>105</v>
      </c>
      <c r="DF13">
        <v>5</v>
      </c>
      <c r="DG13" s="19">
        <f>DE13/(DE13+DF13)</f>
        <v>0.9545454545454546</v>
      </c>
      <c r="DH13" t="s">
        <v>57</v>
      </c>
      <c r="DI13" s="28">
        <v>39510</v>
      </c>
      <c r="DJ13" s="28">
        <v>39525</v>
      </c>
      <c r="DK13">
        <v>106</v>
      </c>
      <c r="DL13">
        <v>3</v>
      </c>
      <c r="DM13" s="19">
        <f>DK13/(DK13+DL13)</f>
        <v>0.9724770642201835</v>
      </c>
      <c r="DN13" s="33">
        <v>7</v>
      </c>
      <c r="DO13" s="33">
        <f>DN13+BS13</f>
        <v>15</v>
      </c>
      <c r="DP13" s="34">
        <f>(DJ13-BX13)*12/365</f>
        <v>8.252054794520548</v>
      </c>
      <c r="DQ13" s="41">
        <v>135</v>
      </c>
      <c r="DR13" s="24">
        <v>39577</v>
      </c>
      <c r="DT13" s="37">
        <f>DR13-Z13</f>
        <v>949</v>
      </c>
      <c r="DU13" s="31">
        <f>DV13*12</f>
        <v>31.200000000000003</v>
      </c>
      <c r="DV13" s="31">
        <f>DT13/365</f>
        <v>2.6</v>
      </c>
      <c r="DW13" s="37">
        <f t="shared" si="10"/>
        <v>1976</v>
      </c>
      <c r="DX13" s="31">
        <f>DY13*12</f>
        <v>64.96438356164384</v>
      </c>
      <c r="DY13" s="31">
        <f>DW13/365</f>
        <v>5.413698630136986</v>
      </c>
    </row>
    <row r="14" spans="1:129" ht="12.75">
      <c r="A14" t="s">
        <v>109</v>
      </c>
      <c r="B14" s="43">
        <v>37700</v>
      </c>
      <c r="C14" s="29"/>
      <c r="D14" s="25"/>
      <c r="E14" s="25"/>
      <c r="F14" s="25"/>
      <c r="G14" s="25"/>
      <c r="H14" s="25"/>
      <c r="I14" s="26"/>
      <c r="J14" s="25"/>
      <c r="K14" s="25"/>
      <c r="L14" s="25"/>
      <c r="M14" s="25"/>
      <c r="N14" s="25"/>
      <c r="O14" s="25"/>
      <c r="P14" s="26"/>
      <c r="Q14" s="25"/>
      <c r="R14" s="25"/>
      <c r="S14" s="25"/>
      <c r="T14" s="25"/>
      <c r="U14" s="25"/>
      <c r="V14" s="25"/>
      <c r="W14" s="26"/>
      <c r="X14" t="s">
        <v>32</v>
      </c>
      <c r="Y14" t="s">
        <v>110</v>
      </c>
      <c r="Z14" s="28">
        <v>38440</v>
      </c>
      <c r="AA14" s="28">
        <v>38480</v>
      </c>
      <c r="AB14">
        <v>348</v>
      </c>
      <c r="AC14">
        <v>36</v>
      </c>
      <c r="AD14" s="19">
        <f t="shared" si="3"/>
        <v>0.90625</v>
      </c>
      <c r="AE14" s="33">
        <v>1</v>
      </c>
      <c r="AF14" s="34">
        <f>(AA14-Z14)*12/365</f>
        <v>1.3150684931506849</v>
      </c>
      <c r="AG14" s="33">
        <v>542</v>
      </c>
      <c r="AH14" s="46"/>
      <c r="AI14" t="s">
        <v>37</v>
      </c>
      <c r="AJ14" t="s">
        <v>111</v>
      </c>
      <c r="AK14" s="28">
        <v>38540</v>
      </c>
      <c r="AL14" s="28">
        <v>38550</v>
      </c>
      <c r="AM14">
        <v>387</v>
      </c>
      <c r="AN14">
        <v>26</v>
      </c>
      <c r="AO14" s="19">
        <f t="shared" si="5"/>
        <v>0.937046004842615</v>
      </c>
      <c r="AP14" t="s">
        <v>38</v>
      </c>
      <c r="AQ14" t="s">
        <v>112</v>
      </c>
      <c r="AR14" s="28">
        <v>38572</v>
      </c>
      <c r="AS14" s="28">
        <v>38583</v>
      </c>
      <c r="AT14">
        <v>397</v>
      </c>
      <c r="AU14">
        <v>20</v>
      </c>
      <c r="AV14" s="19">
        <f t="shared" si="13"/>
        <v>0.9520383693045563</v>
      </c>
      <c r="AW14" t="s">
        <v>43</v>
      </c>
      <c r="AX14" t="s">
        <v>113</v>
      </c>
      <c r="AY14" s="28">
        <v>38604</v>
      </c>
      <c r="AZ14" s="28">
        <v>38614</v>
      </c>
      <c r="BA14">
        <v>411</v>
      </c>
      <c r="BB14">
        <v>15</v>
      </c>
      <c r="BC14" s="19">
        <f>BA14/(BA14+BB14)</f>
        <v>0.9647887323943662</v>
      </c>
      <c r="BD14" s="25"/>
      <c r="BE14" s="25"/>
      <c r="BF14" s="25"/>
      <c r="BG14" s="25"/>
      <c r="BH14" s="25"/>
      <c r="BI14" s="25"/>
      <c r="BJ14" s="27"/>
      <c r="BK14" s="25"/>
      <c r="BL14" s="25"/>
      <c r="BM14" s="25"/>
      <c r="BN14" s="25"/>
      <c r="BO14" s="25"/>
      <c r="BP14" s="25"/>
      <c r="BQ14" s="27"/>
      <c r="BR14" s="33">
        <v>3</v>
      </c>
      <c r="BS14" s="33">
        <f>BR14+AE14</f>
        <v>4</v>
      </c>
      <c r="BT14" s="34">
        <f>(AZ14-AK14)*12/365</f>
        <v>2.4328767123287673</v>
      </c>
      <c r="BU14" s="34">
        <f>(AZ14-Z14)*12/365</f>
        <v>5.720547945205479</v>
      </c>
      <c r="BW14" t="s">
        <v>45</v>
      </c>
      <c r="BX14" s="28">
        <v>38646</v>
      </c>
      <c r="BY14" s="28">
        <v>38676</v>
      </c>
      <c r="BZ14">
        <v>86</v>
      </c>
      <c r="CA14">
        <v>14</v>
      </c>
      <c r="CB14" s="21">
        <f>BZ14/(BZ14+CA14)</f>
        <v>0.86</v>
      </c>
      <c r="CD14" s="22" t="s">
        <v>47</v>
      </c>
      <c r="CE14" s="24">
        <v>38817</v>
      </c>
      <c r="CF14" s="28">
        <v>38847</v>
      </c>
      <c r="CG14">
        <v>95</v>
      </c>
      <c r="CH14">
        <v>10</v>
      </c>
      <c r="CI14" s="19">
        <f t="shared" si="1"/>
        <v>0.9047619047619048</v>
      </c>
      <c r="CJ14" t="s">
        <v>49</v>
      </c>
      <c r="CK14" s="28">
        <v>38889</v>
      </c>
      <c r="CL14" s="28">
        <v>38909</v>
      </c>
      <c r="CM14">
        <v>99</v>
      </c>
      <c r="CN14">
        <v>10</v>
      </c>
      <c r="CO14" s="19">
        <f>CM14/(CM14+CN14)</f>
        <v>0.908256880733945</v>
      </c>
      <c r="CP14" t="s">
        <v>51</v>
      </c>
      <c r="CQ14" s="28">
        <v>38954</v>
      </c>
      <c r="CR14" s="28">
        <v>38969</v>
      </c>
      <c r="CS14">
        <v>111</v>
      </c>
      <c r="CT14">
        <v>5</v>
      </c>
      <c r="CU14" s="19">
        <f>CS14/(CS14+CT14)</f>
        <v>0.9568965517241379</v>
      </c>
      <c r="CV14" t="s">
        <v>53</v>
      </c>
      <c r="CW14" s="28">
        <v>39013</v>
      </c>
      <c r="CX14" s="28">
        <v>39028</v>
      </c>
      <c r="CY14">
        <v>111</v>
      </c>
      <c r="CZ14">
        <v>5</v>
      </c>
      <c r="DA14" s="19">
        <f>CY14/(CY14+CZ14)</f>
        <v>0.9568965517241379</v>
      </c>
      <c r="DB14" s="25"/>
      <c r="DC14" s="25"/>
      <c r="DD14" s="25"/>
      <c r="DE14" s="25"/>
      <c r="DF14" s="25"/>
      <c r="DG14" s="26"/>
      <c r="DH14" s="25"/>
      <c r="DI14" s="25"/>
      <c r="DJ14" s="25"/>
      <c r="DK14" s="25"/>
      <c r="DL14" s="25"/>
      <c r="DM14" s="26"/>
      <c r="DN14" s="33">
        <v>5</v>
      </c>
      <c r="DO14" s="33">
        <f>DN14+BS14</f>
        <v>9</v>
      </c>
      <c r="DP14" s="34">
        <f>(CX14-BX14)*12/365</f>
        <v>12.558904109589042</v>
      </c>
      <c r="DQ14" s="41">
        <v>145</v>
      </c>
      <c r="DR14" s="24">
        <v>39149</v>
      </c>
      <c r="DS14" s="24">
        <v>39245</v>
      </c>
      <c r="DT14" s="37">
        <f>DR14-Z14</f>
        <v>709</v>
      </c>
      <c r="DU14" s="31">
        <f t="shared" si="8"/>
        <v>23.30958904109589</v>
      </c>
      <c r="DV14" s="31">
        <f t="shared" si="9"/>
        <v>1.9424657534246574</v>
      </c>
      <c r="DW14" s="37">
        <f t="shared" si="10"/>
        <v>1449</v>
      </c>
      <c r="DX14" s="31">
        <f t="shared" si="11"/>
        <v>47.63835616438356</v>
      </c>
      <c r="DY14" s="31">
        <f>DW14/365</f>
        <v>3.96986301369863</v>
      </c>
    </row>
    <row r="15" spans="1:55" ht="12.75">
      <c r="A15" t="s">
        <v>114</v>
      </c>
      <c r="B15" s="43">
        <v>37875</v>
      </c>
      <c r="C15" t="s">
        <v>32</v>
      </c>
      <c r="D15" t="s">
        <v>115</v>
      </c>
      <c r="E15" s="28">
        <v>38795</v>
      </c>
      <c r="F15" s="28">
        <v>38836</v>
      </c>
      <c r="G15">
        <v>149</v>
      </c>
      <c r="H15">
        <v>171</v>
      </c>
      <c r="I15" s="19">
        <f>G15/(G15+H15)</f>
        <v>0.465625</v>
      </c>
      <c r="J15" s="25"/>
      <c r="K15" s="25"/>
      <c r="L15" s="25"/>
      <c r="M15" s="25"/>
      <c r="N15" s="25"/>
      <c r="O15" s="25"/>
      <c r="P15" s="26"/>
      <c r="Q15" s="25"/>
      <c r="R15" s="25"/>
      <c r="S15" s="25"/>
      <c r="T15" s="25"/>
      <c r="U15" s="25"/>
      <c r="V15" s="25"/>
      <c r="W15" s="26"/>
      <c r="X15" t="s">
        <v>37</v>
      </c>
      <c r="Y15" t="s">
        <v>145</v>
      </c>
      <c r="Z15" s="28">
        <v>39120</v>
      </c>
      <c r="AA15" s="28">
        <v>39150</v>
      </c>
      <c r="AB15">
        <v>231</v>
      </c>
      <c r="AC15">
        <v>46</v>
      </c>
      <c r="AD15" s="19">
        <f>AB15/(AB15+AC15)</f>
        <v>0.8339350180505415</v>
      </c>
      <c r="AE15" s="33">
        <v>2</v>
      </c>
      <c r="AF15" s="34">
        <f>(AA15-E15)*12/365</f>
        <v>11.67123287671233</v>
      </c>
      <c r="AG15" s="33">
        <v>325</v>
      </c>
      <c r="AI15" t="s">
        <v>38</v>
      </c>
      <c r="AJ15" t="s">
        <v>164</v>
      </c>
      <c r="AK15" s="28">
        <v>39362</v>
      </c>
      <c r="AL15" s="28">
        <v>39382</v>
      </c>
      <c r="AM15">
        <v>240</v>
      </c>
      <c r="AN15">
        <v>43</v>
      </c>
      <c r="AO15" s="19">
        <f t="shared" si="5"/>
        <v>0.8480565371024735</v>
      </c>
      <c r="AP15" t="s">
        <v>43</v>
      </c>
      <c r="AQ15" t="s">
        <v>178</v>
      </c>
      <c r="AR15" s="28">
        <v>39535</v>
      </c>
      <c r="AS15" s="28">
        <v>39550</v>
      </c>
      <c r="AT15">
        <v>253</v>
      </c>
      <c r="AU15">
        <v>34</v>
      </c>
      <c r="AV15" s="19">
        <f t="shared" si="13"/>
        <v>0.8815331010452961</v>
      </c>
      <c r="AW15" t="s">
        <v>45</v>
      </c>
      <c r="AX15" t="s">
        <v>186</v>
      </c>
      <c r="AY15" s="28">
        <v>39591</v>
      </c>
      <c r="AZ15" s="28">
        <v>39611</v>
      </c>
      <c r="BA15">
        <v>261</v>
      </c>
      <c r="BB15">
        <v>29</v>
      </c>
      <c r="BC15" s="19">
        <f>BA15/(BA15+BB15)</f>
        <v>0.9</v>
      </c>
    </row>
    <row r="16" spans="1:33" ht="12.75">
      <c r="A16" t="s">
        <v>116</v>
      </c>
      <c r="B16" s="43">
        <v>38253</v>
      </c>
      <c r="C16" s="23" t="s">
        <v>32</v>
      </c>
      <c r="D16" t="s">
        <v>117</v>
      </c>
      <c r="E16" s="28">
        <v>38778</v>
      </c>
      <c r="F16" s="28">
        <v>38818</v>
      </c>
      <c r="G16">
        <v>167</v>
      </c>
      <c r="H16">
        <v>117</v>
      </c>
      <c r="I16" s="19">
        <f>G16/(G16+H16)</f>
        <v>0.5880281690140845</v>
      </c>
      <c r="J16" t="s">
        <v>37</v>
      </c>
      <c r="K16" t="s">
        <v>118</v>
      </c>
      <c r="L16" s="28">
        <v>39057</v>
      </c>
      <c r="M16" s="28">
        <v>39087</v>
      </c>
      <c r="N16">
        <v>166</v>
      </c>
      <c r="O16">
        <v>83</v>
      </c>
      <c r="P16" s="19">
        <f>N16/(N16+O16)</f>
        <v>0.6666666666666666</v>
      </c>
      <c r="Q16" t="s">
        <v>38</v>
      </c>
      <c r="R16" t="s">
        <v>160</v>
      </c>
      <c r="S16" s="28">
        <v>39307</v>
      </c>
      <c r="T16" s="28">
        <v>39337</v>
      </c>
      <c r="U16">
        <v>143</v>
      </c>
      <c r="V16">
        <v>50</v>
      </c>
      <c r="W16" s="19">
        <f>U16/(U16+V16)</f>
        <v>0.7409326424870466</v>
      </c>
      <c r="X16" t="s">
        <v>43</v>
      </c>
      <c r="Y16" t="s">
        <v>180</v>
      </c>
      <c r="Z16" s="28">
        <v>39541</v>
      </c>
      <c r="AA16" s="28">
        <v>39571</v>
      </c>
      <c r="AB16">
        <v>136</v>
      </c>
      <c r="AC16">
        <v>37</v>
      </c>
      <c r="AD16" s="19">
        <f>AB16/(AB16+AC16)</f>
        <v>0.7861271676300579</v>
      </c>
      <c r="AE16" s="33">
        <v>4</v>
      </c>
      <c r="AF16" s="34">
        <f>(AA16-E16)*12/365</f>
        <v>26.07123287671233</v>
      </c>
      <c r="AG16" s="33">
        <v>234</v>
      </c>
    </row>
    <row r="17" spans="1:129" ht="12.75">
      <c r="A17" t="s">
        <v>119</v>
      </c>
      <c r="B17" s="43">
        <v>38120</v>
      </c>
      <c r="C17" s="29"/>
      <c r="D17" s="25"/>
      <c r="E17" s="25"/>
      <c r="F17" s="25"/>
      <c r="G17" s="25"/>
      <c r="H17" s="25"/>
      <c r="I17" s="26"/>
      <c r="J17" s="25"/>
      <c r="K17" s="25"/>
      <c r="L17" s="25"/>
      <c r="M17" s="25"/>
      <c r="N17" s="25"/>
      <c r="O17" s="25"/>
      <c r="P17" s="26"/>
      <c r="Q17" s="25"/>
      <c r="R17" s="25"/>
      <c r="S17" s="25"/>
      <c r="T17" s="25"/>
      <c r="U17" s="25"/>
      <c r="V17" s="25"/>
      <c r="W17" s="26"/>
      <c r="X17" t="s">
        <v>32</v>
      </c>
      <c r="Y17" t="s">
        <v>120</v>
      </c>
      <c r="Z17" s="28">
        <v>38681</v>
      </c>
      <c r="AA17" s="28">
        <v>38721</v>
      </c>
      <c r="AB17">
        <v>268</v>
      </c>
      <c r="AC17">
        <v>64</v>
      </c>
      <c r="AD17" s="19">
        <f>AB17/(AB17+AC17)</f>
        <v>0.8072289156626506</v>
      </c>
      <c r="AE17" s="33">
        <v>1</v>
      </c>
      <c r="AF17" s="34">
        <f>(AA17-Z17)*12/365</f>
        <v>1.3150684931506849</v>
      </c>
      <c r="AG17" s="33">
        <v>518</v>
      </c>
      <c r="AH17" s="46"/>
      <c r="AI17" t="s">
        <v>37</v>
      </c>
      <c r="AJ17" t="s">
        <v>121</v>
      </c>
      <c r="AK17" s="28">
        <v>38791</v>
      </c>
      <c r="AL17" s="28">
        <v>38811</v>
      </c>
      <c r="AM17">
        <v>316</v>
      </c>
      <c r="AN17">
        <v>44</v>
      </c>
      <c r="AO17" s="19">
        <f>AM17/(AM17+AN17)</f>
        <v>0.8777777777777778</v>
      </c>
      <c r="AP17" t="s">
        <v>38</v>
      </c>
      <c r="AQ17" t="s">
        <v>122</v>
      </c>
      <c r="AR17" s="28">
        <v>38989</v>
      </c>
      <c r="AS17" s="28">
        <v>39004</v>
      </c>
      <c r="AT17">
        <v>318</v>
      </c>
      <c r="AU17">
        <v>50</v>
      </c>
      <c r="AV17" s="19">
        <f>AT17/(AT17+AU17)</f>
        <v>0.8641304347826086</v>
      </c>
      <c r="AW17" t="s">
        <v>43</v>
      </c>
      <c r="AX17" t="s">
        <v>123</v>
      </c>
      <c r="AY17" s="28">
        <v>39041</v>
      </c>
      <c r="AZ17" s="28">
        <v>39055</v>
      </c>
      <c r="BA17">
        <v>335</v>
      </c>
      <c r="BB17">
        <v>30</v>
      </c>
      <c r="BC17" s="19">
        <f>BA17/(BA17+BB17)</f>
        <v>0.9178082191780822</v>
      </c>
      <c r="BD17" t="s">
        <v>45</v>
      </c>
      <c r="BE17" t="s">
        <v>146</v>
      </c>
      <c r="BF17" s="28">
        <v>39161</v>
      </c>
      <c r="BG17" s="28">
        <v>39176</v>
      </c>
      <c r="BH17">
        <v>350</v>
      </c>
      <c r="BI17">
        <v>19</v>
      </c>
      <c r="BJ17" s="19">
        <f>BH17/(BH17+BI17)</f>
        <v>0.948509485094851</v>
      </c>
      <c r="BK17" t="s">
        <v>47</v>
      </c>
      <c r="BL17" t="s">
        <v>155</v>
      </c>
      <c r="BM17" s="28">
        <v>39230</v>
      </c>
      <c r="BN17" s="28">
        <v>39246</v>
      </c>
      <c r="BO17">
        <v>360</v>
      </c>
      <c r="BP17">
        <v>11</v>
      </c>
      <c r="BQ17" s="19">
        <f>BO17/(BO17+BP17)</f>
        <v>0.9703504043126685</v>
      </c>
      <c r="BR17" s="33">
        <v>5</v>
      </c>
      <c r="BS17" s="33">
        <v>6</v>
      </c>
      <c r="BT17" s="34">
        <f>(BN17-AK17)*12/365</f>
        <v>14.95890410958904</v>
      </c>
      <c r="BU17" s="34">
        <f>(BN17-Z17)*12/365</f>
        <v>18.575342465753426</v>
      </c>
      <c r="BW17" t="s">
        <v>49</v>
      </c>
      <c r="BX17" s="28">
        <v>39294</v>
      </c>
      <c r="BY17" s="28">
        <v>39324</v>
      </c>
      <c r="BZ17">
        <v>79</v>
      </c>
      <c r="CA17">
        <v>13</v>
      </c>
      <c r="CB17" s="21">
        <f>BZ17/(BZ17+CA17)</f>
        <v>0.8586956521739131</v>
      </c>
      <c r="CD17" s="22" t="s">
        <v>51</v>
      </c>
      <c r="CE17" s="24">
        <v>39352</v>
      </c>
      <c r="CF17" s="28">
        <v>39362</v>
      </c>
      <c r="CG17">
        <v>86</v>
      </c>
      <c r="CH17">
        <v>10</v>
      </c>
      <c r="CI17" s="19">
        <f>CG17/(CG17+CH17)</f>
        <v>0.8958333333333334</v>
      </c>
      <c r="CJ17" t="s">
        <v>53</v>
      </c>
      <c r="CK17" s="28">
        <v>39454</v>
      </c>
      <c r="CL17" s="28">
        <v>39464</v>
      </c>
      <c r="CM17">
        <v>95</v>
      </c>
      <c r="CN17">
        <v>4</v>
      </c>
      <c r="CO17" s="19">
        <f>CM17/(CM17+CN17)</f>
        <v>0.9595959595959596</v>
      </c>
      <c r="CP17" t="s">
        <v>53</v>
      </c>
      <c r="CQ17" s="28">
        <v>39469</v>
      </c>
      <c r="CR17" s="28">
        <v>39479</v>
      </c>
      <c r="CS17">
        <v>100</v>
      </c>
      <c r="CT17">
        <v>3</v>
      </c>
      <c r="CU17" s="19">
        <f>CS17/(CS17+CT17)</f>
        <v>0.970873786407767</v>
      </c>
      <c r="CV17" s="25"/>
      <c r="CW17" s="25"/>
      <c r="CX17" s="25"/>
      <c r="CY17" s="25"/>
      <c r="CZ17" s="25"/>
      <c r="DA17" s="26"/>
      <c r="DB17" s="25"/>
      <c r="DC17" s="25"/>
      <c r="DD17" s="25"/>
      <c r="DE17" s="25"/>
      <c r="DF17" s="25"/>
      <c r="DG17" s="26"/>
      <c r="DH17" s="25"/>
      <c r="DI17" s="25"/>
      <c r="DJ17" s="53"/>
      <c r="DK17" s="25"/>
      <c r="DL17" s="25"/>
      <c r="DM17" s="26"/>
      <c r="DN17" s="33">
        <v>4</v>
      </c>
      <c r="DO17" s="33">
        <f>DN17+BS17</f>
        <v>10</v>
      </c>
      <c r="DP17" s="34">
        <f>(CR17-BX17)*12/365</f>
        <v>6.082191780821918</v>
      </c>
      <c r="DQ17" s="41">
        <v>130</v>
      </c>
      <c r="DR17" s="24">
        <v>39577</v>
      </c>
      <c r="DT17" s="37">
        <f>DR17-Z17</f>
        <v>896</v>
      </c>
      <c r="DU17" s="31">
        <f>DV17*12</f>
        <v>29.457534246575342</v>
      </c>
      <c r="DV17" s="31">
        <f>DT17/365</f>
        <v>2.4547945205479453</v>
      </c>
      <c r="DW17" s="37">
        <f>DR17-B17</f>
        <v>1457</v>
      </c>
      <c r="DX17" s="31">
        <f>DY17*12</f>
        <v>47.9013698630137</v>
      </c>
      <c r="DY17" s="31">
        <f>DW17/365</f>
        <v>3.9917808219178084</v>
      </c>
    </row>
    <row r="18" spans="1:52" ht="12.75">
      <c r="A18" t="s">
        <v>124</v>
      </c>
      <c r="B18" s="43">
        <v>38120</v>
      </c>
      <c r="C18" s="23" t="s">
        <v>32</v>
      </c>
      <c r="D18" t="s">
        <v>125</v>
      </c>
      <c r="E18" s="28">
        <v>39058</v>
      </c>
      <c r="F18" s="28">
        <v>39088</v>
      </c>
      <c r="G18">
        <v>128</v>
      </c>
      <c r="H18">
        <v>138</v>
      </c>
      <c r="I18" s="19">
        <f>G18/(G18+H18)</f>
        <v>0.48120300751879697</v>
      </c>
      <c r="J18" t="s">
        <v>37</v>
      </c>
      <c r="K18" t="s">
        <v>181</v>
      </c>
      <c r="L18" s="28">
        <v>39541</v>
      </c>
      <c r="M18" s="28">
        <v>39571</v>
      </c>
      <c r="N18">
        <v>103</v>
      </c>
      <c r="O18">
        <v>67</v>
      </c>
      <c r="P18" s="19">
        <f>N18/(N18+O18)</f>
        <v>0.6058823529411764</v>
      </c>
      <c r="Z18" s="28"/>
      <c r="AA18" s="28"/>
      <c r="AD18" s="19"/>
      <c r="AH18" s="46"/>
      <c r="AK18" s="28"/>
      <c r="AL18" s="28"/>
      <c r="AO18" s="19"/>
      <c r="AR18" s="28"/>
      <c r="AS18" s="28"/>
      <c r="AY18" s="28"/>
      <c r="AZ18" s="28"/>
    </row>
    <row r="19" spans="1:129" ht="12.75">
      <c r="A19" t="s">
        <v>148</v>
      </c>
      <c r="B19" s="43">
        <v>38211</v>
      </c>
      <c r="C19" s="29"/>
      <c r="D19" s="25"/>
      <c r="E19" s="25"/>
      <c r="F19" s="25"/>
      <c r="G19" s="25"/>
      <c r="H19" s="25"/>
      <c r="I19" s="26"/>
      <c r="J19" s="25"/>
      <c r="K19" s="25"/>
      <c r="L19" s="25"/>
      <c r="M19" s="25"/>
      <c r="N19" s="25"/>
      <c r="O19" s="25"/>
      <c r="P19" s="26"/>
      <c r="Q19" s="25"/>
      <c r="R19" s="25"/>
      <c r="S19" s="25"/>
      <c r="T19" s="25"/>
      <c r="U19" s="25"/>
      <c r="V19" s="25"/>
      <c r="W19" s="26"/>
      <c r="X19" t="s">
        <v>32</v>
      </c>
      <c r="Y19" t="s">
        <v>149</v>
      </c>
      <c r="Z19" s="28">
        <v>39188</v>
      </c>
      <c r="AA19" s="28">
        <v>39218</v>
      </c>
      <c r="AB19">
        <v>163</v>
      </c>
      <c r="AC19">
        <v>52</v>
      </c>
      <c r="AD19" s="19">
        <f>AB19/(AB19+AC19)</f>
        <v>0.7581395348837209</v>
      </c>
      <c r="AE19" s="33">
        <v>1</v>
      </c>
      <c r="AF19" s="34">
        <f>(AA19-Z19)*12/365</f>
        <v>0.9863013698630136</v>
      </c>
      <c r="AG19" s="33">
        <v>307</v>
      </c>
      <c r="AH19" s="46"/>
      <c r="AI19" s="53"/>
      <c r="AJ19" s="53"/>
      <c r="AK19" s="64"/>
      <c r="AL19" s="64"/>
      <c r="AM19" s="53"/>
      <c r="AN19" s="53"/>
      <c r="AO19" s="65"/>
      <c r="AP19" s="53"/>
      <c r="AQ19" s="53"/>
      <c r="AR19" s="64"/>
      <c r="AS19" s="64"/>
      <c r="AT19" s="53"/>
      <c r="AU19" s="53"/>
      <c r="AV19" s="65"/>
      <c r="AW19" s="53"/>
      <c r="AX19" s="53"/>
      <c r="AY19" s="64"/>
      <c r="AZ19" s="64"/>
      <c r="BA19" s="53"/>
      <c r="BB19" s="53"/>
      <c r="BC19" s="65"/>
      <c r="BD19" s="53"/>
      <c r="BE19" s="53"/>
      <c r="BF19" s="53"/>
      <c r="BG19" s="53"/>
      <c r="BH19" s="53"/>
      <c r="BI19" s="53"/>
      <c r="BJ19" s="65"/>
      <c r="BK19" s="53"/>
      <c r="BL19" s="53"/>
      <c r="BM19" s="53"/>
      <c r="BN19" s="53"/>
      <c r="BO19" s="53"/>
      <c r="BP19" s="53"/>
      <c r="BQ19" s="65"/>
      <c r="BR19" s="57"/>
      <c r="BS19" s="57"/>
      <c r="BT19" s="58"/>
      <c r="BU19" s="58"/>
      <c r="BW19" s="53"/>
      <c r="BX19" s="53"/>
      <c r="BY19" s="53"/>
      <c r="BZ19" s="53"/>
      <c r="CA19" s="53"/>
      <c r="CB19" s="63"/>
      <c r="CD19" s="54"/>
      <c r="CE19" s="55"/>
      <c r="CF19" s="53"/>
      <c r="CG19" s="53"/>
      <c r="CH19" s="53"/>
      <c r="CI19" s="56"/>
      <c r="CJ19" s="53"/>
      <c r="CK19" s="53"/>
      <c r="CL19" s="53"/>
      <c r="CM19" s="53"/>
      <c r="CN19" s="53"/>
      <c r="CO19" s="56"/>
      <c r="CP19" s="53"/>
      <c r="CQ19" s="53"/>
      <c r="CR19" s="53"/>
      <c r="CS19" s="53"/>
      <c r="CT19" s="53"/>
      <c r="CU19" s="56"/>
      <c r="CV19" s="53"/>
      <c r="CW19" s="53"/>
      <c r="CX19" s="53"/>
      <c r="CY19" s="53"/>
      <c r="CZ19" s="53"/>
      <c r="DA19" s="56"/>
      <c r="DB19" s="53"/>
      <c r="DC19" s="53"/>
      <c r="DD19" s="53"/>
      <c r="DE19" s="53"/>
      <c r="DF19" s="53"/>
      <c r="DG19" s="56"/>
      <c r="DH19" s="53"/>
      <c r="DI19" s="53"/>
      <c r="DJ19" s="53"/>
      <c r="DK19" s="53"/>
      <c r="DL19" s="53"/>
      <c r="DM19" s="56"/>
      <c r="DN19" s="57"/>
      <c r="DO19" s="57"/>
      <c r="DP19" s="58"/>
      <c r="DQ19" s="59"/>
      <c r="DR19" s="60"/>
      <c r="DS19" s="60"/>
      <c r="DT19" s="61"/>
      <c r="DU19" s="53"/>
      <c r="DV19" s="62"/>
      <c r="DW19" s="61"/>
      <c r="DX19" s="53"/>
      <c r="DY19" s="53"/>
    </row>
    <row r="20" spans="1:52" ht="12.75">
      <c r="A20" t="s">
        <v>150</v>
      </c>
      <c r="B20" s="43">
        <v>38329</v>
      </c>
      <c r="C20" s="23" t="s">
        <v>32</v>
      </c>
      <c r="D20" t="s">
        <v>157</v>
      </c>
      <c r="E20" s="28">
        <v>39241</v>
      </c>
      <c r="F20" s="28">
        <v>39271</v>
      </c>
      <c r="G20">
        <v>111</v>
      </c>
      <c r="H20">
        <v>62</v>
      </c>
      <c r="I20" s="19">
        <f>G20/(G20+H20)</f>
        <v>0.6416184971098265</v>
      </c>
      <c r="J20" t="s">
        <v>37</v>
      </c>
      <c r="K20" t="s">
        <v>174</v>
      </c>
      <c r="L20" s="28">
        <v>39492</v>
      </c>
      <c r="M20" s="28">
        <v>39522</v>
      </c>
      <c r="N20">
        <v>125</v>
      </c>
      <c r="O20">
        <v>53</v>
      </c>
      <c r="P20" s="19">
        <f>N20/(N20+O20)</f>
        <v>0.702247191011236</v>
      </c>
      <c r="Q20" s="25"/>
      <c r="R20" s="25"/>
      <c r="S20" s="25"/>
      <c r="T20" s="25"/>
      <c r="U20" s="25"/>
      <c r="V20" s="25"/>
      <c r="W20" s="26"/>
      <c r="X20" t="s">
        <v>38</v>
      </c>
      <c r="Y20" t="s">
        <v>187</v>
      </c>
      <c r="Z20" s="28">
        <v>39611</v>
      </c>
      <c r="AA20" s="28">
        <v>39641</v>
      </c>
      <c r="AB20">
        <v>113</v>
      </c>
      <c r="AC20">
        <v>34</v>
      </c>
      <c r="AD20" s="19">
        <f>AB20/(AB20+AC20)</f>
        <v>0.7687074829931972</v>
      </c>
      <c r="AE20" s="33">
        <v>3</v>
      </c>
      <c r="AF20" s="34">
        <f>(AA20-E20)*12/365</f>
        <v>13.150684931506849</v>
      </c>
      <c r="AG20" s="33">
        <v>213</v>
      </c>
      <c r="AH20" s="46"/>
      <c r="AK20" s="28"/>
      <c r="AL20" s="28"/>
      <c r="AO20" s="19"/>
      <c r="AR20" s="28"/>
      <c r="AS20" s="28"/>
      <c r="AY20" s="28"/>
      <c r="AZ20" s="28"/>
    </row>
    <row r="21" spans="1:52" ht="12.75">
      <c r="A21" t="s">
        <v>151</v>
      </c>
      <c r="B21" s="43">
        <v>38329</v>
      </c>
      <c r="C21" s="30" t="s">
        <v>32</v>
      </c>
      <c r="D21" s="39" t="s">
        <v>158</v>
      </c>
      <c r="E21" s="28">
        <v>39294</v>
      </c>
      <c r="F21" s="28">
        <v>39324</v>
      </c>
      <c r="G21" s="39">
        <v>132</v>
      </c>
      <c r="H21" s="39">
        <v>77</v>
      </c>
      <c r="I21" s="19">
        <f>G21/(G21+H21)</f>
        <v>0.631578947368421</v>
      </c>
      <c r="J21" t="s">
        <v>37</v>
      </c>
      <c r="K21" t="s">
        <v>175</v>
      </c>
      <c r="L21" s="28">
        <v>39492</v>
      </c>
      <c r="M21" s="28">
        <v>39522</v>
      </c>
      <c r="N21">
        <v>126</v>
      </c>
      <c r="O21">
        <v>62</v>
      </c>
      <c r="P21" s="19">
        <f>N21/(N21+O21)</f>
        <v>0.6702127659574468</v>
      </c>
      <c r="Q21" t="s">
        <v>38</v>
      </c>
      <c r="R21" t="s">
        <v>188</v>
      </c>
      <c r="S21" s="28">
        <v>39612</v>
      </c>
      <c r="T21" s="28">
        <v>39642</v>
      </c>
      <c r="U21">
        <v>106</v>
      </c>
      <c r="V21">
        <v>47</v>
      </c>
      <c r="W21" s="19">
        <f>U21/(U21+V21)</f>
        <v>0.6928104575163399</v>
      </c>
      <c r="Z21" s="28"/>
      <c r="AA21" s="28"/>
      <c r="AD21" s="19"/>
      <c r="AH21" s="46"/>
      <c r="AK21" s="28"/>
      <c r="AL21" s="28"/>
      <c r="AO21" s="19"/>
      <c r="AR21" s="28"/>
      <c r="AS21" s="28"/>
      <c r="AY21" s="28"/>
      <c r="AZ21" s="28"/>
    </row>
    <row r="22" spans="1:69" ht="12.75">
      <c r="A22" t="s">
        <v>126</v>
      </c>
      <c r="B22" s="43">
        <v>38431</v>
      </c>
      <c r="C22" s="29"/>
      <c r="D22" s="25"/>
      <c r="E22" s="25"/>
      <c r="F22" s="25"/>
      <c r="G22" s="25"/>
      <c r="H22" s="25"/>
      <c r="I22" s="26"/>
      <c r="J22" s="25"/>
      <c r="K22" s="25"/>
      <c r="L22" s="25"/>
      <c r="M22" s="25"/>
      <c r="N22" s="25"/>
      <c r="O22" s="25"/>
      <c r="P22" s="26"/>
      <c r="Q22" s="25"/>
      <c r="R22" s="25"/>
      <c r="S22" s="25"/>
      <c r="T22" s="25"/>
      <c r="U22" s="25"/>
      <c r="V22" s="25"/>
      <c r="W22" s="26"/>
      <c r="X22" t="s">
        <v>32</v>
      </c>
      <c r="Y22" t="s">
        <v>127</v>
      </c>
      <c r="Z22" s="28">
        <v>39000</v>
      </c>
      <c r="AA22" s="28">
        <v>39040</v>
      </c>
      <c r="AB22">
        <v>202</v>
      </c>
      <c r="AC22">
        <v>34</v>
      </c>
      <c r="AD22" s="19">
        <f>AB22/(AB22+AC22)</f>
        <v>0.8559322033898306</v>
      </c>
      <c r="AE22" s="33">
        <v>1</v>
      </c>
      <c r="AF22" s="34">
        <f>(AA22-Z22)*12/365</f>
        <v>1.3150684931506849</v>
      </c>
      <c r="AG22" s="33">
        <v>427</v>
      </c>
      <c r="AI22" t="s">
        <v>37</v>
      </c>
      <c r="AJ22" t="s">
        <v>152</v>
      </c>
      <c r="AK22" s="28">
        <v>39189</v>
      </c>
      <c r="AL22" s="28">
        <v>39204</v>
      </c>
      <c r="AM22">
        <v>227</v>
      </c>
      <c r="AN22">
        <v>29</v>
      </c>
      <c r="AO22" s="19">
        <f>AM22/(AM22+AN22)</f>
        <v>0.88671875</v>
      </c>
      <c r="AP22" t="s">
        <v>38</v>
      </c>
      <c r="AQ22" s="28" t="s">
        <v>163</v>
      </c>
      <c r="AR22" s="28">
        <v>39359</v>
      </c>
      <c r="AS22" s="28">
        <v>39374</v>
      </c>
      <c r="AT22">
        <v>245</v>
      </c>
      <c r="AU22">
        <v>21</v>
      </c>
      <c r="AV22" s="19">
        <f>AT22/(AT22+AU22)</f>
        <v>0.9210526315789473</v>
      </c>
      <c r="AW22" t="s">
        <v>43</v>
      </c>
      <c r="AX22" t="s">
        <v>166</v>
      </c>
      <c r="AY22" s="28">
        <v>39428</v>
      </c>
      <c r="AZ22" s="28">
        <v>39452</v>
      </c>
      <c r="BA22">
        <v>245</v>
      </c>
      <c r="BB22">
        <v>21</v>
      </c>
      <c r="BC22" s="19">
        <f>BA22/(BA22+BB22)</f>
        <v>0.9210526315789473</v>
      </c>
      <c r="BD22" t="s">
        <v>45</v>
      </c>
      <c r="BE22" t="s">
        <v>173</v>
      </c>
      <c r="BF22" s="28">
        <v>39483</v>
      </c>
      <c r="BG22" s="28">
        <v>39498</v>
      </c>
      <c r="BH22">
        <v>259</v>
      </c>
      <c r="BI22">
        <v>14</v>
      </c>
      <c r="BJ22" s="19">
        <f>BH22/(BH22+BI22)</f>
        <v>0.9487179487179487</v>
      </c>
      <c r="BK22" t="s">
        <v>47</v>
      </c>
      <c r="BL22" t="s">
        <v>183</v>
      </c>
      <c r="BM22" s="28">
        <v>39541</v>
      </c>
      <c r="BN22" s="28">
        <v>39556</v>
      </c>
      <c r="BO22">
        <v>266</v>
      </c>
      <c r="BP22">
        <v>8</v>
      </c>
      <c r="BQ22" s="19">
        <f>BO22/(BO22+BP22)</f>
        <v>0.9708029197080292</v>
      </c>
    </row>
    <row r="23" spans="1:121" ht="12.75">
      <c r="A23" t="s">
        <v>128</v>
      </c>
      <c r="B23" s="43">
        <v>39316</v>
      </c>
      <c r="C23" s="29"/>
      <c r="D23" s="25"/>
      <c r="E23" s="25"/>
      <c r="F23" s="25"/>
      <c r="G23" s="25"/>
      <c r="H23" s="25"/>
      <c r="I23" s="26"/>
      <c r="J23" s="25"/>
      <c r="K23" s="25"/>
      <c r="L23" s="25"/>
      <c r="M23" s="25"/>
      <c r="N23" s="25"/>
      <c r="O23" s="25"/>
      <c r="P23" s="26"/>
      <c r="Q23" s="25"/>
      <c r="R23" s="25"/>
      <c r="S23" s="25"/>
      <c r="T23" s="25"/>
      <c r="U23" s="25"/>
      <c r="V23" s="25"/>
      <c r="W23" s="26"/>
      <c r="X23" t="s">
        <v>32</v>
      </c>
      <c r="Y23" t="s">
        <v>129</v>
      </c>
      <c r="Z23" s="28">
        <v>39059</v>
      </c>
      <c r="AA23" s="28">
        <v>39089</v>
      </c>
      <c r="AB23">
        <v>182</v>
      </c>
      <c r="AC23">
        <v>59</v>
      </c>
      <c r="AD23" s="19">
        <f>AB23/(AB23+AC23)</f>
        <v>0.7551867219917012</v>
      </c>
      <c r="AE23" s="33">
        <v>1</v>
      </c>
      <c r="AF23" s="34">
        <f>(AA23-Z23)*12/365</f>
        <v>0.9863013698630136</v>
      </c>
      <c r="AG23" s="33">
        <v>347</v>
      </c>
      <c r="AI23" t="s">
        <v>37</v>
      </c>
      <c r="AJ23" t="s">
        <v>154</v>
      </c>
      <c r="AK23" s="28">
        <v>39191</v>
      </c>
      <c r="AL23" s="28">
        <v>39207</v>
      </c>
      <c r="AM23">
        <v>221</v>
      </c>
      <c r="AN23">
        <v>41</v>
      </c>
      <c r="AO23" s="19">
        <f>AM23/(AM23+AN23)</f>
        <v>0.8435114503816794</v>
      </c>
      <c r="AP23" t="s">
        <v>38</v>
      </c>
      <c r="AQ23" t="s">
        <v>156</v>
      </c>
      <c r="AR23" s="28">
        <v>39238</v>
      </c>
      <c r="AS23" s="28">
        <v>39253</v>
      </c>
      <c r="AT23">
        <v>242</v>
      </c>
      <c r="AU23">
        <v>24</v>
      </c>
      <c r="AV23" s="19">
        <f>AT23/(AT23+AU23)</f>
        <v>0.9097744360902256</v>
      </c>
      <c r="AW23" t="s">
        <v>43</v>
      </c>
      <c r="AX23" t="s">
        <v>159</v>
      </c>
      <c r="AY23" s="28">
        <v>39300</v>
      </c>
      <c r="AZ23" s="28">
        <v>39315</v>
      </c>
      <c r="BA23">
        <v>250</v>
      </c>
      <c r="BB23">
        <v>17</v>
      </c>
      <c r="BC23" s="19">
        <f>BA23/(BA23+BB23)</f>
        <v>0.9363295880149812</v>
      </c>
      <c r="BD23" t="s">
        <v>45</v>
      </c>
      <c r="BE23" t="s">
        <v>162</v>
      </c>
      <c r="BF23" s="28">
        <v>39353</v>
      </c>
      <c r="BG23" s="28">
        <v>39368</v>
      </c>
      <c r="BH23">
        <v>257</v>
      </c>
      <c r="BI23">
        <v>11</v>
      </c>
      <c r="BJ23" s="19">
        <f>BH23/(BH23+BI23)</f>
        <v>0.9589552238805971</v>
      </c>
      <c r="BK23" t="s">
        <v>47</v>
      </c>
      <c r="BL23" t="s">
        <v>165</v>
      </c>
      <c r="BM23" s="28">
        <v>39409</v>
      </c>
      <c r="BN23" s="28">
        <v>39424</v>
      </c>
      <c r="BO23">
        <v>271</v>
      </c>
      <c r="BP23">
        <v>2</v>
      </c>
      <c r="BQ23" s="19">
        <f>BO23/(BO23+BP23)</f>
        <v>0.9926739926739927</v>
      </c>
      <c r="BR23" s="33">
        <v>5</v>
      </c>
      <c r="BS23" s="33">
        <v>6</v>
      </c>
      <c r="BT23" s="34">
        <f>(BN23-AK23)*12/365</f>
        <v>7.66027397260274</v>
      </c>
      <c r="BU23" s="34">
        <f>(BN23-Z23)*12/365</f>
        <v>12</v>
      </c>
      <c r="BW23" t="s">
        <v>49</v>
      </c>
      <c r="BX23" s="28">
        <v>39437</v>
      </c>
      <c r="BY23" s="28">
        <v>39477</v>
      </c>
      <c r="BZ23">
        <v>87</v>
      </c>
      <c r="CA23">
        <v>7</v>
      </c>
      <c r="CB23" s="21">
        <f>BZ23/(BZ23+CA23)</f>
        <v>0.925531914893617</v>
      </c>
      <c r="CD23" s="22" t="s">
        <v>51</v>
      </c>
      <c r="CE23" s="24">
        <v>39505</v>
      </c>
      <c r="CF23" s="28">
        <v>39515</v>
      </c>
      <c r="CG23">
        <v>91</v>
      </c>
      <c r="CH23">
        <v>5</v>
      </c>
      <c r="CI23" s="19">
        <f>CG23/(CG23+CH23)</f>
        <v>0.9479166666666666</v>
      </c>
      <c r="CJ23" t="s">
        <v>53</v>
      </c>
      <c r="CK23" s="28">
        <v>39519</v>
      </c>
      <c r="CL23" s="28">
        <v>39534</v>
      </c>
      <c r="CM23">
        <v>95</v>
      </c>
      <c r="CN23">
        <v>4</v>
      </c>
      <c r="CO23" s="19">
        <f>CM23/(CM23+CN23)</f>
        <v>0.9595959595959596</v>
      </c>
      <c r="CP23" t="s">
        <v>54</v>
      </c>
      <c r="CQ23" s="28">
        <v>39541</v>
      </c>
      <c r="CR23" s="28">
        <v>39556</v>
      </c>
      <c r="CS23">
        <v>98</v>
      </c>
      <c r="CT23">
        <v>3</v>
      </c>
      <c r="CU23" s="19">
        <f>CS23/(CS23+CT23)</f>
        <v>0.9702970297029703</v>
      </c>
      <c r="DN23" s="33">
        <v>4</v>
      </c>
      <c r="DO23" s="33">
        <f>DN23+BS23</f>
        <v>10</v>
      </c>
      <c r="DP23" s="34">
        <f>(CR23-BX23)*12/365</f>
        <v>3.9123287671232876</v>
      </c>
      <c r="DQ23" s="41">
        <v>128</v>
      </c>
    </row>
    <row r="24" spans="1:9" ht="12.75">
      <c r="A24" t="s">
        <v>168</v>
      </c>
      <c r="B24" s="43">
        <v>39316</v>
      </c>
      <c r="C24" s="23" t="s">
        <v>32</v>
      </c>
      <c r="D24" t="s">
        <v>182</v>
      </c>
      <c r="E24" s="28">
        <v>39541</v>
      </c>
      <c r="F24" s="28">
        <v>39571</v>
      </c>
      <c r="G24">
        <v>103</v>
      </c>
      <c r="H24">
        <v>59</v>
      </c>
      <c r="I24" s="19">
        <f>G24/(G24+H24)</f>
        <v>0.6358024691358025</v>
      </c>
    </row>
    <row r="25" spans="1:2" ht="12.75">
      <c r="A25" t="s">
        <v>179</v>
      </c>
      <c r="B25" s="43">
        <v>39534</v>
      </c>
    </row>
  </sheetData>
  <sheetProtection/>
  <mergeCells count="5">
    <mergeCell ref="C1:W1"/>
    <mergeCell ref="BW1:CB1"/>
    <mergeCell ref="CD1:DM1"/>
    <mergeCell ref="X1:AD1"/>
    <mergeCell ref="AI1:BQ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sheetData>
    <row r="1" ht="15.75">
      <c r="A1" s="10" t="s">
        <v>14</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 Chaplin</dc:creator>
  <cp:keywords/>
  <dc:description/>
  <cp:lastModifiedBy>c.chaplin</cp:lastModifiedBy>
  <cp:lastPrinted>2004-11-19T06:33:11Z</cp:lastPrinted>
  <dcterms:created xsi:type="dcterms:W3CDTF">2004-07-14T16:37:20Z</dcterms:created>
  <dcterms:modified xsi:type="dcterms:W3CDTF">2008-07-14T14:56:50Z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