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9/"/>
    </mc:Choice>
  </mc:AlternateContent>
  <xr:revisionPtr revIDLastSave="382" documentId="6_{25122E87-B1AC-40EE-B3E4-1840396CF4CF}" xr6:coauthVersionLast="47" xr6:coauthVersionMax="47" xr10:uidLastSave="{5E94FB5F-1A32-4ED1-B2DD-48534B0C9A5E}"/>
  <bookViews>
    <workbookView xWindow="-110" yWindow="-110" windowWidth="38620" windowHeight="21100" tabRatio="800"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_Hlk181283328" localSheetId="2">'Schedule Graphic'!$C$22</definedName>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2" i="886" l="1"/>
  <c r="F83" i="891"/>
  <c r="F80" i="891"/>
  <c r="H80" i="891"/>
  <c r="AA3" i="889"/>
  <c r="Z3" i="889"/>
  <c r="Y3" i="889"/>
  <c r="X3" i="889"/>
  <c r="W3" i="889"/>
  <c r="V3" i="889"/>
  <c r="U3" i="889"/>
  <c r="T3" i="889"/>
  <c r="S3" i="889"/>
  <c r="R3" i="889"/>
  <c r="Q3" i="889"/>
  <c r="P3" i="889"/>
  <c r="O3" i="889"/>
  <c r="N3" i="889"/>
  <c r="M3" i="889"/>
  <c r="L3" i="889"/>
  <c r="K3" i="889"/>
  <c r="J3" i="889"/>
  <c r="D2" i="889" l="1"/>
  <c r="J2" i="889" s="1"/>
  <c r="P2" i="889" s="1"/>
  <c r="V2" i="889" s="1"/>
  <c r="AB2" i="889" s="1"/>
  <c r="B39" i="889"/>
  <c r="B5" i="889" s="1"/>
  <c r="AG18" i="889"/>
  <c r="AG17" i="889"/>
  <c r="AG16" i="889"/>
  <c r="AG15" i="889"/>
  <c r="AG14" i="889"/>
  <c r="AG13" i="889"/>
  <c r="AG12" i="889"/>
  <c r="AG11" i="889"/>
  <c r="AG10" i="889"/>
  <c r="AG9" i="889"/>
  <c r="AG8" i="889"/>
  <c r="AG7" i="889"/>
  <c r="AG6" i="889"/>
  <c r="A6" i="889"/>
  <c r="A7" i="889" s="1"/>
  <c r="AG5" i="889"/>
  <c r="B2" i="889"/>
  <c r="F16" i="881"/>
  <c r="A8" i="889" l="1"/>
  <c r="B7" i="889"/>
  <c r="B6"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A3" i="891"/>
  <c r="A2" i="891"/>
  <c r="A1" i="891"/>
  <c r="B8" i="889" l="1"/>
  <c r="A9" i="889"/>
  <c r="F60" i="891"/>
  <c r="H60" i="891" s="1"/>
  <c r="F61"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F75" i="891" s="1"/>
  <c r="B9" i="889" l="1"/>
  <c r="A10" i="889"/>
  <c r="H75" i="891"/>
  <c r="F76" i="891" s="1"/>
  <c r="A7" i="881"/>
  <c r="A6" i="881"/>
  <c r="A5" i="881"/>
  <c r="A4" i="881"/>
  <c r="A11" i="889" l="1"/>
  <c r="B10" i="889"/>
  <c r="H76" i="891"/>
  <c r="B11" i="889" l="1"/>
  <c r="A12" i="889"/>
  <c r="F77" i="891"/>
  <c r="H77" i="891" s="1"/>
  <c r="F78" i="891" s="1"/>
  <c r="H78" i="891" s="1"/>
  <c r="F79" i="891" s="1"/>
  <c r="H79" i="891" s="1"/>
  <c r="H83" i="891" s="1"/>
  <c r="F84" i="891" s="1"/>
  <c r="H84" i="891" s="1"/>
  <c r="F89" i="891" s="1"/>
  <c r="H36" i="881"/>
  <c r="F38" i="881" s="1"/>
  <c r="H38" i="881" s="1"/>
  <c r="F40" i="881" s="1"/>
  <c r="H40" i="881" s="1"/>
  <c r="F42" i="881" s="1"/>
  <c r="H42" i="881" s="1"/>
  <c r="F44" i="881" s="1"/>
  <c r="H44" i="881" s="1"/>
  <c r="F46" i="881" s="1"/>
  <c r="H46" i="881" s="1"/>
  <c r="F48" i="881" s="1"/>
  <c r="H48" i="881" s="1"/>
  <c r="F50" i="881" s="1"/>
  <c r="H50" i="881" s="1"/>
  <c r="G51" i="881" s="1"/>
  <c r="H14" i="881"/>
  <c r="H16" i="881"/>
  <c r="F18" i="881" s="1"/>
  <c r="H18" i="881" s="1"/>
  <c r="F20" i="881" s="1"/>
  <c r="H20" i="881" s="1"/>
  <c r="F22" i="881" s="1"/>
  <c r="H22" i="881" s="1"/>
  <c r="B12" i="889" l="1"/>
  <c r="A13" i="889"/>
  <c r="F24" i="881"/>
  <c r="H24" i="881" s="1"/>
  <c r="F26" i="881" s="1"/>
  <c r="H26" i="881" s="1"/>
  <c r="F28" i="881" s="1"/>
  <c r="H28" i="881" s="1"/>
  <c r="H89" i="891"/>
  <c r="F91" i="891" s="1"/>
  <c r="H91" i="891" s="1"/>
  <c r="G92" i="89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A14" i="889" l="1"/>
  <c r="B13" i="889"/>
  <c r="F36" i="886"/>
  <c r="H36" i="886" s="1"/>
  <c r="F37" i="886" s="1"/>
  <c r="H37" i="886" s="1"/>
  <c r="F38" i="886" s="1"/>
  <c r="H38" i="886" s="1"/>
  <c r="F39" i="886" s="1"/>
  <c r="H39" i="886" s="1"/>
  <c r="F40" i="886" s="1"/>
  <c r="H40" i="886" s="1"/>
  <c r="F41" i="886" s="1"/>
  <c r="H41" i="886" s="1"/>
  <c r="F32" i="886"/>
  <c r="H32" i="886" s="1"/>
  <c r="B14" i="889" l="1"/>
  <c r="A15" i="889"/>
  <c r="F44" i="886"/>
  <c r="H44" i="886" s="1"/>
  <c r="F45" i="886" s="1"/>
  <c r="H45" i="886" s="1"/>
  <c r="F46" i="886" s="1"/>
  <c r="H46" i="886" s="1"/>
  <c r="F47" i="886" s="1"/>
  <c r="H47" i="886" s="1"/>
  <c r="F48" i="886" s="1"/>
  <c r="H48" i="886" s="1"/>
  <c r="F49" i="886" s="1"/>
  <c r="H49" i="886" s="1"/>
  <c r="A16" i="889" l="1"/>
  <c r="B15" i="889"/>
  <c r="F52" i="886"/>
  <c r="H52" i="886" s="1"/>
  <c r="F53" i="886" s="1"/>
  <c r="B16" i="889" l="1"/>
  <c r="A17" i="889"/>
  <c r="A18" i="889" l="1"/>
  <c r="B17" i="889"/>
  <c r="H53" i="886"/>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F25" i="880" s="1"/>
  <c r="A3" i="880"/>
  <c r="A2" i="880"/>
  <c r="A1" i="880"/>
  <c r="B8" i="782"/>
  <c r="B2" i="20"/>
  <c r="B7" i="782"/>
  <c r="B5" i="20"/>
  <c r="F54" i="886" l="1"/>
  <c r="H54" i="886" s="1"/>
  <c r="F55" i="886" s="1"/>
  <c r="H55" i="886" s="1"/>
  <c r="A19" i="889"/>
  <c r="B18" i="889"/>
  <c r="A8" i="886"/>
  <c r="A8" i="891"/>
  <c r="H25" i="880"/>
  <c r="F26" i="880" s="1"/>
  <c r="H26" i="880" s="1"/>
  <c r="F30" i="880" s="1"/>
  <c r="A8" i="880"/>
  <c r="A8" i="881"/>
  <c r="A20" i="889" l="1"/>
  <c r="B19" i="889"/>
  <c r="F56" i="886"/>
  <c r="H56" i="886" s="1"/>
  <c r="F57" i="886" s="1"/>
  <c r="H57" i="886" s="1"/>
  <c r="F60" i="886" s="1"/>
  <c r="H60" i="886" s="1"/>
  <c r="F61" i="886" s="1"/>
  <c r="H61" i="886" s="1"/>
  <c r="F64" i="886" s="1"/>
  <c r="H64" i="886" s="1"/>
  <c r="F65" i="886" s="1"/>
  <c r="H65" i="886" s="1"/>
  <c r="F71" i="886" s="1"/>
  <c r="H30" i="880"/>
  <c r="F31" i="880" s="1"/>
  <c r="H31" i="880" s="1"/>
  <c r="F32" i="880" s="1"/>
  <c r="H32" i="880" s="1"/>
  <c r="F33" i="880" l="1"/>
  <c r="H33" i="880" s="1"/>
  <c r="F36" i="880" s="1"/>
  <c r="B20" i="889"/>
  <c r="A21" i="889"/>
  <c r="H71" i="886"/>
  <c r="F72" i="886" s="1"/>
  <c r="H72" i="886" s="1"/>
  <c r="F73" i="886" s="1"/>
  <c r="H73" i="886" s="1"/>
  <c r="F74" i="886" s="1"/>
  <c r="H74" i="886" s="1"/>
  <c r="F75" i="886" s="1"/>
  <c r="H75" i="886" s="1"/>
  <c r="F76" i="886" s="1"/>
  <c r="H76" i="886" s="1"/>
  <c r="F79" i="886" s="1"/>
  <c r="H79" i="886" s="1"/>
  <c r="F80" i="886" s="1"/>
  <c r="H36" i="880" l="1"/>
  <c r="F37" i="880" s="1"/>
  <c r="H37" i="880" s="1"/>
  <c r="F41" i="880" s="1"/>
  <c r="A22" i="889"/>
  <c r="B21" i="889"/>
  <c r="A23" i="889" l="1"/>
  <c r="B22" i="889"/>
  <c r="H80" i="886"/>
  <c r="A24" i="889" l="1"/>
  <c r="B23" i="889"/>
  <c r="F81" i="886"/>
  <c r="H81" i="886" s="1"/>
  <c r="F82" i="886" s="1"/>
  <c r="H82" i="886" s="1"/>
  <c r="F83" i="886" s="1"/>
  <c r="H83" i="886" s="1"/>
  <c r="F84" i="886" s="1"/>
  <c r="H84" i="886" s="1"/>
  <c r="F88" i="886" l="1"/>
  <c r="H88" i="886" s="1"/>
  <c r="F85" i="886"/>
  <c r="H85" i="886" s="1"/>
  <c r="B24" i="889"/>
  <c r="A25" i="889"/>
  <c r="H41" i="880"/>
  <c r="F43" i="880" s="1"/>
  <c r="H43" i="880" s="1"/>
  <c r="G44" i="880" s="1"/>
  <c r="F89" i="886"/>
  <c r="H89" i="886" s="1"/>
  <c r="H92" i="886" s="1"/>
  <c r="F95" i="886" s="1"/>
  <c r="A26" i="889" l="1"/>
  <c r="B25" i="889"/>
  <c r="H95" i="886"/>
  <c r="F96" i="886" s="1"/>
  <c r="H96" i="886" s="1"/>
  <c r="F97" i="886" s="1"/>
  <c r="H97" i="886" s="1"/>
  <c r="F98" i="886" s="1"/>
  <c r="H98" i="886" s="1"/>
  <c r="G99" i="886" s="1"/>
  <c r="B26" i="889" l="1"/>
  <c r="A27" i="889"/>
  <c r="A28" i="889" l="1"/>
  <c r="B27" i="889"/>
  <c r="B28" i="889" l="1"/>
  <c r="A29" i="889"/>
  <c r="A30" i="889" l="1"/>
  <c r="B29" i="889"/>
  <c r="A31" i="889" l="1"/>
  <c r="B30" i="889"/>
  <c r="A32" i="889" l="1"/>
  <c r="B31" i="889"/>
  <c r="A33" i="889" l="1"/>
  <c r="B32" i="889"/>
  <c r="B33" i="889" l="1"/>
  <c r="A34" i="889"/>
  <c r="B34" i="889" l="1"/>
  <c r="A35" i="889"/>
  <c r="A36" i="889" l="1"/>
  <c r="B35" i="889"/>
  <c r="A37" i="889" l="1"/>
  <c r="B36" i="889"/>
  <c r="A38" i="889" l="1"/>
  <c r="B38" i="889" s="1"/>
  <c r="B37" i="889"/>
</calcChain>
</file>

<file path=xl/sharedStrings.xml><?xml version="1.0" encoding="utf-8"?>
<sst xmlns="http://schemas.openxmlformats.org/spreadsheetml/2006/main" count="1319" uniqueCount="548">
  <si>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</si>
  <si>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</si>
  <si>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</si>
  <si>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</si>
  <si>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</si>
  <si>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</si>
  <si>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</si>
  <si>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</si>
  <si>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</si>
  <si>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</si>
  <si>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</si>
  <si>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</si>
  <si>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</si>
  <si>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</si>
  <si>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</si>
  <si>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</si>
  <si>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</si>
  <si>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</si>
  <si>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</si>
  <si>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</si>
  <si>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</si>
  <si>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</si>
  <si>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</si>
  <si>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</si>
  <si>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</si>
  <si>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</si>
  <si>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</si>
  <si>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</si>
  <si>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</si>
  <si>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</si>
  <si>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</si>
  <si>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</si>
  <si>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</si>
  <si>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</si>
  <si>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</si>
  <si>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</si>
  <si>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</si>
  <si>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</si>
  <si>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</si>
  <si>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</si>
  <si>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</si>
  <si>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</si>
  <si>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</si>
  <si>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</si>
  <si>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</si>
  <si>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</si>
  <si>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</si>
  <si>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</si>
  <si>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</si>
  <si>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</si>
  <si>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</si>
  <si>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</si>
  <si>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</si>
  <si>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</si>
  <si>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</si>
  <si>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</si>
  <si>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</si>
  <si>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</si>
  <si>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</si>
  <si>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</si>
  <si>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</si>
  <si>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</si>
  <si>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</si>
  <si>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</si>
  <si>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</si>
  <si>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</si>
  <si>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</si>
  <si>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</si>
  <si>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</si>
  <si>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</si>
  <si>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</si>
  <si>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</si>
  <si>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</si>
  <si>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</si>
  <si>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</si>
  <si>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</si>
  <si>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</si>
  <si>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</si>
  <si>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</si>
  <si>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</si>
  <si>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</si>
  <si>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</si>
  <si>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</si>
  <si>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</si>
  <si>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</si>
  <si>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</si>
  <si>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</si>
  <si>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</si>
  <si>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</si>
  <si>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</si>
  <si>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</si>
  <si>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</si>
  <si>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</si>
  <si>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</si>
  <si>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</si>
  <si>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</si>
  <si>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</si>
  <si>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</si>
  <si>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</si>
  <si>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</si>
  <si>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</si>
  <si>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</si>
  <si>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</si>
  <si>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</si>
  <si>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</si>
  <si>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</si>
  <si>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</si>
  <si>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</si>
  <si>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</si>
  <si>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</si>
  <si>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</si>
  <si>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</si>
  <si>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</si>
  <si>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</si>
  <si>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</si>
  <si>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</si>
  <si>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</si>
  <si>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</si>
  <si>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</si>
  <si>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</si>
  <si>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</si>
  <si>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</si>
  <si>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</si>
  <si>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</si>
  <si>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</si>
  <si>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</si>
  <si>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</si>
  <si>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</si>
  <si>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</si>
  <si>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</si>
  <si>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</si>
  <si>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</si>
  <si>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</si>
  <si>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</si>
  <si>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</si>
  <si>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</si>
  <si>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</si>
  <si>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</si>
  <si>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</si>
  <si>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</si>
  <si>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</si>
  <si>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</si>
  <si>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</si>
  <si>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</si>
  <si>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</si>
  <si>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</si>
  <si>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</si>
  <si>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</si>
  <si>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</si>
  <si>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</si>
  <si>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</si>
  <si>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</si>
  <si>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</si>
  <si>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</si>
  <si>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</si>
  <si>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</si>
  <si>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</si>
  <si>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</si>
  <si>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</si>
  <si>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</si>
  <si>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</si>
  <si>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</si>
  <si>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</si>
  <si>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</si>
  <si>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</si>
  <si>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</si>
  <si>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</si>
  <si>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</si>
  <si>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</si>
  <si>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</si>
  <si>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</si>
  <si>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</si>
  <si>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</si>
  <si>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</si>
  <si>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</si>
  <si>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</si>
  <si>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</si>
  <si>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</si>
  <si>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</si>
  <si>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</si>
  <si>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</si>
  <si>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</si>
  <si>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</si>
  <si>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</si>
  <si>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</si>
  <si>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</si>
  <si>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</si>
  <si>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</si>
  <si>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</si>
  <si>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</si>
  <si>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</si>
  <si>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</si>
  <si>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</si>
  <si>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</si>
  <si>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</si>
  <si>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</si>
  <si>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</si>
  <si>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</si>
  <si>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</si>
  <si>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</si>
  <si>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</si>
  <si>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</si>
  <si>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</si>
  <si>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</si>
  <si>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</si>
  <si>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</si>
  <si>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</si>
  <si>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</si>
  <si>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</si>
  <si>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</si>
  <si>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</si>
  <si>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</si>
  <si>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</si>
  <si>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 xml:space="preserve">  8</t>
  </si>
  <si>
    <t>Chair's Supplementary Material</t>
  </si>
  <si>
    <t>Editors</t>
  </si>
  <si>
    <t>NM - New members</t>
  </si>
  <si>
    <t>Coex SC</t>
  </si>
  <si>
    <t>Coexistence (Coex)</t>
  </si>
  <si>
    <t>Opening Report</t>
  </si>
  <si>
    <t>Prev WG minutes</t>
  </si>
  <si>
    <t>1st VC Report</t>
  </si>
  <si>
    <t>Snapshots Report</t>
  </si>
  <si>
    <t>Supplementary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</si>
  <si>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</si>
  <si>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</si>
  <si>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</si>
  <si>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</si>
  <si>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</si>
  <si>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</si>
  <si>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</si>
  <si>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</si>
  <si>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</si>
  <si>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</si>
  <si>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</si>
  <si>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</si>
  <si>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</si>
  <si>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</si>
  <si>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</si>
  <si>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</si>
  <si>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</si>
  <si>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</si>
  <si>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</si>
  <si>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</si>
  <si>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</si>
  <si>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</si>
  <si>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</si>
  <si>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</si>
  <si>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</si>
  <si>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</si>
  <si>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</si>
  <si>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</si>
  <si>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</si>
  <si>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</si>
  <si>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</si>
  <si>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</si>
  <si>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</si>
  <si>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</si>
  <si>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</si>
  <si>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</si>
  <si>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</si>
  <si>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</si>
  <si>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</si>
  <si>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</si>
  <si>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</si>
  <si>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</si>
  <si>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</si>
  <si>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</si>
  <si>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</si>
  <si>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</si>
  <si>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</si>
  <si>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</si>
  <si>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</si>
  <si>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</si>
  <si>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</si>
  <si>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</si>
  <si>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</si>
  <si>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</si>
  <si>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</si>
  <si>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</si>
  <si>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</si>
  <si>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</si>
  <si>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</si>
  <si>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</si>
  <si>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</si>
  <si>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</si>
  <si>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</si>
  <si>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</si>
  <si>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</si>
  <si>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</si>
  <si>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</si>
  <si>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</si>
  <si>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</si>
  <si>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</si>
  <si>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</si>
  <si>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</si>
  <si>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</si>
  <si>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</si>
  <si>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</si>
  <si>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</si>
  <si>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</si>
  <si>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</si>
  <si>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</si>
  <si>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</si>
  <si>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</si>
  <si>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</si>
  <si>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</si>
  <si>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</si>
  <si>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</si>
  <si>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</si>
  <si>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</si>
  <si>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</si>
  <si>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</si>
  <si>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</si>
  <si>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</si>
  <si>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</si>
  <si>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</si>
  <si>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</si>
  <si>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</si>
  <si>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</si>
  <si>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</si>
  <si>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</si>
  <si>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</si>
  <si>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</si>
  <si>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</si>
  <si>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</si>
  <si>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</si>
  <si>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</si>
  <si>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</si>
  <si>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</si>
  <si>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</si>
  <si>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</si>
  <si>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</si>
  <si>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</si>
  <si>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</si>
  <si>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</si>
  <si>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</si>
  <si>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</si>
  <si>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</si>
  <si>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</si>
  <si>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</si>
  <si>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</si>
  <si>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</si>
  <si>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</si>
  <si>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</si>
  <si>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</si>
  <si>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</si>
  <si>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</si>
  <si>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</si>
  <si>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</si>
  <si>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</si>
  <si>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</si>
  <si>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</si>
  <si>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</si>
  <si>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</si>
  <si>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</si>
  <si>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</si>
  <si>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</si>
  <si>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</si>
  <si>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</si>
  <si>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</si>
  <si>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</si>
  <si>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</si>
  <si>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</si>
  <si>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</si>
  <si>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</si>
  <si>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</si>
  <si>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</si>
  <si>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</si>
  <si>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</si>
  <si>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</si>
  <si>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</si>
  <si>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</si>
  <si>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</si>
  <si>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</si>
  <si>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Time Hawaii</t>
  </si>
  <si>
    <t>12:00pm</t>
  </si>
  <si>
    <t>Hard Stop</t>
  </si>
  <si>
    <t>UTC</t>
  </si>
  <si>
    <t xml:space="preserve">Future Venues insight </t>
  </si>
  <si>
    <t>Timeline reminder</t>
  </si>
  <si>
    <t>Summer hour</t>
  </si>
  <si>
    <t>Time Bangkok</t>
  </si>
  <si>
    <t xml:space="preserve">Time UTC </t>
  </si>
  <si>
    <t>Peter Yee</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</si>
  <si>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</si>
  <si>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</si>
  <si>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</si>
  <si>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</si>
  <si>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</si>
  <si>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</si>
  <si>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</si>
  <si>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</si>
  <si>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TGbn</t>
  </si>
  <si>
    <t>Ultra High Reliability (UHR)</t>
  </si>
  <si>
    <t>TGBN</t>
  </si>
  <si>
    <t>MAC</t>
  </si>
  <si>
    <t>PHY</t>
  </si>
  <si>
    <t>3.1</t>
  </si>
  <si>
    <t>3.2</t>
  </si>
  <si>
    <t>https://mentor.ieee.org/802.11/dcn/24/11-24-0004</t>
  </si>
  <si>
    <t>https://mentor.ieee.org/802.11/dcn/11-22-1638</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</si>
  <si>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</si>
  <si>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</si>
  <si>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</si>
  <si>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</si>
  <si>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</si>
  <si>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</si>
  <si>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</si>
  <si>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</si>
  <si>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</si>
  <si>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</si>
  <si>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</si>
  <si>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</si>
  <si>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</si>
  <si>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</si>
  <si>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</si>
  <si>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</si>
  <si>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</si>
  <si>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</si>
  <si>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</si>
  <si>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</si>
  <si>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</si>
  <si>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</si>
  <si>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</si>
  <si>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</si>
  <si>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</si>
  <si>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</si>
  <si>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</si>
  <si>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</si>
  <si>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</si>
  <si>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</si>
  <si>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</si>
  <si>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AUTO</t>
  </si>
  <si>
    <t>TIG</t>
  </si>
  <si>
    <t>AUTO TIG</t>
  </si>
  <si>
    <t>Automotive TIG</t>
  </si>
  <si>
    <t>WG Secretary - Volker Jungnickel (Fraunhofer)</t>
  </si>
  <si>
    <t>Jungnickel</t>
  </si>
  <si>
    <t>Serafimovski</t>
  </si>
  <si>
    <t>AUTO TIG - Automotive</t>
  </si>
  <si>
    <t>802.15</t>
  </si>
  <si>
    <t>TGmf</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</si>
  <si>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</si>
  <si>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</si>
  <si>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</si>
  <si>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</si>
  <si>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</si>
  <si>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</si>
  <si>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</si>
  <si>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</si>
  <si>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</si>
  <si>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</si>
  <si>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</si>
  <si>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TGmf - P802.11 Revision</t>
  </si>
  <si>
    <t>TGbq</t>
  </si>
  <si>
    <t>TGbq - Integrated mmWave (IMMW)</t>
  </si>
  <si>
    <t>Edward Au</t>
  </si>
  <si>
    <t>https://mentor.ieee.org/802-ec/dcn/25/ec-25-0001</t>
  </si>
  <si>
    <t>Au</t>
  </si>
  <si>
    <t>WNG</t>
  </si>
  <si>
    <t>TGBQ</t>
  </si>
  <si>
    <t>MON
Other</t>
  </si>
  <si>
    <t>TUES
Other</t>
  </si>
  <si>
    <t>WEDS 
Other</t>
  </si>
  <si>
    <t>THURS
Other</t>
  </si>
  <si>
    <t xml:space="preserve">      4.4.2</t>
  </si>
  <si>
    <t xml:space="preserve">      4.4.1</t>
  </si>
  <si>
    <t xml:space="preserve">     6.1</t>
  </si>
  <si>
    <t xml:space="preserve">      4.1.10</t>
  </si>
  <si>
    <t>WG membership and attendance statistics</t>
  </si>
  <si>
    <t>Special arrangements for subgroups (e.g., officer attendance)</t>
  </si>
  <si>
    <t>Social Event</t>
  </si>
  <si>
    <t>Review material for closing 802 LMSC (Plenary sessions only, those unaffected can leave)</t>
  </si>
  <si>
    <t>ec-25-0002</t>
  </si>
  <si>
    <t>Godfrey</t>
  </si>
  <si>
    <t>PQC</t>
  </si>
  <si>
    <t>SG</t>
  </si>
  <si>
    <t xml:space="preserve"> w/.15</t>
  </si>
  <si>
    <t>TGbr</t>
  </si>
  <si>
    <t>Enhanced Light Communications (ELC)</t>
  </si>
  <si>
    <t>Post Quantum Cryptography (PQC)</t>
  </si>
  <si>
    <t>Stephen Orr</t>
  </si>
  <si>
    <t>TGBR</t>
  </si>
  <si>
    <t>Orr</t>
  </si>
  <si>
    <t>TGbr - Enhanced Light Communications (ELC)</t>
  </si>
  <si>
    <t>802.18 (Radio Reg TAG)</t>
  </si>
  <si>
    <t>Report on 802 LMSC and IEEE-SA Standards Board decisions</t>
  </si>
  <si>
    <t>U36</t>
  </si>
  <si>
    <t>WG Agenda July 2025</t>
  </si>
  <si>
    <t>Integrated Millimeter Wave (IMMW)</t>
  </si>
  <si>
    <t>Selected Liaison Reports</t>
  </si>
  <si>
    <t>WLAN Application Alliance (WAA)</t>
  </si>
  <si>
    <t>https://mentor.ieee.org/802-ec/dcn/25/ec-25-0133</t>
  </si>
  <si>
    <t xml:space="preserve">      3.3.2</t>
  </si>
  <si>
    <t xml:space="preserve">      3.3.4</t>
  </si>
  <si>
    <t xml:space="preserve">      3.4.2</t>
  </si>
  <si>
    <t xml:space="preserve">     4.4.2</t>
  </si>
  <si>
    <t>Unified Channel Model TIG</t>
  </si>
  <si>
    <t>Henry</t>
  </si>
  <si>
    <t>Islim</t>
  </si>
  <si>
    <t>UCM TIG</t>
  </si>
  <si>
    <t xml:space="preserve">    5.2</t>
  </si>
  <si>
    <t>WBA Liaison on L4S</t>
  </si>
  <si>
    <t>September 2025</t>
  </si>
  <si>
    <t>IEEE 802.11 WIRELESS LOCAL AREA NETWORKS SESSION #213</t>
  </si>
  <si>
    <t>Hilton Waikoloa Village, Waikoloa, Hawaii, USA</t>
  </si>
  <si>
    <t>September 14-19, 2025</t>
  </si>
  <si>
    <t>802 Wireless Opening Plenary</t>
  </si>
  <si>
    <t>08:00-8:55</t>
  </si>
  <si>
    <t>TGBT</t>
  </si>
  <si>
    <t>09:00-10:15</t>
  </si>
  <si>
    <t>UCM</t>
  </si>
  <si>
    <t>ATTENDANCE MUST BE RECORDED IN IMAT.  CREDIT TOWARDS VOTING RIGHTS FOR THE SEPTEMBER INTERIM SESSION: 75% = 13 MEETINGS ATTENDED</t>
  </si>
  <si>
    <t>2025 September IEEE 802W Interim - 802/802W and 802.11/.18/.19/.24 Working Group meetings - Meeting Graphic</t>
  </si>
  <si>
    <t>Week September 14</t>
  </si>
  <si>
    <t>TGbt - Post-Quantum Cryptography (PQC)</t>
  </si>
  <si>
    <t>UCM TIG - Unified Channel Model</t>
  </si>
  <si>
    <t>WG11 Agenda - Wednesday 2025-09-17  - 13:30 to 15:30 Hawaii Time</t>
  </si>
  <si>
    <t>WG11 Agenda - Monday 2025-09-15 - 09:00 to 10:15 Hawaii Time</t>
  </si>
  <si>
    <t>WG11 Agenda - Friday 2025-09-19 - 8:00 to 12:00 Hawaii Time</t>
  </si>
  <si>
    <t xml:space="preserve">      4.3.7</t>
  </si>
  <si>
    <t>CAC Agenda - Sunday 2025-09-14 - 18:00 to 19:30 Hawaii Time</t>
  </si>
  <si>
    <t>CAC Agenda - Thursday 2025-09-18 - 19:30 to 21:30 Hawaii Time</t>
  </si>
  <si>
    <t>TGbt</t>
  </si>
  <si>
    <t>Volker Jungnickel</t>
  </si>
  <si>
    <t>https://mentor.ieee.org/802.11/dcn/25/11-25-1413</t>
  </si>
  <si>
    <t>https://mentor.ieee.org/802.11/dcn/25/11-25-1414</t>
  </si>
  <si>
    <t>https://mentor.ieee.org/802.11/dcn/25/11-25-1415</t>
  </si>
  <si>
    <t>https://mentor.ieee.org/802.11/dcn/25/11-25-1423</t>
  </si>
  <si>
    <t>https://mentor.ieee.org/802.11/dcn/25/11-25-1422</t>
  </si>
  <si>
    <t>https://mentor.ieee.org/802.11/dcn/25/11-25-1421</t>
  </si>
  <si>
    <t>https://mentor.ieee.org/802.11/dcn/25/11-25-1420</t>
  </si>
  <si>
    <t>https://mentor.ieee.org/802.11/dcn/25/11-25-1352</t>
  </si>
  <si>
    <r>
      <t xml:space="preserve"> </t>
    </r>
    <r>
      <rPr>
        <b/>
        <sz val="24"/>
        <rFont val="Times New Roman"/>
        <family val="1"/>
      </rPr>
      <t xml:space="preserve"> 802.11 Opening Plenary</t>
    </r>
  </si>
  <si>
    <t>R1 2025-08-11</t>
  </si>
  <si>
    <t>https://mentor.ieee.org/802.11/dcn/25/11-25-1433</t>
  </si>
  <si>
    <t>https://mentor.ieee.org/802.11/dcn/25/11-25-1432</t>
  </si>
  <si>
    <t>https://mentor.ieee.org/802.11/dcn/25/11-25-1430</t>
  </si>
  <si>
    <t>https://mentor.ieee.org/802.11/dcn/25/11-25-1426</t>
  </si>
  <si>
    <t>https://mentor.ieee.org/802.11/dcn/25/11-25-1425</t>
  </si>
  <si>
    <t>https://mentor.ieee.org/802.11/dcn/25/11-25-1428</t>
  </si>
  <si>
    <t>https://mentor.ieee.org/802.11/dcn/25/11-25-1416</t>
  </si>
  <si>
    <t>N</t>
  </si>
  <si>
    <t>https://mentor.ieee.org/802.11/dcn/25/11-25-1408</t>
  </si>
  <si>
    <t>https://mentor.ieee.org/802.11/dcn/25/11-25-1404</t>
  </si>
  <si>
    <t>doc.: IEEE 802.11-25/1413r1</t>
  </si>
  <si>
    <t>Future 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</si>
</sst>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b/>
      <sz val="24"/>
      <color theme="3" tint="-0.499984740745262"/>
      <name val="Cambria"/>
      <family val="1"/>
      <scheme val="major"/>
    </font>
    <font>
      <sz val="24"/>
      <name val="Times New Roman"/>
      <family val="1"/>
    </font>
    <font>
      <b/>
      <sz val="22"/>
      <color theme="8" tint="-0.499984740745262"/>
      <name val="Calibri"/>
      <family val="2"/>
      <scheme val="minor"/>
    </font>
    <font>
      <sz val="10"/>
      <color rgb="FF000000"/>
      <name val="Arial"/>
      <family val="2"/>
    </font>
    <font>
      <sz val="24"/>
      <color theme="8" tint="-0.499984740745262"/>
      <name val="Times New Roman"/>
      <family val="1"/>
    </font>
    <font>
      <sz val="24"/>
      <color theme="8" tint="-0.499984740745262"/>
      <name val="Calibri"/>
      <family val="2"/>
      <scheme val="minor"/>
    </font>
    <font>
      <b/>
      <sz val="24"/>
      <name val="Times New Roman"/>
      <family val="1"/>
    </font>
    <font>
      <sz val="24"/>
      <name val="Calibri"/>
      <family val="2"/>
      <scheme val="minor"/>
    </font>
    <font>
      <b/>
      <sz val="24"/>
      <name val="Calibri"/>
      <family val="2"/>
      <scheme val="minor"/>
    </font>
    <font>
      <b/>
      <sz val="24"/>
      <color theme="8" tint="-0.499984740745262"/>
      <name val="Calibri"/>
      <family val="2"/>
      <scheme val="minor"/>
    </font>
    <font>
      <b/>
      <sz val="24"/>
      <color rgb="FFFF0000"/>
      <name val="Calibri"/>
      <family val="2"/>
      <scheme val="minor"/>
    </font>
    <font>
      <b/>
      <sz val="24"/>
      <color theme="0"/>
      <name val="Arial Black"/>
      <family val="2"/>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s>
  <cellStyleXfs count="131">
    <xf numFmtId="0" fontId="0" fillId="0" borderId="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3" fillId="4" borderId="0" applyNumberFormat="0" applyBorder="0" applyAlignment="0" applyProtection="0"/>
    <xf numFmtId="0" fontId="38" fillId="9" borderId="1" applyNumberFormat="0" applyAlignment="0" applyProtection="0"/>
    <xf numFmtId="0" fontId="35" fillId="23" borderId="2" applyNumberFormat="0" applyAlignment="0" applyProtection="0"/>
    <xf numFmtId="44" fontId="11" fillId="0" borderId="0" applyFont="0" applyFill="0" applyBorder="0" applyAlignment="0" applyProtection="0"/>
    <xf numFmtId="165" fontId="11" fillId="0" borderId="0" applyFont="0" applyFill="0" applyBorder="0" applyAlignment="0" applyProtection="0"/>
    <xf numFmtId="0" fontId="39" fillId="0" borderId="0" applyNumberFormat="0" applyFill="0" applyBorder="0" applyAlignment="0" applyProtection="0"/>
    <xf numFmtId="0" fontId="32" fillId="6" borderId="0" applyNumberFormat="0" applyBorder="0" applyAlignment="0" applyProtection="0"/>
    <xf numFmtId="0" fontId="32"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0" fillId="3" borderId="1" applyNumberFormat="0" applyAlignment="0" applyProtection="0"/>
    <xf numFmtId="0" fontId="34" fillId="0" borderId="6" applyNumberFormat="0" applyFill="0" applyAlignment="0" applyProtection="0"/>
    <xf numFmtId="0" fontId="41" fillId="12" borderId="0" applyNumberFormat="0" applyBorder="0" applyAlignment="0" applyProtection="0"/>
    <xf numFmtId="0" fontId="15" fillId="0" borderId="0"/>
    <xf numFmtId="0" fontId="11" fillId="0" borderId="0"/>
    <xf numFmtId="0" fontId="11" fillId="0" borderId="0"/>
    <xf numFmtId="0" fontId="45" fillId="0" borderId="0"/>
    <xf numFmtId="0" fontId="10" fillId="0" borderId="0"/>
    <xf numFmtId="0" fontId="37" fillId="5" borderId="7" applyNumberFormat="0" applyFont="0" applyAlignment="0" applyProtection="0"/>
    <xf numFmtId="0" fontId="11" fillId="5" borderId="7" applyNumberFormat="0" applyFont="0" applyAlignment="0" applyProtection="0"/>
    <xf numFmtId="0" fontId="42" fillId="9" borderId="8" applyNumberFormat="0" applyAlignment="0" applyProtection="0"/>
    <xf numFmtId="0" fontId="33" fillId="4" borderId="0" applyNumberFormat="0" applyBorder="0" applyAlignment="0" applyProtection="0"/>
    <xf numFmtId="0" fontId="28" fillId="0" borderId="0" applyNumberFormat="0" applyFill="0" applyBorder="0" applyAlignment="0" applyProtection="0"/>
    <xf numFmtId="0" fontId="43" fillId="0" borderId="9" applyNumberFormat="0" applyFill="0" applyAlignment="0" applyProtection="0"/>
    <xf numFmtId="0" fontId="28" fillId="0" borderId="0" applyNumberFormat="0" applyFill="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4" fillId="0" borderId="6" applyNumberFormat="0" applyFill="0" applyAlignment="0" applyProtection="0"/>
    <xf numFmtId="0" fontId="44" fillId="0" borderId="0" applyNumberFormat="0" applyFill="0" applyBorder="0" applyAlignment="0" applyProtection="0"/>
    <xf numFmtId="0" fontId="35" fillId="23" borderId="2" applyNumberFormat="0" applyAlignment="0" applyProtection="0"/>
    <xf numFmtId="165" fontId="11" fillId="0" borderId="0"/>
    <xf numFmtId="165" fontId="11" fillId="0" borderId="0"/>
    <xf numFmtId="0" fontId="9" fillId="0" borderId="0"/>
    <xf numFmtId="165" fontId="14" fillId="0" borderId="0" applyNumberFormat="0" applyFill="0" applyBorder="0" applyAlignment="0" applyProtection="0">
      <alignment vertical="top"/>
      <protection locked="0"/>
    </xf>
    <xf numFmtId="165" fontId="14" fillId="0" borderId="0" applyNumberFormat="0" applyFill="0" applyBorder="0" applyAlignment="0" applyProtection="0">
      <alignment vertical="top"/>
      <protection locked="0"/>
    </xf>
    <xf numFmtId="165" fontId="11" fillId="0" borderId="0"/>
    <xf numFmtId="165" fontId="9" fillId="0" borderId="0"/>
    <xf numFmtId="165" fontId="14" fillId="0" borderId="0" applyNumberFormat="0" applyFill="0" applyBorder="0" applyAlignment="0" applyProtection="0">
      <alignment vertical="top"/>
      <protection locked="0"/>
    </xf>
    <xf numFmtId="0" fontId="11" fillId="5" borderId="7" applyNumberFormat="0" applyFont="0" applyAlignment="0" applyProtection="0"/>
    <xf numFmtId="0" fontId="46" fillId="27" borderId="0" applyNumberFormat="0" applyBorder="0" applyAlignment="0" applyProtection="0"/>
    <xf numFmtId="0" fontId="8" fillId="0" borderId="0"/>
    <xf numFmtId="165" fontId="8" fillId="0" borderId="0"/>
    <xf numFmtId="0" fontId="7" fillId="0" borderId="0"/>
    <xf numFmtId="165" fontId="52" fillId="0" borderId="0"/>
    <xf numFmtId="165" fontId="6" fillId="0" borderId="0"/>
    <xf numFmtId="0" fontId="5" fillId="0" borderId="0"/>
    <xf numFmtId="165" fontId="60" fillId="0" borderId="0"/>
    <xf numFmtId="0" fontId="60" fillId="0" borderId="0"/>
    <xf numFmtId="0" fontId="62"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4" fillId="0" borderId="0"/>
    <xf numFmtId="0" fontId="3" fillId="0" borderId="0"/>
    <xf numFmtId="0" fontId="11" fillId="5" borderId="7" applyNumberFormat="0" applyFont="0" applyAlignment="0" applyProtection="0"/>
    <xf numFmtId="0" fontId="3" fillId="0" borderId="0"/>
    <xf numFmtId="165" fontId="3" fillId="0" borderId="0"/>
    <xf numFmtId="0" fontId="3" fillId="0" borderId="0"/>
    <xf numFmtId="165" fontId="3" fillId="0" borderId="0"/>
    <xf numFmtId="0" fontId="3" fillId="0" borderId="0"/>
    <xf numFmtId="165" fontId="11" fillId="0" borderId="0"/>
    <xf numFmtId="165" fontId="3" fillId="0" borderId="0"/>
    <xf numFmtId="0" fontId="3" fillId="0" borderId="0"/>
    <xf numFmtId="165" fontId="11" fillId="0" borderId="0"/>
    <xf numFmtId="0" fontId="11" fillId="0" borderId="0"/>
    <xf numFmtId="0" fontId="11" fillId="0" borderId="0"/>
    <xf numFmtId="0" fontId="3" fillId="0" borderId="0"/>
    <xf numFmtId="0" fontId="2" fillId="0" borderId="0"/>
    <xf numFmtId="0" fontId="2" fillId="0" borderId="0"/>
    <xf numFmtId="0" fontId="1" fillId="0" borderId="0"/>
  </cellStyleXfs>
  <cellXfs count="469">
    <xf numFmtId="0" fontId="0" fillId="0" borderId="0" xfId="0"/>
    <xf numFmtId="0" fontId="0" fillId="25" borderId="0" xfId="0" applyFill="1" applyAlignment="1">
      <alignment vertical="center"/>
    </xf>
    <xf numFmtId="0" fontId="18" fillId="0" borderId="0" xfId="0" applyFont="1"/>
    <xf numFmtId="164" fontId="26" fillId="0" borderId="0" xfId="61" applyNumberFormat="1" applyFont="1" applyFill="1" applyBorder="1" applyAlignment="1" applyProtection="1">
      <alignment horizontal="left" vertical="center" indent="3"/>
    </xf>
    <xf numFmtId="0" fontId="16" fillId="0" borderId="0" xfId="0" applyFont="1" applyAlignment="1">
      <alignment vertical="center"/>
    </xf>
    <xf numFmtId="0" fontId="0" fillId="0" borderId="0" xfId="0" applyAlignment="1">
      <alignment vertical="center"/>
    </xf>
    <xf numFmtId="0" fontId="20" fillId="0" borderId="0" xfId="0" applyFont="1" applyAlignment="1">
      <alignment horizontal="left"/>
    </xf>
    <xf numFmtId="0" fontId="49" fillId="0" borderId="0" xfId="0" applyFont="1" applyAlignment="1">
      <alignment horizontal="left"/>
    </xf>
    <xf numFmtId="0" fontId="20" fillId="0" borderId="0" xfId="0" applyFont="1"/>
    <xf numFmtId="0" fontId="48" fillId="0" borderId="0" xfId="0" applyFont="1" applyAlignment="1">
      <alignment horizontal="left"/>
    </xf>
    <xf numFmtId="49" fontId="48" fillId="0" borderId="0" xfId="0" applyNumberFormat="1" applyFont="1" applyAlignment="1">
      <alignment horizontal="left"/>
    </xf>
    <xf numFmtId="49" fontId="27" fillId="0" borderId="0" xfId="0" quotePrefix="1" applyNumberFormat="1" applyFont="1" applyAlignment="1">
      <alignment horizontal="left"/>
    </xf>
    <xf numFmtId="49" fontId="47" fillId="0" borderId="0" xfId="0" applyNumberFormat="1" applyFont="1" applyAlignment="1">
      <alignment horizontal="left"/>
    </xf>
    <xf numFmtId="0" fontId="48" fillId="0" borderId="12" xfId="0" applyFont="1" applyBorder="1" applyAlignment="1">
      <alignment horizontal="left"/>
    </xf>
    <xf numFmtId="0" fontId="20" fillId="0" borderId="12" xfId="0" applyFont="1" applyBorder="1" applyAlignment="1">
      <alignment horizontal="left"/>
    </xf>
    <xf numFmtId="0" fontId="20" fillId="0" borderId="12" xfId="0" applyFont="1" applyBorder="1"/>
    <xf numFmtId="0" fontId="47" fillId="0" borderId="0" xfId="0" applyFont="1" applyAlignment="1">
      <alignment horizontal="left"/>
    </xf>
    <xf numFmtId="49" fontId="20" fillId="0" borderId="0" xfId="0" applyNumberFormat="1" applyFont="1" applyAlignment="1">
      <alignment horizontal="left"/>
    </xf>
    <xf numFmtId="49" fontId="24" fillId="0" borderId="0" xfId="61" applyNumberFormat="1" applyFont="1" applyFill="1" applyAlignment="1" applyProtection="1">
      <alignment horizontal="left"/>
    </xf>
    <xf numFmtId="0" fontId="48" fillId="0" borderId="0" xfId="0" applyFont="1" applyAlignment="1">
      <alignment horizontal="right"/>
    </xf>
    <xf numFmtId="0" fontId="11" fillId="0" borderId="0" xfId="0" applyFont="1"/>
    <xf numFmtId="166" fontId="11" fillId="0" borderId="0" xfId="0" applyNumberFormat="1" applyFont="1" applyAlignment="1">
      <alignment horizontal="left" vertical="center"/>
    </xf>
    <xf numFmtId="1" fontId="11" fillId="0" borderId="0" xfId="0" applyNumberFormat="1" applyFont="1" applyAlignment="1">
      <alignment horizontal="left" vertical="center"/>
    </xf>
    <xf numFmtId="0" fontId="18" fillId="29" borderId="0" xfId="0" applyFont="1" applyFill="1"/>
    <xf numFmtId="0" fontId="11" fillId="29" borderId="0" xfId="0" applyFont="1" applyFill="1"/>
    <xf numFmtId="0" fontId="0" fillId="29" borderId="0" xfId="0" applyFill="1"/>
    <xf numFmtId="164" fontId="51" fillId="28" borderId="0" xfId="61" applyNumberFormat="1" applyFont="1" applyFill="1" applyBorder="1" applyAlignment="1" applyProtection="1">
      <alignment horizontal="left" vertical="center" indent="3"/>
    </xf>
    <xf numFmtId="0" fontId="11" fillId="30" borderId="0" xfId="0" applyFont="1" applyFill="1"/>
    <xf numFmtId="0" fontId="14" fillId="30" borderId="0" xfId="61" applyFill="1" applyAlignment="1" applyProtection="1"/>
    <xf numFmtId="0" fontId="54" fillId="31" borderId="0" xfId="0" applyFont="1" applyFill="1"/>
    <xf numFmtId="0" fontId="56" fillId="0" borderId="0" xfId="0" applyFont="1"/>
    <xf numFmtId="167" fontId="47" fillId="0" borderId="0" xfId="0" applyNumberFormat="1" applyFont="1" applyAlignment="1">
      <alignment horizontal="left"/>
    </xf>
    <xf numFmtId="49" fontId="58" fillId="0" borderId="0" xfId="0" applyNumberFormat="1" applyFont="1" applyAlignment="1">
      <alignment horizontal="left"/>
    </xf>
    <xf numFmtId="0" fontId="14" fillId="34" borderId="0" xfId="61" applyFill="1" applyAlignment="1" applyProtection="1"/>
    <xf numFmtId="0" fontId="59" fillId="34" borderId="0" xfId="0" applyFont="1" applyFill="1"/>
    <xf numFmtId="0" fontId="14" fillId="36" borderId="0" xfId="61" applyFill="1" applyAlignment="1" applyProtection="1"/>
    <xf numFmtId="0" fontId="14" fillId="29" borderId="0" xfId="61" applyFill="1" applyAlignment="1" applyProtection="1"/>
    <xf numFmtId="0" fontId="17" fillId="25" borderId="0" xfId="0" applyFont="1" applyFill="1" applyAlignment="1">
      <alignment vertical="center"/>
    </xf>
    <xf numFmtId="0" fontId="14" fillId="31" borderId="0" xfId="61" applyFill="1" applyAlignment="1" applyProtection="1"/>
    <xf numFmtId="0" fontId="18" fillId="32" borderId="21" xfId="0" applyFont="1" applyFill="1" applyBorder="1" applyAlignment="1">
      <alignment vertical="center"/>
    </xf>
    <xf numFmtId="0" fontId="61" fillId="0" borderId="0" xfId="0" applyFont="1"/>
    <xf numFmtId="0" fontId="63" fillId="29" borderId="0" xfId="0" applyFont="1" applyFill="1"/>
    <xf numFmtId="0" fontId="63" fillId="0" borderId="0" xfId="0" applyFont="1"/>
    <xf numFmtId="0" fontId="63" fillId="28" borderId="0" xfId="0" applyFont="1" applyFill="1"/>
    <xf numFmtId="0" fontId="63" fillId="30" borderId="0" xfId="0" applyFont="1" applyFill="1"/>
    <xf numFmtId="164" fontId="65" fillId="30" borderId="0" xfId="61" applyNumberFormat="1" applyFont="1" applyFill="1" applyBorder="1" applyAlignment="1" applyProtection="1">
      <alignment horizontal="left" vertical="center" indent="3"/>
    </xf>
    <xf numFmtId="0" fontId="63" fillId="31" borderId="0" xfId="0" applyFont="1" applyFill="1"/>
    <xf numFmtId="0" fontId="64" fillId="31" borderId="0" xfId="61" applyFont="1" applyFill="1" applyAlignment="1" applyProtection="1"/>
    <xf numFmtId="0" fontId="63" fillId="36" borderId="0" xfId="0" applyFont="1" applyFill="1"/>
    <xf numFmtId="0" fontId="18" fillId="35" borderId="21" xfId="0" applyFont="1" applyFill="1" applyBorder="1" applyAlignment="1">
      <alignment vertical="center"/>
    </xf>
    <xf numFmtId="0" fontId="14" fillId="30" borderId="0" xfId="61" applyFill="1" applyAlignment="1" applyProtection="1">
      <alignment wrapText="1"/>
    </xf>
    <xf numFmtId="49" fontId="13" fillId="33" borderId="0" xfId="0" applyNumberFormat="1" applyFont="1" applyFill="1" applyAlignment="1">
      <alignment horizontal="center" wrapText="1"/>
    </xf>
    <xf numFmtId="49" fontId="13" fillId="36" borderId="21" xfId="0" quotePrefix="1" applyNumberFormat="1" applyFont="1" applyFill="1" applyBorder="1" applyAlignment="1">
      <alignment wrapText="1"/>
    </xf>
    <xf numFmtId="49" fontId="16" fillId="0" borderId="18" xfId="0" quotePrefix="1" applyNumberFormat="1" applyFont="1" applyBorder="1" applyAlignment="1">
      <alignment wrapText="1"/>
    </xf>
    <xf numFmtId="49" fontId="16" fillId="0" borderId="19" xfId="0" quotePrefix="1" applyNumberFormat="1" applyFont="1" applyBorder="1" applyAlignment="1">
      <alignment wrapText="1"/>
    </xf>
    <xf numFmtId="49" fontId="13"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3" fillId="36" borderId="0" xfId="0" quotePrefix="1" applyNumberFormat="1" applyFont="1" applyFill="1" applyAlignment="1">
      <alignment wrapText="1"/>
    </xf>
    <xf numFmtId="49" fontId="18" fillId="37" borderId="0" xfId="0" applyNumberFormat="1" applyFont="1" applyFill="1" applyAlignment="1">
      <alignment wrapText="1"/>
    </xf>
    <xf numFmtId="49" fontId="13" fillId="36" borderId="20" xfId="0" quotePrefix="1" applyNumberFormat="1" applyFont="1" applyFill="1" applyBorder="1" applyAlignment="1">
      <alignment wrapText="1"/>
    </xf>
    <xf numFmtId="49" fontId="0" fillId="0" borderId="0" xfId="0" applyNumberFormat="1"/>
    <xf numFmtId="49" fontId="13" fillId="36" borderId="11" xfId="0" applyNumberFormat="1" applyFont="1" applyFill="1" applyBorder="1" applyAlignment="1">
      <alignment wrapText="1"/>
    </xf>
    <xf numFmtId="49" fontId="16" fillId="0" borderId="0" xfId="0" applyNumberFormat="1" applyFont="1" applyAlignment="1">
      <alignment wrapText="1"/>
    </xf>
    <xf numFmtId="49" fontId="16" fillId="0" borderId="10" xfId="0" applyNumberFormat="1" applyFont="1" applyBorder="1" applyAlignment="1">
      <alignment wrapText="1"/>
    </xf>
    <xf numFmtId="49" fontId="13"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3" fillId="36" borderId="0" xfId="0" applyNumberFormat="1" applyFont="1" applyFill="1" applyAlignment="1">
      <alignment wrapText="1"/>
    </xf>
    <xf numFmtId="49" fontId="13" fillId="36" borderId="25" xfId="0" applyNumberFormat="1" applyFont="1" applyFill="1" applyBorder="1" applyAlignment="1">
      <alignment wrapText="1"/>
    </xf>
    <xf numFmtId="1" fontId="13" fillId="33" borderId="0" xfId="0" applyNumberFormat="1" applyFont="1" applyFill="1" applyAlignment="1">
      <alignment horizontal="center" wrapText="1"/>
    </xf>
    <xf numFmtId="1" fontId="13" fillId="36" borderId="11" xfId="0" applyNumberFormat="1" applyFont="1" applyFill="1" applyBorder="1" applyAlignment="1">
      <alignment wrapText="1"/>
    </xf>
    <xf numFmtId="1" fontId="16" fillId="0" borderId="0" xfId="0" applyNumberFormat="1" applyFont="1" applyAlignment="1">
      <alignment wrapText="1"/>
    </xf>
    <xf numFmtId="1" fontId="16" fillId="0" borderId="10" xfId="0" applyNumberFormat="1" applyFont="1" applyBorder="1" applyAlignment="1">
      <alignment wrapText="1"/>
    </xf>
    <xf numFmtId="1" fontId="13" fillId="0" borderId="0" xfId="0" applyNumberFormat="1" applyFont="1" applyAlignment="1">
      <alignment wrapText="1"/>
    </xf>
    <xf numFmtId="1" fontId="67" fillId="0" borderId="0" xfId="0" applyNumberFormat="1" applyFont="1" applyAlignment="1">
      <alignment wrapText="1"/>
    </xf>
    <xf numFmtId="1" fontId="13" fillId="36" borderId="0" xfId="0" applyNumberFormat="1" applyFont="1" applyFill="1" applyAlignment="1">
      <alignment wrapText="1"/>
    </xf>
    <xf numFmtId="1" fontId="18" fillId="37" borderId="0" xfId="0" applyNumberFormat="1" applyFont="1" applyFill="1" applyAlignment="1">
      <alignment wrapText="1"/>
    </xf>
    <xf numFmtId="1" fontId="13" fillId="36" borderId="25" xfId="0" applyNumberFormat="1" applyFont="1" applyFill="1" applyBorder="1" applyAlignment="1">
      <alignment wrapText="1"/>
    </xf>
    <xf numFmtId="1" fontId="0" fillId="0" borderId="0" xfId="0" applyNumberFormat="1"/>
    <xf numFmtId="49" fontId="13" fillId="36" borderId="22" xfId="0" applyNumberFormat="1" applyFont="1" applyFill="1" applyBorder="1" applyAlignment="1">
      <alignment wrapText="1"/>
    </xf>
    <xf numFmtId="49" fontId="16" fillId="0" borderId="15" xfId="0" applyNumberFormat="1" applyFont="1" applyBorder="1" applyAlignment="1">
      <alignment wrapText="1"/>
    </xf>
    <xf numFmtId="49" fontId="16" fillId="0" borderId="16" xfId="0" applyNumberFormat="1" applyFont="1" applyBorder="1" applyAlignment="1">
      <alignment wrapText="1"/>
    </xf>
    <xf numFmtId="49" fontId="13" fillId="0" borderId="15" xfId="0" applyNumberFormat="1" applyFont="1" applyBorder="1" applyAlignment="1">
      <alignment wrapText="1"/>
    </xf>
    <xf numFmtId="49" fontId="67" fillId="0" borderId="15" xfId="0" applyNumberFormat="1" applyFont="1" applyBorder="1" applyAlignment="1">
      <alignment wrapText="1"/>
    </xf>
    <xf numFmtId="49" fontId="11" fillId="0" borderId="15" xfId="0" applyNumberFormat="1" applyFont="1" applyBorder="1" applyAlignment="1">
      <alignment wrapText="1"/>
    </xf>
    <xf numFmtId="49" fontId="13" fillId="36" borderId="17" xfId="0" applyNumberFormat="1" applyFont="1" applyFill="1" applyBorder="1" applyAlignment="1">
      <alignment wrapText="1"/>
    </xf>
    <xf numFmtId="49" fontId="16" fillId="38" borderId="19" xfId="0" quotePrefix="1" applyNumberFormat="1" applyFont="1" applyFill="1" applyBorder="1" applyAlignment="1">
      <alignment wrapText="1"/>
    </xf>
    <xf numFmtId="49" fontId="13" fillId="38" borderId="0" xfId="0" quotePrefix="1" applyNumberFormat="1" applyFont="1" applyFill="1" applyAlignment="1">
      <alignment wrapText="1"/>
    </xf>
    <xf numFmtId="49" fontId="16" fillId="38" borderId="10" xfId="0" applyNumberFormat="1" applyFont="1" applyFill="1" applyBorder="1" applyAlignment="1">
      <alignment wrapText="1"/>
    </xf>
    <xf numFmtId="49" fontId="13" fillId="38" borderId="0" xfId="0" applyNumberFormat="1" applyFont="1" applyFill="1" applyAlignment="1">
      <alignment wrapText="1"/>
    </xf>
    <xf numFmtId="1" fontId="16" fillId="38" borderId="10" xfId="0" applyNumberFormat="1" applyFont="1" applyFill="1" applyBorder="1" applyAlignment="1">
      <alignment wrapText="1"/>
    </xf>
    <xf numFmtId="1" fontId="13" fillId="38" borderId="0" xfId="0" applyNumberFormat="1" applyFont="1" applyFill="1" applyAlignment="1">
      <alignment wrapText="1"/>
    </xf>
    <xf numFmtId="49" fontId="16" fillId="38" borderId="16" xfId="0" applyNumberFormat="1" applyFont="1" applyFill="1" applyBorder="1" applyAlignment="1">
      <alignment wrapText="1"/>
    </xf>
    <xf numFmtId="49" fontId="13" fillId="38" borderId="20" xfId="0" quotePrefix="1" applyNumberFormat="1" applyFont="1" applyFill="1" applyBorder="1" applyAlignment="1">
      <alignment wrapText="1"/>
    </xf>
    <xf numFmtId="49" fontId="13" fillId="38" borderId="25" xfId="0" applyNumberFormat="1" applyFont="1" applyFill="1" applyBorder="1" applyAlignment="1">
      <alignment wrapText="1"/>
    </xf>
    <xf numFmtId="1" fontId="13" fillId="38" borderId="25" xfId="0" applyNumberFormat="1" applyFont="1" applyFill="1" applyBorder="1" applyAlignment="1">
      <alignment wrapText="1"/>
    </xf>
    <xf numFmtId="49" fontId="13" fillId="38" borderId="17" xfId="0" applyNumberFormat="1" applyFont="1" applyFill="1" applyBorder="1" applyAlignment="1">
      <alignment wrapText="1"/>
    </xf>
    <xf numFmtId="20" fontId="13" fillId="33" borderId="0" xfId="0" applyNumberFormat="1" applyFont="1" applyFill="1" applyAlignment="1">
      <alignment horizontal="center" wrapText="1"/>
    </xf>
    <xf numFmtId="20" fontId="13" fillId="36" borderId="11" xfId="0" applyNumberFormat="1" applyFont="1" applyFill="1" applyBorder="1" applyAlignment="1">
      <alignment wrapText="1"/>
    </xf>
    <xf numFmtId="20" fontId="16" fillId="0" borderId="0" xfId="0" applyNumberFormat="1" applyFont="1" applyAlignment="1">
      <alignment wrapText="1"/>
    </xf>
    <xf numFmtId="20" fontId="16" fillId="0" borderId="10" xfId="0" applyNumberFormat="1" applyFont="1" applyBorder="1" applyAlignment="1">
      <alignment wrapText="1"/>
    </xf>
    <xf numFmtId="20" fontId="13" fillId="0" borderId="0" xfId="0" applyNumberFormat="1" applyFont="1" applyAlignment="1">
      <alignment wrapText="1"/>
    </xf>
    <xf numFmtId="20" fontId="67" fillId="0" borderId="0" xfId="0" applyNumberFormat="1" applyFont="1" applyAlignment="1">
      <alignment wrapText="1"/>
    </xf>
    <xf numFmtId="20" fontId="16" fillId="38" borderId="10" xfId="0" applyNumberFormat="1" applyFont="1" applyFill="1" applyBorder="1" applyAlignment="1">
      <alignment wrapText="1"/>
    </xf>
    <xf numFmtId="20" fontId="13" fillId="36" borderId="0" xfId="0" applyNumberFormat="1" applyFont="1" applyFill="1" applyAlignment="1">
      <alignment wrapText="1"/>
    </xf>
    <xf numFmtId="20" fontId="18" fillId="37" borderId="0" xfId="0" applyNumberFormat="1" applyFont="1" applyFill="1" applyAlignment="1">
      <alignment wrapText="1"/>
    </xf>
    <xf numFmtId="20" fontId="13" fillId="38" borderId="0" xfId="0" applyNumberFormat="1" applyFont="1" applyFill="1" applyAlignment="1">
      <alignment wrapText="1"/>
    </xf>
    <xf numFmtId="20" fontId="0" fillId="0" borderId="0" xfId="0" applyNumberFormat="1"/>
    <xf numFmtId="20" fontId="13" fillId="38" borderId="25" xfId="0" applyNumberFormat="1" applyFont="1" applyFill="1" applyBorder="1" applyAlignment="1">
      <alignment wrapText="1"/>
    </xf>
    <xf numFmtId="20" fontId="13"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4" fillId="0" borderId="0" xfId="61" applyNumberFormat="1" applyBorder="1" applyAlignment="1" applyProtection="1">
      <alignment wrapText="1"/>
    </xf>
    <xf numFmtId="49" fontId="67" fillId="0" borderId="0" xfId="0" quotePrefix="1" applyNumberFormat="1" applyFont="1" applyAlignment="1">
      <alignment wrapText="1"/>
    </xf>
    <xf numFmtId="49" fontId="13" fillId="0" borderId="0" xfId="0" quotePrefix="1" applyNumberFormat="1" applyFont="1" applyAlignment="1">
      <alignment wrapText="1"/>
    </xf>
    <xf numFmtId="49" fontId="14" fillId="0" borderId="0" xfId="61" applyNumberFormat="1" applyAlignment="1" applyProtection="1">
      <alignment wrapText="1"/>
    </xf>
    <xf numFmtId="49" fontId="16" fillId="0" borderId="0" xfId="0" applyNumberFormat="1" applyFont="1"/>
    <xf numFmtId="49" fontId="0" fillId="0" borderId="15" xfId="0" applyNumberFormat="1" applyBorder="1"/>
    <xf numFmtId="49" fontId="13" fillId="36" borderId="15" xfId="0" applyNumberFormat="1" applyFont="1" applyFill="1" applyBorder="1" applyAlignment="1">
      <alignment wrapText="1"/>
    </xf>
    <xf numFmtId="49" fontId="0" fillId="0" borderId="16" xfId="0" applyNumberFormat="1" applyBorder="1"/>
    <xf numFmtId="0" fontId="14" fillId="0" borderId="0" xfId="61" applyAlignment="1" applyProtection="1"/>
    <xf numFmtId="0" fontId="70" fillId="0" borderId="0" xfId="0" applyFont="1" applyAlignment="1">
      <alignment vertical="center" wrapText="1"/>
    </xf>
    <xf numFmtId="0" fontId="14"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8"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3"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0" borderId="31" xfId="106" applyFont="1" applyBorder="1" applyAlignment="1">
      <alignment horizontal="center" vertical="center" wrapText="1"/>
    </xf>
    <xf numFmtId="171" fontId="80" fillId="0" borderId="33" xfId="106" applyNumberFormat="1" applyFont="1" applyBorder="1" applyAlignment="1">
      <alignment horizontal="center" vertical="center" wrapText="1"/>
    </xf>
    <xf numFmtId="0" fontId="79" fillId="39" borderId="0" xfId="106" applyFont="1" applyFill="1">
      <alignment horizontal="left" vertical="center" wrapText="1" indent="1"/>
    </xf>
    <xf numFmtId="0" fontId="69" fillId="49"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6" fillId="0" borderId="10" xfId="0" applyNumberFormat="1" applyFont="1" applyBorder="1"/>
    <xf numFmtId="20" fontId="16" fillId="0" borderId="10" xfId="0" applyNumberFormat="1" applyFont="1" applyBorder="1"/>
    <xf numFmtId="1" fontId="16"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0" fontId="84" fillId="0" borderId="0" xfId="0" applyFont="1"/>
    <xf numFmtId="49" fontId="16" fillId="0" borderId="0" xfId="0" quotePrefix="1" applyNumberFormat="1" applyFont="1" applyAlignment="1">
      <alignment wrapText="1"/>
    </xf>
    <xf numFmtId="49" fontId="51" fillId="0" borderId="0" xfId="61" applyNumberFormat="1" applyFont="1" applyBorder="1" applyAlignment="1" applyProtection="1">
      <alignment wrapText="1"/>
    </xf>
    <xf numFmtId="49" fontId="16" fillId="0" borderId="0" xfId="0" quotePrefix="1" applyNumberFormat="1" applyFont="1" applyAlignment="1">
      <alignment horizontal="center" wrapText="1"/>
    </xf>
    <xf numFmtId="20" fontId="16" fillId="0" borderId="0" xfId="0" applyNumberFormat="1" applyFont="1"/>
    <xf numFmtId="1" fontId="16" fillId="0" borderId="0" xfId="0" applyNumberFormat="1" applyFont="1"/>
    <xf numFmtId="49" fontId="51" fillId="0" borderId="0" xfId="61" applyNumberFormat="1" applyFont="1" applyAlignment="1" applyProtection="1">
      <alignment wrapText="1"/>
    </xf>
    <xf numFmtId="49" fontId="13" fillId="37" borderId="10" xfId="0" applyNumberFormat="1" applyFont="1" applyFill="1" applyBorder="1" applyAlignment="1">
      <alignment wrapText="1"/>
    </xf>
    <xf numFmtId="20" fontId="13" fillId="37" borderId="10" xfId="0" applyNumberFormat="1" applyFont="1" applyFill="1" applyBorder="1" applyAlignment="1">
      <alignment wrapText="1"/>
    </xf>
    <xf numFmtId="1" fontId="13" fillId="37" borderId="10" xfId="0" applyNumberFormat="1" applyFont="1" applyFill="1" applyBorder="1" applyAlignment="1">
      <alignment wrapText="1"/>
    </xf>
    <xf numFmtId="49" fontId="13" fillId="37" borderId="16" xfId="0" applyNumberFormat="1" applyFont="1" applyFill="1" applyBorder="1" applyAlignment="1">
      <alignment wrapText="1"/>
    </xf>
    <xf numFmtId="49" fontId="16"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6" fillId="36" borderId="11" xfId="0" applyNumberFormat="1" applyFont="1" applyFill="1" applyBorder="1" applyAlignment="1">
      <alignment wrapText="1"/>
    </xf>
    <xf numFmtId="1" fontId="16" fillId="36" borderId="11" xfId="0" applyNumberFormat="1" applyFont="1" applyFill="1" applyBorder="1" applyAlignment="1">
      <alignment wrapText="1"/>
    </xf>
    <xf numFmtId="49" fontId="16" fillId="0" borderId="15" xfId="0" applyNumberFormat="1" applyFont="1" applyBorder="1"/>
    <xf numFmtId="49" fontId="13" fillId="37" borderId="0" xfId="0" applyNumberFormat="1" applyFont="1" applyFill="1" applyAlignment="1">
      <alignment wrapText="1"/>
    </xf>
    <xf numFmtId="20" fontId="13" fillId="37" borderId="0" xfId="0" applyNumberFormat="1" applyFont="1" applyFill="1" applyAlignment="1">
      <alignment wrapText="1"/>
    </xf>
    <xf numFmtId="1" fontId="13" fillId="37" borderId="0" xfId="0" applyNumberFormat="1" applyFont="1" applyFill="1" applyAlignment="1">
      <alignment wrapText="1"/>
    </xf>
    <xf numFmtId="49" fontId="13" fillId="37" borderId="15" xfId="0" applyNumberFormat="1" applyFont="1" applyFill="1" applyBorder="1" applyAlignment="1">
      <alignment wrapText="1"/>
    </xf>
    <xf numFmtId="49" fontId="51" fillId="0" borderId="10" xfId="61" applyNumberFormat="1" applyFont="1" applyBorder="1" applyAlignment="1" applyProtection="1">
      <alignment wrapText="1"/>
    </xf>
    <xf numFmtId="0" fontId="51" fillId="0" borderId="0" xfId="61" applyFont="1" applyAlignment="1" applyProtection="1"/>
    <xf numFmtId="0" fontId="16" fillId="0" borderId="0" xfId="0" applyFont="1" applyAlignment="1">
      <alignment horizontal="left" vertical="top" wrapText="1"/>
    </xf>
    <xf numFmtId="49" fontId="16" fillId="0" borderId="10" xfId="0" quotePrefix="1" applyNumberFormat="1" applyFont="1" applyBorder="1" applyAlignment="1">
      <alignment wrapText="1"/>
    </xf>
    <xf numFmtId="0" fontId="16" fillId="0" borderId="10" xfId="0" applyFont="1" applyBorder="1"/>
    <xf numFmtId="0" fontId="0" fillId="0" borderId="13" xfId="0" applyBorder="1"/>
    <xf numFmtId="49" fontId="13" fillId="0" borderId="21" xfId="0" quotePrefix="1" applyNumberFormat="1" applyFont="1" applyBorder="1" applyAlignment="1">
      <alignment wrapText="1"/>
    </xf>
    <xf numFmtId="49" fontId="13" fillId="0" borderId="11" xfId="0" applyNumberFormat="1" applyFont="1" applyBorder="1" applyAlignment="1">
      <alignment wrapText="1"/>
    </xf>
    <xf numFmtId="20" fontId="13" fillId="0" borderId="11" xfId="0" applyNumberFormat="1" applyFont="1" applyBorder="1" applyAlignment="1">
      <alignment wrapText="1"/>
    </xf>
    <xf numFmtId="1" fontId="13" fillId="0" borderId="11" xfId="0" applyNumberFormat="1" applyFont="1" applyBorder="1" applyAlignment="1">
      <alignment wrapText="1"/>
    </xf>
    <xf numFmtId="49" fontId="51" fillId="0" borderId="11" xfId="61" applyNumberFormat="1" applyFont="1" applyBorder="1" applyAlignment="1" applyProtection="1">
      <alignment wrapText="1"/>
    </xf>
    <xf numFmtId="49" fontId="13" fillId="0" borderId="22" xfId="0" applyNumberFormat="1" applyFont="1" applyBorder="1" applyAlignment="1">
      <alignment wrapText="1"/>
    </xf>
    <xf numFmtId="49" fontId="51" fillId="0" borderId="10" xfId="61" applyNumberFormat="1" applyFont="1" applyBorder="1" applyAlignment="1" applyProtection="1"/>
    <xf numFmtId="49" fontId="0" fillId="58" borderId="19" xfId="0" applyNumberFormat="1" applyFill="1" applyBorder="1"/>
    <xf numFmtId="49" fontId="0" fillId="58" borderId="10" xfId="0" applyNumberFormat="1" applyFill="1" applyBorder="1"/>
    <xf numFmtId="49" fontId="13" fillId="58" borderId="10" xfId="0" applyNumberFormat="1" applyFont="1" applyFill="1" applyBorder="1" applyAlignment="1">
      <alignment wrapText="1"/>
    </xf>
    <xf numFmtId="20" fontId="13" fillId="58" borderId="10" xfId="0" applyNumberFormat="1" applyFont="1" applyFill="1" applyBorder="1" applyAlignment="1">
      <alignment wrapText="1"/>
    </xf>
    <xf numFmtId="1" fontId="13" fillId="58" borderId="10" xfId="0" applyNumberFormat="1" applyFont="1" applyFill="1" applyBorder="1" applyAlignment="1">
      <alignment wrapText="1"/>
    </xf>
    <xf numFmtId="49" fontId="13" fillId="0" borderId="0" xfId="0" applyNumberFormat="1" applyFont="1" applyAlignment="1">
      <alignment horizontal="center" wrapText="1"/>
    </xf>
    <xf numFmtId="20" fontId="13" fillId="0" borderId="0" xfId="0" applyNumberFormat="1" applyFont="1" applyAlignment="1">
      <alignment horizontal="center" wrapText="1"/>
    </xf>
    <xf numFmtId="1" fontId="13" fillId="0" borderId="0" xfId="0" applyNumberFormat="1" applyFont="1" applyAlignment="1">
      <alignment horizontal="center" wrapText="1"/>
    </xf>
    <xf numFmtId="49" fontId="51" fillId="0" borderId="0" xfId="61" applyNumberFormat="1" applyFont="1" applyFill="1" applyBorder="1" applyAlignment="1" applyProtection="1">
      <alignment wrapText="1"/>
    </xf>
    <xf numFmtId="14" fontId="14" fillId="0" borderId="0" xfId="61" applyNumberFormat="1" applyFill="1" applyBorder="1" applyAlignment="1" applyProtection="1">
      <alignment horizontal="left" wrapText="1"/>
    </xf>
    <xf numFmtId="49" fontId="51" fillId="0" borderId="0" xfId="61" applyNumberFormat="1" applyFont="1" applyFill="1" applyBorder="1" applyAlignment="1" applyProtection="1"/>
    <xf numFmtId="49" fontId="16"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2"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76" fillId="0" borderId="0" xfId="106" applyFont="1" applyAlignment="1">
      <alignment horizontal="center" vertical="center" wrapText="1"/>
    </xf>
    <xf numFmtId="0" fontId="87" fillId="0" borderId="0" xfId="106" applyFont="1">
      <alignment horizontal="left" vertical="center" wrapText="1" indent="1"/>
    </xf>
    <xf numFmtId="0" fontId="88" fillId="56" borderId="0" xfId="0" applyFont="1" applyFill="1" applyAlignment="1">
      <alignment vertical="center" wrapText="1"/>
    </xf>
    <xf numFmtId="0" fontId="69" fillId="55" borderId="0" xfId="0" applyFont="1" applyFill="1" applyAlignment="1">
      <alignment vertical="center" wrapText="1"/>
    </xf>
    <xf numFmtId="0" fontId="69" fillId="47" borderId="0" xfId="0" applyFont="1" applyFill="1" applyAlignment="1">
      <alignment vertical="center" wrapText="1"/>
    </xf>
    <xf numFmtId="0" fontId="69" fillId="51" borderId="0" xfId="0" applyFont="1" applyFill="1" applyAlignment="1">
      <alignment vertical="center" wrapText="1"/>
    </xf>
    <xf numFmtId="0" fontId="69" fillId="57" borderId="0" xfId="0" applyFont="1" applyFill="1" applyAlignment="1">
      <alignment vertical="center"/>
    </xf>
    <xf numFmtId="0" fontId="69" fillId="35" borderId="0" xfId="0" applyFont="1" applyFill="1" applyAlignment="1">
      <alignment vertical="center"/>
    </xf>
    <xf numFmtId="0" fontId="88" fillId="54" borderId="0" xfId="0" applyFont="1" applyFill="1" applyAlignment="1">
      <alignment vertical="center"/>
    </xf>
    <xf numFmtId="0" fontId="79" fillId="0" borderId="33"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6" xfId="106" applyFont="1" applyBorder="1" applyAlignment="1">
      <alignment horizontal="center" vertical="center" wrapText="1"/>
    </xf>
    <xf numFmtId="0" fontId="80" fillId="39" borderId="37" xfId="106" applyFont="1" applyFill="1" applyBorder="1" applyAlignment="1">
      <alignment horizontal="center" vertical="center" wrapText="1"/>
    </xf>
    <xf numFmtId="0" fontId="79" fillId="39" borderId="38" xfId="106" applyFont="1" applyFill="1" applyBorder="1">
      <alignment horizontal="left" vertical="center" wrapText="1" indent="1"/>
    </xf>
    <xf numFmtId="0" fontId="79" fillId="0" borderId="33" xfId="106" applyFont="1" applyBorder="1">
      <alignment horizontal="left" vertical="center" wrapText="1" indent="1"/>
    </xf>
    <xf numFmtId="0" fontId="79" fillId="0" borderId="32" xfId="106" applyFont="1" applyBorder="1" applyAlignment="1">
      <alignment horizontal="center" vertical="center" wrapText="1"/>
    </xf>
    <xf numFmtId="0" fontId="79" fillId="0" borderId="34"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39" xfId="106" applyFont="1" applyBorder="1" applyAlignment="1">
      <alignment horizontal="center" vertical="center" wrapText="1"/>
    </xf>
    <xf numFmtId="170" fontId="80" fillId="48" borderId="43" xfId="107" applyNumberFormat="1" applyFont="1" applyFill="1" applyBorder="1" applyAlignment="1">
      <alignment horizontal="center" vertical="center" wrapText="1"/>
    </xf>
    <xf numFmtId="0" fontId="80" fillId="48" borderId="44" xfId="106" applyFont="1" applyFill="1" applyBorder="1" applyAlignment="1">
      <alignment horizontal="center" vertical="center" wrapText="1"/>
    </xf>
    <xf numFmtId="0" fontId="90" fillId="0" borderId="0" xfId="106" applyFont="1">
      <alignment horizontal="left" vertical="center" wrapText="1" indent="1"/>
    </xf>
    <xf numFmtId="170" fontId="80" fillId="48" borderId="45"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51" fillId="0" borderId="0" xfId="61" applyFont="1" applyFill="1" applyAlignment="1" applyProtection="1"/>
    <xf numFmtId="14" fontId="51" fillId="0" borderId="10" xfId="61" applyNumberFormat="1" applyFont="1" applyBorder="1" applyAlignment="1" applyProtection="1">
      <alignment horizontal="left" wrapText="1"/>
    </xf>
    <xf numFmtId="0" fontId="92" fillId="41" borderId="23" xfId="106" applyFont="1" applyFill="1" applyBorder="1" applyAlignment="1">
      <alignment horizontal="center" vertical="center"/>
    </xf>
    <xf numFmtId="0" fontId="92" fillId="41" borderId="0" xfId="106" applyFont="1" applyFill="1" applyAlignment="1">
      <alignment horizontal="center" vertical="center"/>
    </xf>
    <xf numFmtId="0" fontId="92" fillId="41" borderId="29" xfId="106" applyFont="1" applyFill="1" applyBorder="1" applyAlignment="1">
      <alignment horizontal="center" vertical="center"/>
    </xf>
    <xf numFmtId="0" fontId="89" fillId="35" borderId="12" xfId="106" applyFont="1" applyFill="1" applyBorder="1" applyAlignment="1">
      <alignment horizontal="left" vertical="center" indent="1" shrinkToFit="1"/>
    </xf>
    <xf numFmtId="0" fontId="80" fillId="0" borderId="35" xfId="106" applyFont="1" applyBorder="1">
      <alignment horizontal="left" vertical="center" wrapText="1" indent="1"/>
    </xf>
    <xf numFmtId="0" fontId="82" fillId="0" borderId="30" xfId="106" applyFont="1" applyBorder="1">
      <alignment horizontal="left" vertical="center" wrapText="1" indent="1"/>
    </xf>
    <xf numFmtId="0" fontId="80" fillId="0" borderId="30" xfId="106" applyFont="1" applyBorder="1">
      <alignment horizontal="left" vertical="center" wrapText="1" indent="1"/>
    </xf>
    <xf numFmtId="0" fontId="69" fillId="49" borderId="0" xfId="0" applyFont="1" applyFill="1" applyAlignment="1">
      <alignment vertical="center" wrapText="1"/>
    </xf>
    <xf numFmtId="49" fontId="0" fillId="36" borderId="22" xfId="0" applyNumberFormat="1" applyFill="1" applyBorder="1"/>
    <xf numFmtId="0" fontId="82" fillId="0" borderId="0" xfId="0" applyFont="1" applyAlignment="1">
      <alignment horizontal="left" vertical="center" wrapText="1" indent="1"/>
    </xf>
    <xf numFmtId="0" fontId="90" fillId="0" borderId="0" xfId="0" applyFont="1" applyAlignment="1">
      <alignment horizontal="left" vertical="center" wrapText="1" indent="1"/>
    </xf>
    <xf numFmtId="0" fontId="82" fillId="0" borderId="0" xfId="0" applyFont="1" applyAlignment="1">
      <alignment horizontal="center" vertical="center" wrapText="1"/>
    </xf>
    <xf numFmtId="0" fontId="94" fillId="0" borderId="0" xfId="0" applyFont="1"/>
    <xf numFmtId="169" fontId="93" fillId="44" borderId="32" xfId="106" applyNumberFormat="1" applyFont="1" applyFill="1" applyBorder="1" applyAlignment="1">
      <alignment horizontal="center" vertical="center" wrapText="1"/>
    </xf>
    <xf numFmtId="169" fontId="93" fillId="44" borderId="34" xfId="109" applyFont="1" applyFill="1" applyBorder="1" applyAlignment="1">
      <alignment horizontal="center" vertical="center" wrapText="1"/>
    </xf>
    <xf numFmtId="49" fontId="16" fillId="36" borderId="22" xfId="0" applyNumberFormat="1" applyFont="1" applyFill="1" applyBorder="1" applyAlignment="1">
      <alignment wrapText="1"/>
    </xf>
    <xf numFmtId="49" fontId="51" fillId="0" borderId="10" xfId="61" applyNumberFormat="1" applyFont="1" applyFill="1" applyBorder="1" applyAlignment="1" applyProtection="1">
      <alignment wrapText="1"/>
    </xf>
    <xf numFmtId="1" fontId="16" fillId="0" borderId="16" xfId="0" applyNumberFormat="1" applyFont="1" applyBorder="1" applyAlignment="1">
      <alignment wrapText="1"/>
    </xf>
    <xf numFmtId="0" fontId="69" fillId="57" borderId="0" xfId="0" applyFont="1" applyFill="1" applyAlignment="1">
      <alignment vertical="center" wrapText="1"/>
    </xf>
    <xf numFmtId="0" fontId="53" fillId="0" borderId="21" xfId="0" applyFont="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22" xfId="0" applyFont="1" applyBorder="1" applyAlignment="1">
      <alignment horizontal="center" vertical="center" wrapText="1" readingOrder="1"/>
    </xf>
    <xf numFmtId="0" fontId="53" fillId="0" borderId="18" xfId="0" applyFont="1" applyBorder="1" applyAlignment="1">
      <alignment horizontal="center" vertical="center" wrapText="1" readingOrder="1"/>
    </xf>
    <xf numFmtId="0" fontId="53" fillId="0" borderId="0" xfId="0" applyFont="1" applyAlignment="1">
      <alignment horizontal="center" vertical="center" wrapText="1" readingOrder="1"/>
    </xf>
    <xf numFmtId="0" fontId="53" fillId="0" borderId="15" xfId="0" applyFont="1" applyBorder="1" applyAlignment="1">
      <alignment horizontal="center" vertical="center" wrapText="1" readingOrder="1"/>
    </xf>
    <xf numFmtId="0" fontId="53" fillId="0" borderId="19" xfId="0" applyFont="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6" xfId="0" applyFont="1" applyBorder="1" applyAlignment="1">
      <alignment horizontal="center" vertical="center" wrapText="1" readingOrder="1"/>
    </xf>
    <xf numFmtId="0" fontId="85" fillId="0" borderId="0" xfId="61" applyFont="1" applyFill="1" applyBorder="1" applyAlignment="1" applyProtection="1">
      <alignment horizontal="left" vertical="center"/>
    </xf>
    <xf numFmtId="0" fontId="12" fillId="25" borderId="0" xfId="0" applyFont="1" applyFill="1" applyAlignment="1">
      <alignment horizontal="center" vertical="center"/>
    </xf>
    <xf numFmtId="0" fontId="0" fillId="0" borderId="0" xfId="0" applyAlignment="1">
      <alignment horizontal="center" vertical="center"/>
    </xf>
    <xf numFmtId="0" fontId="50" fillId="0" borderId="0" xfId="0" applyFont="1" applyAlignment="1">
      <alignment horizontal="center" vertical="center"/>
    </xf>
    <xf numFmtId="0" fontId="85" fillId="0" borderId="0" xfId="61" applyFont="1" applyBorder="1" applyAlignment="1" applyProtection="1">
      <alignment horizontal="left" vertical="center"/>
    </xf>
    <xf numFmtId="0" fontId="14" fillId="0" borderId="0" xfId="61" applyBorder="1" applyAlignment="1" applyProtection="1">
      <alignment horizontal="left" vertical="center"/>
    </xf>
    <xf numFmtId="44" fontId="22" fillId="26" borderId="21" xfId="52" applyFont="1" applyFill="1" applyBorder="1" applyAlignment="1">
      <alignment horizontal="center" vertical="center"/>
    </xf>
    <xf numFmtId="44" fontId="22" fillId="26" borderId="11" xfId="52" applyFont="1" applyFill="1" applyBorder="1" applyAlignment="1">
      <alignment horizontal="center" vertical="center"/>
    </xf>
    <xf numFmtId="44" fontId="22" fillId="26" borderId="22" xfId="52" applyFont="1" applyFill="1" applyBorder="1" applyAlignment="1">
      <alignment horizontal="center" vertical="center"/>
    </xf>
    <xf numFmtId="44" fontId="22" fillId="26" borderId="18" xfId="52" applyFont="1" applyFill="1" applyBorder="1" applyAlignment="1">
      <alignment horizontal="center" vertical="center"/>
    </xf>
    <xf numFmtId="44" fontId="22" fillId="26" borderId="0" xfId="52" applyFont="1" applyFill="1" applyBorder="1" applyAlignment="1">
      <alignment horizontal="center" vertical="center"/>
    </xf>
    <xf numFmtId="44" fontId="22" fillId="26" borderId="15" xfId="52" applyFont="1" applyFill="1" applyBorder="1" applyAlignment="1">
      <alignment horizontal="center" vertical="center"/>
    </xf>
    <xf numFmtId="44" fontId="22" fillId="26" borderId="19" xfId="52" applyFont="1" applyFill="1" applyBorder="1" applyAlignment="1">
      <alignment horizontal="center" vertical="center"/>
    </xf>
    <xf numFmtId="44" fontId="22" fillId="26" borderId="10" xfId="52" applyFont="1" applyFill="1" applyBorder="1" applyAlignment="1">
      <alignment horizontal="center" vertical="center"/>
    </xf>
    <xf numFmtId="44" fontId="22" fillId="26" borderId="16" xfId="52" applyFont="1" applyFill="1" applyBorder="1" applyAlignment="1">
      <alignment horizontal="center" vertical="center"/>
    </xf>
    <xf numFmtId="0" fontId="12" fillId="25" borderId="0" xfId="0" applyFont="1" applyFill="1" applyAlignment="1">
      <alignment horizontal="center" vertical="center" wrapText="1"/>
    </xf>
    <xf numFmtId="0" fontId="23" fillId="25" borderId="0" xfId="61" applyFont="1" applyFill="1" applyBorder="1" applyAlignment="1" applyProtection="1">
      <alignment horizontal="center" vertical="center"/>
    </xf>
    <xf numFmtId="0" fontId="21"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169" fontId="93" fillId="44" borderId="32" xfId="109" applyFont="1" applyFill="1" applyBorder="1" applyAlignment="1">
      <alignment horizontal="center" vertical="center" wrapText="1"/>
    </xf>
    <xf numFmtId="169" fontId="93" fillId="44" borderId="33" xfId="109" applyFont="1" applyFill="1" applyBorder="1" applyAlignment="1">
      <alignment horizontal="center" vertical="center" wrapText="1"/>
    </xf>
    <xf numFmtId="169" fontId="93" fillId="44" borderId="34" xfId="109" applyFont="1" applyFill="1" applyBorder="1" applyAlignment="1">
      <alignment horizontal="center" vertical="center" wrapText="1"/>
    </xf>
    <xf numFmtId="0" fontId="91" fillId="0" borderId="12" xfId="112" applyFont="1" applyBorder="1" applyAlignment="1">
      <alignment horizontal="center" vertical="center" wrapText="1"/>
    </xf>
    <xf numFmtId="0" fontId="91" fillId="0" borderId="0" xfId="112" applyFont="1" applyAlignment="1">
      <alignment horizontal="center" vertical="center" wrapText="1"/>
    </xf>
    <xf numFmtId="0" fontId="77" fillId="0" borderId="18" xfId="106" applyFont="1" applyBorder="1" applyAlignment="1">
      <alignment horizontal="center" vertical="center" wrapText="1"/>
    </xf>
    <xf numFmtId="0" fontId="77" fillId="0" borderId="0" xfId="106" applyFont="1" applyAlignment="1">
      <alignment horizontal="center" vertical="center" wrapText="1"/>
    </xf>
    <xf numFmtId="0" fontId="57" fillId="32" borderId="0" xfId="0" quotePrefix="1" applyFont="1" applyFill="1" applyAlignment="1">
      <alignment horizontal="center" wrapText="1"/>
    </xf>
    <xf numFmtId="0" fontId="0" fillId="0" borderId="0" xfId="0" applyAlignment="1">
      <alignment horizontal="center" wrapText="1"/>
    </xf>
    <xf numFmtId="0" fontId="19" fillId="32" borderId="0" xfId="0" applyFont="1" applyFill="1" applyAlignment="1">
      <alignment horizontal="left" wrapText="1"/>
    </xf>
    <xf numFmtId="0" fontId="0" fillId="0" borderId="0" xfId="0" applyAlignment="1">
      <alignment horizontal="left" wrapText="1"/>
    </xf>
    <xf numFmtId="0" fontId="66" fillId="24" borderId="0" xfId="0" applyFont="1" applyFill="1" applyAlignment="1">
      <alignment horizontal="center"/>
    </xf>
    <xf numFmtId="0" fontId="0" fillId="0" borderId="0" xfId="0" applyAlignment="1">
      <alignment horizontal="center"/>
    </xf>
    <xf numFmtId="0" fontId="66" fillId="0" borderId="0" xfId="0" applyFont="1" applyAlignment="1">
      <alignment horizontal="center"/>
    </xf>
    <xf numFmtId="0" fontId="21" fillId="35" borderId="0" xfId="0" applyFont="1" applyFill="1" applyAlignment="1">
      <alignment horizontal="center" wrapText="1"/>
    </xf>
    <xf numFmtId="0" fontId="63" fillId="29" borderId="0" xfId="0" applyFont="1" applyFill="1" applyAlignment="1">
      <alignment horizontal="left"/>
    </xf>
    <xf numFmtId="0" fontId="92" fillId="39" borderId="23" xfId="106" applyFont="1" applyFill="1" applyBorder="1" applyAlignment="1">
      <alignment horizontal="center" vertical="center" wrapText="1"/>
    </xf>
    <xf numFmtId="0" fontId="92" fillId="39" borderId="0" xfId="106" applyFont="1" applyFill="1" applyBorder="1" applyAlignment="1">
      <alignment horizontal="center" vertical="center" wrapText="1"/>
    </xf>
    <xf numFmtId="0" fontId="92" fillId="39" borderId="34" xfId="106" applyFont="1" applyFill="1" applyBorder="1" applyAlignment="1">
      <alignment horizontal="center" vertical="center" wrapText="1"/>
    </xf>
    <xf numFmtId="0" fontId="92" fillId="39" borderId="0" xfId="106" applyFont="1" applyFill="1" applyAlignment="1">
      <alignment horizontal="center" vertical="center" wrapText="1"/>
    </xf>
    <xf numFmtId="0" fontId="92" fillId="39" borderId="27" xfId="106" applyFont="1" applyFill="1" applyBorder="1" applyAlignment="1">
      <alignment horizontal="center" vertical="center" wrapText="1"/>
    </xf>
    <xf numFmtId="0" fontId="92" fillId="39" borderId="33" xfId="106" applyFont="1" applyFill="1" applyBorder="1" applyAlignment="1">
      <alignment horizontal="center" vertical="center" wrapText="1"/>
    </xf>
    <xf numFmtId="0" fontId="96" fillId="0" borderId="23" xfId="106" applyFont="1" applyBorder="1">
      <alignment horizontal="left" vertical="center" wrapText="1" indent="1"/>
    </xf>
    <xf numFmtId="0" fontId="92" fillId="0" borderId="14" xfId="106" applyFont="1" applyBorder="1">
      <alignment horizontal="left" vertical="center" wrapText="1" indent="1"/>
    </xf>
    <xf numFmtId="0" fontId="92" fillId="0" borderId="27" xfId="106" applyFont="1" applyBorder="1">
      <alignment horizontal="left" vertical="center" wrapText="1" indent="1"/>
    </xf>
    <xf numFmtId="0" fontId="92" fillId="0" borderId="39" xfId="106" applyFont="1" applyBorder="1">
      <alignment horizontal="left" vertical="center" wrapText="1" indent="1"/>
    </xf>
    <xf numFmtId="0" fontId="97" fillId="59" borderId="28" xfId="106" applyFont="1" applyFill="1" applyBorder="1" applyAlignment="1">
      <alignment horizontal="center" vertical="center"/>
    </xf>
    <xf numFmtId="0" fontId="92" fillId="0" borderId="0" xfId="106" applyFont="1">
      <alignment horizontal="left" vertical="center" wrapText="1" indent="1"/>
    </xf>
    <xf numFmtId="0" fontId="92" fillId="0" borderId="23" xfId="106" applyFont="1" applyBorder="1">
      <alignment horizontal="left" vertical="center" wrapText="1" indent="1"/>
    </xf>
    <xf numFmtId="0" fontId="92" fillId="0" borderId="41" xfId="106" applyFont="1" applyBorder="1">
      <alignment horizontal="left" vertical="center" wrapText="1" indent="1"/>
    </xf>
    <xf numFmtId="0" fontId="92" fillId="0" borderId="40" xfId="106" applyFont="1" applyBorder="1">
      <alignment horizontal="left" vertical="center" wrapText="1" indent="1"/>
    </xf>
    <xf numFmtId="0" fontId="92" fillId="0" borderId="12" xfId="106" applyFont="1" applyBorder="1">
      <alignment horizontal="left" vertical="center" wrapText="1" indent="1"/>
    </xf>
    <xf numFmtId="0" fontId="98" fillId="0" borderId="29" xfId="106" applyFont="1" applyBorder="1">
      <alignment horizontal="left" vertical="center" wrapText="1" indent="1"/>
    </xf>
    <xf numFmtId="0" fontId="92" fillId="51" borderId="14" xfId="106" applyFont="1" applyFill="1" applyBorder="1" applyAlignment="1">
      <alignment horizontal="left" vertical="center"/>
    </xf>
    <xf numFmtId="0" fontId="92" fillId="51" borderId="27" xfId="106" applyFont="1" applyFill="1" applyBorder="1" applyAlignment="1">
      <alignment horizontal="left" vertical="center"/>
    </xf>
    <xf numFmtId="0" fontId="97" fillId="51" borderId="27" xfId="106" applyFont="1" applyFill="1" applyBorder="1" applyAlignment="1">
      <alignment horizontal="center" vertical="center"/>
    </xf>
    <xf numFmtId="0" fontId="92" fillId="51" borderId="39" xfId="106" applyFont="1" applyFill="1" applyBorder="1" applyAlignment="1">
      <alignment horizontal="left" vertical="center"/>
    </xf>
    <xf numFmtId="0" fontId="97" fillId="44" borderId="23" xfId="106" applyFont="1" applyFill="1" applyBorder="1" applyAlignment="1">
      <alignment horizontal="center" vertical="center" wrapText="1"/>
    </xf>
    <xf numFmtId="0" fontId="97" fillId="49" borderId="27" xfId="106" applyFont="1" applyFill="1" applyBorder="1" applyAlignment="1">
      <alignment horizontal="center" vertical="center" wrapText="1"/>
    </xf>
    <xf numFmtId="0" fontId="97" fillId="51" borderId="39" xfId="106" applyFont="1" applyFill="1" applyBorder="1" applyAlignment="1">
      <alignment horizontal="center" vertical="center"/>
    </xf>
    <xf numFmtId="0" fontId="92" fillId="0" borderId="29" xfId="106" applyFont="1" applyBorder="1" applyAlignment="1">
      <alignment horizontal="center" vertical="center" wrapText="1"/>
    </xf>
    <xf numFmtId="0" fontId="97" fillId="45" borderId="14" xfId="106" applyFont="1" applyFill="1" applyBorder="1" applyAlignment="1">
      <alignment horizontal="center" vertical="center" wrapText="1"/>
    </xf>
    <xf numFmtId="0" fontId="97" fillId="47" borderId="27" xfId="106" applyFont="1" applyFill="1" applyBorder="1" applyAlignment="1">
      <alignment horizontal="center" vertical="center"/>
    </xf>
    <xf numFmtId="0" fontId="97" fillId="55" borderId="27" xfId="106" applyFont="1" applyFill="1" applyBorder="1" applyAlignment="1">
      <alignment horizontal="center" vertical="center" wrapText="1"/>
    </xf>
    <xf numFmtId="0" fontId="97" fillId="45" borderId="27" xfId="106" applyFont="1" applyFill="1" applyBorder="1" applyAlignment="1">
      <alignment horizontal="center" vertical="center" wrapText="1"/>
    </xf>
    <xf numFmtId="0" fontId="97" fillId="34" borderId="39" xfId="106" applyFont="1" applyFill="1" applyBorder="1" applyAlignment="1">
      <alignment horizontal="center" vertical="center" wrapText="1"/>
    </xf>
    <xf numFmtId="0" fontId="92" fillId="51" borderId="40" xfId="106" applyFont="1" applyFill="1" applyBorder="1" applyAlignment="1">
      <alignment horizontal="left" vertical="center"/>
    </xf>
    <xf numFmtId="0" fontId="92" fillId="51" borderId="12" xfId="106" applyFont="1" applyFill="1" applyBorder="1" applyAlignment="1">
      <alignment horizontal="left" vertical="center"/>
    </xf>
    <xf numFmtId="0" fontId="97" fillId="51" borderId="12" xfId="106" applyFont="1" applyFill="1" applyBorder="1" applyAlignment="1">
      <alignment horizontal="center" vertical="center"/>
    </xf>
    <xf numFmtId="0" fontId="92" fillId="51" borderId="41" xfId="106" applyFont="1" applyFill="1" applyBorder="1" applyAlignment="1">
      <alignment horizontal="left" vertical="center"/>
    </xf>
    <xf numFmtId="0" fontId="92" fillId="0" borderId="29" xfId="106" applyFont="1" applyBorder="1">
      <alignment horizontal="left" vertical="center" wrapText="1" indent="1"/>
    </xf>
    <xf numFmtId="0" fontId="97" fillId="49" borderId="0" xfId="106" applyFont="1" applyFill="1" applyAlignment="1">
      <alignment horizontal="center" vertical="center" wrapText="1"/>
    </xf>
    <xf numFmtId="0" fontId="92" fillId="51" borderId="29" xfId="106" applyFont="1" applyFill="1" applyBorder="1" applyAlignment="1">
      <alignment horizontal="center" vertical="center"/>
    </xf>
    <xf numFmtId="0" fontId="97" fillId="45" borderId="23" xfId="106" applyFont="1" applyFill="1" applyBorder="1" applyAlignment="1">
      <alignment horizontal="center" vertical="center" wrapText="1"/>
    </xf>
    <xf numFmtId="0" fontId="92" fillId="47" borderId="0" xfId="106" applyFont="1" applyFill="1" applyAlignment="1">
      <alignment horizontal="center" vertical="center"/>
    </xf>
    <xf numFmtId="0" fontId="92" fillId="55" borderId="0" xfId="106" applyFont="1" applyFill="1">
      <alignment horizontal="left" vertical="center" wrapText="1" indent="1"/>
    </xf>
    <xf numFmtId="0" fontId="97" fillId="45" borderId="0" xfId="106" applyFont="1" applyFill="1" applyAlignment="1">
      <alignment horizontal="center" vertical="center" wrapText="1"/>
    </xf>
    <xf numFmtId="0" fontId="97" fillId="47" borderId="0" xfId="106" applyFont="1" applyFill="1" applyAlignment="1">
      <alignment horizontal="center" vertical="center"/>
    </xf>
    <xf numFmtId="0" fontId="97" fillId="34" borderId="29" xfId="106" applyFont="1" applyFill="1" applyBorder="1" applyAlignment="1">
      <alignment horizontal="center" vertical="center" wrapText="1"/>
    </xf>
    <xf numFmtId="0" fontId="92" fillId="41" borderId="14" xfId="106" applyFont="1" applyFill="1" applyBorder="1" applyAlignment="1">
      <alignment horizontal="left" vertical="center"/>
    </xf>
    <xf numFmtId="0" fontId="97" fillId="41" borderId="27" xfId="106" applyFont="1" applyFill="1" applyBorder="1" applyAlignment="1">
      <alignment horizontal="center" vertical="center"/>
    </xf>
    <xf numFmtId="0" fontId="92" fillId="41" borderId="27" xfId="106" applyFont="1" applyFill="1" applyBorder="1" applyAlignment="1">
      <alignment horizontal="center" vertical="center"/>
    </xf>
    <xf numFmtId="0" fontId="92" fillId="41" borderId="27" xfId="106" applyFont="1" applyFill="1" applyBorder="1" applyAlignment="1">
      <alignment horizontal="left" vertical="center"/>
    </xf>
    <xf numFmtId="0" fontId="92" fillId="41" borderId="39" xfId="106" applyFont="1" applyFill="1" applyBorder="1" applyAlignment="1">
      <alignment horizontal="left" vertical="center"/>
    </xf>
    <xf numFmtId="0" fontId="92" fillId="44" borderId="23" xfId="106" applyFont="1" applyFill="1" applyBorder="1" applyAlignment="1">
      <alignment horizontal="center" vertical="center" wrapText="1"/>
    </xf>
    <xf numFmtId="0" fontId="95" fillId="51" borderId="29" xfId="108" applyFont="1" applyFill="1" applyBorder="1" applyAlignment="1">
      <alignment horizontal="center" vertical="center" wrapText="1"/>
    </xf>
    <xf numFmtId="0" fontId="92" fillId="45" borderId="23" xfId="106" applyFont="1" applyFill="1" applyBorder="1">
      <alignment horizontal="left" vertical="center" wrapText="1" indent="1"/>
    </xf>
    <xf numFmtId="0" fontId="92" fillId="47" borderId="0" xfId="106" applyFont="1" applyFill="1">
      <alignment horizontal="left" vertical="center" wrapText="1" indent="1"/>
    </xf>
    <xf numFmtId="0" fontId="92" fillId="45" borderId="0" xfId="106" applyFont="1" applyFill="1" applyAlignment="1">
      <alignment horizontal="center" vertical="center" wrapText="1"/>
    </xf>
    <xf numFmtId="49" fontId="92" fillId="34" borderId="29" xfId="106" applyNumberFormat="1" applyFont="1" applyFill="1" applyBorder="1" applyAlignment="1">
      <alignment horizontal="center" vertical="center" wrapText="1"/>
    </xf>
    <xf numFmtId="0" fontId="97" fillId="41" borderId="40" xfId="106" applyFont="1" applyFill="1" applyBorder="1" applyAlignment="1">
      <alignment horizontal="center" vertical="center"/>
    </xf>
    <xf numFmtId="0" fontId="97" fillId="41" borderId="12" xfId="106" applyFont="1" applyFill="1" applyBorder="1" applyAlignment="1">
      <alignment horizontal="center" vertical="center"/>
    </xf>
    <xf numFmtId="0" fontId="97" fillId="41" borderId="41" xfId="106" applyFont="1" applyFill="1" applyBorder="1" applyAlignment="1">
      <alignment horizontal="center" vertical="center"/>
    </xf>
    <xf numFmtId="0" fontId="92" fillId="35" borderId="40" xfId="106" applyFont="1" applyFill="1" applyBorder="1" applyAlignment="1">
      <alignment horizontal="center" vertical="center" wrapText="1"/>
    </xf>
    <xf numFmtId="0" fontId="92" fillId="44" borderId="40" xfId="106" applyFont="1" applyFill="1" applyBorder="1">
      <alignment horizontal="left" vertical="center" wrapText="1" indent="1"/>
    </xf>
    <xf numFmtId="0" fontId="92" fillId="49" borderId="12" xfId="106" applyFont="1" applyFill="1" applyBorder="1" applyAlignment="1">
      <alignment horizontal="center" vertical="center" wrapText="1"/>
    </xf>
    <xf numFmtId="0" fontId="92" fillId="51" borderId="41" xfId="106" applyFont="1" applyFill="1" applyBorder="1" applyAlignment="1">
      <alignment horizontal="center" vertical="center" wrapText="1"/>
    </xf>
    <xf numFmtId="0" fontId="92" fillId="45" borderId="40" xfId="106" applyFont="1" applyFill="1" applyBorder="1">
      <alignment horizontal="left" vertical="center" wrapText="1" indent="1"/>
    </xf>
    <xf numFmtId="0" fontId="92" fillId="47" borderId="12" xfId="106" applyFont="1" applyFill="1" applyBorder="1">
      <alignment horizontal="left" vertical="center" wrapText="1" indent="1"/>
    </xf>
    <xf numFmtId="0" fontId="92" fillId="55" borderId="12" xfId="106" applyFont="1" applyFill="1" applyBorder="1">
      <alignment horizontal="left" vertical="center" wrapText="1" indent="1"/>
    </xf>
    <xf numFmtId="0" fontId="92" fillId="45" borderId="12" xfId="106" applyFont="1" applyFill="1" applyBorder="1">
      <alignment horizontal="left" vertical="center" wrapText="1" indent="1"/>
    </xf>
    <xf numFmtId="0" fontId="92" fillId="34" borderId="41" xfId="106" applyFont="1" applyFill="1" applyBorder="1" applyAlignment="1">
      <alignment horizontal="center" vertical="center" wrapText="1"/>
    </xf>
    <xf numFmtId="0" fontId="97" fillId="42" borderId="27" xfId="106" applyFont="1" applyFill="1" applyBorder="1" applyAlignment="1">
      <alignment horizontal="center" vertical="center" wrapText="1" shrinkToFit="1"/>
    </xf>
    <xf numFmtId="0" fontId="97" fillId="46" borderId="39" xfId="106" applyFont="1" applyFill="1" applyBorder="1" applyAlignment="1">
      <alignment horizontal="center" vertical="center"/>
    </xf>
    <xf numFmtId="0" fontId="97" fillId="57" borderId="39" xfId="108" applyFont="1" applyFill="1" applyBorder="1" applyAlignment="1">
      <alignment horizontal="center" vertical="center"/>
    </xf>
    <xf numFmtId="0" fontId="97" fillId="44" borderId="14" xfId="106" applyFont="1" applyFill="1" applyBorder="1" applyAlignment="1">
      <alignment horizontal="center" vertical="center" wrapText="1"/>
    </xf>
    <xf numFmtId="0" fontId="97" fillId="44" borderId="27" xfId="106" applyFont="1" applyFill="1" applyBorder="1" applyAlignment="1">
      <alignment horizontal="center" vertical="center" wrapText="1"/>
    </xf>
    <xf numFmtId="0" fontId="97" fillId="42" borderId="0" xfId="106" applyFont="1" applyFill="1" applyAlignment="1">
      <alignment horizontal="center" vertical="center" wrapText="1" shrinkToFit="1"/>
    </xf>
    <xf numFmtId="0" fontId="92" fillId="46" borderId="29" xfId="106" applyFont="1" applyFill="1" applyBorder="1" applyAlignment="1">
      <alignment horizontal="center" vertical="center"/>
    </xf>
    <xf numFmtId="0" fontId="92" fillId="57" borderId="29" xfId="106" applyFont="1" applyFill="1" applyBorder="1" applyAlignment="1">
      <alignment horizontal="center" vertical="center"/>
    </xf>
    <xf numFmtId="0" fontId="97" fillId="44" borderId="0" xfId="106" applyFont="1" applyFill="1" applyAlignment="1">
      <alignment horizontal="center" vertical="center" wrapText="1"/>
    </xf>
    <xf numFmtId="0" fontId="92" fillId="45" borderId="23" xfId="106" applyFont="1" applyFill="1" applyBorder="1" applyAlignment="1">
      <alignment horizontal="center" vertical="center" wrapText="1"/>
    </xf>
    <xf numFmtId="0" fontId="92" fillId="42" borderId="0" xfId="106" applyFont="1" applyFill="1" applyAlignment="1">
      <alignment horizontal="center" vertical="center" wrapText="1" shrinkToFit="1"/>
    </xf>
    <xf numFmtId="0" fontId="92" fillId="46" borderId="29" xfId="106" applyFont="1" applyFill="1" applyBorder="1" applyAlignment="1">
      <alignment horizontal="center" vertical="center" wrapText="1"/>
    </xf>
    <xf numFmtId="0" fontId="95" fillId="57" borderId="29" xfId="108" applyFont="1" applyFill="1" applyBorder="1" applyAlignment="1">
      <alignment horizontal="center" vertical="center"/>
    </xf>
    <xf numFmtId="0" fontId="92" fillId="42" borderId="12" xfId="106" applyFont="1" applyFill="1" applyBorder="1" applyAlignment="1">
      <alignment horizontal="center" vertical="center"/>
    </xf>
    <xf numFmtId="0" fontId="92" fillId="46" borderId="41" xfId="106" applyFont="1" applyFill="1" applyBorder="1" applyAlignment="1">
      <alignment horizontal="center" vertical="center" wrapText="1"/>
    </xf>
    <xf numFmtId="0" fontId="92" fillId="57" borderId="41" xfId="106" applyFont="1" applyFill="1" applyBorder="1" applyAlignment="1">
      <alignment horizontal="center" vertical="center"/>
    </xf>
    <xf numFmtId="0" fontId="97" fillId="44" borderId="12" xfId="106" applyFont="1" applyFill="1" applyBorder="1" applyAlignment="1">
      <alignment horizontal="center" vertical="center" wrapText="1"/>
    </xf>
    <xf numFmtId="0" fontId="92" fillId="39" borderId="29" xfId="106" applyFont="1" applyFill="1" applyBorder="1" applyAlignment="1">
      <alignment horizontal="center" vertical="center" wrapText="1"/>
    </xf>
    <xf numFmtId="0" fontId="92" fillId="39" borderId="39" xfId="106" applyFont="1" applyFill="1" applyBorder="1" applyAlignment="1">
      <alignment horizontal="center" vertical="center" wrapText="1"/>
    </xf>
    <xf numFmtId="0" fontId="92" fillId="39" borderId="41" xfId="106" applyFont="1" applyFill="1" applyBorder="1" applyAlignment="1">
      <alignment horizontal="center" vertical="center" wrapText="1"/>
    </xf>
    <xf numFmtId="0" fontId="92" fillId="39" borderId="40" xfId="106" applyFont="1" applyFill="1" applyBorder="1" applyAlignment="1">
      <alignment horizontal="center" vertical="center" wrapText="1"/>
    </xf>
    <xf numFmtId="0" fontId="92" fillId="39" borderId="12" xfId="106" applyFont="1" applyFill="1" applyBorder="1" applyAlignment="1">
      <alignment horizontal="center" vertical="center" wrapText="1"/>
    </xf>
    <xf numFmtId="0" fontId="96" fillId="0" borderId="30" xfId="106" applyFont="1" applyFill="1" applyBorder="1">
      <alignment horizontal="left" vertical="center" wrapText="1" indent="1"/>
    </xf>
    <xf numFmtId="0" fontId="97" fillId="36" borderId="27" xfId="106" applyFont="1" applyFill="1" applyBorder="1" applyAlignment="1">
      <alignment horizontal="center" vertical="center"/>
    </xf>
    <xf numFmtId="0" fontId="92" fillId="41" borderId="14" xfId="106" applyFont="1" applyFill="1" applyBorder="1" applyAlignment="1">
      <alignment horizontal="center" vertical="center"/>
    </xf>
    <xf numFmtId="0" fontId="92" fillId="41" borderId="39" xfId="106" applyFont="1" applyFill="1" applyBorder="1" applyAlignment="1">
      <alignment horizontal="center" vertical="center"/>
    </xf>
    <xf numFmtId="0" fontId="97" fillId="36" borderId="0" xfId="106" applyFont="1" applyFill="1" applyAlignment="1">
      <alignment horizontal="center" vertical="center"/>
    </xf>
    <xf numFmtId="0" fontId="97" fillId="41" borderId="0" xfId="106" applyFont="1" applyFill="1" applyAlignment="1">
      <alignment horizontal="center" vertical="center"/>
    </xf>
    <xf numFmtId="49" fontId="100" fillId="50" borderId="28" xfId="106" applyNumberFormat="1" applyFont="1" applyFill="1" applyBorder="1" applyAlignment="1">
      <alignment horizontal="center" vertical="center"/>
    </xf>
    <xf numFmtId="0" fontId="92" fillId="36" borderId="0" xfId="106" applyFont="1" applyFill="1">
      <alignment horizontal="left" vertical="center" wrapText="1" indent="1"/>
    </xf>
    <xf numFmtId="49" fontId="100" fillId="50" borderId="35" xfId="106" applyNumberFormat="1" applyFont="1" applyFill="1" applyBorder="1" applyAlignment="1">
      <alignment horizontal="center" vertical="center"/>
    </xf>
    <xf numFmtId="0" fontId="92" fillId="49" borderId="12" xfId="106" applyFont="1" applyFill="1" applyBorder="1">
      <alignment horizontal="left" vertical="center" wrapText="1" indent="1"/>
    </xf>
    <xf numFmtId="0" fontId="92" fillId="36" borderId="12" xfId="106" applyFont="1" applyFill="1" applyBorder="1">
      <alignment horizontal="left" vertical="center" wrapText="1" indent="1"/>
    </xf>
    <xf numFmtId="0" fontId="92" fillId="41" borderId="40" xfId="106" applyFont="1" applyFill="1" applyBorder="1" applyAlignment="1">
      <alignment horizontal="center" vertical="center"/>
    </xf>
    <xf numFmtId="0" fontId="92" fillId="41" borderId="12" xfId="106" applyFont="1" applyFill="1" applyBorder="1" applyAlignment="1">
      <alignment horizontal="center" vertical="center"/>
    </xf>
    <xf numFmtId="0" fontId="92" fillId="41" borderId="41" xfId="106" applyFont="1" applyFill="1" applyBorder="1" applyAlignment="1">
      <alignment horizontal="center" vertical="center"/>
    </xf>
    <xf numFmtId="0" fontId="92" fillId="39" borderId="14" xfId="106" applyFont="1" applyFill="1" applyBorder="1" applyAlignment="1">
      <alignment horizontal="center" vertical="center" wrapText="1"/>
    </xf>
    <xf numFmtId="0" fontId="92" fillId="39" borderId="32" xfId="106" applyFont="1" applyFill="1" applyBorder="1" applyAlignment="1">
      <alignment horizontal="center" vertical="center" wrapText="1"/>
    </xf>
    <xf numFmtId="49" fontId="100" fillId="50" borderId="14" xfId="106" applyNumberFormat="1" applyFont="1" applyFill="1" applyBorder="1" applyAlignment="1">
      <alignment horizontal="center" vertical="center"/>
    </xf>
    <xf numFmtId="0" fontId="102" fillId="56" borderId="14" xfId="106" applyFont="1" applyFill="1" applyBorder="1" applyAlignment="1">
      <alignment horizontal="center" vertical="center" wrapText="1"/>
    </xf>
    <xf numFmtId="0" fontId="97" fillId="29" borderId="27" xfId="106" applyFont="1" applyFill="1" applyBorder="1" applyAlignment="1">
      <alignment horizontal="center" vertical="center" wrapText="1"/>
    </xf>
    <xf numFmtId="0" fontId="97" fillId="53" borderId="27" xfId="106" applyFont="1" applyFill="1" applyBorder="1" applyAlignment="1">
      <alignment horizontal="center" vertical="center" wrapText="1"/>
    </xf>
    <xf numFmtId="0" fontId="97" fillId="54" borderId="27" xfId="106" applyFont="1" applyFill="1" applyBorder="1" applyAlignment="1">
      <alignment horizontal="center" vertical="center" wrapText="1"/>
    </xf>
    <xf numFmtId="0" fontId="97" fillId="53" borderId="39" xfId="106" applyFont="1" applyFill="1" applyBorder="1" applyAlignment="1">
      <alignment horizontal="center" vertical="center" wrapText="1"/>
    </xf>
    <xf numFmtId="49" fontId="100" fillId="50" borderId="23" xfId="106" applyNumberFormat="1" applyFont="1" applyFill="1" applyBorder="1" applyAlignment="1">
      <alignment horizontal="center" vertical="center"/>
    </xf>
    <xf numFmtId="0" fontId="102" fillId="56" borderId="23" xfId="106" applyFont="1" applyFill="1" applyBorder="1" applyAlignment="1">
      <alignment horizontal="center" vertical="center" wrapText="1"/>
    </xf>
    <xf numFmtId="0" fontId="97" fillId="29" borderId="0" xfId="106" applyFont="1" applyFill="1" applyAlignment="1">
      <alignment horizontal="center" vertical="center" wrapText="1"/>
    </xf>
    <xf numFmtId="0" fontId="97" fillId="53" borderId="0" xfId="106" applyFont="1" applyFill="1" applyAlignment="1">
      <alignment horizontal="center" vertical="center" wrapText="1"/>
    </xf>
    <xf numFmtId="0" fontId="97" fillId="54" borderId="0" xfId="106" applyFont="1" applyFill="1" applyAlignment="1">
      <alignment horizontal="center" vertical="center" wrapText="1"/>
    </xf>
    <xf numFmtId="0" fontId="97" fillId="53" borderId="29" xfId="106" applyFont="1" applyFill="1" applyBorder="1" applyAlignment="1">
      <alignment horizontal="center" vertical="center" wrapText="1"/>
    </xf>
    <xf numFmtId="49" fontId="100" fillId="50" borderId="40" xfId="106" applyNumberFormat="1" applyFont="1" applyFill="1" applyBorder="1" applyAlignment="1">
      <alignment horizontal="center" vertical="center"/>
    </xf>
    <xf numFmtId="0" fontId="92" fillId="56" borderId="23" xfId="106" applyFont="1" applyFill="1" applyBorder="1" applyAlignment="1">
      <alignment horizontal="center" vertical="center" wrapText="1"/>
    </xf>
    <xf numFmtId="0" fontId="92" fillId="29" borderId="0" xfId="106" applyFont="1" applyFill="1" applyAlignment="1">
      <alignment horizontal="center" vertical="center" wrapText="1"/>
    </xf>
    <xf numFmtId="0" fontId="92" fillId="53" borderId="0" xfId="106" applyFont="1" applyFill="1" applyAlignment="1">
      <alignment horizontal="center" vertical="center" wrapText="1"/>
    </xf>
    <xf numFmtId="0" fontId="92" fillId="54" borderId="0" xfId="106" applyFont="1" applyFill="1" applyAlignment="1">
      <alignment horizontal="center" vertical="center" wrapText="1"/>
    </xf>
    <xf numFmtId="0" fontId="92" fillId="53" borderId="29" xfId="106" applyFont="1" applyFill="1" applyBorder="1" applyAlignment="1">
      <alignment horizontal="center" vertical="center" wrapText="1"/>
    </xf>
    <xf numFmtId="0" fontId="98" fillId="39" borderId="40" xfId="106" applyFont="1" applyFill="1" applyBorder="1" applyAlignment="1">
      <alignment horizontal="center" vertical="center" wrapText="1"/>
    </xf>
    <xf numFmtId="0" fontId="92" fillId="56" borderId="40" xfId="106" applyFont="1" applyFill="1" applyBorder="1">
      <alignment horizontal="left" vertical="center" wrapText="1" indent="1"/>
    </xf>
    <xf numFmtId="49" fontId="96" fillId="50" borderId="28" xfId="106" applyNumberFormat="1" applyFont="1" applyFill="1" applyBorder="1" applyAlignment="1">
      <alignment horizontal="left" vertical="center" wrapText="1"/>
    </xf>
    <xf numFmtId="49" fontId="99" fillId="50" borderId="30" xfId="106" applyNumberFormat="1" applyFont="1" applyFill="1" applyBorder="1" applyAlignment="1">
      <alignment horizontal="center" vertical="center" wrapText="1"/>
    </xf>
    <xf numFmtId="0" fontId="97" fillId="52" borderId="14" xfId="106" applyFont="1" applyFill="1" applyBorder="1" applyAlignment="1">
      <alignment horizontal="center" vertical="center" wrapText="1"/>
    </xf>
    <xf numFmtId="0" fontId="97" fillId="52" borderId="28" xfId="106" applyFont="1" applyFill="1" applyBorder="1" applyAlignment="1">
      <alignment horizontal="center" vertical="center" wrapText="1"/>
    </xf>
    <xf numFmtId="49" fontId="96" fillId="50" borderId="35" xfId="106" applyNumberFormat="1" applyFont="1" applyFill="1" applyBorder="1" applyAlignment="1">
      <alignment horizontal="left" vertical="center" wrapText="1"/>
    </xf>
    <xf numFmtId="0" fontId="97" fillId="52" borderId="23" xfId="106" applyFont="1" applyFill="1" applyBorder="1" applyAlignment="1">
      <alignment horizontal="center" vertical="center" wrapText="1"/>
    </xf>
    <xf numFmtId="0" fontId="97" fillId="52" borderId="30" xfId="106" applyFont="1" applyFill="1" applyBorder="1" applyAlignment="1">
      <alignment horizontal="center" vertical="center" wrapText="1"/>
    </xf>
    <xf numFmtId="0" fontId="96" fillId="0" borderId="30" xfId="106" applyFont="1" applyBorder="1">
      <alignment horizontal="left" vertical="center" wrapText="1" indent="1"/>
    </xf>
    <xf numFmtId="0" fontId="92" fillId="52" borderId="30" xfId="106" applyFont="1" applyFill="1" applyBorder="1" applyAlignment="1">
      <alignment horizontal="center" vertical="center" wrapText="1"/>
    </xf>
    <xf numFmtId="0" fontId="92" fillId="0" borderId="28" xfId="106" applyFont="1" applyBorder="1">
      <alignment horizontal="left" vertical="center" wrapText="1" indent="1"/>
    </xf>
    <xf numFmtId="49" fontId="95" fillId="41" borderId="14" xfId="106" applyNumberFormat="1" applyFont="1" applyFill="1" applyBorder="1" applyAlignment="1">
      <alignment horizontal="left" vertical="center" indent="1"/>
    </xf>
    <xf numFmtId="49" fontId="95" fillId="41" borderId="27" xfId="106" applyNumberFormat="1" applyFont="1" applyFill="1" applyBorder="1" applyAlignment="1">
      <alignment horizontal="left" vertical="center" indent="1"/>
    </xf>
    <xf numFmtId="0" fontId="92" fillId="41" borderId="39" xfId="106" applyFont="1" applyFill="1" applyBorder="1">
      <alignment horizontal="left" vertical="center" wrapText="1" indent="1"/>
    </xf>
    <xf numFmtId="0" fontId="92" fillId="52" borderId="30" xfId="106" applyFont="1" applyFill="1" applyBorder="1">
      <alignment horizontal="left" vertical="center" wrapText="1" indent="1"/>
    </xf>
    <xf numFmtId="0" fontId="92" fillId="0" borderId="30" xfId="106" applyFont="1" applyBorder="1">
      <alignment horizontal="left" vertical="center" wrapText="1" indent="1"/>
    </xf>
    <xf numFmtId="49" fontId="95" fillId="41" borderId="23" xfId="106" applyNumberFormat="1" applyFont="1" applyFill="1" applyBorder="1" applyAlignment="1">
      <alignment horizontal="left" vertical="center" indent="1"/>
    </xf>
    <xf numFmtId="49" fontId="95" fillId="41" borderId="29" xfId="106" applyNumberFormat="1" applyFont="1" applyFill="1" applyBorder="1" applyAlignment="1">
      <alignment horizontal="left" vertical="center" indent="1"/>
    </xf>
    <xf numFmtId="0" fontId="92" fillId="52" borderId="35" xfId="106" applyFont="1" applyFill="1" applyBorder="1">
      <alignment horizontal="left" vertical="center" wrapText="1" indent="1"/>
    </xf>
    <xf numFmtId="0" fontId="92" fillId="0" borderId="30" xfId="106" applyFont="1" applyBorder="1" applyAlignment="1">
      <alignment horizontal="center" vertical="center" wrapText="1"/>
    </xf>
    <xf numFmtId="0" fontId="92" fillId="0" borderId="28" xfId="106" applyFont="1" applyBorder="1" applyAlignment="1">
      <alignment horizontal="center" vertical="center" wrapText="1"/>
    </xf>
    <xf numFmtId="0" fontId="92" fillId="0" borderId="35" xfId="106" applyFont="1" applyBorder="1" applyAlignment="1">
      <alignment horizontal="center" vertical="center" wrapText="1"/>
    </xf>
    <xf numFmtId="0" fontId="97" fillId="54" borderId="12" xfId="106" applyFont="1" applyFill="1" applyBorder="1" applyAlignment="1">
      <alignment horizontal="center" vertical="center" wrapText="1"/>
    </xf>
    <xf numFmtId="0" fontId="92" fillId="0" borderId="35" xfId="106" applyFont="1" applyBorder="1">
      <alignment horizontal="left" vertical="center" wrapText="1" indent="1"/>
    </xf>
    <xf numFmtId="49" fontId="95" fillId="41" borderId="40" xfId="106" applyNumberFormat="1" applyFont="1" applyFill="1" applyBorder="1" applyAlignment="1">
      <alignment horizontal="left" vertical="center" indent="1"/>
    </xf>
    <xf numFmtId="49" fontId="95" fillId="41" borderId="12" xfId="106" applyNumberFormat="1" applyFont="1" applyFill="1" applyBorder="1" applyAlignment="1">
      <alignment horizontal="left" vertical="center" indent="1"/>
    </xf>
    <xf numFmtId="0" fontId="92" fillId="41" borderId="41" xfId="106" applyFont="1" applyFill="1" applyBorder="1" applyAlignment="1">
      <alignment horizontal="center" vertical="center" wrapText="1"/>
    </xf>
    <xf numFmtId="0" fontId="98" fillId="0" borderId="0" xfId="106" applyFont="1" applyBorder="1">
      <alignment horizontal="left" vertical="center" wrapText="1" indent="1"/>
    </xf>
    <xf numFmtId="0" fontId="99" fillId="41" borderId="39" xfId="106" applyFont="1" applyFill="1" applyBorder="1" applyAlignment="1">
      <alignment horizontal="center" vertical="center"/>
    </xf>
    <xf numFmtId="0" fontId="99" fillId="41" borderId="29" xfId="106" applyFont="1" applyFill="1" applyBorder="1" applyAlignment="1">
      <alignment horizontal="center" vertical="center"/>
    </xf>
    <xf numFmtId="0" fontId="100" fillId="41" borderId="29" xfId="108" applyFont="1" applyFill="1" applyBorder="1" applyAlignment="1">
      <alignment horizontal="center" vertical="center"/>
    </xf>
    <xf numFmtId="0" fontId="100" fillId="41" borderId="41" xfId="108" applyFont="1" applyFill="1" applyBorder="1" applyAlignment="1">
      <alignment horizontal="center" vertical="center"/>
    </xf>
    <xf numFmtId="0" fontId="101" fillId="39" borderId="39" xfId="108" applyFont="1" applyFill="1" applyBorder="1" applyAlignment="1">
      <alignment horizontal="center" vertical="center" wrapText="1"/>
    </xf>
    <xf numFmtId="0" fontId="101" fillId="39" borderId="41" xfId="108" applyFont="1" applyFill="1" applyBorder="1" applyAlignment="1">
      <alignment horizontal="center" vertical="center" wrapText="1"/>
    </xf>
    <xf numFmtId="0" fontId="92" fillId="0" borderId="0" xfId="106" applyFont="1" applyBorder="1">
      <alignment horizontal="left" vertical="center" wrapText="1" indent="1"/>
    </xf>
    <xf numFmtId="0" fontId="97" fillId="45" borderId="0" xfId="106" applyFont="1" applyFill="1" applyBorder="1" applyAlignment="1">
      <alignment horizontal="center" vertical="center" wrapText="1"/>
    </xf>
    <xf numFmtId="0" fontId="97" fillId="47" borderId="0" xfId="106" applyFont="1" applyFill="1" applyBorder="1" applyAlignment="1">
      <alignment horizontal="center" vertical="center"/>
    </xf>
    <xf numFmtId="0" fontId="92" fillId="55" borderId="0" xfId="106" applyFont="1" applyFill="1" applyBorder="1">
      <alignment horizontal="left" vertical="center" wrapText="1" indent="1"/>
    </xf>
    <xf numFmtId="0" fontId="92" fillId="45" borderId="0" xfId="106" applyFont="1" applyFill="1" applyBorder="1" applyAlignment="1">
      <alignment horizontal="center" vertical="center" wrapText="1"/>
    </xf>
    <xf numFmtId="0" fontId="92" fillId="47" borderId="0" xfId="106" applyFont="1" applyFill="1" applyBorder="1">
      <alignment horizontal="left" vertical="center" wrapText="1" indent="1"/>
    </xf>
    <xf numFmtId="0" fontId="97" fillId="44" borderId="0" xfId="106" applyFont="1" applyFill="1" applyBorder="1" applyAlignment="1">
      <alignment horizontal="center" vertical="center" wrapText="1"/>
    </xf>
    <xf numFmtId="0" fontId="97" fillId="36" borderId="0" xfId="106" applyFont="1" applyFill="1" applyBorder="1" applyAlignment="1">
      <alignment horizontal="center" vertical="center"/>
    </xf>
    <xf numFmtId="0" fontId="92" fillId="47" borderId="0" xfId="106" applyFont="1" applyFill="1" applyBorder="1" applyAlignment="1">
      <alignment horizontal="center" vertical="center"/>
    </xf>
    <xf numFmtId="0" fontId="97" fillId="49" borderId="0" xfId="106" applyFont="1" applyFill="1" applyBorder="1" applyAlignment="1">
      <alignment horizontal="center" vertical="center" wrapText="1"/>
    </xf>
    <xf numFmtId="0" fontId="92" fillId="36" borderId="0" xfId="106" applyFont="1" applyFill="1" applyBorder="1">
      <alignment horizontal="left" vertical="center" wrapText="1" indent="1"/>
    </xf>
    <xf numFmtId="49" fontId="95" fillId="41" borderId="0" xfId="106" applyNumberFormat="1" applyFont="1" applyFill="1" applyBorder="1" applyAlignment="1">
      <alignment horizontal="left" vertical="center" indent="1"/>
    </xf>
    <xf numFmtId="0" fontId="97" fillId="41" borderId="0" xfId="106" applyFont="1" applyFill="1" applyBorder="1" applyAlignment="1">
      <alignment horizontal="center" vertical="center"/>
    </xf>
    <xf numFmtId="0" fontId="92" fillId="59" borderId="30" xfId="106" applyFont="1" applyFill="1" applyBorder="1" applyAlignment="1">
      <alignment horizontal="center" vertical="center"/>
    </xf>
    <xf numFmtId="0" fontId="92" fillId="44" borderId="0" xfId="106" applyFont="1" applyFill="1" applyBorder="1" applyAlignment="1">
      <alignment horizontal="center" vertical="center" wrapText="1"/>
    </xf>
    <xf numFmtId="0" fontId="97" fillId="35" borderId="14" xfId="108" applyFont="1" applyFill="1" applyBorder="1" applyAlignment="1">
      <alignment horizontal="center" vertical="center" wrapText="1"/>
    </xf>
    <xf numFmtId="0" fontId="97" fillId="35" borderId="23" xfId="106" applyFont="1" applyFill="1" applyBorder="1" applyAlignment="1">
      <alignment horizontal="center" vertical="center" wrapText="1"/>
    </xf>
    <xf numFmtId="0" fontId="92" fillId="44" borderId="12" xfId="106" applyFont="1" applyFill="1" applyBorder="1">
      <alignment horizontal="left" vertical="center" wrapText="1" indent="1"/>
    </xf>
    <xf numFmtId="0" fontId="82" fillId="60" borderId="31" xfId="106" applyFont="1" applyFill="1" applyBorder="1" applyAlignment="1">
      <alignment horizontal="center" vertical="center" wrapText="1"/>
    </xf>
  </cellXfs>
  <cellStyles count="13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0"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77">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medium">
          <color indexed="64"/>
        </right>
      </border>
    </dxf>
    <dxf>
      <font>
        <strike val="0"/>
        <outline val="0"/>
        <shadow val="0"/>
        <u val="none"/>
        <vertAlign val="baseline"/>
        <sz val="18"/>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family val="1"/>
        <scheme val="none"/>
      </font>
    </dxf>
    <dxf>
      <font>
        <strike val="0"/>
        <outline val="0"/>
        <shadow val="0"/>
        <u val="none"/>
        <vertAlign val="baseline"/>
        <sz val="11"/>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family val="1"/>
        <scheme val="none"/>
      </font>
      <border diagonalUp="0" diagonalDown="0" outline="0">
        <left style="medium">
          <color indexed="64"/>
        </left>
        <right/>
        <top/>
        <bottom/>
      </border>
    </dxf>
    <dxf>
      <font>
        <b val="0"/>
        <strike val="0"/>
        <outline val="0"/>
        <shadow val="0"/>
        <u val="none"/>
        <vertAlign val="baseline"/>
        <sz val="18"/>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sz val="18"/>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solid">
          <fgColor indexed="64"/>
          <bgColor theme="8"/>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family val="2"/>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1" defaultTableStyle="TableStyleMedium2" defaultPivotStyle="PivotStyleLight16">
    <tableStyle name="Five-day event schedule" pivot="0" count="3" xr9:uid="{00000000-0011-0000-FFFF-FFFF00000000}">
      <tableStyleElement type="wholeTable" dxfId="76"/>
      <tableStyleElement type="headerRow" dxfId="75"/>
      <tableStyleElement type="firstColumn" dxfId="74"/>
    </tableStyle>
    <tableStyle name="Five-day event schedule 10" pivot="0" count="3" xr9:uid="{CFAEBE84-5660-4E70-9D38-076F63B8D20E}">
      <tableStyleElement type="wholeTable" dxfId="73"/>
      <tableStyleElement type="headerRow" dxfId="72"/>
      <tableStyleElement type="firstColumn" dxfId="71"/>
    </tableStyle>
    <tableStyle name="Five-day event schedule 11" pivot="0" count="3" xr9:uid="{AF5649F5-23B6-4A97-98E2-B3B2C0FBD55D}">
      <tableStyleElement type="wholeTable" dxfId="70"/>
      <tableStyleElement type="headerRow" dxfId="69"/>
      <tableStyleElement type="firstColumn" dxfId="68"/>
    </tableStyle>
    <tableStyle name="Five-day event schedule 2" pivot="0" count="3" xr9:uid="{527FBA7C-EBB5-457B-95BB-DE446FBE1F4A}">
      <tableStyleElement type="wholeTable" dxfId="67"/>
      <tableStyleElement type="headerRow" dxfId="66"/>
      <tableStyleElement type="firstColumn" dxfId="65"/>
    </tableStyle>
    <tableStyle name="Five-day event schedule 3" pivot="0" count="3" xr9:uid="{0F6B7C83-11CE-4862-A44A-ADC7F39E7F48}">
      <tableStyleElement type="wholeTable" dxfId="64"/>
      <tableStyleElement type="headerRow" dxfId="63"/>
      <tableStyleElement type="firstColumn" dxfId="62"/>
    </tableStyle>
    <tableStyle name="Five-day event schedule 4" pivot="0" count="3" xr9:uid="{33C44058-11EA-4F29-B908-C45286D3B7C6}">
      <tableStyleElement type="wholeTable" dxfId="61"/>
      <tableStyleElement type="headerRow" dxfId="60"/>
      <tableStyleElement type="firstColumn" dxfId="59"/>
    </tableStyle>
    <tableStyle name="Five-day event schedule 5" pivot="0" count="3" xr9:uid="{FAE3C456-35C5-486F-8A49-5395FC7C04BB}">
      <tableStyleElement type="wholeTable" dxfId="58"/>
      <tableStyleElement type="headerRow" dxfId="57"/>
      <tableStyleElement type="firstColumn" dxfId="56"/>
    </tableStyle>
    <tableStyle name="Five-day event schedule 6" pivot="0" count="3" xr9:uid="{AA31C163-3289-4E20-87B0-2FA42A80AC75}">
      <tableStyleElement type="wholeTable" dxfId="55"/>
      <tableStyleElement type="headerRow" dxfId="54"/>
      <tableStyleElement type="firstColumn" dxfId="53"/>
    </tableStyle>
    <tableStyle name="Five-day event schedule 7" pivot="0" count="3" xr9:uid="{3FF0B2E3-FFFE-4B5D-ADBB-A9EE2648EDCD}">
      <tableStyleElement type="wholeTable" dxfId="52"/>
      <tableStyleElement type="headerRow" dxfId="51"/>
      <tableStyleElement type="firstColumn" dxfId="50"/>
    </tableStyle>
    <tableStyle name="Five-day event schedule 8" pivot="0" count="3" xr9:uid="{25B6C0CD-4B39-4E79-8B10-D94CCAB78456}">
      <tableStyleElement type="wholeTable" dxfId="49"/>
      <tableStyleElement type="headerRow" dxfId="48"/>
      <tableStyleElement type="firstColumn" dxfId="47"/>
    </tableStyle>
    <tableStyle name="Five-day event schedule 9" pivot="0" count="3" xr9:uid="{FB6E7354-FB4C-4E42-B3FB-031FD259A27F}">
      <tableStyleElement type="wholeTable" dxfId="46"/>
      <tableStyleElement type="headerRow" dxfId="45"/>
      <tableStyleElement type="firstColumn" dxfId="44"/>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FF00"/>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80BAAA-ACF6-40FD-AE29-BF4B3C67EFC8}" name="Schedule32" displayName="Schedule32" ref="B4:AH38" totalsRowShown="0" headerRowDxfId="43" dataDxfId="42" totalsRowDxfId="41" totalsRowCellStyle="Normal">
  <tableColumns count="33">
    <tableColumn id="1" xr3:uid="{6036FC01-DED1-40FA-A213-D2FCF50C402C}" name="Time Hawaii" dataDxfId="40" totalsRowDxfId="39" dataCellStyle="Normal 7">
      <calculatedColumnFormula>CONCATENATE(TEXT(IF($A5-$B$39&gt;=0,$A5-$B$39,$A5-$B$39+24),"h:mm;@"),"-",TEXT(IF($A5-$B$39&gt;=0,$A5-$B$39,$A5-$B$39+24)+TIME(0,AI5,0),"h:mm;@"))</calculatedColumnFormula>
    </tableColumn>
    <tableColumn id="32" xr3:uid="{00DB4D70-B7BA-4DF6-9AED-5D648B6C1013}" name="Sunday" dataDxfId="38" dataCellStyle="Normal 7"/>
    <tableColumn id="11" xr3:uid="{97BDB16A-BB38-46D2-919B-1E82510D73A3}" name="MON_x000a_1" dataDxfId="37" dataCellStyle="Normal 7"/>
    <tableColumn id="10" xr3:uid="{6C4C4EC9-5C92-4100-BCC6-C289BF8BB1FF}" name="MON_x000a_2" dataDxfId="36" dataCellStyle="Normal 7"/>
    <tableColumn id="30" xr3:uid="{3CC61EF0-AE12-4CBA-809B-025B8A40F87C}" name="MON_x000a_3" dataDxfId="35" dataCellStyle="Normal 7"/>
    <tableColumn id="34" xr3:uid="{CA6BFF6B-964F-4D21-B4B5-2F52501952EB}" name="MON_x000a_4" dataDxfId="34"/>
    <tableColumn id="38" xr3:uid="{B757C14F-1693-4563-A0AD-16015CB8E3CE}" name="MON_x000a_5" dataDxfId="33" dataCellStyle="Normal 7"/>
    <tableColumn id="2" xr3:uid="{62819C19-903E-401A-B123-8EEAFBA6588B}" name="MON_x000a_Other" dataDxfId="32" dataCellStyle="Normal 7"/>
    <tableColumn id="3" xr3:uid="{6E6DF7D3-367F-4453-9585-49120F6C056D}" name="TUES_x000a_1" dataDxfId="31" dataCellStyle="Normal 7"/>
    <tableColumn id="13" xr3:uid="{ED99C3C4-2287-4B8A-B774-F266FD04A0C3}" name="TUES_x000a_2" dataDxfId="30" dataCellStyle="Normal 7"/>
    <tableColumn id="4" xr3:uid="{D908EBC4-C646-49A8-93C1-88C9A65F803F}" name="TUES_x000a_3" dataDxfId="29" dataCellStyle="Normal 7"/>
    <tableColumn id="35" xr3:uid="{DF098659-E40C-461D-B31E-F5CE319E3B8F}" name="TUES_x000a_4" dataDxfId="28" dataCellStyle="Normal 7"/>
    <tableColumn id="5" xr3:uid="{97B50DF1-6377-4BB3-8BAB-506069D56A07}" name="TUES_x000a_5" dataDxfId="27" dataCellStyle="Normal 7"/>
    <tableColumn id="39" xr3:uid="{3F5A542A-0D38-4730-8503-A31EE2E96DEE}" name="TUES_x000a_Other" dataDxfId="26" dataCellStyle="Normal 7"/>
    <tableColumn id="8" xr3:uid="{22D93EF6-8491-49D6-AD87-51ED43407DD0}" name="WEDS_x000a_1" dataDxfId="25" dataCellStyle="Normal 7"/>
    <tableColumn id="7" xr3:uid="{2E6FC584-E17E-4BA0-A818-91CC71EB356C}" name="WEDS_x000a_2" dataDxfId="24" dataCellStyle="Normal 7"/>
    <tableColumn id="24" xr3:uid="{67AB95FC-B6C8-4D18-8DE6-73FEED797F0C}" name="WEDS_x000a_3" dataDxfId="23" dataCellStyle="Normal 7"/>
    <tableColumn id="36" xr3:uid="{77D5537C-951C-4616-BE36-9804F5854C46}" name="WEDS_x000a_4" dataDxfId="22" dataCellStyle="Normal 7"/>
    <tableColumn id="9" xr3:uid="{E5CB3126-2C20-41D3-BC4B-9FE62843E80C}" name="WEDS _x000a_5" dataDxfId="21" dataCellStyle="Normal 7"/>
    <tableColumn id="40" xr3:uid="{CA22966E-8F48-48A2-8388-D3779319F809}" name="WEDS _x000a_Other" dataDxfId="20" dataCellStyle="Normal 7"/>
    <tableColumn id="15" xr3:uid="{BD55C30A-6C00-43A6-8F16-CB3D16B5FFF9}" name="THURS_x000a_1" dataDxfId="19" dataCellStyle="Normal 7"/>
    <tableColumn id="14" xr3:uid="{7DC7071C-1137-4EE2-9CC9-262A42F9BD08}" name="THURS_x000a_2" dataDxfId="18" dataCellStyle="Normal 7"/>
    <tableColumn id="19" xr3:uid="{2E301340-D4C7-4687-B4E8-B09AE8D7DAE4}" name="THURS_x000a_3" dataDxfId="17" dataCellStyle="Normal 7"/>
    <tableColumn id="37" xr3:uid="{E5B6011D-F315-489A-888A-FA9FE9F855D3}" name="THURS_x000a_4" dataDxfId="16" dataCellStyle="Normal 7"/>
    <tableColumn id="18" xr3:uid="{1D3F7A27-269E-4688-9C0B-05E9631DBDB5}" name="THURS_x000a_5" dataDxfId="15" dataCellStyle="Normal 7"/>
    <tableColumn id="41" xr3:uid="{733E53D1-7817-49E1-9C5A-4B9FA2054B52}" name="THURS_x000a_Other" dataDxfId="14" dataCellStyle="Normal 7"/>
    <tableColumn id="20" xr3:uid="{3EF0C493-1ACB-4C20-8A0B-DC2CE646EBDD}" name="FRI_x000a_1" dataDxfId="13" totalsRowDxfId="12" dataCellStyle="Normal 7"/>
    <tableColumn id="16" xr3:uid="{C1AC2266-19F6-4509-AEDB-3C6E3CAC0E9E}" name="Column1" dataDxfId="11" totalsRowDxfId="10"/>
    <tableColumn id="33" xr3:uid="{4760BFF0-0690-4EB6-A15A-56676EC874FD}" name="Hour offset 2" dataDxfId="9" totalsRowDxfId="8" dataCellStyle="Normal 7"/>
    <tableColumn id="25" xr3:uid="{0E95EFA7-416B-4FE1-A6A0-261E80366C98}" name="Hour offset" dataDxfId="7" totalsRowDxfId="6" dataCellStyle="Normal"/>
    <tableColumn id="28" xr3:uid="{F10B2B5B-1FFA-4409-8D10-6A6DAB3B9008}" name="MInute offset" dataDxfId="5" totalsRowDxfId="4" dataCellStyle="Normal 7"/>
    <tableColumn id="26" xr3:uid="{167CDD0D-790B-469D-8322-B50CB33E562B}" name="Column3" dataDxfId="3" totalsRowDxfId="2" dataCellStyle="Normal"/>
    <tableColumn id="27" xr3:uid="{E57935F3-8C1E-4A04-8965-B1D802B4F295}"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5-0002-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5/11-25-1421" TargetMode="External"/><Relationship Id="rId18" Type="http://schemas.openxmlformats.org/officeDocument/2006/relationships/hyperlink" Target="https://mentor.ieee.org/802-ec/dcn/25/ec-25-0133" TargetMode="External"/><Relationship Id="rId26" Type="http://schemas.openxmlformats.org/officeDocument/2006/relationships/hyperlink" Target="https://mentor.ieee.org/802.11/dcn/25/11-25-1408"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1430" TargetMode="External"/><Relationship Id="rId7" Type="http://schemas.openxmlformats.org/officeDocument/2006/relationships/hyperlink" Target="https://mentor.ieee.org/802.11/dcn/25/11-25-1413" TargetMode="External"/><Relationship Id="rId12" Type="http://schemas.openxmlformats.org/officeDocument/2006/relationships/hyperlink" Target="https://mentor.ieee.org/802.11/dcn/11-22-1638" TargetMode="External"/><Relationship Id="rId17" Type="http://schemas.openxmlformats.org/officeDocument/2006/relationships/hyperlink" Target="https://mentor.ieee.org/802.11/dcn/25/11-25-1352" TargetMode="External"/><Relationship Id="rId25" Type="http://schemas.openxmlformats.org/officeDocument/2006/relationships/hyperlink" Target="https://mentor.ieee.org/802.11/dcn/25/11-25-1416"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5/11-25-1423" TargetMode="External"/><Relationship Id="rId20" Type="http://schemas.openxmlformats.org/officeDocument/2006/relationships/hyperlink" Target="https://mentor.ieee.org/802.11/dcn/25/11-25-1432"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ec/dcn/25/ec-25-0001" TargetMode="External"/><Relationship Id="rId24" Type="http://schemas.openxmlformats.org/officeDocument/2006/relationships/hyperlink" Target="https://mentor.ieee.org/802.11/dcn/25/11-25-1428"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5/11-25-1422" TargetMode="External"/><Relationship Id="rId23" Type="http://schemas.openxmlformats.org/officeDocument/2006/relationships/hyperlink" Target="https://mentor.ieee.org/802.11/dcn/25/11-25-1425" TargetMode="External"/><Relationship Id="rId28" Type="http://schemas.openxmlformats.org/officeDocument/2006/relationships/printerSettings" Target="../printerSettings/printerSettings16.bin"/><Relationship Id="rId10" Type="http://schemas.openxmlformats.org/officeDocument/2006/relationships/hyperlink" Target="https://mentor.ieee.org/802.11/dcn/25/11-25-1415" TargetMode="External"/><Relationship Id="rId19" Type="http://schemas.openxmlformats.org/officeDocument/2006/relationships/hyperlink" Target="https://mentor.ieee.org/802.11/dcn/25/11-25-1433"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1414" TargetMode="External"/><Relationship Id="rId14" Type="http://schemas.openxmlformats.org/officeDocument/2006/relationships/hyperlink" Target="https://mentor.ieee.org/802.11/dcn/25/11-25-1420" TargetMode="External"/><Relationship Id="rId22" Type="http://schemas.openxmlformats.org/officeDocument/2006/relationships/hyperlink" Target="https://mentor.ieee.org/802.11/dcn/25/11-25-1426" TargetMode="External"/><Relationship Id="rId27" Type="http://schemas.openxmlformats.org/officeDocument/2006/relationships/hyperlink" Target="https://mentor.ieee.org/802.11/dcn/25/11-25-1404"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tabSelected="1" zoomScale="80" zoomScaleNormal="80" workbookViewId="0">
      <selection activeCell="C10" sqref="C10"/>
    </sheetView>
  </sheetViews>
  <sheetFormatPr defaultColWidth="9.453125" defaultRowHeight="20.149999999999999" customHeight="1" x14ac:dyDescent="0.35"/>
  <cols>
    <col min="1" max="1" width="1.453125" style="172" customWidth="1"/>
    <col min="2" max="2" width="19.54296875" style="8" customWidth="1"/>
    <col min="3" max="3" width="18.54296875" style="8" customWidth="1"/>
    <col min="4" max="5" width="9.453125" style="8"/>
    <col min="6" max="6" width="14.453125" style="8" customWidth="1"/>
    <col min="7" max="7" width="9.453125" style="8"/>
    <col min="8" max="8" width="22" style="8" customWidth="1"/>
    <col min="9" max="9" width="15.453125" style="8" customWidth="1"/>
    <col min="10" max="16384" width="9.453125" style="8"/>
  </cols>
  <sheetData>
    <row r="1" spans="2:15" s="5" customFormat="1" ht="20.149999999999999" customHeight="1" x14ac:dyDescent="0.25">
      <c r="B1" s="4"/>
      <c r="C1" s="4"/>
      <c r="D1" s="4"/>
      <c r="E1" s="4"/>
      <c r="F1" s="4"/>
      <c r="G1" s="4"/>
      <c r="H1" s="4"/>
      <c r="I1" s="4"/>
      <c r="J1" s="4"/>
      <c r="K1" s="4"/>
      <c r="L1" s="4"/>
      <c r="M1" s="4"/>
      <c r="N1" s="4"/>
      <c r="O1" s="4"/>
    </row>
    <row r="2" spans="2:15" ht="20.149999999999999" customHeight="1" x14ac:dyDescent="0.45">
      <c r="B2" s="6"/>
      <c r="C2" s="7" t="s">
        <v>5</v>
      </c>
      <c r="D2" s="6"/>
      <c r="E2" s="6"/>
      <c r="F2" s="6"/>
      <c r="G2" s="6"/>
      <c r="H2" s="6"/>
      <c r="I2" s="6"/>
      <c r="J2" s="6"/>
      <c r="K2" s="6"/>
      <c r="L2" s="6"/>
      <c r="M2" s="6"/>
    </row>
    <row r="3" spans="2:15" ht="20.149999999999999" customHeight="1" x14ac:dyDescent="0.4">
      <c r="B3" s="6"/>
      <c r="C3" s="9" t="s">
        <v>6</v>
      </c>
      <c r="D3" s="6"/>
      <c r="E3" s="6"/>
      <c r="F3" s="6"/>
      <c r="G3" s="6"/>
      <c r="H3" s="6"/>
      <c r="I3" s="6"/>
      <c r="J3" s="6"/>
      <c r="K3" s="6"/>
      <c r="L3" s="6"/>
      <c r="M3" s="6"/>
    </row>
    <row r="4" spans="2:15" ht="20.149999999999999" customHeight="1" x14ac:dyDescent="0.4">
      <c r="B4" s="9" t="s">
        <v>7</v>
      </c>
      <c r="C4" s="9" t="s">
        <v>546</v>
      </c>
      <c r="D4" s="6"/>
      <c r="E4" s="6"/>
      <c r="F4" s="6"/>
      <c r="G4" s="6"/>
      <c r="H4" s="6"/>
      <c r="I4" s="6"/>
      <c r="J4" s="6"/>
      <c r="K4" s="6"/>
      <c r="L4" s="6"/>
      <c r="M4" s="6"/>
    </row>
    <row r="5" spans="2:15" ht="20.149999999999999" customHeight="1" x14ac:dyDescent="0.4">
      <c r="B5" s="9" t="s">
        <v>8</v>
      </c>
      <c r="C5" s="10" t="s">
        <v>504</v>
      </c>
      <c r="D5" s="6"/>
      <c r="E5" s="6"/>
      <c r="F5" s="6"/>
      <c r="G5" s="11"/>
      <c r="H5" s="6"/>
      <c r="I5" s="6"/>
      <c r="J5" s="6"/>
      <c r="K5" s="6"/>
      <c r="L5" s="6"/>
      <c r="M5" s="6"/>
    </row>
    <row r="6" spans="2:15" ht="20.149999999999999" customHeight="1" x14ac:dyDescent="0.45">
      <c r="B6" s="9" t="s">
        <v>9</v>
      </c>
      <c r="C6" s="12" t="s">
        <v>404</v>
      </c>
      <c r="D6" s="6"/>
      <c r="E6" s="6"/>
      <c r="F6" s="6"/>
      <c r="G6" s="6"/>
      <c r="H6" s="6"/>
      <c r="I6" s="6"/>
      <c r="J6" s="6"/>
      <c r="K6" s="6"/>
      <c r="L6" s="6"/>
      <c r="M6" s="6"/>
    </row>
    <row r="7" spans="2:15" s="15" customFormat="1" ht="20.149999999999999" customHeight="1" thickBot="1" x14ac:dyDescent="0.45">
      <c r="B7" s="13"/>
      <c r="C7" s="14"/>
      <c r="D7" s="14"/>
      <c r="E7" s="14"/>
      <c r="F7" s="14"/>
      <c r="G7" s="14"/>
      <c r="H7" s="14"/>
      <c r="I7" s="14"/>
      <c r="J7" s="14"/>
      <c r="K7" s="14"/>
      <c r="L7" s="14"/>
      <c r="M7" s="14"/>
    </row>
    <row r="8" spans="2:15" ht="20.149999999999999" customHeight="1" x14ac:dyDescent="0.45">
      <c r="B8" s="9" t="s">
        <v>10</v>
      </c>
      <c r="C8" s="10" t="s">
        <v>489</v>
      </c>
      <c r="D8" s="16"/>
      <c r="E8" s="16"/>
      <c r="F8" s="16"/>
      <c r="G8" s="16"/>
      <c r="H8" s="6"/>
      <c r="I8" s="6"/>
      <c r="J8" s="6"/>
      <c r="K8" s="6"/>
      <c r="L8" s="6"/>
      <c r="M8" s="6"/>
    </row>
    <row r="9" spans="2:15" ht="20.149999999999999" customHeight="1" x14ac:dyDescent="0.45">
      <c r="B9" s="9" t="s">
        <v>11</v>
      </c>
      <c r="C9" s="31">
        <v>44418</v>
      </c>
      <c r="D9" s="16"/>
      <c r="E9" s="16"/>
      <c r="F9" s="16"/>
      <c r="G9" s="16"/>
      <c r="H9" s="6"/>
      <c r="I9" s="6"/>
      <c r="J9" s="6"/>
      <c r="K9" s="6"/>
      <c r="L9" s="6"/>
      <c r="M9" s="6"/>
    </row>
    <row r="10" spans="2:15" ht="20.149999999999999" customHeight="1" x14ac:dyDescent="0.45">
      <c r="B10" s="9" t="s">
        <v>12</v>
      </c>
      <c r="C10" s="32" t="s">
        <v>405</v>
      </c>
      <c r="D10" s="12"/>
      <c r="E10" s="12"/>
      <c r="F10" s="12"/>
      <c r="G10" s="12"/>
      <c r="H10" s="17"/>
      <c r="I10" s="32" t="s">
        <v>62</v>
      </c>
      <c r="J10" s="12"/>
      <c r="K10" s="16"/>
      <c r="L10" s="16"/>
      <c r="M10" s="16"/>
    </row>
    <row r="11" spans="2:15" ht="20.149999999999999" customHeight="1" x14ac:dyDescent="0.45">
      <c r="B11" s="16"/>
      <c r="C11" s="12" t="s">
        <v>242</v>
      </c>
      <c r="D11" s="12"/>
      <c r="E11" s="12"/>
      <c r="F11" s="12"/>
      <c r="G11" s="12"/>
      <c r="H11" s="17"/>
      <c r="I11" s="12" t="s">
        <v>406</v>
      </c>
      <c r="J11" s="12"/>
      <c r="K11" s="16"/>
      <c r="L11" s="16"/>
      <c r="M11" s="16"/>
    </row>
    <row r="12" spans="2:15" ht="20.149999999999999" customHeight="1" x14ac:dyDescent="0.45">
      <c r="B12" s="16"/>
      <c r="C12" s="16" t="s">
        <v>224</v>
      </c>
      <c r="D12" s="12"/>
      <c r="E12" s="12"/>
      <c r="F12" s="12"/>
      <c r="G12" s="12"/>
      <c r="H12" s="17"/>
      <c r="I12" s="16" t="s">
        <v>14</v>
      </c>
      <c r="J12" s="12"/>
      <c r="K12" s="16"/>
      <c r="L12" s="16"/>
      <c r="M12" s="16"/>
    </row>
    <row r="13" spans="2:15" ht="20.149999999999999" customHeight="1" x14ac:dyDescent="0.45">
      <c r="B13" s="16"/>
      <c r="C13" s="18" t="s">
        <v>225</v>
      </c>
      <c r="D13" s="12"/>
      <c r="E13" s="12"/>
      <c r="F13" s="12"/>
      <c r="G13" s="12"/>
      <c r="H13" s="17"/>
      <c r="I13" s="18" t="s">
        <v>15</v>
      </c>
      <c r="J13" s="12"/>
      <c r="K13" s="16"/>
      <c r="L13" s="16"/>
      <c r="M13" s="16"/>
    </row>
    <row r="14" spans="2:15" ht="20.149999999999999" customHeight="1" x14ac:dyDescent="0.45">
      <c r="B14" s="16"/>
      <c r="C14" s="12"/>
      <c r="D14" s="12"/>
      <c r="E14" s="12"/>
      <c r="F14" s="12"/>
      <c r="G14" s="12"/>
      <c r="H14" s="17"/>
      <c r="I14" s="18"/>
      <c r="J14" s="17"/>
      <c r="K14" s="6"/>
      <c r="L14" s="6"/>
      <c r="M14" s="6"/>
    </row>
    <row r="15" spans="2:15" ht="20.149999999999999" customHeight="1" x14ac:dyDescent="0.4">
      <c r="C15" s="6"/>
      <c r="D15" s="6"/>
      <c r="E15" s="6"/>
      <c r="F15" s="6"/>
      <c r="G15" s="6"/>
      <c r="H15" s="6"/>
      <c r="I15" s="32" t="s">
        <v>407</v>
      </c>
      <c r="J15" s="6"/>
      <c r="K15" s="6"/>
      <c r="L15" s="6"/>
      <c r="M15" s="6"/>
    </row>
    <row r="16" spans="2:15" ht="20.149999999999999" customHeight="1" x14ac:dyDescent="0.45">
      <c r="C16" s="6"/>
      <c r="D16" s="6"/>
      <c r="E16" s="6"/>
      <c r="F16" s="6"/>
      <c r="G16" s="6"/>
      <c r="H16" s="6"/>
      <c r="I16" s="12" t="s">
        <v>408</v>
      </c>
      <c r="J16" s="6"/>
      <c r="K16" s="6"/>
      <c r="L16" s="6"/>
      <c r="M16" s="6"/>
    </row>
    <row r="17" spans="2:16" ht="20.149999999999999" customHeight="1" x14ac:dyDescent="0.45">
      <c r="C17" s="6"/>
      <c r="D17" s="6"/>
      <c r="E17" s="6"/>
      <c r="F17" s="6"/>
      <c r="G17" s="6"/>
      <c r="H17" s="6"/>
      <c r="I17" s="16" t="s">
        <v>409</v>
      </c>
      <c r="J17" s="6"/>
      <c r="K17" s="6"/>
      <c r="L17" s="6"/>
      <c r="M17" s="6"/>
    </row>
    <row r="18" spans="2:16" ht="20.149999999999999" customHeight="1" x14ac:dyDescent="0.35">
      <c r="C18" s="6"/>
      <c r="D18" s="6"/>
      <c r="E18" s="6"/>
      <c r="F18" s="6"/>
      <c r="G18" s="6"/>
      <c r="H18" s="6"/>
      <c r="I18" s="18" t="s">
        <v>410</v>
      </c>
      <c r="J18" s="6"/>
      <c r="K18" s="6"/>
      <c r="L18" s="6"/>
      <c r="M18" s="6"/>
    </row>
    <row r="19" spans="2:16" ht="20.149999999999999" customHeight="1" x14ac:dyDescent="0.45">
      <c r="C19" s="6"/>
      <c r="D19" s="6"/>
      <c r="E19" s="6"/>
      <c r="F19" s="6"/>
      <c r="G19" s="6"/>
      <c r="H19" s="6"/>
      <c r="I19" s="12"/>
      <c r="J19" s="6"/>
      <c r="K19" s="6"/>
      <c r="L19" s="6"/>
      <c r="M19" s="6"/>
    </row>
    <row r="20" spans="2:16" ht="20.149999999999999" customHeight="1" x14ac:dyDescent="0.35">
      <c r="C20" s="6"/>
      <c r="D20" s="6"/>
      <c r="E20" s="6"/>
      <c r="F20" s="6"/>
      <c r="G20" s="6"/>
      <c r="H20" s="6"/>
      <c r="I20" s="18"/>
      <c r="J20" s="6"/>
      <c r="K20" s="6"/>
      <c r="L20" s="6"/>
      <c r="M20" s="6"/>
    </row>
    <row r="21" spans="2:16" ht="20.149999999999999" customHeight="1" x14ac:dyDescent="0.45">
      <c r="C21" s="6"/>
      <c r="D21" s="6"/>
      <c r="E21" s="6"/>
      <c r="F21" s="6"/>
      <c r="G21" s="6"/>
      <c r="H21" s="6"/>
      <c r="I21" s="12"/>
      <c r="J21" s="6"/>
      <c r="K21" s="6"/>
      <c r="L21" s="6"/>
      <c r="M21" s="6"/>
    </row>
    <row r="22" spans="2:16" ht="20.149999999999999" customHeight="1" x14ac:dyDescent="0.35">
      <c r="C22" s="249" t="s">
        <v>52</v>
      </c>
      <c r="D22" s="250"/>
      <c r="E22" s="250"/>
      <c r="F22" s="250"/>
      <c r="G22" s="250"/>
      <c r="H22" s="250"/>
      <c r="I22" s="250"/>
      <c r="J22" s="250"/>
      <c r="K22" s="250"/>
      <c r="L22" s="250"/>
      <c r="M22" s="250"/>
      <c r="N22" s="250"/>
      <c r="O22" s="250"/>
      <c r="P22" s="251"/>
    </row>
    <row r="23" spans="2:16" ht="20.149999999999999" customHeight="1" x14ac:dyDescent="0.4">
      <c r="B23" s="19" t="s">
        <v>51</v>
      </c>
      <c r="C23" s="252"/>
      <c r="D23" s="253"/>
      <c r="E23" s="253"/>
      <c r="F23" s="253"/>
      <c r="G23" s="253"/>
      <c r="H23" s="253"/>
      <c r="I23" s="253"/>
      <c r="J23" s="253"/>
      <c r="K23" s="253"/>
      <c r="L23" s="253"/>
      <c r="M23" s="253"/>
      <c r="N23" s="253"/>
      <c r="O23" s="253"/>
      <c r="P23" s="254"/>
    </row>
    <row r="24" spans="2:16" ht="20.149999999999999" customHeight="1" x14ac:dyDescent="0.35">
      <c r="C24" s="255"/>
      <c r="D24" s="256"/>
      <c r="E24" s="256"/>
      <c r="F24" s="256"/>
      <c r="G24" s="256"/>
      <c r="H24" s="256"/>
      <c r="I24" s="256"/>
      <c r="J24" s="256"/>
      <c r="K24" s="256"/>
      <c r="L24" s="256"/>
      <c r="M24" s="256"/>
      <c r="N24" s="256"/>
      <c r="O24" s="256"/>
      <c r="P24" s="257"/>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F58" sqref="F58"/>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264" t="str">
        <f>Parameters!B1</f>
        <v>IEEE 802.11 WIRELESS LOCAL AREA NETWORKS SESSION #213</v>
      </c>
      <c r="C2" s="265"/>
      <c r="D2" s="265"/>
      <c r="E2" s="265"/>
      <c r="F2" s="265"/>
      <c r="G2" s="265"/>
      <c r="H2" s="265"/>
      <c r="I2" s="265"/>
      <c r="J2" s="265"/>
      <c r="K2" s="265"/>
      <c r="L2" s="265"/>
      <c r="M2" s="265"/>
      <c r="N2" s="265"/>
      <c r="O2" s="265"/>
      <c r="P2" s="266"/>
      <c r="IS2" s="1" t="s">
        <v>3</v>
      </c>
    </row>
    <row r="3" spans="2:253" ht="15.75" customHeight="1" x14ac:dyDescent="0.25">
      <c r="B3" s="267"/>
      <c r="C3" s="268"/>
      <c r="D3" s="268"/>
      <c r="E3" s="268"/>
      <c r="F3" s="268"/>
      <c r="G3" s="268"/>
      <c r="H3" s="268"/>
      <c r="I3" s="268"/>
      <c r="J3" s="268"/>
      <c r="K3" s="268"/>
      <c r="L3" s="268"/>
      <c r="M3" s="268"/>
      <c r="N3" s="268"/>
      <c r="O3" s="268"/>
      <c r="P3" s="269"/>
    </row>
    <row r="4" spans="2:253" ht="15.75" customHeight="1" x14ac:dyDescent="0.25">
      <c r="B4" s="270"/>
      <c r="C4" s="271"/>
      <c r="D4" s="271"/>
      <c r="E4" s="271"/>
      <c r="F4" s="271"/>
      <c r="G4" s="271"/>
      <c r="H4" s="271"/>
      <c r="I4" s="271"/>
      <c r="J4" s="271"/>
      <c r="K4" s="271"/>
      <c r="L4" s="271"/>
      <c r="M4" s="271"/>
      <c r="N4" s="271"/>
      <c r="O4" s="271"/>
      <c r="P4" s="272"/>
    </row>
    <row r="5" spans="2:253" ht="21" customHeight="1" x14ac:dyDescent="0.25">
      <c r="B5" s="273" t="str">
        <f>Parameters!B2</f>
        <v>Hilton Waikoloa Village, Waikoloa, Hawaii, USA</v>
      </c>
      <c r="C5" s="259"/>
      <c r="D5" s="259"/>
      <c r="E5" s="259"/>
      <c r="F5" s="259"/>
      <c r="G5" s="259"/>
      <c r="H5" s="259"/>
      <c r="I5" s="259"/>
      <c r="J5" s="259"/>
      <c r="K5" s="259"/>
      <c r="L5" s="259"/>
      <c r="M5" s="259"/>
      <c r="N5" s="259"/>
      <c r="O5" s="259"/>
      <c r="P5" s="259"/>
    </row>
    <row r="6" spans="2:253" ht="15.75" customHeight="1" x14ac:dyDescent="0.25">
      <c r="B6" s="259"/>
      <c r="C6" s="259"/>
      <c r="D6" s="259"/>
      <c r="E6" s="259"/>
      <c r="F6" s="259"/>
      <c r="G6" s="259"/>
      <c r="H6" s="259"/>
      <c r="I6" s="259"/>
      <c r="J6" s="259"/>
      <c r="K6" s="259"/>
      <c r="L6" s="259"/>
      <c r="M6" s="259"/>
      <c r="N6" s="259"/>
      <c r="O6" s="259"/>
      <c r="P6" s="259"/>
    </row>
    <row r="7" spans="2:253" ht="15.75" customHeight="1" x14ac:dyDescent="0.25">
      <c r="B7" s="275" t="str">
        <f>Parameters!B3</f>
        <v>September 14-19, 2025</v>
      </c>
      <c r="C7" s="275"/>
      <c r="D7" s="275"/>
      <c r="E7" s="275"/>
      <c r="F7" s="275"/>
      <c r="G7" s="275"/>
      <c r="H7" s="275"/>
      <c r="I7" s="275"/>
      <c r="J7" s="275"/>
      <c r="K7" s="275"/>
      <c r="L7" s="275"/>
      <c r="M7" s="275"/>
      <c r="N7" s="275"/>
      <c r="O7" s="275"/>
      <c r="P7" s="275"/>
    </row>
    <row r="8" spans="2:253" ht="15.75" customHeight="1" x14ac:dyDescent="0.25">
      <c r="B8" s="275"/>
      <c r="C8" s="275"/>
      <c r="D8" s="275"/>
      <c r="E8" s="275"/>
      <c r="F8" s="275"/>
      <c r="G8" s="275"/>
      <c r="H8" s="275"/>
      <c r="I8" s="275"/>
      <c r="J8" s="275"/>
      <c r="K8" s="275"/>
      <c r="L8" s="275"/>
      <c r="M8" s="275"/>
      <c r="N8" s="275"/>
      <c r="O8" s="275"/>
      <c r="P8" s="275"/>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274" t="s">
        <v>2</v>
      </c>
      <c r="C25" s="274"/>
      <c r="D25" s="274"/>
      <c r="E25" s="274"/>
      <c r="F25" s="274"/>
      <c r="G25" s="274"/>
      <c r="H25" s="274"/>
      <c r="I25" s="274"/>
      <c r="J25" s="274"/>
      <c r="K25" s="274"/>
      <c r="L25" s="274"/>
      <c r="M25" s="274"/>
      <c r="N25" s="274"/>
      <c r="O25" s="274"/>
      <c r="P25" s="274"/>
    </row>
    <row r="26" spans="2:18" ht="15.75" customHeight="1" x14ac:dyDescent="0.25">
      <c r="B26" s="274"/>
      <c r="C26" s="274"/>
      <c r="D26" s="274"/>
      <c r="E26" s="274"/>
      <c r="F26" s="274"/>
      <c r="G26" s="274"/>
      <c r="H26" s="274"/>
      <c r="I26" s="274"/>
      <c r="J26" s="274"/>
      <c r="K26" s="274"/>
      <c r="L26" s="274"/>
      <c r="M26" s="274"/>
      <c r="N26" s="274"/>
      <c r="O26" s="274"/>
      <c r="P26" s="274"/>
    </row>
    <row r="27" spans="2:18" ht="15.75" customHeight="1" x14ac:dyDescent="0.25">
      <c r="B27" s="259" t="s">
        <v>411</v>
      </c>
      <c r="C27" s="259"/>
      <c r="D27" s="259"/>
      <c r="E27" s="259"/>
      <c r="F27" s="259"/>
      <c r="G27" s="259"/>
      <c r="H27" s="259"/>
      <c r="I27" s="259"/>
      <c r="J27" s="260"/>
      <c r="K27" s="260"/>
      <c r="L27" s="276" t="s">
        <v>432</v>
      </c>
      <c r="M27" s="276"/>
      <c r="N27" s="276"/>
      <c r="O27" s="276"/>
      <c r="P27" s="276"/>
      <c r="Q27" s="276"/>
      <c r="R27" s="276"/>
    </row>
    <row r="28" spans="2:18" ht="15.75" customHeight="1" x14ac:dyDescent="0.25">
      <c r="B28" s="261"/>
      <c r="C28" s="261"/>
      <c r="D28" s="261"/>
      <c r="E28" s="261"/>
      <c r="F28" s="261"/>
      <c r="G28" s="261"/>
      <c r="H28" s="261"/>
      <c r="I28" s="261"/>
      <c r="J28" s="260"/>
      <c r="K28" s="260"/>
      <c r="L28" s="276"/>
      <c r="M28" s="276"/>
      <c r="N28" s="276"/>
      <c r="O28" s="276"/>
      <c r="P28" s="276"/>
      <c r="Q28" s="276"/>
      <c r="R28" s="276"/>
    </row>
    <row r="29" spans="2:18" ht="15.75" customHeight="1" x14ac:dyDescent="0.25">
      <c r="B29" s="259" t="s">
        <v>241</v>
      </c>
      <c r="C29" s="259"/>
      <c r="D29" s="259"/>
      <c r="E29" s="259"/>
      <c r="F29" s="259"/>
      <c r="G29" s="259"/>
      <c r="H29" s="259"/>
      <c r="I29" s="259"/>
      <c r="J29" s="260"/>
      <c r="K29" s="260"/>
      <c r="L29" s="258" t="s">
        <v>15</v>
      </c>
      <c r="M29" s="258"/>
      <c r="N29" s="258"/>
      <c r="O29" s="258"/>
      <c r="P29" s="258"/>
      <c r="Q29" s="258"/>
      <c r="R29" s="258"/>
    </row>
    <row r="30" spans="2:18" ht="15.75" customHeight="1" x14ac:dyDescent="0.25">
      <c r="B30" s="261"/>
      <c r="C30" s="261"/>
      <c r="D30" s="261"/>
      <c r="E30" s="261"/>
      <c r="F30" s="261"/>
      <c r="G30" s="261"/>
      <c r="H30" s="261"/>
      <c r="I30" s="261"/>
      <c r="J30" s="260"/>
      <c r="K30" s="260"/>
      <c r="L30" s="258"/>
      <c r="M30" s="258"/>
      <c r="N30" s="258"/>
      <c r="O30" s="258"/>
      <c r="P30" s="258"/>
      <c r="Q30" s="258"/>
      <c r="R30" s="258"/>
    </row>
    <row r="31" spans="2:18" ht="15.75" customHeight="1" x14ac:dyDescent="0.25">
      <c r="B31" s="259" t="s">
        <v>412</v>
      </c>
      <c r="C31" s="259"/>
      <c r="D31" s="259"/>
      <c r="E31" s="259"/>
      <c r="F31" s="259"/>
      <c r="G31" s="259"/>
      <c r="H31" s="259"/>
      <c r="I31" s="259"/>
      <c r="J31" s="260"/>
      <c r="K31" s="260"/>
      <c r="L31" s="262" t="s">
        <v>410</v>
      </c>
      <c r="M31" s="262"/>
      <c r="N31" s="262"/>
      <c r="O31" s="262"/>
      <c r="P31" s="262"/>
      <c r="Q31" s="262"/>
      <c r="R31" s="262"/>
    </row>
    <row r="32" spans="2:18" ht="15.75" customHeight="1" x14ac:dyDescent="0.25">
      <c r="B32" s="261"/>
      <c r="C32" s="261"/>
      <c r="D32" s="261"/>
      <c r="E32" s="261"/>
      <c r="F32" s="261"/>
      <c r="G32" s="261"/>
      <c r="H32" s="261"/>
      <c r="I32" s="261"/>
      <c r="J32" s="260"/>
      <c r="K32" s="260"/>
      <c r="L32" s="263"/>
      <c r="M32" s="263"/>
      <c r="N32" s="263"/>
      <c r="O32" s="263"/>
      <c r="P32" s="263"/>
      <c r="Q32" s="263"/>
      <c r="R32" s="263"/>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zoomScale="50" zoomScaleNormal="50" workbookViewId="0"/>
  </sheetViews>
  <sheetFormatPr defaultColWidth="9.1796875" defaultRowHeight="23.5" x14ac:dyDescent="0.25"/>
  <cols>
    <col min="1" max="1" width="26.54296875" style="131" customWidth="1"/>
    <col min="2" max="2" width="22.1796875" style="131" customWidth="1"/>
    <col min="3" max="3" width="53.08984375" style="131" customWidth="1"/>
    <col min="4" max="4" width="20.6328125" style="134" customWidth="1"/>
    <col min="5" max="6" width="20.6328125" style="131" customWidth="1"/>
    <col min="7" max="7" width="20.6328125" style="123" customWidth="1"/>
    <col min="8" max="11" width="20.6328125" style="124" customWidth="1"/>
    <col min="12" max="12" width="20.6328125" style="125" customWidth="1"/>
    <col min="13" max="16" width="20.6328125" style="123" customWidth="1"/>
    <col min="17" max="17" width="20.6328125" style="129" customWidth="1"/>
    <col min="18" max="27" width="20.6328125" style="123" customWidth="1"/>
    <col min="28" max="28" width="54.1796875" style="123" customWidth="1"/>
    <col min="29" max="30" width="14.1796875" style="123" customWidth="1"/>
    <col min="31" max="31" width="22.36328125" style="123" customWidth="1"/>
    <col min="32" max="32" width="25.6328125" style="123" customWidth="1"/>
    <col min="33" max="33" width="30.54296875" style="123" customWidth="1"/>
    <col min="34" max="36" width="25" style="123" customWidth="1"/>
    <col min="37" max="37" width="19.81640625" style="123" customWidth="1"/>
    <col min="38" max="38" width="9.1796875" style="123" customWidth="1"/>
    <col min="39" max="262" width="9.1796875" style="123"/>
    <col min="263" max="263" width="22.1796875" style="123" customWidth="1"/>
    <col min="264" max="264" width="21" style="123" customWidth="1"/>
    <col min="265" max="267" width="9.1796875" style="123" customWidth="1"/>
    <col min="268" max="274" width="14.1796875" style="123" customWidth="1"/>
    <col min="275" max="277" width="14.81640625" style="123" customWidth="1"/>
    <col min="278" max="278" width="14.54296875" style="123" customWidth="1"/>
    <col min="279" max="282" width="14.1796875" style="123" customWidth="1"/>
    <col min="283" max="285" width="14.81640625" style="123" customWidth="1"/>
    <col min="286" max="286" width="17.1796875" style="123" customWidth="1"/>
    <col min="287" max="287" width="18.81640625" style="123" customWidth="1"/>
    <col min="288" max="288" width="42.81640625" style="123" customWidth="1"/>
    <col min="289" max="289" width="34.81640625" style="123" customWidth="1"/>
    <col min="290" max="290" width="80.1796875" style="123" customWidth="1"/>
    <col min="291" max="292" width="25" style="123" customWidth="1"/>
    <col min="293" max="293" width="19.81640625" style="123" customWidth="1"/>
    <col min="294" max="294" width="9.1796875" style="123" customWidth="1"/>
    <col min="295" max="518" width="9.1796875" style="123"/>
    <col min="519" max="519" width="22.1796875" style="123" customWidth="1"/>
    <col min="520" max="520" width="21" style="123" customWidth="1"/>
    <col min="521" max="523" width="9.1796875" style="123" customWidth="1"/>
    <col min="524" max="530" width="14.1796875" style="123" customWidth="1"/>
    <col min="531" max="533" width="14.81640625" style="123" customWidth="1"/>
    <col min="534" max="534" width="14.54296875" style="123" customWidth="1"/>
    <col min="535" max="538" width="14.1796875" style="123" customWidth="1"/>
    <col min="539" max="541" width="14.81640625" style="123" customWidth="1"/>
    <col min="542" max="542" width="17.1796875" style="123" customWidth="1"/>
    <col min="543" max="543" width="18.81640625" style="123" customWidth="1"/>
    <col min="544" max="544" width="42.81640625" style="123" customWidth="1"/>
    <col min="545" max="545" width="34.81640625" style="123" customWidth="1"/>
    <col min="546" max="546" width="80.1796875" style="123" customWidth="1"/>
    <col min="547" max="548" width="25" style="123" customWidth="1"/>
    <col min="549" max="549" width="19.81640625" style="123" customWidth="1"/>
    <col min="550" max="550" width="9.1796875" style="123" customWidth="1"/>
    <col min="551" max="774" width="9.1796875" style="123"/>
    <col min="775" max="775" width="22.1796875" style="123" customWidth="1"/>
    <col min="776" max="776" width="21" style="123" customWidth="1"/>
    <col min="777" max="779" width="9.1796875" style="123" customWidth="1"/>
    <col min="780" max="786" width="14.1796875" style="123" customWidth="1"/>
    <col min="787" max="789" width="14.81640625" style="123" customWidth="1"/>
    <col min="790" max="790" width="14.54296875" style="123" customWidth="1"/>
    <col min="791" max="794" width="14.1796875" style="123" customWidth="1"/>
    <col min="795" max="797" width="14.81640625" style="123" customWidth="1"/>
    <col min="798" max="798" width="17.1796875" style="123" customWidth="1"/>
    <col min="799" max="799" width="18.81640625" style="123" customWidth="1"/>
    <col min="800" max="800" width="42.81640625" style="123" customWidth="1"/>
    <col min="801" max="801" width="34.81640625" style="123" customWidth="1"/>
    <col min="802" max="802" width="80.1796875" style="123" customWidth="1"/>
    <col min="803" max="804" width="25" style="123" customWidth="1"/>
    <col min="805" max="805" width="19.81640625" style="123" customWidth="1"/>
    <col min="806" max="806" width="9.1796875" style="123" customWidth="1"/>
    <col min="807" max="1030" width="9.1796875" style="123"/>
    <col min="1031" max="1031" width="22.1796875" style="123" customWidth="1"/>
    <col min="1032" max="1032" width="21" style="123" customWidth="1"/>
    <col min="1033" max="1035" width="9.1796875" style="123" customWidth="1"/>
    <col min="1036" max="1042" width="14.1796875" style="123" customWidth="1"/>
    <col min="1043" max="1045" width="14.81640625" style="123" customWidth="1"/>
    <col min="1046" max="1046" width="14.54296875" style="123" customWidth="1"/>
    <col min="1047" max="1050" width="14.1796875" style="123" customWidth="1"/>
    <col min="1051" max="1053" width="14.81640625" style="123" customWidth="1"/>
    <col min="1054" max="1054" width="17.1796875" style="123" customWidth="1"/>
    <col min="1055" max="1055" width="18.81640625" style="123" customWidth="1"/>
    <col min="1056" max="1056" width="42.81640625" style="123" customWidth="1"/>
    <col min="1057" max="1057" width="34.81640625" style="123" customWidth="1"/>
    <col min="1058" max="1058" width="80.1796875" style="123" customWidth="1"/>
    <col min="1059" max="1060" width="25" style="123" customWidth="1"/>
    <col min="1061" max="1061" width="19.81640625" style="123" customWidth="1"/>
    <col min="1062" max="1062" width="9.1796875" style="123" customWidth="1"/>
    <col min="1063" max="1286" width="9.1796875" style="123"/>
    <col min="1287" max="1287" width="22.1796875" style="123" customWidth="1"/>
    <col min="1288" max="1288" width="21" style="123" customWidth="1"/>
    <col min="1289" max="1291" width="9.1796875" style="123" customWidth="1"/>
    <col min="1292" max="1298" width="14.1796875" style="123" customWidth="1"/>
    <col min="1299" max="1301" width="14.81640625" style="123" customWidth="1"/>
    <col min="1302" max="1302" width="14.54296875" style="123" customWidth="1"/>
    <col min="1303" max="1306" width="14.1796875" style="123" customWidth="1"/>
    <col min="1307" max="1309" width="14.81640625" style="123" customWidth="1"/>
    <col min="1310" max="1310" width="17.1796875" style="123" customWidth="1"/>
    <col min="1311" max="1311" width="18.81640625" style="123" customWidth="1"/>
    <col min="1312" max="1312" width="42.81640625" style="123" customWidth="1"/>
    <col min="1313" max="1313" width="34.81640625" style="123" customWidth="1"/>
    <col min="1314" max="1314" width="80.1796875" style="123" customWidth="1"/>
    <col min="1315" max="1316" width="25" style="123" customWidth="1"/>
    <col min="1317" max="1317" width="19.81640625" style="123" customWidth="1"/>
    <col min="1318" max="1318" width="9.1796875" style="123" customWidth="1"/>
    <col min="1319" max="1542" width="9.1796875" style="123"/>
    <col min="1543" max="1543" width="22.1796875" style="123" customWidth="1"/>
    <col min="1544" max="1544" width="21" style="123" customWidth="1"/>
    <col min="1545" max="1547" width="9.1796875" style="123" customWidth="1"/>
    <col min="1548" max="1554" width="14.1796875" style="123" customWidth="1"/>
    <col min="1555" max="1557" width="14.81640625" style="123" customWidth="1"/>
    <col min="1558" max="1558" width="14.54296875" style="123" customWidth="1"/>
    <col min="1559" max="1562" width="14.1796875" style="123" customWidth="1"/>
    <col min="1563" max="1565" width="14.81640625" style="123" customWidth="1"/>
    <col min="1566" max="1566" width="17.1796875" style="123" customWidth="1"/>
    <col min="1567" max="1567" width="18.81640625" style="123" customWidth="1"/>
    <col min="1568" max="1568" width="42.81640625" style="123" customWidth="1"/>
    <col min="1569" max="1569" width="34.81640625" style="123" customWidth="1"/>
    <col min="1570" max="1570" width="80.1796875" style="123" customWidth="1"/>
    <col min="1571" max="1572" width="25" style="123" customWidth="1"/>
    <col min="1573" max="1573" width="19.81640625" style="123" customWidth="1"/>
    <col min="1574" max="1574" width="9.1796875" style="123" customWidth="1"/>
    <col min="1575" max="1798" width="9.1796875" style="123"/>
    <col min="1799" max="1799" width="22.1796875" style="123" customWidth="1"/>
    <col min="1800" max="1800" width="21" style="123" customWidth="1"/>
    <col min="1801" max="1803" width="9.1796875" style="123" customWidth="1"/>
    <col min="1804" max="1810" width="14.1796875" style="123" customWidth="1"/>
    <col min="1811" max="1813" width="14.81640625" style="123" customWidth="1"/>
    <col min="1814" max="1814" width="14.54296875" style="123" customWidth="1"/>
    <col min="1815" max="1818" width="14.1796875" style="123" customWidth="1"/>
    <col min="1819" max="1821" width="14.81640625" style="123" customWidth="1"/>
    <col min="1822" max="1822" width="17.1796875" style="123" customWidth="1"/>
    <col min="1823" max="1823" width="18.81640625" style="123" customWidth="1"/>
    <col min="1824" max="1824" width="42.81640625" style="123" customWidth="1"/>
    <col min="1825" max="1825" width="34.81640625" style="123" customWidth="1"/>
    <col min="1826" max="1826" width="80.1796875" style="123" customWidth="1"/>
    <col min="1827" max="1828" width="25" style="123" customWidth="1"/>
    <col min="1829" max="1829" width="19.81640625" style="123" customWidth="1"/>
    <col min="1830" max="1830" width="9.1796875" style="123" customWidth="1"/>
    <col min="1831" max="2054" width="9.1796875" style="123"/>
    <col min="2055" max="2055" width="22.1796875" style="123" customWidth="1"/>
    <col min="2056" max="2056" width="21" style="123" customWidth="1"/>
    <col min="2057" max="2059" width="9.1796875" style="123" customWidth="1"/>
    <col min="2060" max="2066" width="14.1796875" style="123" customWidth="1"/>
    <col min="2067" max="2069" width="14.81640625" style="123" customWidth="1"/>
    <col min="2070" max="2070" width="14.54296875" style="123" customWidth="1"/>
    <col min="2071" max="2074" width="14.1796875" style="123" customWidth="1"/>
    <col min="2075" max="2077" width="14.81640625" style="123" customWidth="1"/>
    <col min="2078" max="2078" width="17.1796875" style="123" customWidth="1"/>
    <col min="2079" max="2079" width="18.81640625" style="123" customWidth="1"/>
    <col min="2080" max="2080" width="42.81640625" style="123" customWidth="1"/>
    <col min="2081" max="2081" width="34.81640625" style="123" customWidth="1"/>
    <col min="2082" max="2082" width="80.1796875" style="123" customWidth="1"/>
    <col min="2083" max="2084" width="25" style="123" customWidth="1"/>
    <col min="2085" max="2085" width="19.81640625" style="123" customWidth="1"/>
    <col min="2086" max="2086" width="9.1796875" style="123" customWidth="1"/>
    <col min="2087" max="2310" width="9.1796875" style="123"/>
    <col min="2311" max="2311" width="22.1796875" style="123" customWidth="1"/>
    <col min="2312" max="2312" width="21" style="123" customWidth="1"/>
    <col min="2313" max="2315" width="9.1796875" style="123" customWidth="1"/>
    <col min="2316" max="2322" width="14.1796875" style="123" customWidth="1"/>
    <col min="2323" max="2325" width="14.81640625" style="123" customWidth="1"/>
    <col min="2326" max="2326" width="14.54296875" style="123" customWidth="1"/>
    <col min="2327" max="2330" width="14.1796875" style="123" customWidth="1"/>
    <col min="2331" max="2333" width="14.81640625" style="123" customWidth="1"/>
    <col min="2334" max="2334" width="17.1796875" style="123" customWidth="1"/>
    <col min="2335" max="2335" width="18.81640625" style="123" customWidth="1"/>
    <col min="2336" max="2336" width="42.81640625" style="123" customWidth="1"/>
    <col min="2337" max="2337" width="34.81640625" style="123" customWidth="1"/>
    <col min="2338" max="2338" width="80.1796875" style="123" customWidth="1"/>
    <col min="2339" max="2340" width="25" style="123" customWidth="1"/>
    <col min="2341" max="2341" width="19.81640625" style="123" customWidth="1"/>
    <col min="2342" max="2342" width="9.1796875" style="123" customWidth="1"/>
    <col min="2343" max="2566" width="9.1796875" style="123"/>
    <col min="2567" max="2567" width="22.1796875" style="123" customWidth="1"/>
    <col min="2568" max="2568" width="21" style="123" customWidth="1"/>
    <col min="2569" max="2571" width="9.1796875" style="123" customWidth="1"/>
    <col min="2572" max="2578" width="14.1796875" style="123" customWidth="1"/>
    <col min="2579" max="2581" width="14.81640625" style="123" customWidth="1"/>
    <col min="2582" max="2582" width="14.54296875" style="123" customWidth="1"/>
    <col min="2583" max="2586" width="14.1796875" style="123" customWidth="1"/>
    <col min="2587" max="2589" width="14.81640625" style="123" customWidth="1"/>
    <col min="2590" max="2590" width="17.1796875" style="123" customWidth="1"/>
    <col min="2591" max="2591" width="18.81640625" style="123" customWidth="1"/>
    <col min="2592" max="2592" width="42.81640625" style="123" customWidth="1"/>
    <col min="2593" max="2593" width="34.81640625" style="123" customWidth="1"/>
    <col min="2594" max="2594" width="80.1796875" style="123" customWidth="1"/>
    <col min="2595" max="2596" width="25" style="123" customWidth="1"/>
    <col min="2597" max="2597" width="19.81640625" style="123" customWidth="1"/>
    <col min="2598" max="2598" width="9.1796875" style="123" customWidth="1"/>
    <col min="2599" max="2822" width="9.1796875" style="123"/>
    <col min="2823" max="2823" width="22.1796875" style="123" customWidth="1"/>
    <col min="2824" max="2824" width="21" style="123" customWidth="1"/>
    <col min="2825" max="2827" width="9.1796875" style="123" customWidth="1"/>
    <col min="2828" max="2834" width="14.1796875" style="123" customWidth="1"/>
    <col min="2835" max="2837" width="14.81640625" style="123" customWidth="1"/>
    <col min="2838" max="2838" width="14.54296875" style="123" customWidth="1"/>
    <col min="2839" max="2842" width="14.1796875" style="123" customWidth="1"/>
    <col min="2843" max="2845" width="14.81640625" style="123" customWidth="1"/>
    <col min="2846" max="2846" width="17.1796875" style="123" customWidth="1"/>
    <col min="2847" max="2847" width="18.81640625" style="123" customWidth="1"/>
    <col min="2848" max="2848" width="42.81640625" style="123" customWidth="1"/>
    <col min="2849" max="2849" width="34.81640625" style="123" customWidth="1"/>
    <col min="2850" max="2850" width="80.1796875" style="123" customWidth="1"/>
    <col min="2851" max="2852" width="25" style="123" customWidth="1"/>
    <col min="2853" max="2853" width="19.81640625" style="123" customWidth="1"/>
    <col min="2854" max="2854" width="9.1796875" style="123" customWidth="1"/>
    <col min="2855" max="3078" width="9.1796875" style="123"/>
    <col min="3079" max="3079" width="22.1796875" style="123" customWidth="1"/>
    <col min="3080" max="3080" width="21" style="123" customWidth="1"/>
    <col min="3081" max="3083" width="9.1796875" style="123" customWidth="1"/>
    <col min="3084" max="3090" width="14.1796875" style="123" customWidth="1"/>
    <col min="3091" max="3093" width="14.81640625" style="123" customWidth="1"/>
    <col min="3094" max="3094" width="14.54296875" style="123" customWidth="1"/>
    <col min="3095" max="3098" width="14.1796875" style="123" customWidth="1"/>
    <col min="3099" max="3101" width="14.81640625" style="123" customWidth="1"/>
    <col min="3102" max="3102" width="17.1796875" style="123" customWidth="1"/>
    <col min="3103" max="3103" width="18.81640625" style="123" customWidth="1"/>
    <col min="3104" max="3104" width="42.81640625" style="123" customWidth="1"/>
    <col min="3105" max="3105" width="34.81640625" style="123" customWidth="1"/>
    <col min="3106" max="3106" width="80.1796875" style="123" customWidth="1"/>
    <col min="3107" max="3108" width="25" style="123" customWidth="1"/>
    <col min="3109" max="3109" width="19.81640625" style="123" customWidth="1"/>
    <col min="3110" max="3110" width="9.1796875" style="123" customWidth="1"/>
    <col min="3111" max="3334" width="9.1796875" style="123"/>
    <col min="3335" max="3335" width="22.1796875" style="123" customWidth="1"/>
    <col min="3336" max="3336" width="21" style="123" customWidth="1"/>
    <col min="3337" max="3339" width="9.1796875" style="123" customWidth="1"/>
    <col min="3340" max="3346" width="14.1796875" style="123" customWidth="1"/>
    <col min="3347" max="3349" width="14.81640625" style="123" customWidth="1"/>
    <col min="3350" max="3350" width="14.54296875" style="123" customWidth="1"/>
    <col min="3351" max="3354" width="14.1796875" style="123" customWidth="1"/>
    <col min="3355" max="3357" width="14.81640625" style="123" customWidth="1"/>
    <col min="3358" max="3358" width="17.1796875" style="123" customWidth="1"/>
    <col min="3359" max="3359" width="18.81640625" style="123" customWidth="1"/>
    <col min="3360" max="3360" width="42.81640625" style="123" customWidth="1"/>
    <col min="3361" max="3361" width="34.81640625" style="123" customWidth="1"/>
    <col min="3362" max="3362" width="80.1796875" style="123" customWidth="1"/>
    <col min="3363" max="3364" width="25" style="123" customWidth="1"/>
    <col min="3365" max="3365" width="19.81640625" style="123" customWidth="1"/>
    <col min="3366" max="3366" width="9.1796875" style="123" customWidth="1"/>
    <col min="3367" max="3590" width="9.1796875" style="123"/>
    <col min="3591" max="3591" width="22.1796875" style="123" customWidth="1"/>
    <col min="3592" max="3592" width="21" style="123" customWidth="1"/>
    <col min="3593" max="3595" width="9.1796875" style="123" customWidth="1"/>
    <col min="3596" max="3602" width="14.1796875" style="123" customWidth="1"/>
    <col min="3603" max="3605" width="14.81640625" style="123" customWidth="1"/>
    <col min="3606" max="3606" width="14.54296875" style="123" customWidth="1"/>
    <col min="3607" max="3610" width="14.1796875" style="123" customWidth="1"/>
    <col min="3611" max="3613" width="14.81640625" style="123" customWidth="1"/>
    <col min="3614" max="3614" width="17.1796875" style="123" customWidth="1"/>
    <col min="3615" max="3615" width="18.81640625" style="123" customWidth="1"/>
    <col min="3616" max="3616" width="42.81640625" style="123" customWidth="1"/>
    <col min="3617" max="3617" width="34.81640625" style="123" customWidth="1"/>
    <col min="3618" max="3618" width="80.1796875" style="123" customWidth="1"/>
    <col min="3619" max="3620" width="25" style="123" customWidth="1"/>
    <col min="3621" max="3621" width="19.81640625" style="123" customWidth="1"/>
    <col min="3622" max="3622" width="9.1796875" style="123" customWidth="1"/>
    <col min="3623" max="3846" width="9.1796875" style="123"/>
    <col min="3847" max="3847" width="22.1796875" style="123" customWidth="1"/>
    <col min="3848" max="3848" width="21" style="123" customWidth="1"/>
    <col min="3849" max="3851" width="9.1796875" style="123" customWidth="1"/>
    <col min="3852" max="3858" width="14.1796875" style="123" customWidth="1"/>
    <col min="3859" max="3861" width="14.81640625" style="123" customWidth="1"/>
    <col min="3862" max="3862" width="14.54296875" style="123" customWidth="1"/>
    <col min="3863" max="3866" width="14.1796875" style="123" customWidth="1"/>
    <col min="3867" max="3869" width="14.81640625" style="123" customWidth="1"/>
    <col min="3870" max="3870" width="17.1796875" style="123" customWidth="1"/>
    <col min="3871" max="3871" width="18.81640625" style="123" customWidth="1"/>
    <col min="3872" max="3872" width="42.81640625" style="123" customWidth="1"/>
    <col min="3873" max="3873" width="34.81640625" style="123" customWidth="1"/>
    <col min="3874" max="3874" width="80.1796875" style="123" customWidth="1"/>
    <col min="3875" max="3876" width="25" style="123" customWidth="1"/>
    <col min="3877" max="3877" width="19.81640625" style="123" customWidth="1"/>
    <col min="3878" max="3878" width="9.1796875" style="123" customWidth="1"/>
    <col min="3879" max="4102" width="9.1796875" style="123"/>
    <col min="4103" max="4103" width="22.1796875" style="123" customWidth="1"/>
    <col min="4104" max="4104" width="21" style="123" customWidth="1"/>
    <col min="4105" max="4107" width="9.1796875" style="123" customWidth="1"/>
    <col min="4108" max="4114" width="14.1796875" style="123" customWidth="1"/>
    <col min="4115" max="4117" width="14.81640625" style="123" customWidth="1"/>
    <col min="4118" max="4118" width="14.54296875" style="123" customWidth="1"/>
    <col min="4119" max="4122" width="14.1796875" style="123" customWidth="1"/>
    <col min="4123" max="4125" width="14.81640625" style="123" customWidth="1"/>
    <col min="4126" max="4126" width="17.1796875" style="123" customWidth="1"/>
    <col min="4127" max="4127" width="18.81640625" style="123" customWidth="1"/>
    <col min="4128" max="4128" width="42.81640625" style="123" customWidth="1"/>
    <col min="4129" max="4129" width="34.81640625" style="123" customWidth="1"/>
    <col min="4130" max="4130" width="80.1796875" style="123" customWidth="1"/>
    <col min="4131" max="4132" width="25" style="123" customWidth="1"/>
    <col min="4133" max="4133" width="19.81640625" style="123" customWidth="1"/>
    <col min="4134" max="4134" width="9.1796875" style="123" customWidth="1"/>
    <col min="4135" max="4358" width="9.1796875" style="123"/>
    <col min="4359" max="4359" width="22.1796875" style="123" customWidth="1"/>
    <col min="4360" max="4360" width="21" style="123" customWidth="1"/>
    <col min="4361" max="4363" width="9.1796875" style="123" customWidth="1"/>
    <col min="4364" max="4370" width="14.1796875" style="123" customWidth="1"/>
    <col min="4371" max="4373" width="14.81640625" style="123" customWidth="1"/>
    <col min="4374" max="4374" width="14.54296875" style="123" customWidth="1"/>
    <col min="4375" max="4378" width="14.1796875" style="123" customWidth="1"/>
    <col min="4379" max="4381" width="14.81640625" style="123" customWidth="1"/>
    <col min="4382" max="4382" width="17.1796875" style="123" customWidth="1"/>
    <col min="4383" max="4383" width="18.81640625" style="123" customWidth="1"/>
    <col min="4384" max="4384" width="42.81640625" style="123" customWidth="1"/>
    <col min="4385" max="4385" width="34.81640625" style="123" customWidth="1"/>
    <col min="4386" max="4386" width="80.1796875" style="123" customWidth="1"/>
    <col min="4387" max="4388" width="25" style="123" customWidth="1"/>
    <col min="4389" max="4389" width="19.81640625" style="123" customWidth="1"/>
    <col min="4390" max="4390" width="9.1796875" style="123" customWidth="1"/>
    <col min="4391" max="4614" width="9.1796875" style="123"/>
    <col min="4615" max="4615" width="22.1796875" style="123" customWidth="1"/>
    <col min="4616" max="4616" width="21" style="123" customWidth="1"/>
    <col min="4617" max="4619" width="9.1796875" style="123" customWidth="1"/>
    <col min="4620" max="4626" width="14.1796875" style="123" customWidth="1"/>
    <col min="4627" max="4629" width="14.81640625" style="123" customWidth="1"/>
    <col min="4630" max="4630" width="14.54296875" style="123" customWidth="1"/>
    <col min="4631" max="4634" width="14.1796875" style="123" customWidth="1"/>
    <col min="4635" max="4637" width="14.81640625" style="123" customWidth="1"/>
    <col min="4638" max="4638" width="17.1796875" style="123" customWidth="1"/>
    <col min="4639" max="4639" width="18.81640625" style="123" customWidth="1"/>
    <col min="4640" max="4640" width="42.81640625" style="123" customWidth="1"/>
    <col min="4641" max="4641" width="34.81640625" style="123" customWidth="1"/>
    <col min="4642" max="4642" width="80.1796875" style="123" customWidth="1"/>
    <col min="4643" max="4644" width="25" style="123" customWidth="1"/>
    <col min="4645" max="4645" width="19.81640625" style="123" customWidth="1"/>
    <col min="4646" max="4646" width="9.1796875" style="123" customWidth="1"/>
    <col min="4647" max="4870" width="9.1796875" style="123"/>
    <col min="4871" max="4871" width="22.1796875" style="123" customWidth="1"/>
    <col min="4872" max="4872" width="21" style="123" customWidth="1"/>
    <col min="4873" max="4875" width="9.1796875" style="123" customWidth="1"/>
    <col min="4876" max="4882" width="14.1796875" style="123" customWidth="1"/>
    <col min="4883" max="4885" width="14.81640625" style="123" customWidth="1"/>
    <col min="4886" max="4886" width="14.54296875" style="123" customWidth="1"/>
    <col min="4887" max="4890" width="14.1796875" style="123" customWidth="1"/>
    <col min="4891" max="4893" width="14.81640625" style="123" customWidth="1"/>
    <col min="4894" max="4894" width="17.1796875" style="123" customWidth="1"/>
    <col min="4895" max="4895" width="18.81640625" style="123" customWidth="1"/>
    <col min="4896" max="4896" width="42.81640625" style="123" customWidth="1"/>
    <col min="4897" max="4897" width="34.81640625" style="123" customWidth="1"/>
    <col min="4898" max="4898" width="80.1796875" style="123" customWidth="1"/>
    <col min="4899" max="4900" width="25" style="123" customWidth="1"/>
    <col min="4901" max="4901" width="19.81640625" style="123" customWidth="1"/>
    <col min="4902" max="4902" width="9.1796875" style="123" customWidth="1"/>
    <col min="4903" max="5126" width="9.1796875" style="123"/>
    <col min="5127" max="5127" width="22.1796875" style="123" customWidth="1"/>
    <col min="5128" max="5128" width="21" style="123" customWidth="1"/>
    <col min="5129" max="5131" width="9.1796875" style="123" customWidth="1"/>
    <col min="5132" max="5138" width="14.1796875" style="123" customWidth="1"/>
    <col min="5139" max="5141" width="14.81640625" style="123" customWidth="1"/>
    <col min="5142" max="5142" width="14.54296875" style="123" customWidth="1"/>
    <col min="5143" max="5146" width="14.1796875" style="123" customWidth="1"/>
    <col min="5147" max="5149" width="14.81640625" style="123" customWidth="1"/>
    <col min="5150" max="5150" width="17.1796875" style="123" customWidth="1"/>
    <col min="5151" max="5151" width="18.81640625" style="123" customWidth="1"/>
    <col min="5152" max="5152" width="42.81640625" style="123" customWidth="1"/>
    <col min="5153" max="5153" width="34.81640625" style="123" customWidth="1"/>
    <col min="5154" max="5154" width="80.1796875" style="123" customWidth="1"/>
    <col min="5155" max="5156" width="25" style="123" customWidth="1"/>
    <col min="5157" max="5157" width="19.81640625" style="123" customWidth="1"/>
    <col min="5158" max="5158" width="9.1796875" style="123" customWidth="1"/>
    <col min="5159" max="5382" width="9.1796875" style="123"/>
    <col min="5383" max="5383" width="22.1796875" style="123" customWidth="1"/>
    <col min="5384" max="5384" width="21" style="123" customWidth="1"/>
    <col min="5385" max="5387" width="9.1796875" style="123" customWidth="1"/>
    <col min="5388" max="5394" width="14.1796875" style="123" customWidth="1"/>
    <col min="5395" max="5397" width="14.81640625" style="123" customWidth="1"/>
    <col min="5398" max="5398" width="14.54296875" style="123" customWidth="1"/>
    <col min="5399" max="5402" width="14.1796875" style="123" customWidth="1"/>
    <col min="5403" max="5405" width="14.81640625" style="123" customWidth="1"/>
    <col min="5406" max="5406" width="17.1796875" style="123" customWidth="1"/>
    <col min="5407" max="5407" width="18.81640625" style="123" customWidth="1"/>
    <col min="5408" max="5408" width="42.81640625" style="123" customWidth="1"/>
    <col min="5409" max="5409" width="34.81640625" style="123" customWidth="1"/>
    <col min="5410" max="5410" width="80.1796875" style="123" customWidth="1"/>
    <col min="5411" max="5412" width="25" style="123" customWidth="1"/>
    <col min="5413" max="5413" width="19.81640625" style="123" customWidth="1"/>
    <col min="5414" max="5414" width="9.1796875" style="123" customWidth="1"/>
    <col min="5415" max="5638" width="9.1796875" style="123"/>
    <col min="5639" max="5639" width="22.1796875" style="123" customWidth="1"/>
    <col min="5640" max="5640" width="21" style="123" customWidth="1"/>
    <col min="5641" max="5643" width="9.1796875" style="123" customWidth="1"/>
    <col min="5644" max="5650" width="14.1796875" style="123" customWidth="1"/>
    <col min="5651" max="5653" width="14.81640625" style="123" customWidth="1"/>
    <col min="5654" max="5654" width="14.54296875" style="123" customWidth="1"/>
    <col min="5655" max="5658" width="14.1796875" style="123" customWidth="1"/>
    <col min="5659" max="5661" width="14.81640625" style="123" customWidth="1"/>
    <col min="5662" max="5662" width="17.1796875" style="123" customWidth="1"/>
    <col min="5663" max="5663" width="18.81640625" style="123" customWidth="1"/>
    <col min="5664" max="5664" width="42.81640625" style="123" customWidth="1"/>
    <col min="5665" max="5665" width="34.81640625" style="123" customWidth="1"/>
    <col min="5666" max="5666" width="80.1796875" style="123" customWidth="1"/>
    <col min="5667" max="5668" width="25" style="123" customWidth="1"/>
    <col min="5669" max="5669" width="19.81640625" style="123" customWidth="1"/>
    <col min="5670" max="5670" width="9.1796875" style="123" customWidth="1"/>
    <col min="5671" max="5894" width="9.1796875" style="123"/>
    <col min="5895" max="5895" width="22.1796875" style="123" customWidth="1"/>
    <col min="5896" max="5896" width="21" style="123" customWidth="1"/>
    <col min="5897" max="5899" width="9.1796875" style="123" customWidth="1"/>
    <col min="5900" max="5906" width="14.1796875" style="123" customWidth="1"/>
    <col min="5907" max="5909" width="14.81640625" style="123" customWidth="1"/>
    <col min="5910" max="5910" width="14.54296875" style="123" customWidth="1"/>
    <col min="5911" max="5914" width="14.1796875" style="123" customWidth="1"/>
    <col min="5915" max="5917" width="14.81640625" style="123" customWidth="1"/>
    <col min="5918" max="5918" width="17.1796875" style="123" customWidth="1"/>
    <col min="5919" max="5919" width="18.81640625" style="123" customWidth="1"/>
    <col min="5920" max="5920" width="42.81640625" style="123" customWidth="1"/>
    <col min="5921" max="5921" width="34.81640625" style="123" customWidth="1"/>
    <col min="5922" max="5922" width="80.1796875" style="123" customWidth="1"/>
    <col min="5923" max="5924" width="25" style="123" customWidth="1"/>
    <col min="5925" max="5925" width="19.81640625" style="123" customWidth="1"/>
    <col min="5926" max="5926" width="9.1796875" style="123" customWidth="1"/>
    <col min="5927" max="6150" width="9.1796875" style="123"/>
    <col min="6151" max="6151" width="22.1796875" style="123" customWidth="1"/>
    <col min="6152" max="6152" width="21" style="123" customWidth="1"/>
    <col min="6153" max="6155" width="9.1796875" style="123" customWidth="1"/>
    <col min="6156" max="6162" width="14.1796875" style="123" customWidth="1"/>
    <col min="6163" max="6165" width="14.81640625" style="123" customWidth="1"/>
    <col min="6166" max="6166" width="14.54296875" style="123" customWidth="1"/>
    <col min="6167" max="6170" width="14.1796875" style="123" customWidth="1"/>
    <col min="6171" max="6173" width="14.81640625" style="123" customWidth="1"/>
    <col min="6174" max="6174" width="17.1796875" style="123" customWidth="1"/>
    <col min="6175" max="6175" width="18.81640625" style="123" customWidth="1"/>
    <col min="6176" max="6176" width="42.81640625" style="123" customWidth="1"/>
    <col min="6177" max="6177" width="34.81640625" style="123" customWidth="1"/>
    <col min="6178" max="6178" width="80.1796875" style="123" customWidth="1"/>
    <col min="6179" max="6180" width="25" style="123" customWidth="1"/>
    <col min="6181" max="6181" width="19.81640625" style="123" customWidth="1"/>
    <col min="6182" max="6182" width="9.1796875" style="123" customWidth="1"/>
    <col min="6183" max="6406" width="9.1796875" style="123"/>
    <col min="6407" max="6407" width="22.1796875" style="123" customWidth="1"/>
    <col min="6408" max="6408" width="21" style="123" customWidth="1"/>
    <col min="6409" max="6411" width="9.1796875" style="123" customWidth="1"/>
    <col min="6412" max="6418" width="14.1796875" style="123" customWidth="1"/>
    <col min="6419" max="6421" width="14.81640625" style="123" customWidth="1"/>
    <col min="6422" max="6422" width="14.54296875" style="123" customWidth="1"/>
    <col min="6423" max="6426" width="14.1796875" style="123" customWidth="1"/>
    <col min="6427" max="6429" width="14.81640625" style="123" customWidth="1"/>
    <col min="6430" max="6430" width="17.1796875" style="123" customWidth="1"/>
    <col min="6431" max="6431" width="18.81640625" style="123" customWidth="1"/>
    <col min="6432" max="6432" width="42.81640625" style="123" customWidth="1"/>
    <col min="6433" max="6433" width="34.81640625" style="123" customWidth="1"/>
    <col min="6434" max="6434" width="80.1796875" style="123" customWidth="1"/>
    <col min="6435" max="6436" width="25" style="123" customWidth="1"/>
    <col min="6437" max="6437" width="19.81640625" style="123" customWidth="1"/>
    <col min="6438" max="6438" width="9.1796875" style="123" customWidth="1"/>
    <col min="6439" max="6662" width="9.1796875" style="123"/>
    <col min="6663" max="6663" width="22.1796875" style="123" customWidth="1"/>
    <col min="6664" max="6664" width="21" style="123" customWidth="1"/>
    <col min="6665" max="6667" width="9.1796875" style="123" customWidth="1"/>
    <col min="6668" max="6674" width="14.1796875" style="123" customWidth="1"/>
    <col min="6675" max="6677" width="14.81640625" style="123" customWidth="1"/>
    <col min="6678" max="6678" width="14.54296875" style="123" customWidth="1"/>
    <col min="6679" max="6682" width="14.1796875" style="123" customWidth="1"/>
    <col min="6683" max="6685" width="14.81640625" style="123" customWidth="1"/>
    <col min="6686" max="6686" width="17.1796875" style="123" customWidth="1"/>
    <col min="6687" max="6687" width="18.81640625" style="123" customWidth="1"/>
    <col min="6688" max="6688" width="42.81640625" style="123" customWidth="1"/>
    <col min="6689" max="6689" width="34.81640625" style="123" customWidth="1"/>
    <col min="6690" max="6690" width="80.1796875" style="123" customWidth="1"/>
    <col min="6691" max="6692" width="25" style="123" customWidth="1"/>
    <col min="6693" max="6693" width="19.81640625" style="123" customWidth="1"/>
    <col min="6694" max="6694" width="9.1796875" style="123" customWidth="1"/>
    <col min="6695" max="6918" width="9.1796875" style="123"/>
    <col min="6919" max="6919" width="22.1796875" style="123" customWidth="1"/>
    <col min="6920" max="6920" width="21" style="123" customWidth="1"/>
    <col min="6921" max="6923" width="9.1796875" style="123" customWidth="1"/>
    <col min="6924" max="6930" width="14.1796875" style="123" customWidth="1"/>
    <col min="6931" max="6933" width="14.81640625" style="123" customWidth="1"/>
    <col min="6934" max="6934" width="14.54296875" style="123" customWidth="1"/>
    <col min="6935" max="6938" width="14.1796875" style="123" customWidth="1"/>
    <col min="6939" max="6941" width="14.81640625" style="123" customWidth="1"/>
    <col min="6942" max="6942" width="17.1796875" style="123" customWidth="1"/>
    <col min="6943" max="6943" width="18.81640625" style="123" customWidth="1"/>
    <col min="6944" max="6944" width="42.81640625" style="123" customWidth="1"/>
    <col min="6945" max="6945" width="34.81640625" style="123" customWidth="1"/>
    <col min="6946" max="6946" width="80.1796875" style="123" customWidth="1"/>
    <col min="6947" max="6948" width="25" style="123" customWidth="1"/>
    <col min="6949" max="6949" width="19.81640625" style="123" customWidth="1"/>
    <col min="6950" max="6950" width="9.1796875" style="123" customWidth="1"/>
    <col min="6951" max="7174" width="9.1796875" style="123"/>
    <col min="7175" max="7175" width="22.1796875" style="123" customWidth="1"/>
    <col min="7176" max="7176" width="21" style="123" customWidth="1"/>
    <col min="7177" max="7179" width="9.1796875" style="123" customWidth="1"/>
    <col min="7180" max="7186" width="14.1796875" style="123" customWidth="1"/>
    <col min="7187" max="7189" width="14.81640625" style="123" customWidth="1"/>
    <col min="7190" max="7190" width="14.54296875" style="123" customWidth="1"/>
    <col min="7191" max="7194" width="14.1796875" style="123" customWidth="1"/>
    <col min="7195" max="7197" width="14.81640625" style="123" customWidth="1"/>
    <col min="7198" max="7198" width="17.1796875" style="123" customWidth="1"/>
    <col min="7199" max="7199" width="18.81640625" style="123" customWidth="1"/>
    <col min="7200" max="7200" width="42.81640625" style="123" customWidth="1"/>
    <col min="7201" max="7201" width="34.81640625" style="123" customWidth="1"/>
    <col min="7202" max="7202" width="80.1796875" style="123" customWidth="1"/>
    <col min="7203" max="7204" width="25" style="123" customWidth="1"/>
    <col min="7205" max="7205" width="19.81640625" style="123" customWidth="1"/>
    <col min="7206" max="7206" width="9.1796875" style="123" customWidth="1"/>
    <col min="7207" max="7430" width="9.1796875" style="123"/>
    <col min="7431" max="7431" width="22.1796875" style="123" customWidth="1"/>
    <col min="7432" max="7432" width="21" style="123" customWidth="1"/>
    <col min="7433" max="7435" width="9.1796875" style="123" customWidth="1"/>
    <col min="7436" max="7442" width="14.1796875" style="123" customWidth="1"/>
    <col min="7443" max="7445" width="14.81640625" style="123" customWidth="1"/>
    <col min="7446" max="7446" width="14.54296875" style="123" customWidth="1"/>
    <col min="7447" max="7450" width="14.1796875" style="123" customWidth="1"/>
    <col min="7451" max="7453" width="14.81640625" style="123" customWidth="1"/>
    <col min="7454" max="7454" width="17.1796875" style="123" customWidth="1"/>
    <col min="7455" max="7455" width="18.81640625" style="123" customWidth="1"/>
    <col min="7456" max="7456" width="42.81640625" style="123" customWidth="1"/>
    <col min="7457" max="7457" width="34.81640625" style="123" customWidth="1"/>
    <col min="7458" max="7458" width="80.1796875" style="123" customWidth="1"/>
    <col min="7459" max="7460" width="25" style="123" customWidth="1"/>
    <col min="7461" max="7461" width="19.81640625" style="123" customWidth="1"/>
    <col min="7462" max="7462" width="9.1796875" style="123" customWidth="1"/>
    <col min="7463" max="7686" width="9.1796875" style="123"/>
    <col min="7687" max="7687" width="22.1796875" style="123" customWidth="1"/>
    <col min="7688" max="7688" width="21" style="123" customWidth="1"/>
    <col min="7689" max="7691" width="9.1796875" style="123" customWidth="1"/>
    <col min="7692" max="7698" width="14.1796875" style="123" customWidth="1"/>
    <col min="7699" max="7701" width="14.81640625" style="123" customWidth="1"/>
    <col min="7702" max="7702" width="14.54296875" style="123" customWidth="1"/>
    <col min="7703" max="7706" width="14.1796875" style="123" customWidth="1"/>
    <col min="7707" max="7709" width="14.81640625" style="123" customWidth="1"/>
    <col min="7710" max="7710" width="17.1796875" style="123" customWidth="1"/>
    <col min="7711" max="7711" width="18.81640625" style="123" customWidth="1"/>
    <col min="7712" max="7712" width="42.81640625" style="123" customWidth="1"/>
    <col min="7713" max="7713" width="34.81640625" style="123" customWidth="1"/>
    <col min="7714" max="7714" width="80.1796875" style="123" customWidth="1"/>
    <col min="7715" max="7716" width="25" style="123" customWidth="1"/>
    <col min="7717" max="7717" width="19.81640625" style="123" customWidth="1"/>
    <col min="7718" max="7718" width="9.1796875" style="123" customWidth="1"/>
    <col min="7719" max="7942" width="9.1796875" style="123"/>
    <col min="7943" max="7943" width="22.1796875" style="123" customWidth="1"/>
    <col min="7944" max="7944" width="21" style="123" customWidth="1"/>
    <col min="7945" max="7947" width="9.1796875" style="123" customWidth="1"/>
    <col min="7948" max="7954" width="14.1796875" style="123" customWidth="1"/>
    <col min="7955" max="7957" width="14.81640625" style="123" customWidth="1"/>
    <col min="7958" max="7958" width="14.54296875" style="123" customWidth="1"/>
    <col min="7959" max="7962" width="14.1796875" style="123" customWidth="1"/>
    <col min="7963" max="7965" width="14.81640625" style="123" customWidth="1"/>
    <col min="7966" max="7966" width="17.1796875" style="123" customWidth="1"/>
    <col min="7967" max="7967" width="18.81640625" style="123" customWidth="1"/>
    <col min="7968" max="7968" width="42.81640625" style="123" customWidth="1"/>
    <col min="7969" max="7969" width="34.81640625" style="123" customWidth="1"/>
    <col min="7970" max="7970" width="80.1796875" style="123" customWidth="1"/>
    <col min="7971" max="7972" width="25" style="123" customWidth="1"/>
    <col min="7973" max="7973" width="19.81640625" style="123" customWidth="1"/>
    <col min="7974" max="7974" width="9.1796875" style="123" customWidth="1"/>
    <col min="7975" max="8198" width="9.1796875" style="123"/>
    <col min="8199" max="8199" width="22.1796875" style="123" customWidth="1"/>
    <col min="8200" max="8200" width="21" style="123" customWidth="1"/>
    <col min="8201" max="8203" width="9.1796875" style="123" customWidth="1"/>
    <col min="8204" max="8210" width="14.1796875" style="123" customWidth="1"/>
    <col min="8211" max="8213" width="14.81640625" style="123" customWidth="1"/>
    <col min="8214" max="8214" width="14.54296875" style="123" customWidth="1"/>
    <col min="8215" max="8218" width="14.1796875" style="123" customWidth="1"/>
    <col min="8219" max="8221" width="14.81640625" style="123" customWidth="1"/>
    <col min="8222" max="8222" width="17.1796875" style="123" customWidth="1"/>
    <col min="8223" max="8223" width="18.81640625" style="123" customWidth="1"/>
    <col min="8224" max="8224" width="42.81640625" style="123" customWidth="1"/>
    <col min="8225" max="8225" width="34.81640625" style="123" customWidth="1"/>
    <col min="8226" max="8226" width="80.1796875" style="123" customWidth="1"/>
    <col min="8227" max="8228" width="25" style="123" customWidth="1"/>
    <col min="8229" max="8229" width="19.81640625" style="123" customWidth="1"/>
    <col min="8230" max="8230" width="9.1796875" style="123" customWidth="1"/>
    <col min="8231" max="8454" width="9.1796875" style="123"/>
    <col min="8455" max="8455" width="22.1796875" style="123" customWidth="1"/>
    <col min="8456" max="8456" width="21" style="123" customWidth="1"/>
    <col min="8457" max="8459" width="9.1796875" style="123" customWidth="1"/>
    <col min="8460" max="8466" width="14.1796875" style="123" customWidth="1"/>
    <col min="8467" max="8469" width="14.81640625" style="123" customWidth="1"/>
    <col min="8470" max="8470" width="14.54296875" style="123" customWidth="1"/>
    <col min="8471" max="8474" width="14.1796875" style="123" customWidth="1"/>
    <col min="8475" max="8477" width="14.81640625" style="123" customWidth="1"/>
    <col min="8478" max="8478" width="17.1796875" style="123" customWidth="1"/>
    <col min="8479" max="8479" width="18.81640625" style="123" customWidth="1"/>
    <col min="8480" max="8480" width="42.81640625" style="123" customWidth="1"/>
    <col min="8481" max="8481" width="34.81640625" style="123" customWidth="1"/>
    <col min="8482" max="8482" width="80.1796875" style="123" customWidth="1"/>
    <col min="8483" max="8484" width="25" style="123" customWidth="1"/>
    <col min="8485" max="8485" width="19.81640625" style="123" customWidth="1"/>
    <col min="8486" max="8486" width="9.1796875" style="123" customWidth="1"/>
    <col min="8487" max="8710" width="9.1796875" style="123"/>
    <col min="8711" max="8711" width="22.1796875" style="123" customWidth="1"/>
    <col min="8712" max="8712" width="21" style="123" customWidth="1"/>
    <col min="8713" max="8715" width="9.1796875" style="123" customWidth="1"/>
    <col min="8716" max="8722" width="14.1796875" style="123" customWidth="1"/>
    <col min="8723" max="8725" width="14.81640625" style="123" customWidth="1"/>
    <col min="8726" max="8726" width="14.54296875" style="123" customWidth="1"/>
    <col min="8727" max="8730" width="14.1796875" style="123" customWidth="1"/>
    <col min="8731" max="8733" width="14.81640625" style="123" customWidth="1"/>
    <col min="8734" max="8734" width="17.1796875" style="123" customWidth="1"/>
    <col min="8735" max="8735" width="18.81640625" style="123" customWidth="1"/>
    <col min="8736" max="8736" width="42.81640625" style="123" customWidth="1"/>
    <col min="8737" max="8737" width="34.81640625" style="123" customWidth="1"/>
    <col min="8738" max="8738" width="80.1796875" style="123" customWidth="1"/>
    <col min="8739" max="8740" width="25" style="123" customWidth="1"/>
    <col min="8741" max="8741" width="19.81640625" style="123" customWidth="1"/>
    <col min="8742" max="8742" width="9.1796875" style="123" customWidth="1"/>
    <col min="8743" max="8966" width="9.1796875" style="123"/>
    <col min="8967" max="8967" width="22.1796875" style="123" customWidth="1"/>
    <col min="8968" max="8968" width="21" style="123" customWidth="1"/>
    <col min="8969" max="8971" width="9.1796875" style="123" customWidth="1"/>
    <col min="8972" max="8978" width="14.1796875" style="123" customWidth="1"/>
    <col min="8979" max="8981" width="14.81640625" style="123" customWidth="1"/>
    <col min="8982" max="8982" width="14.54296875" style="123" customWidth="1"/>
    <col min="8983" max="8986" width="14.1796875" style="123" customWidth="1"/>
    <col min="8987" max="8989" width="14.81640625" style="123" customWidth="1"/>
    <col min="8990" max="8990" width="17.1796875" style="123" customWidth="1"/>
    <col min="8991" max="8991" width="18.81640625" style="123" customWidth="1"/>
    <col min="8992" max="8992" width="42.81640625" style="123" customWidth="1"/>
    <col min="8993" max="8993" width="34.81640625" style="123" customWidth="1"/>
    <col min="8994" max="8994" width="80.1796875" style="123" customWidth="1"/>
    <col min="8995" max="8996" width="25" style="123" customWidth="1"/>
    <col min="8997" max="8997" width="19.81640625" style="123" customWidth="1"/>
    <col min="8998" max="8998" width="9.1796875" style="123" customWidth="1"/>
    <col min="8999" max="9222" width="9.1796875" style="123"/>
    <col min="9223" max="9223" width="22.1796875" style="123" customWidth="1"/>
    <col min="9224" max="9224" width="21" style="123" customWidth="1"/>
    <col min="9225" max="9227" width="9.1796875" style="123" customWidth="1"/>
    <col min="9228" max="9234" width="14.1796875" style="123" customWidth="1"/>
    <col min="9235" max="9237" width="14.81640625" style="123" customWidth="1"/>
    <col min="9238" max="9238" width="14.54296875" style="123" customWidth="1"/>
    <col min="9239" max="9242" width="14.1796875" style="123" customWidth="1"/>
    <col min="9243" max="9245" width="14.81640625" style="123" customWidth="1"/>
    <col min="9246" max="9246" width="17.1796875" style="123" customWidth="1"/>
    <col min="9247" max="9247" width="18.81640625" style="123" customWidth="1"/>
    <col min="9248" max="9248" width="42.81640625" style="123" customWidth="1"/>
    <col min="9249" max="9249" width="34.81640625" style="123" customWidth="1"/>
    <col min="9250" max="9250" width="80.1796875" style="123" customWidth="1"/>
    <col min="9251" max="9252" width="25" style="123" customWidth="1"/>
    <col min="9253" max="9253" width="19.81640625" style="123" customWidth="1"/>
    <col min="9254" max="9254" width="9.1796875" style="123" customWidth="1"/>
    <col min="9255" max="9478" width="9.1796875" style="123"/>
    <col min="9479" max="9479" width="22.1796875" style="123" customWidth="1"/>
    <col min="9480" max="9480" width="21" style="123" customWidth="1"/>
    <col min="9481" max="9483" width="9.1796875" style="123" customWidth="1"/>
    <col min="9484" max="9490" width="14.1796875" style="123" customWidth="1"/>
    <col min="9491" max="9493" width="14.81640625" style="123" customWidth="1"/>
    <col min="9494" max="9494" width="14.54296875" style="123" customWidth="1"/>
    <col min="9495" max="9498" width="14.1796875" style="123" customWidth="1"/>
    <col min="9499" max="9501" width="14.81640625" style="123" customWidth="1"/>
    <col min="9502" max="9502" width="17.1796875" style="123" customWidth="1"/>
    <col min="9503" max="9503" width="18.81640625" style="123" customWidth="1"/>
    <col min="9504" max="9504" width="42.81640625" style="123" customWidth="1"/>
    <col min="9505" max="9505" width="34.81640625" style="123" customWidth="1"/>
    <col min="9506" max="9506" width="80.1796875" style="123" customWidth="1"/>
    <col min="9507" max="9508" width="25" style="123" customWidth="1"/>
    <col min="9509" max="9509" width="19.81640625" style="123" customWidth="1"/>
    <col min="9510" max="9510" width="9.1796875" style="123" customWidth="1"/>
    <col min="9511" max="9734" width="9.1796875" style="123"/>
    <col min="9735" max="9735" width="22.1796875" style="123" customWidth="1"/>
    <col min="9736" max="9736" width="21" style="123" customWidth="1"/>
    <col min="9737" max="9739" width="9.1796875" style="123" customWidth="1"/>
    <col min="9740" max="9746" width="14.1796875" style="123" customWidth="1"/>
    <col min="9747" max="9749" width="14.81640625" style="123" customWidth="1"/>
    <col min="9750" max="9750" width="14.54296875" style="123" customWidth="1"/>
    <col min="9751" max="9754" width="14.1796875" style="123" customWidth="1"/>
    <col min="9755" max="9757" width="14.81640625" style="123" customWidth="1"/>
    <col min="9758" max="9758" width="17.1796875" style="123" customWidth="1"/>
    <col min="9759" max="9759" width="18.81640625" style="123" customWidth="1"/>
    <col min="9760" max="9760" width="42.81640625" style="123" customWidth="1"/>
    <col min="9761" max="9761" width="34.81640625" style="123" customWidth="1"/>
    <col min="9762" max="9762" width="80.1796875" style="123" customWidth="1"/>
    <col min="9763" max="9764" width="25" style="123" customWidth="1"/>
    <col min="9765" max="9765" width="19.81640625" style="123" customWidth="1"/>
    <col min="9766" max="9766" width="9.1796875" style="123" customWidth="1"/>
    <col min="9767" max="9990" width="9.1796875" style="123"/>
    <col min="9991" max="9991" width="22.1796875" style="123" customWidth="1"/>
    <col min="9992" max="9992" width="21" style="123" customWidth="1"/>
    <col min="9993" max="9995" width="9.1796875" style="123" customWidth="1"/>
    <col min="9996" max="10002" width="14.1796875" style="123" customWidth="1"/>
    <col min="10003" max="10005" width="14.81640625" style="123" customWidth="1"/>
    <col min="10006" max="10006" width="14.54296875" style="123" customWidth="1"/>
    <col min="10007" max="10010" width="14.1796875" style="123" customWidth="1"/>
    <col min="10011" max="10013" width="14.81640625" style="123" customWidth="1"/>
    <col min="10014" max="10014" width="17.1796875" style="123" customWidth="1"/>
    <col min="10015" max="10015" width="18.81640625" style="123" customWidth="1"/>
    <col min="10016" max="10016" width="42.81640625" style="123" customWidth="1"/>
    <col min="10017" max="10017" width="34.81640625" style="123" customWidth="1"/>
    <col min="10018" max="10018" width="80.1796875" style="123" customWidth="1"/>
    <col min="10019" max="10020" width="25" style="123" customWidth="1"/>
    <col min="10021" max="10021" width="19.81640625" style="123" customWidth="1"/>
    <col min="10022" max="10022" width="9.1796875" style="123" customWidth="1"/>
    <col min="10023" max="10246" width="9.1796875" style="123"/>
    <col min="10247" max="10247" width="22.1796875" style="123" customWidth="1"/>
    <col min="10248" max="10248" width="21" style="123" customWidth="1"/>
    <col min="10249" max="10251" width="9.1796875" style="123" customWidth="1"/>
    <col min="10252" max="10258" width="14.1796875" style="123" customWidth="1"/>
    <col min="10259" max="10261" width="14.81640625" style="123" customWidth="1"/>
    <col min="10262" max="10262" width="14.54296875" style="123" customWidth="1"/>
    <col min="10263" max="10266" width="14.1796875" style="123" customWidth="1"/>
    <col min="10267" max="10269" width="14.81640625" style="123" customWidth="1"/>
    <col min="10270" max="10270" width="17.1796875" style="123" customWidth="1"/>
    <col min="10271" max="10271" width="18.81640625" style="123" customWidth="1"/>
    <col min="10272" max="10272" width="42.81640625" style="123" customWidth="1"/>
    <col min="10273" max="10273" width="34.81640625" style="123" customWidth="1"/>
    <col min="10274" max="10274" width="80.1796875" style="123" customWidth="1"/>
    <col min="10275" max="10276" width="25" style="123" customWidth="1"/>
    <col min="10277" max="10277" width="19.81640625" style="123" customWidth="1"/>
    <col min="10278" max="10278" width="9.1796875" style="123" customWidth="1"/>
    <col min="10279" max="10502" width="9.1796875" style="123"/>
    <col min="10503" max="10503" width="22.1796875" style="123" customWidth="1"/>
    <col min="10504" max="10504" width="21" style="123" customWidth="1"/>
    <col min="10505" max="10507" width="9.1796875" style="123" customWidth="1"/>
    <col min="10508" max="10514" width="14.1796875" style="123" customWidth="1"/>
    <col min="10515" max="10517" width="14.81640625" style="123" customWidth="1"/>
    <col min="10518" max="10518" width="14.54296875" style="123" customWidth="1"/>
    <col min="10519" max="10522" width="14.1796875" style="123" customWidth="1"/>
    <col min="10523" max="10525" width="14.81640625" style="123" customWidth="1"/>
    <col min="10526" max="10526" width="17.1796875" style="123" customWidth="1"/>
    <col min="10527" max="10527" width="18.81640625" style="123" customWidth="1"/>
    <col min="10528" max="10528" width="42.81640625" style="123" customWidth="1"/>
    <col min="10529" max="10529" width="34.81640625" style="123" customWidth="1"/>
    <col min="10530" max="10530" width="80.1796875" style="123" customWidth="1"/>
    <col min="10531" max="10532" width="25" style="123" customWidth="1"/>
    <col min="10533" max="10533" width="19.81640625" style="123" customWidth="1"/>
    <col min="10534" max="10534" width="9.1796875" style="123" customWidth="1"/>
    <col min="10535" max="10758" width="9.1796875" style="123"/>
    <col min="10759" max="10759" width="22.1796875" style="123" customWidth="1"/>
    <col min="10760" max="10760" width="21" style="123" customWidth="1"/>
    <col min="10761" max="10763" width="9.1796875" style="123" customWidth="1"/>
    <col min="10764" max="10770" width="14.1796875" style="123" customWidth="1"/>
    <col min="10771" max="10773" width="14.81640625" style="123" customWidth="1"/>
    <col min="10774" max="10774" width="14.54296875" style="123" customWidth="1"/>
    <col min="10775" max="10778" width="14.1796875" style="123" customWidth="1"/>
    <col min="10779" max="10781" width="14.81640625" style="123" customWidth="1"/>
    <col min="10782" max="10782" width="17.1796875" style="123" customWidth="1"/>
    <col min="10783" max="10783" width="18.81640625" style="123" customWidth="1"/>
    <col min="10784" max="10784" width="42.81640625" style="123" customWidth="1"/>
    <col min="10785" max="10785" width="34.81640625" style="123" customWidth="1"/>
    <col min="10786" max="10786" width="80.1796875" style="123" customWidth="1"/>
    <col min="10787" max="10788" width="25" style="123" customWidth="1"/>
    <col min="10789" max="10789" width="19.81640625" style="123" customWidth="1"/>
    <col min="10790" max="10790" width="9.1796875" style="123" customWidth="1"/>
    <col min="10791" max="11014" width="9.1796875" style="123"/>
    <col min="11015" max="11015" width="22.1796875" style="123" customWidth="1"/>
    <col min="11016" max="11016" width="21" style="123" customWidth="1"/>
    <col min="11017" max="11019" width="9.1796875" style="123" customWidth="1"/>
    <col min="11020" max="11026" width="14.1796875" style="123" customWidth="1"/>
    <col min="11027" max="11029" width="14.81640625" style="123" customWidth="1"/>
    <col min="11030" max="11030" width="14.54296875" style="123" customWidth="1"/>
    <col min="11031" max="11034" width="14.1796875" style="123" customWidth="1"/>
    <col min="11035" max="11037" width="14.81640625" style="123" customWidth="1"/>
    <col min="11038" max="11038" width="17.1796875" style="123" customWidth="1"/>
    <col min="11039" max="11039" width="18.81640625" style="123" customWidth="1"/>
    <col min="11040" max="11040" width="42.81640625" style="123" customWidth="1"/>
    <col min="11041" max="11041" width="34.81640625" style="123" customWidth="1"/>
    <col min="11042" max="11042" width="80.1796875" style="123" customWidth="1"/>
    <col min="11043" max="11044" width="25" style="123" customWidth="1"/>
    <col min="11045" max="11045" width="19.81640625" style="123" customWidth="1"/>
    <col min="11046" max="11046" width="9.1796875" style="123" customWidth="1"/>
    <col min="11047" max="11270" width="9.1796875" style="123"/>
    <col min="11271" max="11271" width="22.1796875" style="123" customWidth="1"/>
    <col min="11272" max="11272" width="21" style="123" customWidth="1"/>
    <col min="11273" max="11275" width="9.1796875" style="123" customWidth="1"/>
    <col min="11276" max="11282" width="14.1796875" style="123" customWidth="1"/>
    <col min="11283" max="11285" width="14.81640625" style="123" customWidth="1"/>
    <col min="11286" max="11286" width="14.54296875" style="123" customWidth="1"/>
    <col min="11287" max="11290" width="14.1796875" style="123" customWidth="1"/>
    <col min="11291" max="11293" width="14.81640625" style="123" customWidth="1"/>
    <col min="11294" max="11294" width="17.1796875" style="123" customWidth="1"/>
    <col min="11295" max="11295" width="18.81640625" style="123" customWidth="1"/>
    <col min="11296" max="11296" width="42.81640625" style="123" customWidth="1"/>
    <col min="11297" max="11297" width="34.81640625" style="123" customWidth="1"/>
    <col min="11298" max="11298" width="80.1796875" style="123" customWidth="1"/>
    <col min="11299" max="11300" width="25" style="123" customWidth="1"/>
    <col min="11301" max="11301" width="19.81640625" style="123" customWidth="1"/>
    <col min="11302" max="11302" width="9.1796875" style="123" customWidth="1"/>
    <col min="11303" max="11526" width="9.1796875" style="123"/>
    <col min="11527" max="11527" width="22.1796875" style="123" customWidth="1"/>
    <col min="11528" max="11528" width="21" style="123" customWidth="1"/>
    <col min="11529" max="11531" width="9.1796875" style="123" customWidth="1"/>
    <col min="11532" max="11538" width="14.1796875" style="123" customWidth="1"/>
    <col min="11539" max="11541" width="14.81640625" style="123" customWidth="1"/>
    <col min="11542" max="11542" width="14.54296875" style="123" customWidth="1"/>
    <col min="11543" max="11546" width="14.1796875" style="123" customWidth="1"/>
    <col min="11547" max="11549" width="14.81640625" style="123" customWidth="1"/>
    <col min="11550" max="11550" width="17.1796875" style="123" customWidth="1"/>
    <col min="11551" max="11551" width="18.81640625" style="123" customWidth="1"/>
    <col min="11552" max="11552" width="42.81640625" style="123" customWidth="1"/>
    <col min="11553" max="11553" width="34.81640625" style="123" customWidth="1"/>
    <col min="11554" max="11554" width="80.1796875" style="123" customWidth="1"/>
    <col min="11555" max="11556" width="25" style="123" customWidth="1"/>
    <col min="11557" max="11557" width="19.81640625" style="123" customWidth="1"/>
    <col min="11558" max="11558" width="9.1796875" style="123" customWidth="1"/>
    <col min="11559" max="11782" width="9.1796875" style="123"/>
    <col min="11783" max="11783" width="22.1796875" style="123" customWidth="1"/>
    <col min="11784" max="11784" width="21" style="123" customWidth="1"/>
    <col min="11785" max="11787" width="9.1796875" style="123" customWidth="1"/>
    <col min="11788" max="11794" width="14.1796875" style="123" customWidth="1"/>
    <col min="11795" max="11797" width="14.81640625" style="123" customWidth="1"/>
    <col min="11798" max="11798" width="14.54296875" style="123" customWidth="1"/>
    <col min="11799" max="11802" width="14.1796875" style="123" customWidth="1"/>
    <col min="11803" max="11805" width="14.81640625" style="123" customWidth="1"/>
    <col min="11806" max="11806" width="17.1796875" style="123" customWidth="1"/>
    <col min="11807" max="11807" width="18.81640625" style="123" customWidth="1"/>
    <col min="11808" max="11808" width="42.81640625" style="123" customWidth="1"/>
    <col min="11809" max="11809" width="34.81640625" style="123" customWidth="1"/>
    <col min="11810" max="11810" width="80.1796875" style="123" customWidth="1"/>
    <col min="11811" max="11812" width="25" style="123" customWidth="1"/>
    <col min="11813" max="11813" width="19.81640625" style="123" customWidth="1"/>
    <col min="11814" max="11814" width="9.1796875" style="123" customWidth="1"/>
    <col min="11815" max="12038" width="9.1796875" style="123"/>
    <col min="12039" max="12039" width="22.1796875" style="123" customWidth="1"/>
    <col min="12040" max="12040" width="21" style="123" customWidth="1"/>
    <col min="12041" max="12043" width="9.1796875" style="123" customWidth="1"/>
    <col min="12044" max="12050" width="14.1796875" style="123" customWidth="1"/>
    <col min="12051" max="12053" width="14.81640625" style="123" customWidth="1"/>
    <col min="12054" max="12054" width="14.54296875" style="123" customWidth="1"/>
    <col min="12055" max="12058" width="14.1796875" style="123" customWidth="1"/>
    <col min="12059" max="12061" width="14.81640625" style="123" customWidth="1"/>
    <col min="12062" max="12062" width="17.1796875" style="123" customWidth="1"/>
    <col min="12063" max="12063" width="18.81640625" style="123" customWidth="1"/>
    <col min="12064" max="12064" width="42.81640625" style="123" customWidth="1"/>
    <col min="12065" max="12065" width="34.81640625" style="123" customWidth="1"/>
    <col min="12066" max="12066" width="80.1796875" style="123" customWidth="1"/>
    <col min="12067" max="12068" width="25" style="123" customWidth="1"/>
    <col min="12069" max="12069" width="19.81640625" style="123" customWidth="1"/>
    <col min="12070" max="12070" width="9.1796875" style="123" customWidth="1"/>
    <col min="12071" max="12294" width="9.1796875" style="123"/>
    <col min="12295" max="12295" width="22.1796875" style="123" customWidth="1"/>
    <col min="12296" max="12296" width="21" style="123" customWidth="1"/>
    <col min="12297" max="12299" width="9.1796875" style="123" customWidth="1"/>
    <col min="12300" max="12306" width="14.1796875" style="123" customWidth="1"/>
    <col min="12307" max="12309" width="14.81640625" style="123" customWidth="1"/>
    <col min="12310" max="12310" width="14.54296875" style="123" customWidth="1"/>
    <col min="12311" max="12314" width="14.1796875" style="123" customWidth="1"/>
    <col min="12315" max="12317" width="14.81640625" style="123" customWidth="1"/>
    <col min="12318" max="12318" width="17.1796875" style="123" customWidth="1"/>
    <col min="12319" max="12319" width="18.81640625" style="123" customWidth="1"/>
    <col min="12320" max="12320" width="42.81640625" style="123" customWidth="1"/>
    <col min="12321" max="12321" width="34.81640625" style="123" customWidth="1"/>
    <col min="12322" max="12322" width="80.1796875" style="123" customWidth="1"/>
    <col min="12323" max="12324" width="25" style="123" customWidth="1"/>
    <col min="12325" max="12325" width="19.81640625" style="123" customWidth="1"/>
    <col min="12326" max="12326" width="9.1796875" style="123" customWidth="1"/>
    <col min="12327" max="12550" width="9.1796875" style="123"/>
    <col min="12551" max="12551" width="22.1796875" style="123" customWidth="1"/>
    <col min="12552" max="12552" width="21" style="123" customWidth="1"/>
    <col min="12553" max="12555" width="9.1796875" style="123" customWidth="1"/>
    <col min="12556" max="12562" width="14.1796875" style="123" customWidth="1"/>
    <col min="12563" max="12565" width="14.81640625" style="123" customWidth="1"/>
    <col min="12566" max="12566" width="14.54296875" style="123" customWidth="1"/>
    <col min="12567" max="12570" width="14.1796875" style="123" customWidth="1"/>
    <col min="12571" max="12573" width="14.81640625" style="123" customWidth="1"/>
    <col min="12574" max="12574" width="17.1796875" style="123" customWidth="1"/>
    <col min="12575" max="12575" width="18.81640625" style="123" customWidth="1"/>
    <col min="12576" max="12576" width="42.81640625" style="123" customWidth="1"/>
    <col min="12577" max="12577" width="34.81640625" style="123" customWidth="1"/>
    <col min="12578" max="12578" width="80.1796875" style="123" customWidth="1"/>
    <col min="12579" max="12580" width="25" style="123" customWidth="1"/>
    <col min="12581" max="12581" width="19.81640625" style="123" customWidth="1"/>
    <col min="12582" max="12582" width="9.1796875" style="123" customWidth="1"/>
    <col min="12583" max="12806" width="9.1796875" style="123"/>
    <col min="12807" max="12807" width="22.1796875" style="123" customWidth="1"/>
    <col min="12808" max="12808" width="21" style="123" customWidth="1"/>
    <col min="12809" max="12811" width="9.1796875" style="123" customWidth="1"/>
    <col min="12812" max="12818" width="14.1796875" style="123" customWidth="1"/>
    <col min="12819" max="12821" width="14.81640625" style="123" customWidth="1"/>
    <col min="12822" max="12822" width="14.54296875" style="123" customWidth="1"/>
    <col min="12823" max="12826" width="14.1796875" style="123" customWidth="1"/>
    <col min="12827" max="12829" width="14.81640625" style="123" customWidth="1"/>
    <col min="12830" max="12830" width="17.1796875" style="123" customWidth="1"/>
    <col min="12831" max="12831" width="18.81640625" style="123" customWidth="1"/>
    <col min="12832" max="12832" width="42.81640625" style="123" customWidth="1"/>
    <col min="12833" max="12833" width="34.81640625" style="123" customWidth="1"/>
    <col min="12834" max="12834" width="80.1796875" style="123" customWidth="1"/>
    <col min="12835" max="12836" width="25" style="123" customWidth="1"/>
    <col min="12837" max="12837" width="19.81640625" style="123" customWidth="1"/>
    <col min="12838" max="12838" width="9.1796875" style="123" customWidth="1"/>
    <col min="12839" max="13062" width="9.1796875" style="123"/>
    <col min="13063" max="13063" width="22.1796875" style="123" customWidth="1"/>
    <col min="13064" max="13064" width="21" style="123" customWidth="1"/>
    <col min="13065" max="13067" width="9.1796875" style="123" customWidth="1"/>
    <col min="13068" max="13074" width="14.1796875" style="123" customWidth="1"/>
    <col min="13075" max="13077" width="14.81640625" style="123" customWidth="1"/>
    <col min="13078" max="13078" width="14.54296875" style="123" customWidth="1"/>
    <col min="13079" max="13082" width="14.1796875" style="123" customWidth="1"/>
    <col min="13083" max="13085" width="14.81640625" style="123" customWidth="1"/>
    <col min="13086" max="13086" width="17.1796875" style="123" customWidth="1"/>
    <col min="13087" max="13087" width="18.81640625" style="123" customWidth="1"/>
    <col min="13088" max="13088" width="42.81640625" style="123" customWidth="1"/>
    <col min="13089" max="13089" width="34.81640625" style="123" customWidth="1"/>
    <col min="13090" max="13090" width="80.1796875" style="123" customWidth="1"/>
    <col min="13091" max="13092" width="25" style="123" customWidth="1"/>
    <col min="13093" max="13093" width="19.81640625" style="123" customWidth="1"/>
    <col min="13094" max="13094" width="9.1796875" style="123" customWidth="1"/>
    <col min="13095" max="13318" width="9.1796875" style="123"/>
    <col min="13319" max="13319" width="22.1796875" style="123" customWidth="1"/>
    <col min="13320" max="13320" width="21" style="123" customWidth="1"/>
    <col min="13321" max="13323" width="9.1796875" style="123" customWidth="1"/>
    <col min="13324" max="13330" width="14.1796875" style="123" customWidth="1"/>
    <col min="13331" max="13333" width="14.81640625" style="123" customWidth="1"/>
    <col min="13334" max="13334" width="14.54296875" style="123" customWidth="1"/>
    <col min="13335" max="13338" width="14.1796875" style="123" customWidth="1"/>
    <col min="13339" max="13341" width="14.81640625" style="123" customWidth="1"/>
    <col min="13342" max="13342" width="17.1796875" style="123" customWidth="1"/>
    <col min="13343" max="13343" width="18.81640625" style="123" customWidth="1"/>
    <col min="13344" max="13344" width="42.81640625" style="123" customWidth="1"/>
    <col min="13345" max="13345" width="34.81640625" style="123" customWidth="1"/>
    <col min="13346" max="13346" width="80.1796875" style="123" customWidth="1"/>
    <col min="13347" max="13348" width="25" style="123" customWidth="1"/>
    <col min="13349" max="13349" width="19.81640625" style="123" customWidth="1"/>
    <col min="13350" max="13350" width="9.1796875" style="123" customWidth="1"/>
    <col min="13351" max="13574" width="9.1796875" style="123"/>
    <col min="13575" max="13575" width="22.1796875" style="123" customWidth="1"/>
    <col min="13576" max="13576" width="21" style="123" customWidth="1"/>
    <col min="13577" max="13579" width="9.1796875" style="123" customWidth="1"/>
    <col min="13580" max="13586" width="14.1796875" style="123" customWidth="1"/>
    <col min="13587" max="13589" width="14.81640625" style="123" customWidth="1"/>
    <col min="13590" max="13590" width="14.54296875" style="123" customWidth="1"/>
    <col min="13591" max="13594" width="14.1796875" style="123" customWidth="1"/>
    <col min="13595" max="13597" width="14.81640625" style="123" customWidth="1"/>
    <col min="13598" max="13598" width="17.1796875" style="123" customWidth="1"/>
    <col min="13599" max="13599" width="18.81640625" style="123" customWidth="1"/>
    <col min="13600" max="13600" width="42.81640625" style="123" customWidth="1"/>
    <col min="13601" max="13601" width="34.81640625" style="123" customWidth="1"/>
    <col min="13602" max="13602" width="80.1796875" style="123" customWidth="1"/>
    <col min="13603" max="13604" width="25" style="123" customWidth="1"/>
    <col min="13605" max="13605" width="19.81640625" style="123" customWidth="1"/>
    <col min="13606" max="13606" width="9.1796875" style="123" customWidth="1"/>
    <col min="13607" max="13830" width="9.1796875" style="123"/>
    <col min="13831" max="13831" width="22.1796875" style="123" customWidth="1"/>
    <col min="13832" max="13832" width="21" style="123" customWidth="1"/>
    <col min="13833" max="13835" width="9.1796875" style="123" customWidth="1"/>
    <col min="13836" max="13842" width="14.1796875" style="123" customWidth="1"/>
    <col min="13843" max="13845" width="14.81640625" style="123" customWidth="1"/>
    <col min="13846" max="13846" width="14.54296875" style="123" customWidth="1"/>
    <col min="13847" max="13850" width="14.1796875" style="123" customWidth="1"/>
    <col min="13851" max="13853" width="14.81640625" style="123" customWidth="1"/>
    <col min="13854" max="13854" width="17.1796875" style="123" customWidth="1"/>
    <col min="13855" max="13855" width="18.81640625" style="123" customWidth="1"/>
    <col min="13856" max="13856" width="42.81640625" style="123" customWidth="1"/>
    <col min="13857" max="13857" width="34.81640625" style="123" customWidth="1"/>
    <col min="13858" max="13858" width="80.1796875" style="123" customWidth="1"/>
    <col min="13859" max="13860" width="25" style="123" customWidth="1"/>
    <col min="13861" max="13861" width="19.81640625" style="123" customWidth="1"/>
    <col min="13862" max="13862" width="9.1796875" style="123" customWidth="1"/>
    <col min="13863" max="14086" width="9.1796875" style="123"/>
    <col min="14087" max="14087" width="22.1796875" style="123" customWidth="1"/>
    <col min="14088" max="14088" width="21" style="123" customWidth="1"/>
    <col min="14089" max="14091" width="9.1796875" style="123" customWidth="1"/>
    <col min="14092" max="14098" width="14.1796875" style="123" customWidth="1"/>
    <col min="14099" max="14101" width="14.81640625" style="123" customWidth="1"/>
    <col min="14102" max="14102" width="14.54296875" style="123" customWidth="1"/>
    <col min="14103" max="14106" width="14.1796875" style="123" customWidth="1"/>
    <col min="14107" max="14109" width="14.81640625" style="123" customWidth="1"/>
    <col min="14110" max="14110" width="17.1796875" style="123" customWidth="1"/>
    <col min="14111" max="14111" width="18.81640625" style="123" customWidth="1"/>
    <col min="14112" max="14112" width="42.81640625" style="123" customWidth="1"/>
    <col min="14113" max="14113" width="34.81640625" style="123" customWidth="1"/>
    <col min="14114" max="14114" width="80.1796875" style="123" customWidth="1"/>
    <col min="14115" max="14116" width="25" style="123" customWidth="1"/>
    <col min="14117" max="14117" width="19.81640625" style="123" customWidth="1"/>
    <col min="14118" max="14118" width="9.1796875" style="123" customWidth="1"/>
    <col min="14119" max="14342" width="9.1796875" style="123"/>
    <col min="14343" max="14343" width="22.1796875" style="123" customWidth="1"/>
    <col min="14344" max="14344" width="21" style="123" customWidth="1"/>
    <col min="14345" max="14347" width="9.1796875" style="123" customWidth="1"/>
    <col min="14348" max="14354" width="14.1796875" style="123" customWidth="1"/>
    <col min="14355" max="14357" width="14.81640625" style="123" customWidth="1"/>
    <col min="14358" max="14358" width="14.54296875" style="123" customWidth="1"/>
    <col min="14359" max="14362" width="14.1796875" style="123" customWidth="1"/>
    <col min="14363" max="14365" width="14.81640625" style="123" customWidth="1"/>
    <col min="14366" max="14366" width="17.1796875" style="123" customWidth="1"/>
    <col min="14367" max="14367" width="18.81640625" style="123" customWidth="1"/>
    <col min="14368" max="14368" width="42.81640625" style="123" customWidth="1"/>
    <col min="14369" max="14369" width="34.81640625" style="123" customWidth="1"/>
    <col min="14370" max="14370" width="80.1796875" style="123" customWidth="1"/>
    <col min="14371" max="14372" width="25" style="123" customWidth="1"/>
    <col min="14373" max="14373" width="19.81640625" style="123" customWidth="1"/>
    <col min="14374" max="14374" width="9.1796875" style="123" customWidth="1"/>
    <col min="14375" max="14598" width="9.1796875" style="123"/>
    <col min="14599" max="14599" width="22.1796875" style="123" customWidth="1"/>
    <col min="14600" max="14600" width="21" style="123" customWidth="1"/>
    <col min="14601" max="14603" width="9.1796875" style="123" customWidth="1"/>
    <col min="14604" max="14610" width="14.1796875" style="123" customWidth="1"/>
    <col min="14611" max="14613" width="14.81640625" style="123" customWidth="1"/>
    <col min="14614" max="14614" width="14.54296875" style="123" customWidth="1"/>
    <col min="14615" max="14618" width="14.1796875" style="123" customWidth="1"/>
    <col min="14619" max="14621" width="14.81640625" style="123" customWidth="1"/>
    <col min="14622" max="14622" width="17.1796875" style="123" customWidth="1"/>
    <col min="14623" max="14623" width="18.81640625" style="123" customWidth="1"/>
    <col min="14624" max="14624" width="42.81640625" style="123" customWidth="1"/>
    <col min="14625" max="14625" width="34.81640625" style="123" customWidth="1"/>
    <col min="14626" max="14626" width="80.1796875" style="123" customWidth="1"/>
    <col min="14627" max="14628" width="25" style="123" customWidth="1"/>
    <col min="14629" max="14629" width="19.81640625" style="123" customWidth="1"/>
    <col min="14630" max="14630" width="9.1796875" style="123" customWidth="1"/>
    <col min="14631" max="14854" width="9.1796875" style="123"/>
    <col min="14855" max="14855" width="22.1796875" style="123" customWidth="1"/>
    <col min="14856" max="14856" width="21" style="123" customWidth="1"/>
    <col min="14857" max="14859" width="9.1796875" style="123" customWidth="1"/>
    <col min="14860" max="14866" width="14.1796875" style="123" customWidth="1"/>
    <col min="14867" max="14869" width="14.81640625" style="123" customWidth="1"/>
    <col min="14870" max="14870" width="14.54296875" style="123" customWidth="1"/>
    <col min="14871" max="14874" width="14.1796875" style="123" customWidth="1"/>
    <col min="14875" max="14877" width="14.81640625" style="123" customWidth="1"/>
    <col min="14878" max="14878" width="17.1796875" style="123" customWidth="1"/>
    <col min="14879" max="14879" width="18.81640625" style="123" customWidth="1"/>
    <col min="14880" max="14880" width="42.81640625" style="123" customWidth="1"/>
    <col min="14881" max="14881" width="34.81640625" style="123" customWidth="1"/>
    <col min="14882" max="14882" width="80.1796875" style="123" customWidth="1"/>
    <col min="14883" max="14884" width="25" style="123" customWidth="1"/>
    <col min="14885" max="14885" width="19.81640625" style="123" customWidth="1"/>
    <col min="14886" max="14886" width="9.1796875" style="123" customWidth="1"/>
    <col min="14887" max="15110" width="9.1796875" style="123"/>
    <col min="15111" max="15111" width="22.1796875" style="123" customWidth="1"/>
    <col min="15112" max="15112" width="21" style="123" customWidth="1"/>
    <col min="15113" max="15115" width="9.1796875" style="123" customWidth="1"/>
    <col min="15116" max="15122" width="14.1796875" style="123" customWidth="1"/>
    <col min="15123" max="15125" width="14.81640625" style="123" customWidth="1"/>
    <col min="15126" max="15126" width="14.54296875" style="123" customWidth="1"/>
    <col min="15127" max="15130" width="14.1796875" style="123" customWidth="1"/>
    <col min="15131" max="15133" width="14.81640625" style="123" customWidth="1"/>
    <col min="15134" max="15134" width="17.1796875" style="123" customWidth="1"/>
    <col min="15135" max="15135" width="18.81640625" style="123" customWidth="1"/>
    <col min="15136" max="15136" width="42.81640625" style="123" customWidth="1"/>
    <col min="15137" max="15137" width="34.81640625" style="123" customWidth="1"/>
    <col min="15138" max="15138" width="80.1796875" style="123" customWidth="1"/>
    <col min="15139" max="15140" width="25" style="123" customWidth="1"/>
    <col min="15141" max="15141" width="19.81640625" style="123" customWidth="1"/>
    <col min="15142" max="15142" width="9.1796875" style="123" customWidth="1"/>
    <col min="15143" max="15366" width="9.1796875" style="123"/>
    <col min="15367" max="15367" width="22.1796875" style="123" customWidth="1"/>
    <col min="15368" max="15368" width="21" style="123" customWidth="1"/>
    <col min="15369" max="15371" width="9.1796875" style="123" customWidth="1"/>
    <col min="15372" max="15378" width="14.1796875" style="123" customWidth="1"/>
    <col min="15379" max="15381" width="14.81640625" style="123" customWidth="1"/>
    <col min="15382" max="15382" width="14.54296875" style="123" customWidth="1"/>
    <col min="15383" max="15386" width="14.1796875" style="123" customWidth="1"/>
    <col min="15387" max="15389" width="14.81640625" style="123" customWidth="1"/>
    <col min="15390" max="15390" width="17.1796875" style="123" customWidth="1"/>
    <col min="15391" max="15391" width="18.81640625" style="123" customWidth="1"/>
    <col min="15392" max="15392" width="42.81640625" style="123" customWidth="1"/>
    <col min="15393" max="15393" width="34.81640625" style="123" customWidth="1"/>
    <col min="15394" max="15394" width="80.1796875" style="123" customWidth="1"/>
    <col min="15395" max="15396" width="25" style="123" customWidth="1"/>
    <col min="15397" max="15397" width="19.81640625" style="123" customWidth="1"/>
    <col min="15398" max="15398" width="9.1796875" style="123" customWidth="1"/>
    <col min="15399" max="15622" width="9.1796875" style="123"/>
    <col min="15623" max="15623" width="22.1796875" style="123" customWidth="1"/>
    <col min="15624" max="15624" width="21" style="123" customWidth="1"/>
    <col min="15625" max="15627" width="9.1796875" style="123" customWidth="1"/>
    <col min="15628" max="15634" width="14.1796875" style="123" customWidth="1"/>
    <col min="15635" max="15637" width="14.81640625" style="123" customWidth="1"/>
    <col min="15638" max="15638" width="14.54296875" style="123" customWidth="1"/>
    <col min="15639" max="15642" width="14.1796875" style="123" customWidth="1"/>
    <col min="15643" max="15645" width="14.81640625" style="123" customWidth="1"/>
    <col min="15646" max="15646" width="17.1796875" style="123" customWidth="1"/>
    <col min="15647" max="15647" width="18.81640625" style="123" customWidth="1"/>
    <col min="15648" max="15648" width="42.81640625" style="123" customWidth="1"/>
    <col min="15649" max="15649" width="34.81640625" style="123" customWidth="1"/>
    <col min="15650" max="15650" width="80.1796875" style="123" customWidth="1"/>
    <col min="15651" max="15652" width="25" style="123" customWidth="1"/>
    <col min="15653" max="15653" width="19.81640625" style="123" customWidth="1"/>
    <col min="15654" max="15654" width="9.1796875" style="123" customWidth="1"/>
    <col min="15655" max="15878" width="9.1796875" style="123"/>
    <col min="15879" max="15879" width="22.1796875" style="123" customWidth="1"/>
    <col min="15880" max="15880" width="21" style="123" customWidth="1"/>
    <col min="15881" max="15883" width="9.1796875" style="123" customWidth="1"/>
    <col min="15884" max="15890" width="14.1796875" style="123" customWidth="1"/>
    <col min="15891" max="15893" width="14.81640625" style="123" customWidth="1"/>
    <col min="15894" max="15894" width="14.54296875" style="123" customWidth="1"/>
    <col min="15895" max="15898" width="14.1796875" style="123" customWidth="1"/>
    <col min="15899" max="15901" width="14.81640625" style="123" customWidth="1"/>
    <col min="15902" max="15902" width="17.1796875" style="123" customWidth="1"/>
    <col min="15903" max="15903" width="18.81640625" style="123" customWidth="1"/>
    <col min="15904" max="15904" width="42.81640625" style="123" customWidth="1"/>
    <col min="15905" max="15905" width="34.81640625" style="123" customWidth="1"/>
    <col min="15906" max="15906" width="80.1796875" style="123" customWidth="1"/>
    <col min="15907" max="15908" width="25" style="123" customWidth="1"/>
    <col min="15909" max="15909" width="19.81640625" style="123" customWidth="1"/>
    <col min="15910" max="15910" width="9.1796875" style="123" customWidth="1"/>
    <col min="15911" max="16134" width="9.1796875" style="123"/>
    <col min="16135" max="16135" width="22.1796875" style="123" customWidth="1"/>
    <col min="16136" max="16136" width="21" style="123" customWidth="1"/>
    <col min="16137" max="16139" width="9.1796875" style="123" customWidth="1"/>
    <col min="16140" max="16146" width="14.1796875" style="123" customWidth="1"/>
    <col min="16147" max="16149" width="14.81640625" style="123" customWidth="1"/>
    <col min="16150" max="16150" width="14.54296875" style="123" customWidth="1"/>
    <col min="16151" max="16154" width="14.1796875" style="123" customWidth="1"/>
    <col min="16155" max="16157" width="14.81640625" style="123" customWidth="1"/>
    <col min="16158" max="16158" width="17.1796875" style="123" customWidth="1"/>
    <col min="16159" max="16159" width="18.81640625" style="123" customWidth="1"/>
    <col min="16160" max="16160" width="42.81640625" style="123" customWidth="1"/>
    <col min="16161" max="16161" width="34.81640625" style="123" customWidth="1"/>
    <col min="16162" max="16162" width="80.1796875" style="123" customWidth="1"/>
    <col min="16163" max="16164" width="25" style="123" customWidth="1"/>
    <col min="16165" max="16165" width="19.81640625" style="123" customWidth="1"/>
    <col min="16166" max="16166" width="9.1796875" style="123" customWidth="1"/>
    <col min="16167" max="16384" width="9.1796875" style="123"/>
  </cols>
  <sheetData>
    <row r="1" spans="1:35" ht="98.5" customHeight="1" thickBot="1" x14ac:dyDescent="0.3">
      <c r="A1" s="233" t="s">
        <v>535</v>
      </c>
      <c r="B1" s="280" t="s">
        <v>514</v>
      </c>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0"/>
      <c r="AC1" s="282" t="s">
        <v>513</v>
      </c>
      <c r="AD1" s="283"/>
      <c r="AE1" s="283"/>
      <c r="AF1" s="283"/>
      <c r="AG1" s="283"/>
      <c r="AH1" s="283"/>
      <c r="AI1" s="200"/>
    </row>
    <row r="2" spans="1:35" s="130" customFormat="1" ht="54.5" customHeight="1" thickBot="1" x14ac:dyDescent="0.3">
      <c r="A2" s="135" t="s">
        <v>515</v>
      </c>
      <c r="B2" s="135" t="str">
        <f>A2</f>
        <v>Week September 14</v>
      </c>
      <c r="C2" s="243">
        <v>44452</v>
      </c>
      <c r="D2" s="277">
        <f>C2+1</f>
        <v>44453</v>
      </c>
      <c r="E2" s="278"/>
      <c r="F2" s="278"/>
      <c r="G2" s="278"/>
      <c r="H2" s="278"/>
      <c r="I2" s="279"/>
      <c r="J2" s="277">
        <f>D2+1</f>
        <v>44454</v>
      </c>
      <c r="K2" s="278"/>
      <c r="L2" s="278"/>
      <c r="M2" s="278"/>
      <c r="N2" s="278"/>
      <c r="O2" s="279"/>
      <c r="P2" s="277">
        <f>J2+1</f>
        <v>44455</v>
      </c>
      <c r="Q2" s="278"/>
      <c r="R2" s="278"/>
      <c r="S2" s="278"/>
      <c r="T2" s="278"/>
      <c r="U2" s="279"/>
      <c r="V2" s="277">
        <f>P2+1</f>
        <v>44456</v>
      </c>
      <c r="W2" s="278"/>
      <c r="X2" s="278"/>
      <c r="Y2" s="278"/>
      <c r="Z2" s="278"/>
      <c r="AA2" s="244"/>
      <c r="AB2" s="244">
        <f>V2+1</f>
        <v>44457</v>
      </c>
      <c r="AE2" s="130" t="s">
        <v>381</v>
      </c>
      <c r="AI2" s="200"/>
    </row>
    <row r="3" spans="1:35" s="131" customFormat="1" ht="44.25" customHeight="1" thickBot="1" x14ac:dyDescent="0.3">
      <c r="A3" s="137"/>
      <c r="B3" s="137"/>
      <c r="C3" s="208">
        <v>30</v>
      </c>
      <c r="D3" s="209">
        <v>300</v>
      </c>
      <c r="E3" s="210">
        <v>125</v>
      </c>
      <c r="F3" s="210">
        <v>75</v>
      </c>
      <c r="G3" s="210">
        <v>50</v>
      </c>
      <c r="H3" s="210" t="s">
        <v>488</v>
      </c>
      <c r="I3" s="211">
        <v>30</v>
      </c>
      <c r="J3" s="210">
        <f>$D$3</f>
        <v>300</v>
      </c>
      <c r="K3" s="210">
        <f>$E$3</f>
        <v>125</v>
      </c>
      <c r="L3" s="210">
        <f>$F$3</f>
        <v>75</v>
      </c>
      <c r="M3" s="210">
        <f>$G$3</f>
        <v>50</v>
      </c>
      <c r="N3" s="210" t="str">
        <f>$H$3</f>
        <v>U36</v>
      </c>
      <c r="O3" s="210">
        <f>$I$3</f>
        <v>30</v>
      </c>
      <c r="P3" s="210">
        <f>$D$3</f>
        <v>300</v>
      </c>
      <c r="Q3" s="210">
        <f>$E$3</f>
        <v>125</v>
      </c>
      <c r="R3" s="210">
        <f>$F$3</f>
        <v>75</v>
      </c>
      <c r="S3" s="210">
        <f>$G$3</f>
        <v>50</v>
      </c>
      <c r="T3" s="210" t="str">
        <f>$H$3</f>
        <v>U36</v>
      </c>
      <c r="U3" s="210">
        <f>$I$3</f>
        <v>30</v>
      </c>
      <c r="V3" s="210">
        <f>$D$3</f>
        <v>300</v>
      </c>
      <c r="W3" s="210">
        <f>$E$3</f>
        <v>125</v>
      </c>
      <c r="X3" s="210">
        <f>$F$3</f>
        <v>75</v>
      </c>
      <c r="Y3" s="210">
        <f>$G$3</f>
        <v>50</v>
      </c>
      <c r="Z3" s="210" t="str">
        <f>$H$3</f>
        <v>U36</v>
      </c>
      <c r="AA3" s="210">
        <f>$I$3</f>
        <v>30</v>
      </c>
      <c r="AB3" s="212">
        <v>150</v>
      </c>
      <c r="AC3" s="131" t="s">
        <v>328</v>
      </c>
      <c r="AD3" s="131" t="s">
        <v>347</v>
      </c>
      <c r="AE3" s="131" t="s">
        <v>344</v>
      </c>
      <c r="AF3" s="131" t="s">
        <v>343</v>
      </c>
      <c r="AG3" s="131" t="s">
        <v>330</v>
      </c>
      <c r="AH3" s="131" t="s">
        <v>331</v>
      </c>
      <c r="AI3" s="200"/>
    </row>
    <row r="4" spans="1:35" s="131" customFormat="1" ht="69" customHeight="1" thickBot="1" x14ac:dyDescent="0.3">
      <c r="A4" s="213" t="s">
        <v>383</v>
      </c>
      <c r="B4" s="214" t="s">
        <v>375</v>
      </c>
      <c r="C4" s="215" t="s">
        <v>357</v>
      </c>
      <c r="D4" s="216" t="s">
        <v>287</v>
      </c>
      <c r="E4" s="208" t="s">
        <v>288</v>
      </c>
      <c r="F4" s="208" t="s">
        <v>289</v>
      </c>
      <c r="G4" s="208" t="s">
        <v>302</v>
      </c>
      <c r="H4" s="208" t="s">
        <v>303</v>
      </c>
      <c r="I4" s="217" t="s">
        <v>462</v>
      </c>
      <c r="J4" s="218" t="s">
        <v>290</v>
      </c>
      <c r="K4" s="219" t="s">
        <v>291</v>
      </c>
      <c r="L4" s="219" t="s">
        <v>292</v>
      </c>
      <c r="M4" s="219" t="s">
        <v>293</v>
      </c>
      <c r="N4" s="208" t="s">
        <v>304</v>
      </c>
      <c r="O4" s="220" t="s">
        <v>463</v>
      </c>
      <c r="P4" s="216" t="s">
        <v>294</v>
      </c>
      <c r="Q4" s="208" t="s">
        <v>295</v>
      </c>
      <c r="R4" s="208" t="s">
        <v>296</v>
      </c>
      <c r="S4" s="208" t="s">
        <v>358</v>
      </c>
      <c r="T4" s="208" t="s">
        <v>359</v>
      </c>
      <c r="U4" s="217" t="s">
        <v>464</v>
      </c>
      <c r="V4" s="216" t="s">
        <v>297</v>
      </c>
      <c r="W4" s="208" t="s">
        <v>298</v>
      </c>
      <c r="X4" s="208" t="s">
        <v>299</v>
      </c>
      <c r="Y4" s="208" t="s">
        <v>300</v>
      </c>
      <c r="Z4" s="208" t="s">
        <v>360</v>
      </c>
      <c r="AA4" s="217" t="s">
        <v>465</v>
      </c>
      <c r="AB4" s="212" t="s">
        <v>301</v>
      </c>
      <c r="AC4" s="131" t="s">
        <v>328</v>
      </c>
      <c r="AD4" s="131" t="s">
        <v>347</v>
      </c>
      <c r="AE4" s="131" t="s">
        <v>344</v>
      </c>
      <c r="AF4" s="131" t="s">
        <v>343</v>
      </c>
      <c r="AG4" s="131" t="s">
        <v>330</v>
      </c>
      <c r="AH4" s="131" t="s">
        <v>331</v>
      </c>
      <c r="AI4" s="200"/>
    </row>
    <row r="5" spans="1:35" ht="41.25" customHeight="1" thickBot="1" x14ac:dyDescent="0.3">
      <c r="A5" s="221">
        <v>0.70833333333333337</v>
      </c>
      <c r="B5" s="222" t="str">
        <f>CONCATENATE(TEXT(IF($A5-$B$39&gt;=0,$A5-$B$39,$A5-$B$39+24),"h:mm;@"),"-",TEXT(IF($A5-$B$39&gt;=0,$A5-$B$39,$A5-$B$39+24)+TIME(0,AI5,0),"h:mm;@"))</f>
        <v>7:00-7:30</v>
      </c>
      <c r="C5" s="299"/>
      <c r="D5" s="300"/>
      <c r="E5" s="301"/>
      <c r="F5" s="301"/>
      <c r="G5" s="301"/>
      <c r="H5" s="301"/>
      <c r="I5" s="302"/>
      <c r="J5" s="300"/>
      <c r="K5" s="303" t="s">
        <v>329</v>
      </c>
      <c r="L5" s="301"/>
      <c r="M5" s="301"/>
      <c r="N5" s="304"/>
      <c r="O5" s="302"/>
      <c r="P5" s="304"/>
      <c r="Q5" s="304"/>
      <c r="R5" s="304"/>
      <c r="S5" s="304"/>
      <c r="T5" s="304"/>
      <c r="U5" s="304"/>
      <c r="V5" s="300"/>
      <c r="W5" s="301"/>
      <c r="X5" s="301"/>
      <c r="Y5" s="301"/>
      <c r="Z5" s="301"/>
      <c r="AA5" s="302"/>
      <c r="AB5" s="301"/>
      <c r="AC5" s="193"/>
      <c r="AD5" s="199">
        <v>5</v>
      </c>
      <c r="AE5" s="199">
        <v>4</v>
      </c>
      <c r="AF5" s="198">
        <v>0</v>
      </c>
      <c r="AG5" s="195">
        <f>TIME(4,0,0)</f>
        <v>0.16666666666666666</v>
      </c>
      <c r="AH5" s="197" t="s">
        <v>321</v>
      </c>
      <c r="AI5" s="200">
        <v>30</v>
      </c>
    </row>
    <row r="6" spans="1:35" ht="41.25" customHeight="1" thickBot="1" x14ac:dyDescent="0.3">
      <c r="A6" s="224">
        <f t="shared" ref="A6:A38" si="0">A5+TIME(0,30,0)</f>
        <v>0.72916666666666674</v>
      </c>
      <c r="B6" s="225" t="str">
        <f>CONCATENATE(TEXT(IF($A6-$B$39&gt;=0,$A6-$B$39,$A6-$B$39+24),"h:mm;@"),"-",TEXT(IF($A6-$B$39&gt;=0,$A6-$B$39,$A6-$B$39+24)+TIME(0,AI6,0),"h:mm;@"))</f>
        <v>7:30-8:00</v>
      </c>
      <c r="C6" s="299"/>
      <c r="D6" s="305"/>
      <c r="E6" s="304"/>
      <c r="F6" s="304"/>
      <c r="G6" s="304"/>
      <c r="H6" s="304"/>
      <c r="I6" s="306"/>
      <c r="J6" s="305"/>
      <c r="K6" s="463"/>
      <c r="L6" s="450"/>
      <c r="M6" s="450"/>
      <c r="N6" s="304"/>
      <c r="O6" s="306"/>
      <c r="P6" s="304"/>
      <c r="Q6" s="304"/>
      <c r="R6" s="304"/>
      <c r="S6" s="304"/>
      <c r="T6" s="304"/>
      <c r="U6" s="304"/>
      <c r="V6" s="305"/>
      <c r="W6" s="450"/>
      <c r="X6" s="450"/>
      <c r="Y6" s="450"/>
      <c r="Z6" s="450"/>
      <c r="AA6" s="468" t="s">
        <v>547</v>
      </c>
      <c r="AB6" s="309"/>
      <c r="AC6" s="193"/>
      <c r="AD6" s="199">
        <v>6</v>
      </c>
      <c r="AE6" s="199">
        <v>5</v>
      </c>
      <c r="AF6" s="198">
        <v>0</v>
      </c>
      <c r="AG6" s="195">
        <f>TIME(5,0,0)</f>
        <v>0.20833333333333334</v>
      </c>
      <c r="AH6" s="197" t="s">
        <v>332</v>
      </c>
      <c r="AI6" s="200">
        <v>30</v>
      </c>
    </row>
    <row r="7" spans="1:35" ht="41.25" customHeight="1" x14ac:dyDescent="0.25">
      <c r="A7" s="224">
        <f t="shared" si="0"/>
        <v>0.75000000000000011</v>
      </c>
      <c r="B7" s="225" t="str">
        <f>CONCATENATE(TEXT(IF($A7-$B$39&gt;=0,$A7-$B$39,$A7-$B$39+24),"h:mm;@"),"-",TEXT(IF($A7-$B$39&gt;=0,$A7-$B$39,$A7-$B$39+24)+TIME(0,AI7,0),"h:mm;@"))</f>
        <v>8:00-8:30</v>
      </c>
      <c r="C7" s="299"/>
      <c r="D7" s="310"/>
      <c r="E7" s="311"/>
      <c r="F7" s="312" t="s">
        <v>508</v>
      </c>
      <c r="G7" s="311"/>
      <c r="H7" s="313"/>
      <c r="I7" s="301"/>
      <c r="J7" s="465" t="s">
        <v>460</v>
      </c>
      <c r="K7" s="363" t="s">
        <v>461</v>
      </c>
      <c r="L7" s="301"/>
      <c r="M7" s="315" t="s">
        <v>476</v>
      </c>
      <c r="N7" s="316" t="s">
        <v>306</v>
      </c>
      <c r="O7" s="317"/>
      <c r="P7" s="318" t="s">
        <v>395</v>
      </c>
      <c r="Q7" s="301"/>
      <c r="R7" s="319" t="s">
        <v>413</v>
      </c>
      <c r="S7" s="320" t="s">
        <v>483</v>
      </c>
      <c r="T7" s="316" t="s">
        <v>306</v>
      </c>
      <c r="U7" s="300"/>
      <c r="V7" s="318" t="s">
        <v>395</v>
      </c>
      <c r="W7" s="321" t="s">
        <v>395</v>
      </c>
      <c r="X7" s="319" t="s">
        <v>413</v>
      </c>
      <c r="Y7" s="320" t="s">
        <v>483</v>
      </c>
      <c r="Z7" s="316" t="s">
        <v>306</v>
      </c>
      <c r="AA7" s="322">
        <v>18</v>
      </c>
      <c r="AB7" s="444"/>
      <c r="AC7" s="193"/>
      <c r="AD7" s="199">
        <v>7</v>
      </c>
      <c r="AE7" s="199">
        <v>6</v>
      </c>
      <c r="AF7" s="198">
        <v>0</v>
      </c>
      <c r="AG7" s="195">
        <f>TIME(6,0,0)</f>
        <v>0.25</v>
      </c>
      <c r="AH7" s="197" t="s">
        <v>333</v>
      </c>
      <c r="AI7" s="200">
        <v>30</v>
      </c>
    </row>
    <row r="8" spans="1:35" ht="41.25" customHeight="1" thickBot="1" x14ac:dyDescent="0.3">
      <c r="A8" s="224">
        <f t="shared" si="0"/>
        <v>0.77083333333333348</v>
      </c>
      <c r="B8" s="225" t="str">
        <f>CONCATENATE(TEXT(IF($A8-$B$39&gt;=0,$A8-$B$39,$A8-$B$39+24),"h:mm;@"),"-",TEXT(IF($A8-$B$39&gt;=0,$A8-$B$39,$A8-$B$39+24)+TIME(0,AI8,0),"h:mm;@"))</f>
        <v>8:30-9:00</v>
      </c>
      <c r="C8" s="299"/>
      <c r="D8" s="323"/>
      <c r="E8" s="324"/>
      <c r="F8" s="325" t="s">
        <v>509</v>
      </c>
      <c r="G8" s="324"/>
      <c r="H8" s="326"/>
      <c r="I8" s="450"/>
      <c r="J8" s="466"/>
      <c r="K8" s="456"/>
      <c r="L8" s="450"/>
      <c r="M8" s="459" t="s">
        <v>477</v>
      </c>
      <c r="N8" s="329"/>
      <c r="O8" s="317"/>
      <c r="P8" s="330" t="s">
        <v>396</v>
      </c>
      <c r="Q8" s="304"/>
      <c r="R8" s="331"/>
      <c r="S8" s="332"/>
      <c r="T8" s="329"/>
      <c r="U8" s="305"/>
      <c r="V8" s="330" t="s">
        <v>396</v>
      </c>
      <c r="W8" s="451" t="s">
        <v>397</v>
      </c>
      <c r="X8" s="452"/>
      <c r="Y8" s="453"/>
      <c r="Z8" s="329"/>
      <c r="AA8" s="335" t="s">
        <v>361</v>
      </c>
      <c r="AB8" s="445">
        <v>802.11</v>
      </c>
      <c r="AC8" s="193"/>
      <c r="AD8" s="199">
        <v>8</v>
      </c>
      <c r="AE8" s="199">
        <v>7</v>
      </c>
      <c r="AF8" s="198">
        <v>0</v>
      </c>
      <c r="AG8" s="195">
        <f>TIME(7,0,0)</f>
        <v>0.29166666666666669</v>
      </c>
      <c r="AH8" s="197" t="s">
        <v>334</v>
      </c>
      <c r="AI8" s="200">
        <v>30</v>
      </c>
    </row>
    <row r="9" spans="1:35" ht="37.5" customHeight="1" x14ac:dyDescent="0.25">
      <c r="A9" s="224">
        <f t="shared" si="0"/>
        <v>0.79166666666666685</v>
      </c>
      <c r="B9" s="225" t="str">
        <f>CONCATENATE(TEXT(IF($A9-$B$39&gt;=0,$A9-$B$39,$A9-$B$39+24),"h:mm;@"),"-",TEXT(IF($A9-$B$39&gt;=0,$A9-$B$39,$A9-$B$39+24)+TIME(0,AI9,0),"h:mm;@"))</f>
        <v>9:00-9:30</v>
      </c>
      <c r="C9" s="299"/>
      <c r="D9" s="336"/>
      <c r="E9" s="337"/>
      <c r="F9" s="338" t="s">
        <v>534</v>
      </c>
      <c r="G9" s="339"/>
      <c r="H9" s="340"/>
      <c r="I9" s="450"/>
      <c r="J9" s="466"/>
      <c r="K9" s="464"/>
      <c r="L9" s="450"/>
      <c r="M9" s="459" t="s">
        <v>510</v>
      </c>
      <c r="N9" s="342"/>
      <c r="O9" s="317"/>
      <c r="P9" s="343"/>
      <c r="Q9" s="304"/>
      <c r="R9" s="344"/>
      <c r="S9" s="332"/>
      <c r="T9" s="342"/>
      <c r="U9" s="305"/>
      <c r="V9" s="343"/>
      <c r="W9" s="454"/>
      <c r="X9" s="455"/>
      <c r="Y9" s="453"/>
      <c r="Z9" s="342"/>
      <c r="AA9" s="346"/>
      <c r="AB9" s="446" t="s">
        <v>363</v>
      </c>
      <c r="AC9" s="193"/>
      <c r="AD9" s="199">
        <v>23</v>
      </c>
      <c r="AE9" s="199">
        <v>22</v>
      </c>
      <c r="AF9" s="198">
        <v>0</v>
      </c>
      <c r="AG9" s="195">
        <f>TIME(24-2,0,0)</f>
        <v>0.91666666666666663</v>
      </c>
      <c r="AH9" s="197" t="s">
        <v>335</v>
      </c>
      <c r="AI9" s="200">
        <v>30</v>
      </c>
    </row>
    <row r="10" spans="1:35" ht="37.5" customHeight="1" thickBot="1" x14ac:dyDescent="0.3">
      <c r="A10" s="224">
        <f t="shared" si="0"/>
        <v>0.81250000000000022</v>
      </c>
      <c r="B10" s="225" t="str">
        <f>CONCATENATE(TEXT(IF($A10-$B$39&gt;=0,$A10-$B$39,$A10-$B$39+24),"h:mm;@"),"-",TEXT(IF($A10-$B$39&gt;=0,$A10-$B$39,$A10-$B$39+24)+TIME(0,AI10,0),"h:mm;@"))</f>
        <v>9:30-10:00</v>
      </c>
      <c r="C10" s="299"/>
      <c r="D10" s="347"/>
      <c r="E10" s="348"/>
      <c r="F10" s="348" t="s">
        <v>511</v>
      </c>
      <c r="G10" s="348"/>
      <c r="H10" s="349"/>
      <c r="I10" s="308"/>
      <c r="J10" s="350"/>
      <c r="K10" s="467"/>
      <c r="L10" s="308"/>
      <c r="M10" s="352"/>
      <c r="N10" s="353"/>
      <c r="O10" s="317"/>
      <c r="P10" s="354"/>
      <c r="Q10" s="308"/>
      <c r="R10" s="355"/>
      <c r="S10" s="356"/>
      <c r="T10" s="353"/>
      <c r="U10" s="307"/>
      <c r="V10" s="354"/>
      <c r="W10" s="357"/>
      <c r="X10" s="355"/>
      <c r="Y10" s="356"/>
      <c r="Z10" s="353"/>
      <c r="AA10" s="358"/>
      <c r="AB10" s="446" t="s">
        <v>362</v>
      </c>
      <c r="AC10" s="193"/>
      <c r="AD10" s="199">
        <v>24</v>
      </c>
      <c r="AE10" s="199">
        <v>23</v>
      </c>
      <c r="AF10" s="198">
        <v>0</v>
      </c>
      <c r="AG10" s="195">
        <f>TIME(24-1,0,0)</f>
        <v>0.95833333333333337</v>
      </c>
      <c r="AH10" s="197" t="s">
        <v>336</v>
      </c>
      <c r="AI10" s="200">
        <v>30</v>
      </c>
    </row>
    <row r="11" spans="1:35" ht="37.5" customHeight="1" thickBot="1" x14ac:dyDescent="0.3">
      <c r="A11" s="224">
        <f t="shared" si="0"/>
        <v>0.83333333333333359</v>
      </c>
      <c r="B11" s="225" t="str">
        <f>CONCATENATE(TEXT(IF($A11-$B$39&gt;=0,$A11-$B$39,$A11-$B$39+24),"h:mm;@"),"-",TEXT(IF($A11-$B$39&gt;=0,$A11-$B$39,$A11-$B$39+24)+TIME(0,AI11,0),"h:mm;@"))</f>
        <v>10:00-10:30</v>
      </c>
      <c r="C11" s="299"/>
      <c r="D11" s="293" t="s">
        <v>279</v>
      </c>
      <c r="E11" s="294" t="s">
        <v>279</v>
      </c>
      <c r="F11" s="294" t="s">
        <v>279</v>
      </c>
      <c r="G11" s="294" t="s">
        <v>279</v>
      </c>
      <c r="H11" s="294" t="s">
        <v>279</v>
      </c>
      <c r="I11" s="295" t="s">
        <v>279</v>
      </c>
      <c r="J11" s="293" t="s">
        <v>279</v>
      </c>
      <c r="K11" s="296" t="s">
        <v>279</v>
      </c>
      <c r="L11" s="296" t="s">
        <v>279</v>
      </c>
      <c r="M11" s="296" t="s">
        <v>279</v>
      </c>
      <c r="N11" s="296" t="s">
        <v>279</v>
      </c>
      <c r="O11" s="295" t="s">
        <v>279</v>
      </c>
      <c r="P11" s="297" t="s">
        <v>279</v>
      </c>
      <c r="Q11" s="297" t="s">
        <v>279</v>
      </c>
      <c r="R11" s="297" t="s">
        <v>279</v>
      </c>
      <c r="S11" s="297" t="s">
        <v>279</v>
      </c>
      <c r="T11" s="297" t="s">
        <v>279</v>
      </c>
      <c r="U11" s="298" t="s">
        <v>279</v>
      </c>
      <c r="V11" s="293" t="s">
        <v>279</v>
      </c>
      <c r="W11" s="294" t="s">
        <v>279</v>
      </c>
      <c r="X11" s="294" t="s">
        <v>279</v>
      </c>
      <c r="Y11" s="294" t="s">
        <v>279</v>
      </c>
      <c r="Z11" s="294" t="s">
        <v>279</v>
      </c>
      <c r="AA11" s="295" t="s">
        <v>279</v>
      </c>
      <c r="AB11" s="445"/>
      <c r="AC11" s="193"/>
      <c r="AD11" s="199">
        <v>22</v>
      </c>
      <c r="AE11" s="199">
        <v>21</v>
      </c>
      <c r="AF11" s="198">
        <v>0</v>
      </c>
      <c r="AG11" s="195">
        <f>TIME(24-3,0,0)</f>
        <v>0.875</v>
      </c>
      <c r="AH11" s="197" t="s">
        <v>337</v>
      </c>
      <c r="AI11" s="200">
        <v>30</v>
      </c>
    </row>
    <row r="12" spans="1:35" ht="37.5" customHeight="1" x14ac:dyDescent="0.25">
      <c r="A12" s="224">
        <f t="shared" si="0"/>
        <v>0.85416666666666696</v>
      </c>
      <c r="B12" s="225" t="str">
        <f>CONCATENATE(TEXT(IF($A12-$B$39&gt;=0,$A12-$B$39,$A12-$B$39+24),"h:mm;@"),"-",TEXT(IF($A12-$B$39&gt;=0,$A12-$B$39,$A12-$B$39+24)+TIME(0,AI12,0),"h:mm;@"))</f>
        <v>10:30-11:00</v>
      </c>
      <c r="C12" s="299"/>
      <c r="D12" s="318" t="s">
        <v>395</v>
      </c>
      <c r="E12" s="301"/>
      <c r="F12" s="319" t="s">
        <v>413</v>
      </c>
      <c r="G12" s="359" t="s">
        <v>364</v>
      </c>
      <c r="H12" s="360" t="s">
        <v>280</v>
      </c>
      <c r="I12" s="302"/>
      <c r="J12" s="318" t="s">
        <v>395</v>
      </c>
      <c r="K12" s="321" t="s">
        <v>395</v>
      </c>
      <c r="L12" s="319" t="s">
        <v>413</v>
      </c>
      <c r="M12" s="301"/>
      <c r="N12" s="361" t="s">
        <v>450</v>
      </c>
      <c r="O12" s="335">
        <v>18</v>
      </c>
      <c r="P12" s="318" t="s">
        <v>395</v>
      </c>
      <c r="Q12" s="301"/>
      <c r="R12" s="319" t="s">
        <v>413</v>
      </c>
      <c r="S12" s="301"/>
      <c r="T12" s="360" t="s">
        <v>280</v>
      </c>
      <c r="U12" s="304"/>
      <c r="V12" s="362" t="s">
        <v>461</v>
      </c>
      <c r="W12" s="301"/>
      <c r="X12" s="316" t="s">
        <v>306</v>
      </c>
      <c r="Y12" s="363" t="s">
        <v>512</v>
      </c>
      <c r="Z12" s="360" t="s">
        <v>280</v>
      </c>
      <c r="AA12" s="302"/>
      <c r="AB12" s="446"/>
      <c r="AC12" s="193"/>
      <c r="AD12" s="199">
        <v>19</v>
      </c>
      <c r="AE12" s="199">
        <v>18</v>
      </c>
      <c r="AF12" s="198">
        <v>30</v>
      </c>
      <c r="AG12" s="195">
        <f>TIME(24-6,30,0)</f>
        <v>0.77083333333333337</v>
      </c>
      <c r="AH12" s="197" t="s">
        <v>338</v>
      </c>
      <c r="AI12" s="200">
        <v>30</v>
      </c>
    </row>
    <row r="13" spans="1:35" ht="45" customHeight="1" x14ac:dyDescent="0.25">
      <c r="A13" s="224">
        <f t="shared" si="0"/>
        <v>0.87500000000000033</v>
      </c>
      <c r="B13" s="225" t="str">
        <f>CONCATENATE(TEXT(IF($A13-$B$39&gt;=0,$A13-$B$39,$A13-$B$39+24),"h:mm;@"),"-",TEXT(IF($A13-$B$39&gt;=0,$A13-$B$39,$A13-$B$39+24)+TIME(0,AI13,0),"h:mm;@"))</f>
        <v>11:00-11:30</v>
      </c>
      <c r="C13" s="299"/>
      <c r="D13" s="330" t="s">
        <v>351</v>
      </c>
      <c r="E13" s="304"/>
      <c r="F13" s="331"/>
      <c r="G13" s="364" t="s">
        <v>365</v>
      </c>
      <c r="H13" s="365"/>
      <c r="I13" s="327"/>
      <c r="J13" s="330" t="s">
        <v>396</v>
      </c>
      <c r="K13" s="333" t="s">
        <v>397</v>
      </c>
      <c r="L13" s="331"/>
      <c r="M13" s="304"/>
      <c r="N13" s="366"/>
      <c r="O13" s="335" t="s">
        <v>361</v>
      </c>
      <c r="P13" s="330" t="s">
        <v>396</v>
      </c>
      <c r="Q13" s="304"/>
      <c r="R13" s="331"/>
      <c r="S13" s="304"/>
      <c r="T13" s="365"/>
      <c r="U13" s="304"/>
      <c r="V13" s="314"/>
      <c r="W13" s="450"/>
      <c r="X13" s="329"/>
      <c r="Y13" s="456" t="s">
        <v>434</v>
      </c>
      <c r="Z13" s="365"/>
      <c r="AA13" s="327"/>
      <c r="AB13" s="446"/>
      <c r="AC13" s="193"/>
      <c r="AD13" s="199">
        <v>18</v>
      </c>
      <c r="AE13" s="199">
        <v>17</v>
      </c>
      <c r="AF13" s="198">
        <v>0</v>
      </c>
      <c r="AG13" s="195">
        <f>TIME(24-7,0,0)</f>
        <v>0.70833333333333337</v>
      </c>
      <c r="AH13" s="197" t="s">
        <v>382</v>
      </c>
      <c r="AI13" s="200">
        <v>30</v>
      </c>
    </row>
    <row r="14" spans="1:35" ht="37.5" customHeight="1" thickBot="1" x14ac:dyDescent="0.3">
      <c r="A14" s="224">
        <f t="shared" si="0"/>
        <v>0.8958333333333337</v>
      </c>
      <c r="B14" s="225" t="str">
        <f>CONCATENATE(TEXT(IF($A14-$B$39&gt;=0,$A14-$B$39,$A14-$B$39+24),"h:mm;@"),"-",TEXT(IF($A14-$B$39&gt;=0,$A14-$B$39,$A14-$B$39+24)+TIME(0,AI14,0),"h:mm;@"))</f>
        <v>11:30-12:00</v>
      </c>
      <c r="C14" s="299"/>
      <c r="D14" s="368"/>
      <c r="E14" s="304"/>
      <c r="F14" s="344"/>
      <c r="G14" s="369"/>
      <c r="H14" s="370"/>
      <c r="I14" s="327"/>
      <c r="J14" s="368"/>
      <c r="K14" s="345"/>
      <c r="L14" s="344"/>
      <c r="M14" s="304"/>
      <c r="N14" s="371"/>
      <c r="O14" s="346"/>
      <c r="P14" s="368"/>
      <c r="Q14" s="304"/>
      <c r="R14" s="344"/>
      <c r="S14" s="304"/>
      <c r="T14" s="370"/>
      <c r="U14" s="304"/>
      <c r="V14" s="341"/>
      <c r="W14" s="450"/>
      <c r="X14" s="342"/>
      <c r="Y14" s="456"/>
      <c r="Z14" s="370"/>
      <c r="AA14" s="327"/>
      <c r="AB14" s="447"/>
      <c r="AC14" s="193"/>
      <c r="AD14" s="199">
        <v>17</v>
      </c>
      <c r="AE14" s="199">
        <v>16</v>
      </c>
      <c r="AF14" s="198">
        <v>0</v>
      </c>
      <c r="AG14" s="195">
        <f>TIME(24-8,0,0)</f>
        <v>0.66666666666666663</v>
      </c>
      <c r="AH14" s="197" t="s">
        <v>339</v>
      </c>
      <c r="AI14" s="200">
        <v>30</v>
      </c>
    </row>
    <row r="15" spans="1:35" ht="37.5" customHeight="1" thickBot="1" x14ac:dyDescent="0.3">
      <c r="A15" s="224">
        <f t="shared" si="0"/>
        <v>0.91666666666666707</v>
      </c>
      <c r="B15" s="225" t="str">
        <f>CONCATENATE(TEXT(IF($A15-$B$39&gt;=0,$A15-$B$39,$A15-$B$39+24),"h:mm;@"),"-",TEXT(IF($A15-$B$39&gt;=0,$A15-$B$39,$A15-$B$39+24)+TIME(0,AI15,0),"h:mm;@"))</f>
        <v>12:00-12:30</v>
      </c>
      <c r="C15" s="299"/>
      <c r="D15" s="354"/>
      <c r="E15" s="308"/>
      <c r="F15" s="355"/>
      <c r="G15" s="372"/>
      <c r="H15" s="373"/>
      <c r="I15" s="306"/>
      <c r="J15" s="354"/>
      <c r="K15" s="357"/>
      <c r="L15" s="355"/>
      <c r="M15" s="308"/>
      <c r="N15" s="374"/>
      <c r="O15" s="358"/>
      <c r="P15" s="354"/>
      <c r="Q15" s="308"/>
      <c r="R15" s="355"/>
      <c r="S15" s="308"/>
      <c r="T15" s="373"/>
      <c r="U15" s="308"/>
      <c r="V15" s="351"/>
      <c r="W15" s="308"/>
      <c r="X15" s="353"/>
      <c r="Y15" s="375"/>
      <c r="Z15" s="373"/>
      <c r="AA15" s="306"/>
      <c r="AB15" s="448" t="s">
        <v>376</v>
      </c>
      <c r="AC15" s="193"/>
      <c r="AD15" s="199">
        <v>16</v>
      </c>
      <c r="AE15" s="199">
        <v>15</v>
      </c>
      <c r="AF15" s="198">
        <v>0</v>
      </c>
      <c r="AG15" s="195">
        <f>TIME(24-9,0,0)</f>
        <v>0.625</v>
      </c>
      <c r="AH15" s="197" t="s">
        <v>340</v>
      </c>
      <c r="AI15" s="200">
        <v>30</v>
      </c>
    </row>
    <row r="16" spans="1:35" ht="37.5" customHeight="1" thickBot="1" x14ac:dyDescent="0.3">
      <c r="A16" s="224">
        <f t="shared" si="0"/>
        <v>0.93750000000000044</v>
      </c>
      <c r="B16" s="225" t="str">
        <f>CONCATENATE(TEXT(IF($A16-$B$39&gt;=0,$A16-$B$39,$A16-$B$39+24),"h:mm;@"),"-",TEXT(IF($A16-$B$39&gt;=0,$A16-$B$39,$A16-$B$39+24)+TIME(0,AI16,0),"h:mm;@"))</f>
        <v>12:30-13:00</v>
      </c>
      <c r="C16" s="299"/>
      <c r="D16" s="293" t="s">
        <v>279</v>
      </c>
      <c r="E16" s="296" t="s">
        <v>279</v>
      </c>
      <c r="F16" s="296" t="s">
        <v>279</v>
      </c>
      <c r="G16" s="296" t="s">
        <v>279</v>
      </c>
      <c r="H16" s="296" t="s">
        <v>279</v>
      </c>
      <c r="I16" s="376" t="s">
        <v>279</v>
      </c>
      <c r="J16" s="293" t="s">
        <v>279</v>
      </c>
      <c r="K16" s="296" t="s">
        <v>279</v>
      </c>
      <c r="L16" s="296" t="s">
        <v>279</v>
      </c>
      <c r="M16" s="296" t="s">
        <v>279</v>
      </c>
      <c r="N16" s="296" t="s">
        <v>279</v>
      </c>
      <c r="O16" s="377" t="s">
        <v>279</v>
      </c>
      <c r="P16" s="293" t="s">
        <v>279</v>
      </c>
      <c r="Q16" s="296" t="s">
        <v>279</v>
      </c>
      <c r="R16" s="296" t="s">
        <v>279</v>
      </c>
      <c r="S16" s="296" t="s">
        <v>279</v>
      </c>
      <c r="T16" s="296" t="s">
        <v>279</v>
      </c>
      <c r="U16" s="377" t="s">
        <v>279</v>
      </c>
      <c r="V16" s="293" t="s">
        <v>279</v>
      </c>
      <c r="W16" s="294" t="s">
        <v>279</v>
      </c>
      <c r="X16" s="294" t="s">
        <v>279</v>
      </c>
      <c r="Y16" s="294" t="s">
        <v>279</v>
      </c>
      <c r="Z16" s="294" t="s">
        <v>279</v>
      </c>
      <c r="AA16" s="377" t="s">
        <v>279</v>
      </c>
      <c r="AB16" s="449" t="s">
        <v>377</v>
      </c>
      <c r="AC16" s="193"/>
      <c r="AD16" s="199">
        <v>15</v>
      </c>
      <c r="AE16" s="199">
        <v>14</v>
      </c>
      <c r="AF16" s="198">
        <v>0</v>
      </c>
      <c r="AG16" s="195">
        <f>TIME(24-10,0,0)</f>
        <v>0.58333333333333337</v>
      </c>
      <c r="AH16" s="197" t="s">
        <v>341</v>
      </c>
      <c r="AI16" s="200">
        <v>30</v>
      </c>
    </row>
    <row r="17" spans="1:35" ht="37.5" customHeight="1" thickBot="1" x14ac:dyDescent="0.3">
      <c r="A17" s="224">
        <f t="shared" si="0"/>
        <v>0.95833333333333381</v>
      </c>
      <c r="B17" s="225" t="str">
        <f>CONCATENATE(TEXT(IF($A17-$B$39&gt;=0,$A17-$B$39,$A17-$B$39+24),"h:mm;@"),"-",TEXT(IF($A17-$B$39&gt;=0,$A17-$B$39,$A17-$B$39+24)+TIME(0,AI17,0),"h:mm;@"))</f>
        <v>13:00-13:30</v>
      </c>
      <c r="C17" s="299"/>
      <c r="D17" s="293" t="s">
        <v>279</v>
      </c>
      <c r="E17" s="296" t="s">
        <v>279</v>
      </c>
      <c r="F17" s="296" t="s">
        <v>279</v>
      </c>
      <c r="G17" s="296" t="s">
        <v>279</v>
      </c>
      <c r="H17" s="296" t="s">
        <v>279</v>
      </c>
      <c r="I17" s="378" t="s">
        <v>279</v>
      </c>
      <c r="J17" s="293" t="s">
        <v>279</v>
      </c>
      <c r="K17" s="296" t="s">
        <v>279</v>
      </c>
      <c r="L17" s="296" t="s">
        <v>279</v>
      </c>
      <c r="M17" s="296" t="s">
        <v>279</v>
      </c>
      <c r="N17" s="296" t="s">
        <v>279</v>
      </c>
      <c r="O17" s="376" t="s">
        <v>279</v>
      </c>
      <c r="P17" s="379" t="s">
        <v>279</v>
      </c>
      <c r="Q17" s="380" t="s">
        <v>279</v>
      </c>
      <c r="R17" s="380" t="s">
        <v>279</v>
      </c>
      <c r="S17" s="380" t="s">
        <v>279</v>
      </c>
      <c r="T17" s="380" t="s">
        <v>279</v>
      </c>
      <c r="U17" s="378" t="s">
        <v>279</v>
      </c>
      <c r="V17" s="293" t="s">
        <v>279</v>
      </c>
      <c r="W17" s="294" t="s">
        <v>279</v>
      </c>
      <c r="X17" s="294" t="s">
        <v>279</v>
      </c>
      <c r="Y17" s="294" t="s">
        <v>279</v>
      </c>
      <c r="Z17" s="294" t="s">
        <v>279</v>
      </c>
      <c r="AA17" s="376" t="s">
        <v>279</v>
      </c>
      <c r="AB17" s="443"/>
      <c r="AC17" s="193"/>
      <c r="AD17" s="199">
        <v>22</v>
      </c>
      <c r="AE17" s="199">
        <v>21</v>
      </c>
      <c r="AF17" s="198">
        <v>0</v>
      </c>
      <c r="AG17" s="195">
        <f>TIME(24-3,0,0)</f>
        <v>0.875</v>
      </c>
      <c r="AH17" s="197" t="s">
        <v>345</v>
      </c>
      <c r="AI17" s="200">
        <v>30</v>
      </c>
    </row>
    <row r="18" spans="1:35" ht="37.5" customHeight="1" x14ac:dyDescent="0.25">
      <c r="A18" s="224">
        <f t="shared" si="0"/>
        <v>0.97916666666666718</v>
      </c>
      <c r="B18" s="225" t="str">
        <f>CONCATENATE(TEXT(IF($A18-$B$39&gt;=0,$A18-$B$39,$A18-$B$39+24),"h:mm;@"),"-",TEXT(IF($A18-$B$39&gt;=0,$A18-$B$39,$A18-$B$39+24)+TIME(0,AI18,0),"h:mm;@"))</f>
        <v>13:30-14:00</v>
      </c>
      <c r="C18" s="381"/>
      <c r="D18" s="318" t="s">
        <v>395</v>
      </c>
      <c r="E18" s="301"/>
      <c r="F18" s="301"/>
      <c r="G18" s="301"/>
      <c r="H18" s="315" t="s">
        <v>476</v>
      </c>
      <c r="I18" s="302"/>
      <c r="J18" s="362" t="s">
        <v>461</v>
      </c>
      <c r="K18" s="382" t="s">
        <v>449</v>
      </c>
      <c r="L18" s="319" t="s">
        <v>413</v>
      </c>
      <c r="M18" s="301"/>
      <c r="N18" s="360" t="s">
        <v>280</v>
      </c>
      <c r="O18" s="302"/>
      <c r="P18" s="383"/>
      <c r="Q18" s="338"/>
      <c r="R18" s="338"/>
      <c r="S18" s="338"/>
      <c r="T18" s="384"/>
      <c r="U18" s="301"/>
      <c r="V18" s="362" t="s">
        <v>461</v>
      </c>
      <c r="W18" s="382" t="s">
        <v>449</v>
      </c>
      <c r="X18" s="319" t="s">
        <v>413</v>
      </c>
      <c r="Y18" s="301"/>
      <c r="Z18" s="315" t="s">
        <v>476</v>
      </c>
      <c r="AA18" s="302"/>
      <c r="AB18" s="443"/>
      <c r="AC18" s="196"/>
      <c r="AD18" s="198">
        <v>11</v>
      </c>
      <c r="AE18" s="198">
        <v>10</v>
      </c>
      <c r="AF18" s="198">
        <v>0</v>
      </c>
      <c r="AG18" s="195">
        <f>TIME(10,0,0)</f>
        <v>0.41666666666666669</v>
      </c>
      <c r="AH18" s="197" t="s">
        <v>375</v>
      </c>
      <c r="AI18" s="200">
        <v>30</v>
      </c>
    </row>
    <row r="19" spans="1:35" ht="37.5" customHeight="1" thickBot="1" x14ac:dyDescent="0.3">
      <c r="A19" s="224">
        <f t="shared" si="0"/>
        <v>1.0000000000000004</v>
      </c>
      <c r="B19" s="225" t="str">
        <f>CONCATENATE(TEXT(IF($A19-$B$39&gt;=0,$A19-$B$39,$A19-$B$39+24),"h:mm;@"),"-",TEXT(IF($A19-$B$39&gt;=0,$A19-$B$39,$A19-$B$39+24)+TIME(0,AI19,0),"h:mm;@"))</f>
        <v>14:00-14:30</v>
      </c>
      <c r="C19" s="381"/>
      <c r="D19" s="330" t="s">
        <v>396</v>
      </c>
      <c r="E19" s="304"/>
      <c r="F19" s="304"/>
      <c r="G19" s="304"/>
      <c r="H19" s="328" t="s">
        <v>477</v>
      </c>
      <c r="I19" s="327"/>
      <c r="J19" s="314"/>
      <c r="K19" s="385" t="s">
        <v>370</v>
      </c>
      <c r="L19" s="334"/>
      <c r="M19" s="304"/>
      <c r="N19" s="365"/>
      <c r="O19" s="327"/>
      <c r="P19" s="230"/>
      <c r="Q19" s="231"/>
      <c r="R19" s="386" t="s">
        <v>451</v>
      </c>
      <c r="S19" s="231"/>
      <c r="T19" s="232"/>
      <c r="U19" s="304"/>
      <c r="V19" s="314"/>
      <c r="W19" s="457" t="s">
        <v>370</v>
      </c>
      <c r="X19" s="458"/>
      <c r="Y19" s="450"/>
      <c r="Z19" s="459" t="s">
        <v>477</v>
      </c>
      <c r="AA19" s="327"/>
      <c r="AB19" s="443"/>
      <c r="AC19" s="196"/>
      <c r="AD19" s="198">
        <v>0</v>
      </c>
      <c r="AE19" s="198">
        <v>0</v>
      </c>
      <c r="AF19" s="198">
        <v>0</v>
      </c>
      <c r="AG19" s="195">
        <v>0</v>
      </c>
      <c r="AH19" s="192" t="s">
        <v>378</v>
      </c>
      <c r="AI19" s="200">
        <v>30</v>
      </c>
    </row>
    <row r="20" spans="1:35" ht="37.5" customHeight="1" x14ac:dyDescent="0.25">
      <c r="A20" s="224">
        <f t="shared" si="0"/>
        <v>1.0208333333333337</v>
      </c>
      <c r="B20" s="227" t="str">
        <f>CONCATENATE(TEXT(IF($A20-$B$39&gt;=0,$A20-$B$39,$A20-$B$39+24),"h:mm;@"),"-",TEXT(IF($A20-$B$39&gt;=0,$A20-$B$39,$A20-$B$39+24)+TIME(0,AI20,0),"h:mm;@"))</f>
        <v>14:30-15:00</v>
      </c>
      <c r="C20" s="387" t="s">
        <v>414</v>
      </c>
      <c r="D20" s="368"/>
      <c r="E20" s="304"/>
      <c r="F20" s="304"/>
      <c r="G20" s="304"/>
      <c r="H20" s="328" t="s">
        <v>510</v>
      </c>
      <c r="I20" s="327"/>
      <c r="J20" s="341"/>
      <c r="K20" s="388"/>
      <c r="L20" s="344"/>
      <c r="M20" s="304"/>
      <c r="N20" s="370"/>
      <c r="O20" s="327"/>
      <c r="P20" s="230"/>
      <c r="Q20" s="231"/>
      <c r="R20" s="231"/>
      <c r="S20" s="231"/>
      <c r="T20" s="232"/>
      <c r="U20" s="304"/>
      <c r="V20" s="341"/>
      <c r="W20" s="460"/>
      <c r="X20" s="455"/>
      <c r="Y20" s="450"/>
      <c r="Z20" s="459" t="s">
        <v>510</v>
      </c>
      <c r="AA20" s="327"/>
      <c r="AB20" s="443"/>
      <c r="AC20" s="193"/>
      <c r="AD20" s="193"/>
      <c r="AE20" s="192"/>
      <c r="AF20" s="192"/>
      <c r="AG20" s="192"/>
      <c r="AH20" s="192"/>
      <c r="AI20" s="200">
        <v>30</v>
      </c>
    </row>
    <row r="21" spans="1:35" ht="37.5" customHeight="1" thickBot="1" x14ac:dyDescent="0.3">
      <c r="A21" s="224">
        <f t="shared" si="0"/>
        <v>1.041666666666667</v>
      </c>
      <c r="B21" s="227" t="str">
        <f>CONCATENATE(TEXT(IF($A21-$B$39&gt;=0,$A21-$B$39,$A21-$B$39+24),"h:mm;@"),"-",TEXT(IF($A21-$B$39&gt;=0,$A21-$B$39,$A21-$B$39+24)+TIME(0,AI21,0),"h:mm;@"))</f>
        <v>15:00-15:30</v>
      </c>
      <c r="C21" s="389" t="s">
        <v>366</v>
      </c>
      <c r="D21" s="354"/>
      <c r="E21" s="308"/>
      <c r="F21" s="308"/>
      <c r="G21" s="308"/>
      <c r="H21" s="390"/>
      <c r="I21" s="306"/>
      <c r="J21" s="351"/>
      <c r="K21" s="391"/>
      <c r="L21" s="355"/>
      <c r="M21" s="308"/>
      <c r="N21" s="373"/>
      <c r="O21" s="306"/>
      <c r="P21" s="392"/>
      <c r="Q21" s="393"/>
      <c r="R21" s="393"/>
      <c r="S21" s="393"/>
      <c r="T21" s="394"/>
      <c r="U21" s="308"/>
      <c r="V21" s="351"/>
      <c r="W21" s="391"/>
      <c r="X21" s="355"/>
      <c r="Y21" s="308"/>
      <c r="Z21" s="390"/>
      <c r="AA21" s="327"/>
      <c r="AB21" s="443"/>
      <c r="AC21" s="193"/>
      <c r="AD21" s="193"/>
      <c r="AE21" s="192"/>
      <c r="AF21" s="192"/>
      <c r="AG21" s="192"/>
      <c r="AH21" s="192"/>
      <c r="AI21" s="200">
        <v>30</v>
      </c>
    </row>
    <row r="22" spans="1:35" ht="37.5" customHeight="1" thickBot="1" x14ac:dyDescent="0.3">
      <c r="A22" s="224">
        <f t="shared" si="0"/>
        <v>1.0625000000000002</v>
      </c>
      <c r="B22" s="225" t="str">
        <f>CONCATENATE(TEXT(IF($A22-$B$39&gt;=0,$A22-$B$39,$A22-$B$39+24),"h:mm;@"),"-",TEXT(IF($A22-$B$39&gt;=0,$A22-$B$39,$A22-$B$39+24)+TIME(0,AI22,0),"h:mm;@"))</f>
        <v>15:30-16:00</v>
      </c>
      <c r="C22" s="293" t="s">
        <v>279</v>
      </c>
      <c r="D22" s="293" t="s">
        <v>279</v>
      </c>
      <c r="E22" s="296" t="s">
        <v>279</v>
      </c>
      <c r="F22" s="296" t="s">
        <v>279</v>
      </c>
      <c r="G22" s="296" t="s">
        <v>279</v>
      </c>
      <c r="H22" s="296" t="s">
        <v>279</v>
      </c>
      <c r="I22" s="295" t="s">
        <v>279</v>
      </c>
      <c r="J22" s="293" t="s">
        <v>279</v>
      </c>
      <c r="K22" s="296" t="s">
        <v>279</v>
      </c>
      <c r="L22" s="296" t="s">
        <v>279</v>
      </c>
      <c r="M22" s="296" t="s">
        <v>279</v>
      </c>
      <c r="N22" s="296" t="s">
        <v>279</v>
      </c>
      <c r="O22" s="378" t="s">
        <v>279</v>
      </c>
      <c r="P22" s="395" t="s">
        <v>279</v>
      </c>
      <c r="Q22" s="297" t="s">
        <v>279</v>
      </c>
      <c r="R22" s="297" t="s">
        <v>279</v>
      </c>
      <c r="S22" s="297" t="s">
        <v>279</v>
      </c>
      <c r="T22" s="297" t="s">
        <v>279</v>
      </c>
      <c r="U22" s="377" t="s">
        <v>279</v>
      </c>
      <c r="V22" s="396" t="s">
        <v>279</v>
      </c>
      <c r="W22" s="298" t="s">
        <v>279</v>
      </c>
      <c r="X22" s="298" t="s">
        <v>279</v>
      </c>
      <c r="Y22" s="298" t="s">
        <v>279</v>
      </c>
      <c r="Z22" s="298" t="s">
        <v>279</v>
      </c>
      <c r="AA22" s="295" t="s">
        <v>279</v>
      </c>
      <c r="AB22" s="443"/>
      <c r="AC22" s="193"/>
      <c r="AD22" s="193"/>
      <c r="AE22" s="192"/>
      <c r="AF22" s="192"/>
      <c r="AG22" s="192"/>
      <c r="AH22" s="192"/>
      <c r="AI22" s="200">
        <v>30</v>
      </c>
    </row>
    <row r="23" spans="1:35" ht="37.5" customHeight="1" x14ac:dyDescent="0.25">
      <c r="A23" s="224">
        <f t="shared" si="0"/>
        <v>1.0833333333333335</v>
      </c>
      <c r="B23" s="227" t="str">
        <f>CONCATENATE(TEXT(IF($A23-$B$39&gt;=0,$A23-$B$39,$A23-$B$39+24),"h:mm;@"),"-",TEXT(IF($A23-$B$39&gt;=0,$A23-$B$39,$A23-$B$39+24)+TIME(0,AI23,0),"h:mm;@"))</f>
        <v>16:00-16:30</v>
      </c>
      <c r="C23" s="397" t="s">
        <v>348</v>
      </c>
      <c r="D23" s="398" t="s">
        <v>433</v>
      </c>
      <c r="E23" s="301"/>
      <c r="F23" s="319" t="s">
        <v>413</v>
      </c>
      <c r="G23" s="301"/>
      <c r="H23" s="361" t="s">
        <v>450</v>
      </c>
      <c r="I23" s="301"/>
      <c r="J23" s="318" t="s">
        <v>395</v>
      </c>
      <c r="K23" s="301"/>
      <c r="L23" s="319" t="s">
        <v>413</v>
      </c>
      <c r="M23" s="399" t="s">
        <v>368</v>
      </c>
      <c r="N23" s="361" t="s">
        <v>450</v>
      </c>
      <c r="O23" s="400" t="s">
        <v>367</v>
      </c>
      <c r="P23" s="318" t="s">
        <v>395</v>
      </c>
      <c r="Q23" s="301"/>
      <c r="R23" s="401" t="s">
        <v>369</v>
      </c>
      <c r="S23" s="301"/>
      <c r="T23" s="361" t="s">
        <v>450</v>
      </c>
      <c r="U23" s="402" t="s">
        <v>367</v>
      </c>
      <c r="V23" s="318" t="s">
        <v>395</v>
      </c>
      <c r="W23" s="301"/>
      <c r="X23" s="301"/>
      <c r="Y23" s="301"/>
      <c r="Z23" s="361" t="s">
        <v>450</v>
      </c>
      <c r="AA23" s="302"/>
      <c r="AB23" s="443"/>
      <c r="AC23" s="193"/>
      <c r="AD23" s="193"/>
      <c r="AE23" s="192"/>
      <c r="AF23" s="192"/>
      <c r="AG23" s="192"/>
      <c r="AH23" s="192"/>
      <c r="AI23" s="200">
        <v>30</v>
      </c>
    </row>
    <row r="24" spans="1:35" ht="37.5" customHeight="1" x14ac:dyDescent="0.25">
      <c r="A24" s="224">
        <f t="shared" si="0"/>
        <v>1.1041666666666667</v>
      </c>
      <c r="B24" s="227" t="str">
        <f>CONCATENATE(TEXT(IF($A24-$B$39&gt;=0,$A24-$B$39,$A24-$B$39+24),"h:mm;@"),"-",TEXT(IF($A24-$B$39&gt;=0,$A24-$B$39,$A24-$B$39+24)+TIME(0,AI24,0),"h:mm;@"))</f>
        <v>16:30-17:00</v>
      </c>
      <c r="C24" s="403" t="s">
        <v>349</v>
      </c>
      <c r="D24" s="404" t="s">
        <v>434</v>
      </c>
      <c r="E24" s="304"/>
      <c r="F24" s="334"/>
      <c r="G24" s="304"/>
      <c r="H24" s="366"/>
      <c r="I24" s="304"/>
      <c r="J24" s="330" t="s">
        <v>351</v>
      </c>
      <c r="K24" s="304"/>
      <c r="L24" s="334"/>
      <c r="M24" s="405" t="s">
        <v>370</v>
      </c>
      <c r="N24" s="366"/>
      <c r="O24" s="406">
        <v>24</v>
      </c>
      <c r="P24" s="330" t="s">
        <v>351</v>
      </c>
      <c r="Q24" s="304"/>
      <c r="R24" s="407" t="s">
        <v>370</v>
      </c>
      <c r="S24" s="304"/>
      <c r="T24" s="366"/>
      <c r="U24" s="408">
        <v>24</v>
      </c>
      <c r="V24" s="330" t="s">
        <v>351</v>
      </c>
      <c r="W24" s="450"/>
      <c r="X24" s="450"/>
      <c r="Y24" s="450"/>
      <c r="Z24" s="366"/>
      <c r="AA24" s="327"/>
      <c r="AB24" s="443"/>
      <c r="AC24" s="193"/>
      <c r="AD24" s="193"/>
      <c r="AE24" s="192"/>
      <c r="AF24" s="192"/>
      <c r="AG24" s="192"/>
      <c r="AH24" s="192"/>
      <c r="AI24" s="200">
        <v>30</v>
      </c>
    </row>
    <row r="25" spans="1:35" ht="37.5" customHeight="1" thickBot="1" x14ac:dyDescent="0.3">
      <c r="A25" s="224">
        <f t="shared" si="0"/>
        <v>1.125</v>
      </c>
      <c r="B25" s="227" t="str">
        <f>CONCATENATE(TEXT(IF($A25-$B$39&gt;=0,$A25-$B$39,$A25-$B$39+24),"h:mm;@"),"-",TEXT(IF($A25-$B$39&gt;=0,$A25-$B$39,$A25-$B$39+24)+TIME(0,AI25,0),"h:mm;@"))</f>
        <v>17:00-17:30</v>
      </c>
      <c r="C25" s="409" t="s">
        <v>370</v>
      </c>
      <c r="D25" s="410"/>
      <c r="E25" s="304"/>
      <c r="F25" s="344"/>
      <c r="G25" s="304"/>
      <c r="H25" s="371"/>
      <c r="I25" s="304"/>
      <c r="J25" s="368"/>
      <c r="K25" s="304"/>
      <c r="L25" s="344"/>
      <c r="M25" s="411"/>
      <c r="N25" s="371"/>
      <c r="O25" s="412"/>
      <c r="P25" s="368"/>
      <c r="Q25" s="304"/>
      <c r="R25" s="413"/>
      <c r="S25" s="304"/>
      <c r="T25" s="371"/>
      <c r="U25" s="414"/>
      <c r="V25" s="368"/>
      <c r="W25" s="450"/>
      <c r="X25" s="450"/>
      <c r="Y25" s="450"/>
      <c r="Z25" s="371"/>
      <c r="AA25" s="327"/>
      <c r="AB25" s="443"/>
      <c r="AC25" s="193"/>
      <c r="AD25" s="193"/>
      <c r="AE25" s="192"/>
      <c r="AF25" s="192"/>
      <c r="AG25" s="192"/>
      <c r="AH25" s="192"/>
      <c r="AI25" s="200">
        <v>30</v>
      </c>
    </row>
    <row r="26" spans="1:35" ht="37.5" customHeight="1" thickBot="1" x14ac:dyDescent="0.3">
      <c r="A26" s="224">
        <f t="shared" si="0"/>
        <v>1.1458333333333333</v>
      </c>
      <c r="B26" s="225" t="str">
        <f>CONCATENATE(TEXT(IF($A26-$B$39&gt;=0,$A26-$B$39,$A26-$B$39+24),"h:mm;@"),"-",TEXT(IF($A26-$B$39&gt;=0,$A26-$B$39,$A26-$B$39+24)+TIME(0,AI26,0),"h:mm;@"))</f>
        <v>17:30-18:00</v>
      </c>
      <c r="C26" s="415" t="s">
        <v>279</v>
      </c>
      <c r="D26" s="416"/>
      <c r="E26" s="308"/>
      <c r="F26" s="355"/>
      <c r="G26" s="308"/>
      <c r="H26" s="374"/>
      <c r="I26" s="308"/>
      <c r="J26" s="343"/>
      <c r="K26" s="304"/>
      <c r="L26" s="344"/>
      <c r="M26" s="411"/>
      <c r="N26" s="366"/>
      <c r="O26" s="412"/>
      <c r="P26" s="343"/>
      <c r="Q26" s="304"/>
      <c r="R26" s="413"/>
      <c r="S26" s="304"/>
      <c r="T26" s="366"/>
      <c r="U26" s="414"/>
      <c r="V26" s="343"/>
      <c r="W26" s="308"/>
      <c r="X26" s="308"/>
      <c r="Y26" s="308"/>
      <c r="Z26" s="374"/>
      <c r="AA26" s="306"/>
      <c r="AB26" s="443"/>
      <c r="AC26" s="193"/>
      <c r="AD26" s="193"/>
      <c r="AE26" s="192"/>
      <c r="AF26" s="192"/>
      <c r="AG26" s="192"/>
      <c r="AH26" s="192"/>
      <c r="AI26" s="200">
        <v>30</v>
      </c>
    </row>
    <row r="27" spans="1:35" ht="37.5" customHeight="1" thickBot="1" x14ac:dyDescent="0.3">
      <c r="A27" s="224">
        <f t="shared" si="0"/>
        <v>1.1666666666666665</v>
      </c>
      <c r="B27" s="227" t="str">
        <f>CONCATENATE(TEXT(IF($A27-$B$39&gt;=0,$A27-$B$39,$A27-$B$39+24),"h:mm;@"),"-",TEXT(IF($A27-$B$39&gt;=0,$A27-$B$39,$A27-$B$39+24)+TIME(0,AI27,0),"h:mm;@"))</f>
        <v>18:00-18:30</v>
      </c>
      <c r="C27" s="417"/>
      <c r="D27" s="294" t="s">
        <v>279</v>
      </c>
      <c r="E27" s="296" t="s">
        <v>279</v>
      </c>
      <c r="F27" s="296" t="s">
        <v>279</v>
      </c>
      <c r="G27" s="296" t="s">
        <v>279</v>
      </c>
      <c r="H27" s="296" t="s">
        <v>279</v>
      </c>
      <c r="I27" s="396" t="s">
        <v>279</v>
      </c>
      <c r="J27" s="395" t="s">
        <v>279</v>
      </c>
      <c r="K27" s="297" t="s">
        <v>279</v>
      </c>
      <c r="L27" s="297" t="s">
        <v>279</v>
      </c>
      <c r="M27" s="297" t="s">
        <v>279</v>
      </c>
      <c r="N27" s="297" t="s">
        <v>279</v>
      </c>
      <c r="O27" s="377" t="s">
        <v>279</v>
      </c>
      <c r="P27" s="297" t="s">
        <v>279</v>
      </c>
      <c r="Q27" s="297" t="s">
        <v>279</v>
      </c>
      <c r="R27" s="297" t="s">
        <v>279</v>
      </c>
      <c r="S27" s="297" t="s">
        <v>279</v>
      </c>
      <c r="T27" s="297" t="s">
        <v>279</v>
      </c>
      <c r="U27" s="377" t="s">
        <v>279</v>
      </c>
      <c r="V27" s="395" t="s">
        <v>279</v>
      </c>
      <c r="W27" s="297" t="s">
        <v>279</v>
      </c>
      <c r="X27" s="297" t="s">
        <v>279</v>
      </c>
      <c r="Y27" s="297" t="s">
        <v>279</v>
      </c>
      <c r="Z27" s="297" t="s">
        <v>279</v>
      </c>
      <c r="AA27" s="377" t="s">
        <v>279</v>
      </c>
      <c r="AB27" s="443"/>
      <c r="AC27" s="193"/>
      <c r="AD27" s="193"/>
      <c r="AE27" s="192"/>
      <c r="AF27" s="192"/>
      <c r="AG27" s="192"/>
      <c r="AH27" s="192"/>
      <c r="AI27" s="200">
        <v>30</v>
      </c>
    </row>
    <row r="28" spans="1:35" ht="37.5" customHeight="1" thickBot="1" x14ac:dyDescent="0.3">
      <c r="A28" s="224">
        <f t="shared" si="0"/>
        <v>1.1874999999999998</v>
      </c>
      <c r="B28" s="227" t="str">
        <f>CONCATENATE(TEXT(IF($A28-$B$39&gt;=0,$A28-$B$39,$A28-$B$39+24),"h:mm;@"),"-",TEXT(IF($A28-$B$39&gt;=0,$A28-$B$39,$A28-$B$39+24)+TIME(0,AI28,0),"h:mm;@"))</f>
        <v>18:30-19:00</v>
      </c>
      <c r="C28" s="418" t="s">
        <v>16</v>
      </c>
      <c r="D28" s="294" t="s">
        <v>279</v>
      </c>
      <c r="E28" s="296" t="s">
        <v>279</v>
      </c>
      <c r="F28" s="296" t="s">
        <v>279</v>
      </c>
      <c r="G28" s="296" t="s">
        <v>279</v>
      </c>
      <c r="H28" s="296" t="s">
        <v>279</v>
      </c>
      <c r="I28" s="419" t="s">
        <v>367</v>
      </c>
      <c r="J28" s="293" t="s">
        <v>279</v>
      </c>
      <c r="K28" s="296" t="s">
        <v>279</v>
      </c>
      <c r="L28" s="296" t="s">
        <v>279</v>
      </c>
      <c r="M28" s="296" t="s">
        <v>279</v>
      </c>
      <c r="N28" s="296" t="s">
        <v>279</v>
      </c>
      <c r="O28" s="376" t="s">
        <v>279</v>
      </c>
      <c r="P28" s="380" t="s">
        <v>279</v>
      </c>
      <c r="Q28" s="380" t="s">
        <v>279</v>
      </c>
      <c r="R28" s="380" t="s">
        <v>279</v>
      </c>
      <c r="S28" s="380" t="s">
        <v>279</v>
      </c>
      <c r="T28" s="380" t="s">
        <v>279</v>
      </c>
      <c r="U28" s="378" t="s">
        <v>279</v>
      </c>
      <c r="V28" s="293" t="s">
        <v>279</v>
      </c>
      <c r="W28" s="294" t="s">
        <v>279</v>
      </c>
      <c r="X28" s="294" t="s">
        <v>279</v>
      </c>
      <c r="Y28" s="294" t="s">
        <v>279</v>
      </c>
      <c r="Z28" s="294" t="s">
        <v>279</v>
      </c>
      <c r="AA28" s="420" t="s">
        <v>367</v>
      </c>
      <c r="AB28" s="443"/>
      <c r="AC28" s="193"/>
      <c r="AD28" s="193"/>
      <c r="AE28" s="192"/>
      <c r="AF28" s="192"/>
      <c r="AG28" s="192"/>
      <c r="AH28" s="192"/>
      <c r="AI28" s="200">
        <v>30</v>
      </c>
    </row>
    <row r="29" spans="1:35" ht="42.75" customHeight="1" thickBot="1" x14ac:dyDescent="0.3">
      <c r="A29" s="224">
        <f t="shared" si="0"/>
        <v>1.208333333333333</v>
      </c>
      <c r="B29" s="227" t="str">
        <f>CONCATENATE(TEXT(IF($A29-$B$39&gt;=0,$A29-$B$39,$A29-$B$39+24),"h:mm;@"),"-",TEXT(IF($A29-$B$39&gt;=0,$A29-$B$39,$A29-$B$39+24)+TIME(0,AI29,0),"h:mm;@"))</f>
        <v>19:00-19:30</v>
      </c>
      <c r="C29" s="421"/>
      <c r="D29" s="294" t="s">
        <v>279</v>
      </c>
      <c r="E29" s="296" t="s">
        <v>279</v>
      </c>
      <c r="F29" s="296" t="s">
        <v>279</v>
      </c>
      <c r="G29" s="296" t="s">
        <v>279</v>
      </c>
      <c r="H29" s="296" t="s">
        <v>279</v>
      </c>
      <c r="I29" s="422">
        <v>19</v>
      </c>
      <c r="J29" s="379" t="s">
        <v>279</v>
      </c>
      <c r="K29" s="380" t="s">
        <v>279</v>
      </c>
      <c r="L29" s="380" t="s">
        <v>279</v>
      </c>
      <c r="M29" s="380" t="s">
        <v>279</v>
      </c>
      <c r="N29" s="380" t="s">
        <v>279</v>
      </c>
      <c r="O29" s="378" t="s">
        <v>279</v>
      </c>
      <c r="P29" s="395" t="s">
        <v>350</v>
      </c>
      <c r="Q29" s="297" t="s">
        <v>350</v>
      </c>
      <c r="R29" s="297" t="s">
        <v>350</v>
      </c>
      <c r="S29" s="297" t="s">
        <v>350</v>
      </c>
      <c r="T29" s="297" t="s">
        <v>350</v>
      </c>
      <c r="U29" s="377" t="s">
        <v>350</v>
      </c>
      <c r="V29" s="379" t="s">
        <v>279</v>
      </c>
      <c r="W29" s="380" t="s">
        <v>279</v>
      </c>
      <c r="X29" s="380" t="s">
        <v>279</v>
      </c>
      <c r="Y29" s="380" t="s">
        <v>279</v>
      </c>
      <c r="Z29" s="380" t="s">
        <v>279</v>
      </c>
      <c r="AA29" s="423">
        <v>19</v>
      </c>
      <c r="AB29" s="443"/>
      <c r="AC29" s="193"/>
      <c r="AD29" s="193"/>
      <c r="AE29" s="192"/>
      <c r="AF29" s="192"/>
      <c r="AG29" s="192"/>
      <c r="AH29" s="192"/>
      <c r="AI29" s="200">
        <v>30</v>
      </c>
    </row>
    <row r="30" spans="1:35" ht="37.5" customHeight="1" x14ac:dyDescent="0.25">
      <c r="A30" s="224">
        <f t="shared" si="0"/>
        <v>1.2291666666666663</v>
      </c>
      <c r="B30" s="225" t="str">
        <f>CONCATENATE(TEXT(IF($A30-$B$39&gt;=0,$A30-$B$39,$A30-$B$39+24),"h:mm;@"),"-",TEXT(IF($A30-$B$39&gt;=0,$A30-$B$39,$A30-$B$39+24)+TIME(0,AI30,0),"h:mm;@"))</f>
        <v>19:30-20:00</v>
      </c>
      <c r="C30" s="424"/>
      <c r="D30" s="301"/>
      <c r="E30" s="301"/>
      <c r="F30" s="301"/>
      <c r="G30" s="320" t="s">
        <v>483</v>
      </c>
      <c r="H30" s="316" t="s">
        <v>306</v>
      </c>
      <c r="I30" s="425"/>
      <c r="J30" s="301"/>
      <c r="K30" s="301"/>
      <c r="L30" s="401" t="s">
        <v>369</v>
      </c>
      <c r="M30" s="363" t="s">
        <v>512</v>
      </c>
      <c r="N30" s="301"/>
      <c r="O30" s="426"/>
      <c r="P30" s="293" t="s">
        <v>350</v>
      </c>
      <c r="Q30" s="296" t="s">
        <v>350</v>
      </c>
      <c r="R30" s="296" t="s">
        <v>350</v>
      </c>
      <c r="S30" s="296" t="s">
        <v>350</v>
      </c>
      <c r="T30" s="296" t="s">
        <v>350</v>
      </c>
      <c r="U30" s="376" t="s">
        <v>350</v>
      </c>
      <c r="V30" s="427"/>
      <c r="W30" s="428"/>
      <c r="X30" s="428"/>
      <c r="Y30" s="428"/>
      <c r="Z30" s="429"/>
      <c r="AA30" s="425"/>
      <c r="AB30" s="443"/>
      <c r="AC30" s="193"/>
      <c r="AD30" s="193"/>
      <c r="AE30" s="192"/>
      <c r="AF30" s="192"/>
      <c r="AG30" s="192"/>
      <c r="AH30" s="192"/>
      <c r="AI30" s="200">
        <v>30</v>
      </c>
    </row>
    <row r="31" spans="1:35" ht="37.5" customHeight="1" thickBot="1" x14ac:dyDescent="0.3">
      <c r="A31" s="224">
        <f t="shared" si="0"/>
        <v>1.2499999999999996</v>
      </c>
      <c r="B31" s="225" t="str">
        <f>CONCATENATE(TEXT(IF($A31-$B$39&gt;=0,$A31-$B$39,$A31-$B$39+24),"h:mm;@"),"-",TEXT(IF($A31-$B$39&gt;=0,$A31-$B$39,$A31-$B$39+24)+TIME(0,AI31,0),"h:mm;@"))</f>
        <v>20:00-20:30</v>
      </c>
      <c r="C31" s="424"/>
      <c r="D31" s="304"/>
      <c r="E31" s="304"/>
      <c r="F31" s="304"/>
      <c r="G31" s="332"/>
      <c r="H31" s="329"/>
      <c r="I31" s="430"/>
      <c r="J31" s="304"/>
      <c r="K31" s="304"/>
      <c r="L31" s="407" t="s">
        <v>370</v>
      </c>
      <c r="M31" s="367" t="s">
        <v>434</v>
      </c>
      <c r="N31" s="304"/>
      <c r="O31" s="431"/>
      <c r="P31" s="293" t="s">
        <v>350</v>
      </c>
      <c r="Q31" s="296" t="s">
        <v>350</v>
      </c>
      <c r="R31" s="296" t="s">
        <v>350</v>
      </c>
      <c r="S31" s="296" t="s">
        <v>350</v>
      </c>
      <c r="T31" s="296" t="s">
        <v>350</v>
      </c>
      <c r="U31" s="376" t="s">
        <v>350</v>
      </c>
      <c r="V31" s="432"/>
      <c r="W31" s="461"/>
      <c r="X31" s="462" t="s">
        <v>16</v>
      </c>
      <c r="Y31" s="461"/>
      <c r="Z31" s="433"/>
      <c r="AA31" s="434"/>
      <c r="AB31" s="443"/>
      <c r="AC31" s="193"/>
      <c r="AD31" s="193"/>
      <c r="AE31" s="192"/>
      <c r="AF31" s="192"/>
      <c r="AG31" s="192"/>
      <c r="AH31" s="192"/>
      <c r="AI31" s="200">
        <v>30</v>
      </c>
    </row>
    <row r="32" spans="1:35" ht="37.5" customHeight="1" thickBot="1" x14ac:dyDescent="0.3">
      <c r="A32" s="224">
        <f t="shared" si="0"/>
        <v>1.2708333333333328</v>
      </c>
      <c r="B32" s="227" t="str">
        <f>CONCATENATE(TEXT(IF($A32-$B$39&gt;=0,$A32-$B$39,$A32-$B$39+24),"h:mm;@"),"-",TEXT(IF($A32-$B$39&gt;=0,$A32-$B$39,$A32-$B$39+24)+TIME(0,AI32,0),"h:mm;@"))</f>
        <v>20:30-21:00</v>
      </c>
      <c r="C32" s="431"/>
      <c r="D32" s="304"/>
      <c r="E32" s="304"/>
      <c r="F32" s="304"/>
      <c r="G32" s="332"/>
      <c r="H32" s="342"/>
      <c r="I32" s="426"/>
      <c r="J32" s="304"/>
      <c r="K32" s="304"/>
      <c r="L32" s="407" t="s">
        <v>351</v>
      </c>
      <c r="M32" s="367"/>
      <c r="N32" s="304"/>
      <c r="O32" s="435"/>
      <c r="P32" s="379" t="s">
        <v>350</v>
      </c>
      <c r="Q32" s="380" t="s">
        <v>350</v>
      </c>
      <c r="R32" s="380" t="s">
        <v>350</v>
      </c>
      <c r="S32" s="380" t="s">
        <v>350</v>
      </c>
      <c r="T32" s="380" t="s">
        <v>350</v>
      </c>
      <c r="U32" s="378" t="s">
        <v>350</v>
      </c>
      <c r="V32" s="432"/>
      <c r="W32" s="461"/>
      <c r="X32" s="461"/>
      <c r="Y32" s="461"/>
      <c r="Z32" s="433"/>
      <c r="AA32" s="436"/>
      <c r="AB32" s="443"/>
      <c r="AC32" s="193"/>
      <c r="AD32" s="193"/>
      <c r="AE32" s="192"/>
      <c r="AF32" s="192"/>
      <c r="AG32" s="192"/>
      <c r="AH32" s="192"/>
      <c r="AI32" s="200">
        <v>30</v>
      </c>
    </row>
    <row r="33" spans="1:35" ht="37.5" customHeight="1" thickBot="1" x14ac:dyDescent="0.3">
      <c r="A33" s="224">
        <f t="shared" si="0"/>
        <v>1.2916666666666661</v>
      </c>
      <c r="B33" s="227" t="str">
        <f>CONCATENATE(TEXT(IF($A33-$B$39&gt;=0,$A33-$B$39,$A33-$B$39+24),"h:mm;@"),"-",TEXT(IF($A33-$B$39&gt;=0,$A33-$B$39,$A33-$B$39+24)+TIME(0,AI33,0),"h:mm;@"))</f>
        <v>21:00-21:30</v>
      </c>
      <c r="C33" s="431"/>
      <c r="D33" s="308"/>
      <c r="E33" s="308"/>
      <c r="F33" s="308"/>
      <c r="G33" s="356"/>
      <c r="H33" s="353"/>
      <c r="I33" s="437"/>
      <c r="J33" s="308"/>
      <c r="K33" s="308"/>
      <c r="L33" s="438" t="s">
        <v>478</v>
      </c>
      <c r="M33" s="375"/>
      <c r="N33" s="308"/>
      <c r="O33" s="439"/>
      <c r="P33" s="304"/>
      <c r="Q33" s="304"/>
      <c r="R33" s="304"/>
      <c r="S33" s="304"/>
      <c r="T33" s="304"/>
      <c r="U33" s="304"/>
      <c r="V33" s="440"/>
      <c r="W33" s="441"/>
      <c r="X33" s="441"/>
      <c r="Y33" s="441"/>
      <c r="Z33" s="442"/>
      <c r="AA33" s="439"/>
      <c r="AB33" s="304"/>
      <c r="AC33" s="193"/>
      <c r="AD33" s="193"/>
      <c r="AE33" s="192"/>
      <c r="AF33" s="192"/>
      <c r="AG33" s="192"/>
      <c r="AH33" s="192"/>
      <c r="AI33" s="200">
        <v>30</v>
      </c>
    </row>
    <row r="34" spans="1:35" ht="30" customHeight="1" x14ac:dyDescent="0.35">
      <c r="A34" s="224">
        <f t="shared" si="0"/>
        <v>1.3124999999999993</v>
      </c>
      <c r="B34" s="227" t="str">
        <f>CONCATENATE(TEXT(IF($A34-$B$39&gt;=0,$A34-$B$39,$A34-$B$39+24),"h:mm;@"),"-",TEXT(IF($A34-$B$39&gt;=0,$A34-$B$39,$A34-$B$39+24)+TIME(0,AI34,0),"h:mm;@"))</f>
        <v>21:30-22:00</v>
      </c>
      <c r="C34" s="236"/>
      <c r="D34" s="226"/>
      <c r="E34" s="239"/>
      <c r="F34" s="240"/>
      <c r="G34" s="240"/>
      <c r="H34" s="241"/>
      <c r="I34" s="239"/>
      <c r="J34" s="194"/>
      <c r="K34" s="194"/>
      <c r="L34" s="194"/>
      <c r="M34" s="223"/>
      <c r="N34" s="194"/>
      <c r="O34" s="223"/>
      <c r="P34" s="194"/>
      <c r="Q34" s="194"/>
      <c r="R34" s="194"/>
      <c r="S34" s="223"/>
      <c r="T34" s="194"/>
      <c r="U34" s="223"/>
      <c r="V34" s="194"/>
      <c r="W34" s="194"/>
      <c r="X34" s="194"/>
      <c r="Y34" s="223"/>
      <c r="Z34" s="194"/>
      <c r="AA34" s="223"/>
      <c r="AB34" s="223"/>
      <c r="AC34" s="193"/>
      <c r="AD34" s="193"/>
      <c r="AE34" s="147"/>
      <c r="AF34" s="192"/>
      <c r="AG34" s="147"/>
      <c r="AH34" s="147"/>
      <c r="AI34" s="200">
        <v>30</v>
      </c>
    </row>
    <row r="35" spans="1:35" ht="30" customHeight="1" x14ac:dyDescent="0.35">
      <c r="A35" s="224">
        <f t="shared" si="0"/>
        <v>1.3333333333333326</v>
      </c>
      <c r="B35" s="227" t="str">
        <f>CONCATENATE(TEXT(IF($A35-$B$39&gt;=0,$A35-$B$39,$A35-$B$39+24),"h:mm;@"),"-",TEXT(IF($A35-$B$39&gt;=0,$A35-$B$39,$A35-$B$39+24)+TIME(0,AI35,0),"h:mm;@"))</f>
        <v>22:00-22:30</v>
      </c>
      <c r="C35" s="236"/>
      <c r="D35" s="194"/>
      <c r="E35" s="194"/>
      <c r="F35" s="194"/>
      <c r="G35" s="194"/>
      <c r="H35" s="194"/>
      <c r="I35" s="226"/>
      <c r="J35" s="194"/>
      <c r="K35" s="194"/>
      <c r="L35" s="194"/>
      <c r="M35" s="223"/>
      <c r="N35" s="194"/>
      <c r="O35" s="194"/>
      <c r="P35" s="194"/>
      <c r="Q35" s="194"/>
      <c r="R35" s="194"/>
      <c r="S35" s="223"/>
      <c r="T35" s="194"/>
      <c r="U35" s="194"/>
      <c r="V35" s="194"/>
      <c r="W35" s="194"/>
      <c r="X35" s="194"/>
      <c r="Y35" s="223"/>
      <c r="Z35" s="194"/>
      <c r="AA35" s="194"/>
      <c r="AB35" s="194"/>
      <c r="AC35" s="193"/>
      <c r="AD35" s="193"/>
      <c r="AE35" s="147"/>
      <c r="AF35" s="192"/>
      <c r="AG35" s="147"/>
      <c r="AH35" s="147"/>
      <c r="AI35" s="200">
        <v>30</v>
      </c>
    </row>
    <row r="36" spans="1:35" ht="30" customHeight="1" x14ac:dyDescent="0.25">
      <c r="A36" s="224">
        <f t="shared" si="0"/>
        <v>1.3541666666666659</v>
      </c>
      <c r="B36" s="227" t="str">
        <f>CONCATENATE(TEXT(IF($A36-$B$39&gt;=0,$A36-$B$39,$A36-$B$39+24),"h:mm;@"),"-",TEXT(IF($A36-$B$39&gt;=0,$A36-$B$39,$A36-$B$39+24)+TIME(0,AI36,0),"h:mm;@"))</f>
        <v>22:30-23:00</v>
      </c>
      <c r="C36" s="235"/>
      <c r="D36" s="226"/>
      <c r="E36" s="194"/>
      <c r="F36" s="194"/>
      <c r="G36" s="223"/>
      <c r="H36" s="194"/>
      <c r="I36" s="226"/>
      <c r="J36" s="194"/>
      <c r="K36" s="194"/>
      <c r="L36" s="194"/>
      <c r="M36" s="223"/>
      <c r="N36" s="194"/>
      <c r="O36" s="223"/>
      <c r="P36" s="194"/>
      <c r="Q36" s="194"/>
      <c r="R36" s="194"/>
      <c r="S36" s="223"/>
      <c r="T36" s="194"/>
      <c r="U36" s="223"/>
      <c r="V36" s="194"/>
      <c r="W36" s="194"/>
      <c r="X36" s="194"/>
      <c r="Y36" s="223"/>
      <c r="Z36" s="194"/>
      <c r="AA36" s="194"/>
      <c r="AB36" s="194"/>
      <c r="AC36" s="194"/>
      <c r="AD36" s="194"/>
      <c r="AE36" s="194"/>
      <c r="AF36" s="194"/>
      <c r="AG36" s="194"/>
      <c r="AH36" s="194"/>
      <c r="AI36" s="200">
        <v>30</v>
      </c>
    </row>
    <row r="37" spans="1:35" ht="30" customHeight="1" x14ac:dyDescent="0.35">
      <c r="A37" s="224">
        <f t="shared" si="0"/>
        <v>1.3749999999999991</v>
      </c>
      <c r="B37" s="227" t="str">
        <f>CONCATENATE(TEXT(IF($A37-$B$39&gt;=0,$A37-$B$39,$A37-$B$39+24),"h:mm;@"),"-",TEXT(IF($A37-$B$39&gt;=0,$A37-$B$39,$A37-$B$39+24)+TIME(0,AI37,0),"h:mm;@"))</f>
        <v>23:00-23:30</v>
      </c>
      <c r="C37" s="236"/>
      <c r="D37" s="194"/>
      <c r="E37" s="194"/>
      <c r="F37" s="194"/>
      <c r="G37" s="194"/>
      <c r="H37" s="194"/>
      <c r="I37" s="226"/>
      <c r="J37" s="194"/>
      <c r="K37" s="194"/>
      <c r="L37" s="194"/>
      <c r="M37" s="223"/>
      <c r="N37" s="194"/>
      <c r="O37" s="226"/>
      <c r="P37" s="194"/>
      <c r="Q37" s="194"/>
      <c r="R37" s="194"/>
      <c r="S37" s="223"/>
      <c r="T37" s="194"/>
      <c r="U37" s="226"/>
      <c r="V37" s="194"/>
      <c r="W37" s="194"/>
      <c r="X37" s="194"/>
      <c r="Y37" s="223"/>
      <c r="Z37" s="194"/>
      <c r="AA37" s="194"/>
      <c r="AB37" s="194"/>
      <c r="AC37" s="193"/>
      <c r="AD37" s="193"/>
      <c r="AE37" s="147"/>
      <c r="AF37" s="192"/>
      <c r="AG37" s="147"/>
      <c r="AH37" s="147"/>
      <c r="AI37" s="200">
        <v>30</v>
      </c>
    </row>
    <row r="38" spans="1:35" ht="30" customHeight="1" thickBot="1" x14ac:dyDescent="0.4">
      <c r="A38" s="224">
        <f t="shared" si="0"/>
        <v>1.3958333333333324</v>
      </c>
      <c r="B38" s="227" t="str">
        <f>CONCATENATE(TEXT(IF($A38-$B$39&gt;=0,$A38-$B$39,$A38-$B$39+24),"h:mm;@"),"-",TEXT(IF($A38-$B$39&gt;=0,$A38-$B$39,$A38-$B$39+24)+TIME(0,AI38,0),"h:mm;@"))</f>
        <v>23:30-0:00</v>
      </c>
      <c r="C38" s="234"/>
      <c r="D38" s="226"/>
      <c r="E38" s="194"/>
      <c r="F38" s="194"/>
      <c r="G38" s="223"/>
      <c r="H38" s="194"/>
      <c r="I38" s="226"/>
      <c r="J38" s="226"/>
      <c r="K38" s="194"/>
      <c r="L38" s="194"/>
      <c r="M38" s="223"/>
      <c r="N38" s="194"/>
      <c r="O38" s="226"/>
      <c r="P38" s="194"/>
      <c r="Q38" s="194"/>
      <c r="R38" s="226"/>
      <c r="S38" s="223"/>
      <c r="T38" s="194"/>
      <c r="U38" s="226"/>
      <c r="V38" s="194"/>
      <c r="W38" s="194"/>
      <c r="X38" s="194"/>
      <c r="Y38" s="223"/>
      <c r="Z38" s="194"/>
      <c r="AA38" s="223"/>
      <c r="AB38" s="223"/>
      <c r="AC38" s="193"/>
      <c r="AD38" s="193"/>
      <c r="AE38" s="147"/>
      <c r="AF38" s="192"/>
      <c r="AG38" s="147"/>
      <c r="AH38" s="147"/>
      <c r="AI38" s="200">
        <v>30</v>
      </c>
    </row>
    <row r="39" spans="1:35" ht="30" customHeight="1" thickBot="1" x14ac:dyDescent="0.3">
      <c r="A39" s="136"/>
      <c r="B39" s="136">
        <f>TIME(INDEX(AE5:AE18,MATCH(B4,AH5:AH19,0)),INDEX(AF5:AF18,MATCH(B4,AH5:AH19,0)),0)</f>
        <v>0.41666666666666669</v>
      </c>
      <c r="D39" s="123"/>
      <c r="E39" s="123"/>
      <c r="F39" s="123"/>
      <c r="H39" s="123"/>
      <c r="I39" s="123"/>
      <c r="J39" s="123"/>
      <c r="K39" s="123"/>
      <c r="L39" s="123"/>
      <c r="Q39" s="123"/>
      <c r="AI39" s="200"/>
    </row>
    <row r="40" spans="1:35" ht="30" customHeight="1" x14ac:dyDescent="0.25">
      <c r="A40" s="134"/>
      <c r="D40" s="123"/>
      <c r="E40" s="124"/>
      <c r="F40" s="124"/>
      <c r="G40" s="124"/>
      <c r="I40" s="125"/>
      <c r="J40" s="123"/>
      <c r="K40" s="123"/>
      <c r="L40" s="123"/>
      <c r="N40" s="129"/>
      <c r="Q40" s="123"/>
      <c r="AI40" s="200"/>
    </row>
  </sheetData>
  <mergeCells count="6">
    <mergeCell ref="AC1:AH1"/>
    <mergeCell ref="D2:I2"/>
    <mergeCell ref="B1:AB1"/>
    <mergeCell ref="V2:Z2"/>
    <mergeCell ref="J2:O2"/>
    <mergeCell ref="P2:U2"/>
  </mergeCells>
  <dataValidations count="7">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B3:B4 A3"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N4:AA4 AB3:AB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C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A4 C3:C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7"/>
  <sheetViews>
    <sheetView topLeftCell="A45" zoomScale="120" zoomScaleNormal="120" workbookViewId="0">
      <selection activeCell="D66" sqref="D66"/>
    </sheetView>
  </sheetViews>
  <sheetFormatPr defaultRowHeight="12.5" x14ac:dyDescent="0.25"/>
  <cols>
    <col min="1" max="1" width="12.54296875" style="60" customWidth="1"/>
    <col min="2" max="2" width="6.54296875" style="60" customWidth="1"/>
    <col min="3" max="3" width="5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291" t="str">
        <f>Parameters!B1</f>
        <v>IEEE 802.11 WIRELESS LOCAL AREA NETWORKS SESSION #213</v>
      </c>
      <c r="B1" s="285"/>
      <c r="C1" s="285"/>
      <c r="D1" s="285"/>
      <c r="E1" s="285"/>
      <c r="F1" s="285"/>
      <c r="G1" s="285"/>
      <c r="H1" s="285"/>
      <c r="I1" s="285"/>
    </row>
    <row r="2" spans="1:9" ht="25.4" customHeight="1" x14ac:dyDescent="0.5">
      <c r="A2" s="291" t="str">
        <f>Parameters!B2</f>
        <v>Hilton Waikoloa Village, Waikoloa, Hawaii, USA</v>
      </c>
      <c r="B2" s="285"/>
      <c r="C2" s="285"/>
      <c r="D2" s="285"/>
      <c r="E2" s="285"/>
      <c r="F2" s="285"/>
      <c r="G2" s="285"/>
      <c r="H2" s="285"/>
      <c r="I2" s="285"/>
    </row>
    <row r="3" spans="1:9" ht="25.4" customHeight="1" x14ac:dyDescent="0.5">
      <c r="A3" s="291" t="str">
        <f>Parameters!B3</f>
        <v>September 14-19, 2025</v>
      </c>
      <c r="B3" s="285"/>
      <c r="C3" s="285"/>
      <c r="D3" s="285"/>
      <c r="E3" s="285"/>
      <c r="F3" s="285"/>
      <c r="G3" s="285"/>
      <c r="H3" s="285"/>
      <c r="I3" s="285"/>
    </row>
    <row r="4" spans="1:9" ht="18" customHeight="1" x14ac:dyDescent="0.35">
      <c r="A4" s="284" t="s">
        <v>416</v>
      </c>
      <c r="B4" s="285"/>
      <c r="C4" s="285"/>
      <c r="D4" s="285"/>
      <c r="E4" s="285"/>
      <c r="F4" s="285"/>
      <c r="G4" s="285"/>
      <c r="H4" s="285"/>
      <c r="I4" s="285"/>
    </row>
    <row r="5" spans="1:9" ht="18" customHeight="1" x14ac:dyDescent="0.35">
      <c r="A5" s="284" t="s">
        <v>64</v>
      </c>
      <c r="B5" s="285"/>
      <c r="C5" s="285"/>
      <c r="D5" s="285"/>
      <c r="E5" s="285"/>
      <c r="F5" s="285"/>
      <c r="G5" s="285"/>
      <c r="H5" s="285"/>
      <c r="I5" s="285"/>
    </row>
    <row r="6" spans="1:9" ht="18" customHeight="1" x14ac:dyDescent="0.35">
      <c r="A6" s="284" t="s">
        <v>417</v>
      </c>
      <c r="B6" s="285"/>
      <c r="C6" s="285"/>
      <c r="D6" s="285"/>
      <c r="E6" s="285"/>
      <c r="F6" s="285"/>
      <c r="G6" s="285"/>
      <c r="H6" s="285"/>
      <c r="I6" s="285"/>
    </row>
    <row r="7" spans="1:9" ht="18" customHeight="1" x14ac:dyDescent="0.35">
      <c r="A7" s="284" t="s">
        <v>437</v>
      </c>
      <c r="B7" s="285"/>
      <c r="C7" s="285"/>
      <c r="D7" s="285"/>
      <c r="E7" s="285"/>
      <c r="F7" s="285"/>
      <c r="G7" s="285"/>
      <c r="H7" s="285"/>
      <c r="I7" s="285"/>
    </row>
    <row r="8" spans="1:9" ht="30" customHeight="1" x14ac:dyDescent="0.6">
      <c r="A8" s="286" t="str">
        <f>"Agenda R" &amp; Parameters!$B$8</f>
        <v>Agenda R1</v>
      </c>
      <c r="B8" s="287"/>
      <c r="C8" s="287"/>
      <c r="D8" s="287"/>
      <c r="E8" s="287"/>
      <c r="F8" s="287"/>
      <c r="G8" s="287"/>
      <c r="H8" s="287"/>
      <c r="I8" s="287"/>
    </row>
    <row r="12" spans="1:9" ht="15.5" x14ac:dyDescent="0.35">
      <c r="A12" s="288" t="s">
        <v>519</v>
      </c>
      <c r="B12" s="289"/>
      <c r="C12" s="289"/>
      <c r="D12" s="289"/>
      <c r="E12" s="289"/>
      <c r="F12" s="289"/>
      <c r="G12" s="289"/>
      <c r="H12" s="289"/>
      <c r="I12" s="289"/>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77</v>
      </c>
      <c r="D15" s="62"/>
      <c r="E15" s="62" t="s">
        <v>134</v>
      </c>
      <c r="F15" s="99">
        <v>0.375</v>
      </c>
      <c r="G15" s="71">
        <v>1</v>
      </c>
      <c r="H15" s="99">
        <f t="shared" ref="H15:H20" si="0">F15+TIME(0,G15,0)</f>
        <v>0.37569444444444444</v>
      </c>
      <c r="I15" s="80"/>
    </row>
    <row r="16" spans="1:9" ht="31" x14ac:dyDescent="0.35">
      <c r="A16" s="53" t="s">
        <v>78</v>
      </c>
      <c r="B16" s="62" t="s">
        <v>76</v>
      </c>
      <c r="C16" s="62" t="s">
        <v>426</v>
      </c>
      <c r="D16" s="62"/>
      <c r="E16" s="62" t="s">
        <v>79</v>
      </c>
      <c r="F16" s="99">
        <f>H15</f>
        <v>0.37569444444444444</v>
      </c>
      <c r="G16" s="71">
        <v>1</v>
      </c>
      <c r="H16" s="99">
        <f t="shared" si="0"/>
        <v>0.37638888888888888</v>
      </c>
      <c r="I16" s="80"/>
    </row>
    <row r="17" spans="1:9" ht="15.5" x14ac:dyDescent="0.35">
      <c r="A17" s="53" t="s">
        <v>80</v>
      </c>
      <c r="B17" s="62" t="s">
        <v>76</v>
      </c>
      <c r="C17" s="62" t="s">
        <v>232</v>
      </c>
      <c r="D17" s="149" t="s">
        <v>219</v>
      </c>
      <c r="E17" s="62" t="s">
        <v>134</v>
      </c>
      <c r="F17" s="99">
        <f>H16</f>
        <v>0.37638888888888888</v>
      </c>
      <c r="G17" s="71">
        <v>1</v>
      </c>
      <c r="H17" s="99">
        <f t="shared" si="0"/>
        <v>0.37708333333333333</v>
      </c>
      <c r="I17" s="80"/>
    </row>
    <row r="18" spans="1:9" ht="31" x14ac:dyDescent="0.35">
      <c r="A18" s="53" t="s">
        <v>81</v>
      </c>
      <c r="B18" s="62" t="s">
        <v>82</v>
      </c>
      <c r="C18" s="62" t="s">
        <v>201</v>
      </c>
      <c r="D18" s="149" t="s">
        <v>45</v>
      </c>
      <c r="E18" s="62" t="s">
        <v>134</v>
      </c>
      <c r="F18" s="99">
        <f>H17</f>
        <v>0.37708333333333333</v>
      </c>
      <c r="G18" s="71">
        <v>2</v>
      </c>
      <c r="H18" s="99">
        <f t="shared" si="0"/>
        <v>0.37847222222222221</v>
      </c>
      <c r="I18" s="80"/>
    </row>
    <row r="19" spans="1:9" ht="15.5" x14ac:dyDescent="0.35">
      <c r="A19" s="53" t="s">
        <v>83</v>
      </c>
      <c r="B19" s="62" t="s">
        <v>82</v>
      </c>
      <c r="C19" s="62" t="s">
        <v>84</v>
      </c>
      <c r="D19" s="149" t="s">
        <v>220</v>
      </c>
      <c r="E19" s="62" t="s">
        <v>438</v>
      </c>
      <c r="F19" s="99">
        <f>H18</f>
        <v>0.37847222222222221</v>
      </c>
      <c r="G19" s="71">
        <v>1</v>
      </c>
      <c r="H19" s="99">
        <f t="shared" si="0"/>
        <v>0.37916666666666665</v>
      </c>
      <c r="I19" s="80"/>
    </row>
    <row r="20" spans="1:9" ht="15.5" x14ac:dyDescent="0.35">
      <c r="A20" s="54" t="s">
        <v>86</v>
      </c>
      <c r="B20" s="63" t="s">
        <v>76</v>
      </c>
      <c r="C20" s="63" t="s">
        <v>87</v>
      </c>
      <c r="D20" s="63"/>
      <c r="E20" s="63" t="s">
        <v>134</v>
      </c>
      <c r="F20" s="100">
        <f>H19</f>
        <v>0.37916666666666665</v>
      </c>
      <c r="G20" s="72">
        <v>1</v>
      </c>
      <c r="H20" s="100">
        <f t="shared" si="0"/>
        <v>0.37986111111111109</v>
      </c>
      <c r="I20" s="81"/>
    </row>
    <row r="21" spans="1:9" ht="15.5" x14ac:dyDescent="0.35">
      <c r="A21" s="116"/>
      <c r="B21" s="116"/>
      <c r="C21" s="116"/>
      <c r="D21" s="116"/>
      <c r="E21" s="116"/>
      <c r="F21" s="151"/>
      <c r="G21" s="152"/>
      <c r="H21" s="151"/>
      <c r="I21" s="116"/>
    </row>
    <row r="22" spans="1:9" ht="15.5" x14ac:dyDescent="0.35">
      <c r="A22" s="52" t="s">
        <v>88</v>
      </c>
      <c r="B22" s="61"/>
      <c r="C22" s="61" t="s">
        <v>89</v>
      </c>
      <c r="D22" s="61"/>
      <c r="E22" s="61"/>
      <c r="F22" s="98"/>
      <c r="G22" s="70"/>
      <c r="H22" s="98"/>
      <c r="I22" s="79"/>
    </row>
    <row r="23" spans="1:9" ht="15.5" x14ac:dyDescent="0.35">
      <c r="A23" s="55" t="s">
        <v>90</v>
      </c>
      <c r="B23" s="64" t="s">
        <v>76</v>
      </c>
      <c r="C23" s="64" t="s">
        <v>91</v>
      </c>
      <c r="D23" s="64"/>
      <c r="E23" s="64"/>
      <c r="F23" s="101"/>
      <c r="G23" s="73"/>
      <c r="H23" s="101"/>
      <c r="I23" s="82"/>
    </row>
    <row r="24" spans="1:9" ht="31" x14ac:dyDescent="0.35">
      <c r="A24" s="53" t="s">
        <v>92</v>
      </c>
      <c r="B24" s="62" t="s">
        <v>76</v>
      </c>
      <c r="C24" s="62" t="s">
        <v>93</v>
      </c>
      <c r="D24" s="149" t="s">
        <v>94</v>
      </c>
      <c r="E24" s="62" t="s">
        <v>85</v>
      </c>
      <c r="F24" s="99">
        <f>H20</f>
        <v>0.37986111111111109</v>
      </c>
      <c r="G24" s="71">
        <v>2</v>
      </c>
      <c r="H24" s="99">
        <f>F24+TIME(0,G24,0)</f>
        <v>0.38124999999999998</v>
      </c>
      <c r="I24" s="80"/>
    </row>
    <row r="25" spans="1:9" ht="18" customHeight="1" x14ac:dyDescent="0.35">
      <c r="A25" s="53" t="s">
        <v>95</v>
      </c>
      <c r="B25" s="62" t="s">
        <v>76</v>
      </c>
      <c r="C25" s="62" t="s">
        <v>244</v>
      </c>
      <c r="D25" s="149" t="s">
        <v>233</v>
      </c>
      <c r="E25" s="62" t="s">
        <v>85</v>
      </c>
      <c r="F25" s="99">
        <f>H24</f>
        <v>0.38124999999999998</v>
      </c>
      <c r="G25" s="71">
        <v>2</v>
      </c>
      <c r="H25" s="99">
        <f>F25+TIME(0,G25,0)</f>
        <v>0.38263888888888886</v>
      </c>
      <c r="I25" s="82"/>
    </row>
    <row r="26" spans="1:9" ht="18.649999999999999" customHeight="1" x14ac:dyDescent="0.35">
      <c r="A26" s="53" t="s">
        <v>245</v>
      </c>
      <c r="B26" s="62" t="s">
        <v>76</v>
      </c>
      <c r="C26" s="62" t="s">
        <v>248</v>
      </c>
      <c r="D26" s="149" t="s">
        <v>233</v>
      </c>
      <c r="E26" s="62" t="s">
        <v>85</v>
      </c>
      <c r="F26" s="99">
        <f>H25</f>
        <v>0.38263888888888886</v>
      </c>
      <c r="G26" s="71">
        <v>2</v>
      </c>
      <c r="H26" s="99">
        <f t="shared" ref="H26:H36" si="1">F26+TIME(0,G26,0)</f>
        <v>0.38402777777777775</v>
      </c>
      <c r="I26" s="80"/>
    </row>
    <row r="27" spans="1:9" ht="19.25" customHeight="1" x14ac:dyDescent="0.35">
      <c r="A27" s="53" t="s">
        <v>246</v>
      </c>
      <c r="B27" s="62" t="s">
        <v>76</v>
      </c>
      <c r="C27" s="62" t="s">
        <v>326</v>
      </c>
      <c r="D27" s="149" t="s">
        <v>233</v>
      </c>
      <c r="E27" s="62" t="s">
        <v>85</v>
      </c>
      <c r="F27" s="99">
        <f t="shared" ref="F27:F36" si="2">H26</f>
        <v>0.38402777777777775</v>
      </c>
      <c r="G27" s="71">
        <v>1</v>
      </c>
      <c r="H27" s="99">
        <f t="shared" si="1"/>
        <v>0.38472222222222219</v>
      </c>
      <c r="I27" s="80"/>
    </row>
    <row r="28" spans="1:9" ht="15.5" x14ac:dyDescent="0.35">
      <c r="A28" s="53" t="s">
        <v>247</v>
      </c>
      <c r="B28" s="62" t="s">
        <v>76</v>
      </c>
      <c r="C28" s="62" t="s">
        <v>327</v>
      </c>
      <c r="D28" s="149" t="s">
        <v>249</v>
      </c>
      <c r="E28" s="62" t="s">
        <v>85</v>
      </c>
      <c r="F28" s="99">
        <f t="shared" si="2"/>
        <v>0.38472222222222219</v>
      </c>
      <c r="G28" s="71">
        <v>1</v>
      </c>
      <c r="H28" s="99">
        <f t="shared" si="1"/>
        <v>0.38541666666666663</v>
      </c>
      <c r="I28" s="80"/>
    </row>
    <row r="29" spans="1:9" ht="18.649999999999999" customHeight="1" x14ac:dyDescent="0.35">
      <c r="A29" s="53" t="s">
        <v>250</v>
      </c>
      <c r="B29" s="62" t="s">
        <v>76</v>
      </c>
      <c r="C29" s="62" t="s">
        <v>251</v>
      </c>
      <c r="D29" s="149" t="s">
        <v>233</v>
      </c>
      <c r="E29" s="62" t="s">
        <v>85</v>
      </c>
      <c r="F29" s="99">
        <f t="shared" si="2"/>
        <v>0.38541666666666663</v>
      </c>
      <c r="G29" s="71">
        <v>1</v>
      </c>
      <c r="H29" s="99">
        <f t="shared" si="1"/>
        <v>0.38611111111111107</v>
      </c>
      <c r="I29" s="80"/>
    </row>
    <row r="30" spans="1:9" ht="18" customHeight="1" x14ac:dyDescent="0.35">
      <c r="A30" s="53" t="s">
        <v>252</v>
      </c>
      <c r="B30" s="62" t="s">
        <v>76</v>
      </c>
      <c r="C30" s="62" t="s">
        <v>253</v>
      </c>
      <c r="D30" s="149" t="s">
        <v>233</v>
      </c>
      <c r="E30" s="62" t="s">
        <v>85</v>
      </c>
      <c r="F30" s="99">
        <f t="shared" si="2"/>
        <v>0.38611111111111107</v>
      </c>
      <c r="G30" s="71">
        <v>1</v>
      </c>
      <c r="H30" s="99">
        <f t="shared" si="1"/>
        <v>0.38680555555555551</v>
      </c>
      <c r="I30" s="80"/>
    </row>
    <row r="31" spans="1:9" ht="15.65" customHeight="1" x14ac:dyDescent="0.35">
      <c r="A31" s="53" t="s">
        <v>254</v>
      </c>
      <c r="B31" s="62" t="s">
        <v>76</v>
      </c>
      <c r="C31" s="62" t="s">
        <v>255</v>
      </c>
      <c r="D31" s="149" t="s">
        <v>233</v>
      </c>
      <c r="E31" s="62" t="s">
        <v>85</v>
      </c>
      <c r="F31" s="99">
        <f t="shared" si="2"/>
        <v>0.38680555555555551</v>
      </c>
      <c r="G31" s="71">
        <v>1</v>
      </c>
      <c r="H31" s="99">
        <f t="shared" si="1"/>
        <v>0.38749999999999996</v>
      </c>
      <c r="I31" s="80"/>
    </row>
    <row r="32" spans="1:9" ht="17" customHeight="1" x14ac:dyDescent="0.35">
      <c r="A32" s="53" t="s">
        <v>256</v>
      </c>
      <c r="B32" s="62" t="s">
        <v>76</v>
      </c>
      <c r="C32" s="62" t="s">
        <v>257</v>
      </c>
      <c r="D32" s="149" t="s">
        <v>233</v>
      </c>
      <c r="E32" s="62" t="s">
        <v>85</v>
      </c>
      <c r="F32" s="99">
        <f t="shared" si="2"/>
        <v>0.38749999999999996</v>
      </c>
      <c r="G32" s="71">
        <v>1</v>
      </c>
      <c r="H32" s="99">
        <f t="shared" si="1"/>
        <v>0.3881944444444444</v>
      </c>
      <c r="I32" s="80"/>
    </row>
    <row r="33" spans="1:9" ht="15.65" customHeight="1" x14ac:dyDescent="0.35">
      <c r="A33" s="53" t="s">
        <v>258</v>
      </c>
      <c r="B33" s="62" t="s">
        <v>76</v>
      </c>
      <c r="C33" s="62" t="s">
        <v>259</v>
      </c>
      <c r="D33" s="149" t="s">
        <v>233</v>
      </c>
      <c r="E33" s="62" t="s">
        <v>85</v>
      </c>
      <c r="F33" s="99">
        <f t="shared" si="2"/>
        <v>0.3881944444444444</v>
      </c>
      <c r="G33" s="71">
        <v>1</v>
      </c>
      <c r="H33" s="99">
        <f t="shared" si="1"/>
        <v>0.38888888888888884</v>
      </c>
      <c r="I33" s="117"/>
    </row>
    <row r="34" spans="1:9" ht="16.399999999999999" customHeight="1" x14ac:dyDescent="0.35">
      <c r="A34" s="53" t="s">
        <v>260</v>
      </c>
      <c r="B34" s="62" t="s">
        <v>76</v>
      </c>
      <c r="C34" s="62" t="s">
        <v>261</v>
      </c>
      <c r="D34" s="149" t="s">
        <v>233</v>
      </c>
      <c r="E34" s="62" t="s">
        <v>85</v>
      </c>
      <c r="F34" s="99">
        <f t="shared" si="2"/>
        <v>0.38888888888888884</v>
      </c>
      <c r="G34" s="71">
        <v>1</v>
      </c>
      <c r="H34" s="99">
        <f t="shared" si="1"/>
        <v>0.38958333333333328</v>
      </c>
      <c r="I34" s="117"/>
    </row>
    <row r="35" spans="1:9" ht="15.65" customHeight="1" x14ac:dyDescent="0.35">
      <c r="A35" s="53" t="s">
        <v>262</v>
      </c>
      <c r="B35" s="62" t="s">
        <v>76</v>
      </c>
      <c r="C35" s="62" t="s">
        <v>263</v>
      </c>
      <c r="D35" s="149" t="s">
        <v>233</v>
      </c>
      <c r="E35" s="62" t="s">
        <v>85</v>
      </c>
      <c r="F35" s="99">
        <f t="shared" si="2"/>
        <v>0.38958333333333328</v>
      </c>
      <c r="G35" s="71">
        <v>1</v>
      </c>
      <c r="H35" s="99">
        <f t="shared" si="1"/>
        <v>0.39027777777777772</v>
      </c>
      <c r="I35" s="117"/>
    </row>
    <row r="36" spans="1:9" ht="16.25" customHeight="1" x14ac:dyDescent="0.35">
      <c r="A36" s="53" t="s">
        <v>264</v>
      </c>
      <c r="B36" s="62"/>
      <c r="C36" s="62"/>
      <c r="D36" s="149"/>
      <c r="E36" s="62"/>
      <c r="F36" s="99">
        <f t="shared" si="2"/>
        <v>0.39027777777777772</v>
      </c>
      <c r="G36" s="71">
        <v>0</v>
      </c>
      <c r="H36" s="99">
        <f t="shared" si="1"/>
        <v>0.39027777777777772</v>
      </c>
      <c r="I36" s="117"/>
    </row>
    <row r="37" spans="1:9" ht="15.5" x14ac:dyDescent="0.35">
      <c r="A37" s="55" t="s">
        <v>265</v>
      </c>
      <c r="B37" s="64"/>
      <c r="C37" s="64" t="s">
        <v>98</v>
      </c>
      <c r="D37" s="64"/>
      <c r="E37" s="64"/>
      <c r="F37" s="101"/>
      <c r="G37" s="73"/>
      <c r="H37" s="101"/>
      <c r="I37" s="117"/>
    </row>
    <row r="38" spans="1:9" ht="31" x14ac:dyDescent="0.35">
      <c r="A38" s="53" t="s">
        <v>266</v>
      </c>
      <c r="B38" s="62" t="s">
        <v>76</v>
      </c>
      <c r="C38" s="62" t="s">
        <v>99</v>
      </c>
      <c r="D38" s="149" t="s">
        <v>219</v>
      </c>
      <c r="E38" s="62" t="s">
        <v>134</v>
      </c>
      <c r="F38" s="99">
        <f>H36</f>
        <v>0.39027777777777772</v>
      </c>
      <c r="G38" s="71">
        <v>1</v>
      </c>
      <c r="H38" s="99">
        <f>F38+TIME(0,G38,0)</f>
        <v>0.39097222222222217</v>
      </c>
      <c r="I38" s="117"/>
    </row>
    <row r="39" spans="1:9" ht="31" x14ac:dyDescent="0.35">
      <c r="A39" s="55" t="s">
        <v>267</v>
      </c>
      <c r="B39" s="62" t="s">
        <v>76</v>
      </c>
      <c r="C39" s="64" t="s">
        <v>487</v>
      </c>
      <c r="D39" s="149" t="s">
        <v>219</v>
      </c>
      <c r="E39" s="62" t="s">
        <v>134</v>
      </c>
      <c r="F39" s="99">
        <f>H38</f>
        <v>0.39097222222222217</v>
      </c>
      <c r="G39" s="71">
        <v>1</v>
      </c>
      <c r="H39" s="99">
        <f>F39+TIME(0,G39,0)</f>
        <v>0.39166666666666661</v>
      </c>
      <c r="I39" s="117"/>
    </row>
    <row r="40" spans="1:9" ht="15.5" x14ac:dyDescent="0.35">
      <c r="A40" s="86"/>
      <c r="B40" s="88"/>
      <c r="C40" s="88"/>
      <c r="D40" s="88"/>
      <c r="E40" s="88"/>
      <c r="F40" s="103">
        <f>H39</f>
        <v>0.39166666666666661</v>
      </c>
      <c r="G40" s="90">
        <v>0</v>
      </c>
      <c r="H40" s="103">
        <f>F40+TIME(0,G40,0)</f>
        <v>0.39166666666666661</v>
      </c>
      <c r="I40" s="119"/>
    </row>
    <row r="41" spans="1:9" ht="15.5" x14ac:dyDescent="0.35">
      <c r="A41" s="116"/>
      <c r="B41" s="116"/>
      <c r="C41" s="116"/>
      <c r="D41" s="116"/>
      <c r="E41" s="116"/>
      <c r="F41" s="151"/>
      <c r="G41" s="152"/>
      <c r="H41" s="151"/>
    </row>
    <row r="42" spans="1:9" ht="15.5" x14ac:dyDescent="0.35">
      <c r="A42" s="52" t="s">
        <v>102</v>
      </c>
      <c r="B42" s="61"/>
      <c r="C42" s="61" t="s">
        <v>103</v>
      </c>
      <c r="D42" s="61"/>
      <c r="E42" s="61"/>
      <c r="F42" s="98"/>
      <c r="G42" s="70"/>
      <c r="H42" s="98"/>
      <c r="I42" s="133"/>
    </row>
    <row r="43" spans="1:9" ht="15.5" x14ac:dyDescent="0.35">
      <c r="A43" s="53" t="s">
        <v>104</v>
      </c>
      <c r="B43" s="62" t="s">
        <v>76</v>
      </c>
      <c r="C43" s="62" t="s">
        <v>105</v>
      </c>
      <c r="D43" s="149" t="s">
        <v>219</v>
      </c>
      <c r="E43" s="62" t="s">
        <v>134</v>
      </c>
      <c r="F43" s="99">
        <f>H40</f>
        <v>0.39166666666666661</v>
      </c>
      <c r="G43" s="71">
        <v>1</v>
      </c>
      <c r="H43" s="99">
        <f t="shared" ref="H43:H50" si="3">F43+TIME(0,G43,0)</f>
        <v>0.39236111111111105</v>
      </c>
      <c r="I43" s="117"/>
    </row>
    <row r="44" spans="1:9" ht="31" x14ac:dyDescent="0.35">
      <c r="A44" s="53" t="s">
        <v>106</v>
      </c>
      <c r="B44" s="62" t="s">
        <v>76</v>
      </c>
      <c r="C44" s="62" t="s">
        <v>325</v>
      </c>
      <c r="D44" s="149" t="s">
        <v>219</v>
      </c>
      <c r="E44" s="62" t="s">
        <v>134</v>
      </c>
      <c r="F44" s="99">
        <f t="shared" ref="F44:F50" si="4">H43</f>
        <v>0.39236111111111105</v>
      </c>
      <c r="G44" s="71">
        <v>1</v>
      </c>
      <c r="H44" s="99">
        <f t="shared" si="3"/>
        <v>0.39305555555555549</v>
      </c>
      <c r="I44" s="117"/>
    </row>
    <row r="45" spans="1:9" ht="15.5" x14ac:dyDescent="0.35">
      <c r="A45" s="53" t="s">
        <v>107</v>
      </c>
      <c r="B45" s="62" t="s">
        <v>76</v>
      </c>
      <c r="C45" s="62" t="s">
        <v>50</v>
      </c>
      <c r="D45" s="149" t="s">
        <v>221</v>
      </c>
      <c r="E45" s="62" t="s">
        <v>108</v>
      </c>
      <c r="F45" s="99">
        <f t="shared" si="4"/>
        <v>0.39305555555555549</v>
      </c>
      <c r="G45" s="71">
        <v>8</v>
      </c>
      <c r="H45" s="99">
        <f t="shared" si="3"/>
        <v>0.39861111111111103</v>
      </c>
      <c r="I45" s="117"/>
    </row>
    <row r="46" spans="1:9" ht="15.5" x14ac:dyDescent="0.35">
      <c r="A46" s="53" t="s">
        <v>109</v>
      </c>
      <c r="B46" s="62" t="s">
        <v>76</v>
      </c>
      <c r="C46" s="62" t="s">
        <v>110</v>
      </c>
      <c r="D46" s="149" t="s">
        <v>221</v>
      </c>
      <c r="E46" s="62" t="s">
        <v>108</v>
      </c>
      <c r="F46" s="99">
        <f t="shared" si="4"/>
        <v>0.39861111111111103</v>
      </c>
      <c r="G46" s="71">
        <v>2</v>
      </c>
      <c r="H46" s="99">
        <f t="shared" si="3"/>
        <v>0.39999999999999991</v>
      </c>
      <c r="I46" s="117"/>
    </row>
    <row r="47" spans="1:9" ht="15.5" x14ac:dyDescent="0.35">
      <c r="A47" s="53" t="s">
        <v>111</v>
      </c>
      <c r="B47" s="62" t="s">
        <v>76</v>
      </c>
      <c r="C47" s="62" t="s">
        <v>113</v>
      </c>
      <c r="D47" s="149" t="s">
        <v>221</v>
      </c>
      <c r="E47" s="62" t="s">
        <v>108</v>
      </c>
      <c r="F47" s="99">
        <f t="shared" si="4"/>
        <v>0.39999999999999991</v>
      </c>
      <c r="G47" s="71">
        <v>1</v>
      </c>
      <c r="H47" s="99">
        <f t="shared" si="3"/>
        <v>0.40069444444444435</v>
      </c>
      <c r="I47" s="117"/>
    </row>
    <row r="48" spans="1:9" ht="15.5" x14ac:dyDescent="0.35">
      <c r="A48" s="53" t="s">
        <v>112</v>
      </c>
      <c r="B48" s="62" t="s">
        <v>76</v>
      </c>
      <c r="C48" s="62" t="s">
        <v>115</v>
      </c>
      <c r="D48" s="149" t="s">
        <v>221</v>
      </c>
      <c r="E48" s="62" t="s">
        <v>108</v>
      </c>
      <c r="F48" s="99">
        <f t="shared" si="4"/>
        <v>0.40069444444444435</v>
      </c>
      <c r="G48" s="71">
        <v>1</v>
      </c>
      <c r="H48" s="99">
        <f t="shared" si="3"/>
        <v>0.4013888888888888</v>
      </c>
      <c r="I48" s="117"/>
    </row>
    <row r="49" spans="1:9" ht="15.5" x14ac:dyDescent="0.35">
      <c r="A49" s="53" t="s">
        <v>114</v>
      </c>
      <c r="B49" s="62" t="s">
        <v>76</v>
      </c>
      <c r="C49" s="62" t="s">
        <v>235</v>
      </c>
      <c r="D49" s="149" t="s">
        <v>221</v>
      </c>
      <c r="E49" s="62" t="s">
        <v>108</v>
      </c>
      <c r="F49" s="99">
        <f t="shared" si="4"/>
        <v>0.4013888888888888</v>
      </c>
      <c r="G49" s="71">
        <v>1</v>
      </c>
      <c r="H49" s="99">
        <f t="shared" si="3"/>
        <v>0.40208333333333324</v>
      </c>
      <c r="I49" s="117"/>
    </row>
    <row r="50" spans="1:9" ht="15.5" x14ac:dyDescent="0.35">
      <c r="A50" s="54" t="s">
        <v>116</v>
      </c>
      <c r="B50" s="63" t="s">
        <v>76</v>
      </c>
      <c r="C50" s="63" t="s">
        <v>117</v>
      </c>
      <c r="D50" s="149" t="s">
        <v>221</v>
      </c>
      <c r="E50" s="63" t="s">
        <v>108</v>
      </c>
      <c r="F50" s="100">
        <f t="shared" si="4"/>
        <v>0.40208333333333324</v>
      </c>
      <c r="G50" s="72">
        <v>3</v>
      </c>
      <c r="H50" s="100">
        <f t="shared" si="3"/>
        <v>0.40416666666666656</v>
      </c>
      <c r="I50" s="119"/>
    </row>
    <row r="51" spans="1:9" ht="15.5" x14ac:dyDescent="0.35">
      <c r="A51" s="116"/>
      <c r="B51" s="116"/>
      <c r="C51" s="116"/>
      <c r="D51" s="116"/>
      <c r="E51" s="116"/>
      <c r="F51" s="151"/>
      <c r="G51" s="152"/>
      <c r="H51" s="151"/>
    </row>
    <row r="52" spans="1:9" ht="15.5" x14ac:dyDescent="0.35">
      <c r="A52" s="52" t="s">
        <v>118</v>
      </c>
      <c r="B52" s="61"/>
      <c r="C52" s="61" t="s">
        <v>119</v>
      </c>
      <c r="D52" s="61"/>
      <c r="E52" s="61"/>
      <c r="F52" s="98"/>
      <c r="G52" s="70"/>
      <c r="H52" s="98"/>
      <c r="I52" s="133"/>
    </row>
    <row r="53" spans="1:9" ht="15.5" x14ac:dyDescent="0.35">
      <c r="A53" s="55" t="s">
        <v>120</v>
      </c>
      <c r="B53" s="64"/>
      <c r="C53" s="64" t="s">
        <v>121</v>
      </c>
      <c r="D53" s="64"/>
      <c r="E53" s="64"/>
      <c r="F53" s="101"/>
      <c r="G53" s="73"/>
      <c r="H53" s="101"/>
      <c r="I53" s="117"/>
    </row>
    <row r="54" spans="1:9" ht="15.5" x14ac:dyDescent="0.35">
      <c r="A54" s="53" t="s">
        <v>122</v>
      </c>
      <c r="B54" s="62" t="s">
        <v>76</v>
      </c>
      <c r="C54" s="62" t="s">
        <v>123</v>
      </c>
      <c r="D54" s="149" t="s">
        <v>219</v>
      </c>
      <c r="E54" s="62" t="s">
        <v>134</v>
      </c>
      <c r="F54" s="99">
        <f>H50</f>
        <v>0.40416666666666656</v>
      </c>
      <c r="G54" s="71">
        <v>1</v>
      </c>
      <c r="H54" s="99">
        <f t="shared" ref="H54:H63" si="5">F54+TIME(0,G54,0)</f>
        <v>0.40486111111111101</v>
      </c>
      <c r="I54" s="117"/>
    </row>
    <row r="55" spans="1:9" ht="15.5" x14ac:dyDescent="0.35">
      <c r="A55" s="53" t="s">
        <v>124</v>
      </c>
      <c r="B55" s="62" t="s">
        <v>76</v>
      </c>
      <c r="C55" s="62" t="s">
        <v>271</v>
      </c>
      <c r="D55" s="149" t="s">
        <v>219</v>
      </c>
      <c r="E55" s="62" t="s">
        <v>134</v>
      </c>
      <c r="F55" s="99">
        <f t="shared" ref="F55:F63" si="6">H54</f>
        <v>0.40486111111111101</v>
      </c>
      <c r="G55" s="71">
        <v>1</v>
      </c>
      <c r="H55" s="99">
        <f t="shared" si="5"/>
        <v>0.40555555555555545</v>
      </c>
      <c r="I55" s="117"/>
    </row>
    <row r="56" spans="1:9" ht="15.5" x14ac:dyDescent="0.35">
      <c r="A56" s="53" t="s">
        <v>125</v>
      </c>
      <c r="B56" s="62" t="s">
        <v>76</v>
      </c>
      <c r="C56" s="62" t="s">
        <v>229</v>
      </c>
      <c r="D56" s="149" t="s">
        <v>219</v>
      </c>
      <c r="E56" s="62" t="s">
        <v>134</v>
      </c>
      <c r="F56" s="99">
        <f t="shared" si="6"/>
        <v>0.40555555555555545</v>
      </c>
      <c r="G56" s="71">
        <v>1</v>
      </c>
      <c r="H56" s="99">
        <f t="shared" si="5"/>
        <v>0.40624999999999989</v>
      </c>
      <c r="I56" s="117"/>
    </row>
    <row r="57" spans="1:9" ht="15.5" x14ac:dyDescent="0.35">
      <c r="A57" s="53" t="s">
        <v>126</v>
      </c>
      <c r="B57" s="62" t="s">
        <v>76</v>
      </c>
      <c r="C57" s="62" t="s">
        <v>127</v>
      </c>
      <c r="D57" s="149" t="s">
        <v>219</v>
      </c>
      <c r="E57" s="62" t="s">
        <v>134</v>
      </c>
      <c r="F57" s="99">
        <f t="shared" si="6"/>
        <v>0.40624999999999989</v>
      </c>
      <c r="G57" s="71">
        <v>1</v>
      </c>
      <c r="H57" s="99">
        <f t="shared" si="5"/>
        <v>0.40694444444444433</v>
      </c>
      <c r="I57" s="117"/>
    </row>
    <row r="58" spans="1:9" ht="15.5" x14ac:dyDescent="0.35">
      <c r="A58" s="53" t="s">
        <v>128</v>
      </c>
      <c r="B58" s="62" t="s">
        <v>76</v>
      </c>
      <c r="C58" s="62" t="s">
        <v>129</v>
      </c>
      <c r="D58" s="149" t="s">
        <v>219</v>
      </c>
      <c r="E58" s="62" t="s">
        <v>134</v>
      </c>
      <c r="F58" s="99">
        <f t="shared" si="6"/>
        <v>0.40694444444444433</v>
      </c>
      <c r="G58" s="71">
        <v>1</v>
      </c>
      <c r="H58" s="99">
        <f t="shared" si="5"/>
        <v>0.40763888888888877</v>
      </c>
      <c r="I58" s="117"/>
    </row>
    <row r="59" spans="1:9" ht="15.5" x14ac:dyDescent="0.35">
      <c r="A59" s="53" t="s">
        <v>130</v>
      </c>
      <c r="B59" s="62" t="s">
        <v>76</v>
      </c>
      <c r="C59" s="62" t="s">
        <v>131</v>
      </c>
      <c r="D59" s="149" t="s">
        <v>219</v>
      </c>
      <c r="E59" s="62" t="s">
        <v>134</v>
      </c>
      <c r="F59" s="99">
        <f t="shared" si="6"/>
        <v>0.40763888888888877</v>
      </c>
      <c r="G59" s="71">
        <v>1</v>
      </c>
      <c r="H59" s="99">
        <f t="shared" si="5"/>
        <v>0.40833333333333321</v>
      </c>
      <c r="I59" s="117"/>
    </row>
    <row r="60" spans="1:9" ht="15.5" x14ac:dyDescent="0.35">
      <c r="A60" s="53" t="s">
        <v>132</v>
      </c>
      <c r="B60" s="62" t="s">
        <v>76</v>
      </c>
      <c r="C60" s="62" t="s">
        <v>470</v>
      </c>
      <c r="D60" s="149" t="s">
        <v>219</v>
      </c>
      <c r="E60" s="62" t="s">
        <v>134</v>
      </c>
      <c r="F60" s="99">
        <f t="shared" ref="F60" si="7">H59</f>
        <v>0.40833333333333321</v>
      </c>
      <c r="G60" s="71">
        <v>3</v>
      </c>
      <c r="H60" s="99">
        <f t="shared" ref="H60" si="8">F60+TIME(0,G60,0)</f>
        <v>0.41041666666666654</v>
      </c>
      <c r="I60" s="117"/>
    </row>
    <row r="61" spans="1:9" ht="15.5" x14ac:dyDescent="0.35">
      <c r="A61" s="53" t="s">
        <v>135</v>
      </c>
      <c r="B61" s="62" t="s">
        <v>76</v>
      </c>
      <c r="C61" s="62" t="s">
        <v>136</v>
      </c>
      <c r="D61" s="62"/>
      <c r="E61" s="62" t="s">
        <v>85</v>
      </c>
      <c r="F61" s="99">
        <f>H60</f>
        <v>0.41041666666666654</v>
      </c>
      <c r="G61" s="71">
        <v>1</v>
      </c>
      <c r="H61" s="99">
        <f t="shared" si="5"/>
        <v>0.41111111111111098</v>
      </c>
      <c r="I61" s="117"/>
    </row>
    <row r="62" spans="1:9" ht="15.5" x14ac:dyDescent="0.35">
      <c r="A62" s="53" t="s">
        <v>137</v>
      </c>
      <c r="B62" s="62" t="s">
        <v>76</v>
      </c>
      <c r="C62" s="62" t="s">
        <v>138</v>
      </c>
      <c r="D62" s="149" t="s">
        <v>222</v>
      </c>
      <c r="E62" s="62" t="s">
        <v>134</v>
      </c>
      <c r="F62" s="99">
        <f t="shared" si="6"/>
        <v>0.41111111111111098</v>
      </c>
      <c r="G62" s="71">
        <v>1</v>
      </c>
      <c r="H62" s="99">
        <f t="shared" si="5"/>
        <v>0.41180555555555542</v>
      </c>
      <c r="I62" s="117"/>
    </row>
    <row r="63" spans="1:9" ht="15.5" x14ac:dyDescent="0.35">
      <c r="A63" s="54" t="s">
        <v>469</v>
      </c>
      <c r="B63" s="63" t="s">
        <v>76</v>
      </c>
      <c r="C63" s="63" t="s">
        <v>133</v>
      </c>
      <c r="D63" s="149" t="s">
        <v>222</v>
      </c>
      <c r="E63" s="63" t="s">
        <v>324</v>
      </c>
      <c r="F63" s="100">
        <f t="shared" si="6"/>
        <v>0.41180555555555542</v>
      </c>
      <c r="G63" s="72">
        <v>1</v>
      </c>
      <c r="H63" s="100">
        <f t="shared" si="5"/>
        <v>0.41249999999999987</v>
      </c>
      <c r="I63" s="119"/>
    </row>
    <row r="64" spans="1:9" ht="15.5" x14ac:dyDescent="0.35">
      <c r="A64" s="116"/>
      <c r="B64" s="116"/>
      <c r="C64" s="116"/>
      <c r="D64" s="116"/>
      <c r="E64" s="116"/>
      <c r="F64" s="151"/>
      <c r="G64" s="152"/>
      <c r="H64" s="151"/>
    </row>
    <row r="65" spans="1:9" ht="15.5" x14ac:dyDescent="0.35">
      <c r="A65" s="173" t="s">
        <v>139</v>
      </c>
      <c r="B65" s="174"/>
      <c r="C65" s="174" t="s">
        <v>140</v>
      </c>
      <c r="D65" s="174"/>
      <c r="E65" s="174"/>
      <c r="F65" s="175"/>
      <c r="G65" s="176"/>
      <c r="H65" s="175"/>
      <c r="I65" s="133"/>
    </row>
    <row r="66" spans="1:9" ht="15.5" x14ac:dyDescent="0.35">
      <c r="A66" s="53" t="s">
        <v>141</v>
      </c>
      <c r="B66" s="62" t="s">
        <v>76</v>
      </c>
      <c r="C66" s="62" t="s">
        <v>418</v>
      </c>
      <c r="D66" s="149" t="s">
        <v>222</v>
      </c>
      <c r="E66" s="62" t="s">
        <v>354</v>
      </c>
      <c r="F66" s="99">
        <f>H63</f>
        <v>0.41249999999999987</v>
      </c>
      <c r="G66" s="71">
        <v>2</v>
      </c>
      <c r="H66" s="99">
        <f t="shared" ref="H66:H71" si="9">F66+TIME(0,G66,0)</f>
        <v>0.41388888888888875</v>
      </c>
      <c r="I66" s="117"/>
    </row>
    <row r="67" spans="1:9" ht="15.5" x14ac:dyDescent="0.35">
      <c r="A67" s="53" t="s">
        <v>141</v>
      </c>
      <c r="B67" s="62" t="s">
        <v>76</v>
      </c>
      <c r="C67" s="62" t="s">
        <v>180</v>
      </c>
      <c r="D67" s="149" t="s">
        <v>222</v>
      </c>
      <c r="E67" s="62" t="s">
        <v>181</v>
      </c>
      <c r="F67" s="99">
        <f>H66</f>
        <v>0.41388888888888875</v>
      </c>
      <c r="G67" s="71">
        <v>2</v>
      </c>
      <c r="H67" s="99">
        <f t="shared" si="9"/>
        <v>0.41527777777777763</v>
      </c>
      <c r="I67" s="117"/>
    </row>
    <row r="68" spans="1:9" ht="15.5" x14ac:dyDescent="0.35">
      <c r="A68" s="53" t="s">
        <v>142</v>
      </c>
      <c r="B68" s="62" t="s">
        <v>76</v>
      </c>
      <c r="C68" s="62" t="s">
        <v>218</v>
      </c>
      <c r="D68" s="149" t="s">
        <v>222</v>
      </c>
      <c r="E68" s="62" t="s">
        <v>237</v>
      </c>
      <c r="F68" s="99">
        <f>H67</f>
        <v>0.41527777777777763</v>
      </c>
      <c r="G68" s="71">
        <v>2</v>
      </c>
      <c r="H68" s="99">
        <f t="shared" si="9"/>
        <v>0.41666666666666652</v>
      </c>
      <c r="I68" s="117"/>
    </row>
    <row r="69" spans="1:9" ht="15.5" x14ac:dyDescent="0.35">
      <c r="A69" s="53" t="s">
        <v>144</v>
      </c>
      <c r="B69" s="62" t="s">
        <v>76</v>
      </c>
      <c r="C69" s="62" t="s">
        <v>143</v>
      </c>
      <c r="D69" s="149" t="s">
        <v>222</v>
      </c>
      <c r="E69" s="62" t="s">
        <v>108</v>
      </c>
      <c r="F69" s="99">
        <f>H68</f>
        <v>0.41666666666666652</v>
      </c>
      <c r="G69" s="71">
        <v>1</v>
      </c>
      <c r="H69" s="99">
        <f t="shared" si="9"/>
        <v>0.41736111111111096</v>
      </c>
      <c r="I69" s="117"/>
    </row>
    <row r="70" spans="1:9" ht="15.5" x14ac:dyDescent="0.35">
      <c r="A70" s="53" t="s">
        <v>145</v>
      </c>
      <c r="B70" s="62" t="s">
        <v>76</v>
      </c>
      <c r="C70" s="62" t="s">
        <v>146</v>
      </c>
      <c r="D70" s="149" t="s">
        <v>222</v>
      </c>
      <c r="E70" s="62" t="s">
        <v>234</v>
      </c>
      <c r="F70" s="99">
        <f>H69</f>
        <v>0.41736111111111096</v>
      </c>
      <c r="G70" s="71">
        <v>1</v>
      </c>
      <c r="H70" s="99">
        <f t="shared" si="9"/>
        <v>0.4180555555555554</v>
      </c>
      <c r="I70" s="117"/>
    </row>
    <row r="71" spans="1:9" ht="15.5" x14ac:dyDescent="0.35">
      <c r="A71" s="54" t="s">
        <v>147</v>
      </c>
      <c r="B71" s="63" t="s">
        <v>76</v>
      </c>
      <c r="C71" s="63" t="s">
        <v>148</v>
      </c>
      <c r="D71" s="149" t="s">
        <v>222</v>
      </c>
      <c r="E71" s="63" t="s">
        <v>230</v>
      </c>
      <c r="F71" s="100">
        <f>H70</f>
        <v>0.4180555555555554</v>
      </c>
      <c r="G71" s="72">
        <v>1</v>
      </c>
      <c r="H71" s="100">
        <f t="shared" si="9"/>
        <v>0.41874999999999984</v>
      </c>
      <c r="I71" s="119"/>
    </row>
    <row r="72" spans="1:9" ht="15.5" x14ac:dyDescent="0.35">
      <c r="A72" s="53"/>
      <c r="B72" s="62"/>
      <c r="C72" s="62"/>
      <c r="D72" s="149"/>
      <c r="E72" s="62"/>
      <c r="F72" s="99"/>
      <c r="G72" s="71"/>
      <c r="H72" s="99"/>
    </row>
    <row r="73" spans="1:9" ht="15.5" x14ac:dyDescent="0.35">
      <c r="A73" s="173" t="s">
        <v>149</v>
      </c>
      <c r="B73" s="174"/>
      <c r="C73" s="174" t="s">
        <v>150</v>
      </c>
      <c r="D73" s="177"/>
      <c r="E73" s="174"/>
      <c r="F73" s="175"/>
      <c r="G73" s="176"/>
      <c r="H73" s="175"/>
      <c r="I73" s="133"/>
    </row>
    <row r="74" spans="1:9" ht="15.5" x14ac:dyDescent="0.35">
      <c r="A74" s="53" t="s">
        <v>151</v>
      </c>
      <c r="B74" s="62" t="s">
        <v>76</v>
      </c>
      <c r="C74" s="62" t="s">
        <v>452</v>
      </c>
      <c r="D74" s="149" t="s">
        <v>222</v>
      </c>
      <c r="E74" s="62" t="s">
        <v>323</v>
      </c>
      <c r="F74" s="99">
        <f>H71</f>
        <v>0.41874999999999984</v>
      </c>
      <c r="G74" s="71">
        <v>1</v>
      </c>
      <c r="H74" s="99">
        <f t="shared" ref="H74:H79" si="10">F74+TIME(0,G74,0)</f>
        <v>0.41944444444444429</v>
      </c>
      <c r="I74" s="117"/>
    </row>
    <row r="75" spans="1:9" ht="15.5" x14ac:dyDescent="0.35">
      <c r="A75" s="53" t="s">
        <v>152</v>
      </c>
      <c r="B75" s="62" t="s">
        <v>76</v>
      </c>
      <c r="C75" s="62" t="s">
        <v>308</v>
      </c>
      <c r="D75" s="149" t="s">
        <v>222</v>
      </c>
      <c r="E75" s="62" t="s">
        <v>324</v>
      </c>
      <c r="F75" s="99">
        <f t="shared" ref="F75:F80" si="11">H74</f>
        <v>0.41944444444444429</v>
      </c>
      <c r="G75" s="71">
        <v>1</v>
      </c>
      <c r="H75" s="99">
        <f t="shared" si="10"/>
        <v>0.42013888888888873</v>
      </c>
      <c r="I75" s="117"/>
    </row>
    <row r="76" spans="1:9" ht="15.5" x14ac:dyDescent="0.35">
      <c r="A76" s="53" t="s">
        <v>153</v>
      </c>
      <c r="B76" s="62" t="s">
        <v>76</v>
      </c>
      <c r="C76" s="62" t="s">
        <v>392</v>
      </c>
      <c r="D76" s="149" t="s">
        <v>222</v>
      </c>
      <c r="E76" s="116" t="s">
        <v>238</v>
      </c>
      <c r="F76" s="99">
        <f t="shared" si="11"/>
        <v>0.42013888888888873</v>
      </c>
      <c r="G76" s="71">
        <v>1</v>
      </c>
      <c r="H76" s="99">
        <f t="shared" si="10"/>
        <v>0.42083333333333317</v>
      </c>
      <c r="I76" s="117"/>
    </row>
    <row r="77" spans="1:9" ht="15.5" x14ac:dyDescent="0.35">
      <c r="A77" s="53" t="s">
        <v>154</v>
      </c>
      <c r="B77" s="62" t="s">
        <v>76</v>
      </c>
      <c r="C77" s="62" t="s">
        <v>453</v>
      </c>
      <c r="D77" s="149" t="s">
        <v>222</v>
      </c>
      <c r="E77" s="116" t="s">
        <v>228</v>
      </c>
      <c r="F77" s="99">
        <f t="shared" si="11"/>
        <v>0.42083333333333317</v>
      </c>
      <c r="G77" s="71">
        <v>1</v>
      </c>
      <c r="H77" s="99">
        <f t="shared" ref="H77:H78" si="12">F77+TIME(0,G77,0)</f>
        <v>0.42152777777777761</v>
      </c>
      <c r="I77" s="117"/>
    </row>
    <row r="78" spans="1:9" ht="15.5" x14ac:dyDescent="0.35">
      <c r="A78" s="53" t="s">
        <v>155</v>
      </c>
      <c r="B78" s="62" t="s">
        <v>76</v>
      </c>
      <c r="C78" s="62" t="s">
        <v>456</v>
      </c>
      <c r="D78" s="149" t="s">
        <v>222</v>
      </c>
      <c r="E78" s="116" t="s">
        <v>459</v>
      </c>
      <c r="F78" s="99">
        <f t="shared" si="11"/>
        <v>0.42152777777777761</v>
      </c>
      <c r="G78" s="71">
        <v>1</v>
      </c>
      <c r="H78" s="99">
        <f t="shared" si="12"/>
        <v>0.42222222222222205</v>
      </c>
      <c r="I78" s="117"/>
    </row>
    <row r="79" spans="1:9" ht="15.65" customHeight="1" x14ac:dyDescent="0.35">
      <c r="A79" s="54" t="s">
        <v>156</v>
      </c>
      <c r="B79" s="63" t="s">
        <v>76</v>
      </c>
      <c r="C79" s="63" t="s">
        <v>485</v>
      </c>
      <c r="D79" s="149" t="s">
        <v>222</v>
      </c>
      <c r="E79" s="63" t="s">
        <v>439</v>
      </c>
      <c r="F79" s="100">
        <f t="shared" si="11"/>
        <v>0.42222222222222205</v>
      </c>
      <c r="G79" s="72">
        <v>1</v>
      </c>
      <c r="H79" s="100">
        <f t="shared" si="10"/>
        <v>0.4229166666666665</v>
      </c>
      <c r="I79" s="119"/>
    </row>
    <row r="80" spans="1:9" ht="15.65" customHeight="1" x14ac:dyDescent="0.35">
      <c r="A80" s="54" t="s">
        <v>156</v>
      </c>
      <c r="B80" s="63" t="s">
        <v>76</v>
      </c>
      <c r="C80" s="63" t="s">
        <v>516</v>
      </c>
      <c r="D80" s="149" t="s">
        <v>222</v>
      </c>
      <c r="E80" s="63" t="s">
        <v>484</v>
      </c>
      <c r="F80" s="100">
        <f t="shared" si="11"/>
        <v>0.4229166666666665</v>
      </c>
      <c r="G80" s="72">
        <v>1</v>
      </c>
      <c r="H80" s="100">
        <f t="shared" ref="H80" si="13">F80+TIME(0,G80,0)</f>
        <v>0.42361111111111094</v>
      </c>
      <c r="I80" s="119"/>
    </row>
    <row r="82" spans="1:9" ht="15.5" x14ac:dyDescent="0.35">
      <c r="A82" s="173" t="s">
        <v>157</v>
      </c>
      <c r="B82" s="174"/>
      <c r="C82" s="174" t="s">
        <v>268</v>
      </c>
      <c r="D82" s="177"/>
      <c r="E82" s="174"/>
      <c r="F82" s="175"/>
      <c r="G82" s="176"/>
      <c r="H82" s="175"/>
      <c r="I82" s="178"/>
    </row>
    <row r="83" spans="1:9" ht="15.5" x14ac:dyDescent="0.35">
      <c r="A83" s="53" t="s">
        <v>467</v>
      </c>
      <c r="B83" s="62" t="s">
        <v>76</v>
      </c>
      <c r="C83" s="62" t="s">
        <v>440</v>
      </c>
      <c r="D83" s="149" t="s">
        <v>222</v>
      </c>
      <c r="E83" s="62" t="s">
        <v>234</v>
      </c>
      <c r="F83" s="99">
        <f>H80</f>
        <v>0.42361111111111094</v>
      </c>
      <c r="G83" s="71">
        <v>1</v>
      </c>
      <c r="H83" s="99">
        <f>F83+TIME(0,G83,0)</f>
        <v>0.42430555555555538</v>
      </c>
      <c r="I83" s="80"/>
    </row>
    <row r="84" spans="1:9" ht="15.5" x14ac:dyDescent="0.35">
      <c r="A84" s="53" t="s">
        <v>466</v>
      </c>
      <c r="B84" s="62" t="s">
        <v>76</v>
      </c>
      <c r="C84" s="62" t="s">
        <v>517</v>
      </c>
      <c r="D84" s="149" t="s">
        <v>222</v>
      </c>
      <c r="E84" s="62" t="s">
        <v>438</v>
      </c>
      <c r="F84" s="99">
        <f>H83</f>
        <v>0.42430555555555538</v>
      </c>
      <c r="G84" s="71">
        <v>1</v>
      </c>
      <c r="H84" s="99">
        <f>F84+TIME(0,G84,0)</f>
        <v>0.42499999999999982</v>
      </c>
      <c r="I84" s="80"/>
    </row>
    <row r="85" spans="1:9" ht="15.5" x14ac:dyDescent="0.35">
      <c r="A85" s="150"/>
      <c r="B85" s="62"/>
      <c r="C85" s="62"/>
      <c r="D85" s="149"/>
      <c r="E85" s="62"/>
      <c r="F85" s="99"/>
      <c r="G85" s="71"/>
      <c r="H85" s="99"/>
      <c r="I85" s="80"/>
    </row>
    <row r="86" spans="1:9" ht="15.5" x14ac:dyDescent="0.35">
      <c r="A86" s="52" t="s">
        <v>269</v>
      </c>
      <c r="B86" s="158"/>
      <c r="C86" s="61" t="s">
        <v>491</v>
      </c>
      <c r="D86" s="159"/>
      <c r="E86" s="158"/>
      <c r="F86" s="160"/>
      <c r="G86" s="161"/>
      <c r="H86" s="160"/>
      <c r="I86" s="245"/>
    </row>
    <row r="87" spans="1:9" ht="14.15" customHeight="1" x14ac:dyDescent="0.35">
      <c r="A87" s="53"/>
      <c r="B87" s="63"/>
      <c r="C87" s="62"/>
      <c r="D87" s="149"/>
      <c r="E87" s="63"/>
      <c r="F87" s="99"/>
      <c r="G87" s="71"/>
      <c r="H87" s="100"/>
      <c r="I87" s="80"/>
    </row>
    <row r="88" spans="1:9" ht="15.5" x14ac:dyDescent="0.35">
      <c r="A88" s="52" t="s">
        <v>270</v>
      </c>
      <c r="B88" s="61"/>
      <c r="C88" s="61" t="s">
        <v>159</v>
      </c>
      <c r="D88" s="61"/>
      <c r="E88" s="61"/>
      <c r="F88" s="98"/>
      <c r="G88" s="70"/>
      <c r="H88" s="98"/>
      <c r="I88" s="79"/>
    </row>
    <row r="89" spans="1:9" ht="15.5" x14ac:dyDescent="0.35">
      <c r="A89" s="54" t="s">
        <v>468</v>
      </c>
      <c r="B89" s="63" t="s">
        <v>76</v>
      </c>
      <c r="C89" s="63" t="s">
        <v>89</v>
      </c>
      <c r="D89" s="167"/>
      <c r="E89" s="63" t="s">
        <v>134</v>
      </c>
      <c r="F89" s="100">
        <f>H84</f>
        <v>0.42499999999999982</v>
      </c>
      <c r="G89" s="72">
        <v>1</v>
      </c>
      <c r="H89" s="100">
        <f>F89+TIME(0,G89,0)</f>
        <v>0.42569444444444426</v>
      </c>
      <c r="I89" s="191"/>
    </row>
    <row r="90" spans="1:9" ht="15.5" x14ac:dyDescent="0.35">
      <c r="A90" s="148"/>
      <c r="B90" s="62"/>
      <c r="C90" s="62"/>
      <c r="D90" s="149"/>
      <c r="E90" s="62"/>
      <c r="F90" s="99"/>
      <c r="G90" s="71"/>
      <c r="H90" s="99"/>
      <c r="I90" s="162"/>
    </row>
    <row r="91" spans="1:9" ht="15.5" x14ac:dyDescent="0.35">
      <c r="A91" s="57" t="s">
        <v>373</v>
      </c>
      <c r="B91" s="67"/>
      <c r="C91" s="67" t="s">
        <v>161</v>
      </c>
      <c r="D91" s="67"/>
      <c r="E91" s="67" t="s">
        <v>134</v>
      </c>
      <c r="F91" s="104">
        <f>H89</f>
        <v>0.42569444444444426</v>
      </c>
      <c r="G91" s="75">
        <v>1</v>
      </c>
      <c r="H91" s="104">
        <f>F91+TIME(0,G91,0)</f>
        <v>0.42638888888888871</v>
      </c>
      <c r="I91" s="118"/>
    </row>
    <row r="92" spans="1:9" ht="15.5" x14ac:dyDescent="0.35">
      <c r="A92" s="163"/>
      <c r="B92" s="163"/>
      <c r="C92" s="163" t="s">
        <v>162</v>
      </c>
      <c r="D92" s="163"/>
      <c r="E92" s="163"/>
      <c r="F92" s="164"/>
      <c r="G92" s="165">
        <f>(H92-H91) * 24 * 60</f>
        <v>1.0000000000002363</v>
      </c>
      <c r="H92" s="164">
        <v>0.42708333333333331</v>
      </c>
      <c r="I92" s="166"/>
    </row>
    <row r="94" spans="1:9" ht="15.5" x14ac:dyDescent="0.35">
      <c r="A94" s="290"/>
      <c r="B94" s="289"/>
      <c r="C94" s="289"/>
      <c r="D94" s="289"/>
      <c r="E94" s="289"/>
      <c r="F94" s="289"/>
      <c r="G94" s="289"/>
      <c r="H94" s="289"/>
      <c r="I94" s="289"/>
    </row>
    <row r="95" spans="1:9" s="2" customFormat="1" ht="15.5" x14ac:dyDescent="0.35">
      <c r="A95" s="185"/>
      <c r="B95" s="185"/>
      <c r="C95" s="185"/>
      <c r="D95" s="185"/>
      <c r="E95" s="185"/>
      <c r="F95" s="186"/>
      <c r="G95" s="187"/>
      <c r="H95" s="186"/>
      <c r="I95" s="185"/>
    </row>
    <row r="96" spans="1:9" ht="15.5" x14ac:dyDescent="0.35">
      <c r="A96" s="114"/>
      <c r="B96" s="64"/>
      <c r="C96" s="64"/>
      <c r="D96" s="64"/>
      <c r="E96" s="64"/>
      <c r="F96" s="101"/>
      <c r="G96" s="73"/>
      <c r="H96" s="101"/>
      <c r="I96" s="64"/>
    </row>
    <row r="97" spans="1:9" ht="15.5" x14ac:dyDescent="0.35">
      <c r="A97" s="148"/>
      <c r="B97" s="62"/>
      <c r="C97" s="62"/>
      <c r="D97" s="62"/>
      <c r="E97" s="62"/>
      <c r="F97" s="99"/>
      <c r="G97" s="71"/>
      <c r="H97" s="99"/>
      <c r="I97" s="62"/>
    </row>
    <row r="98" spans="1:9" ht="15.5" x14ac:dyDescent="0.35">
      <c r="A98" s="148"/>
      <c r="B98" s="62"/>
      <c r="C98" s="62"/>
      <c r="D98" s="62"/>
      <c r="E98" s="62"/>
      <c r="F98" s="99"/>
      <c r="G98" s="71"/>
      <c r="H98" s="99"/>
      <c r="I98" s="62"/>
    </row>
    <row r="99" spans="1:9" ht="15.5" x14ac:dyDescent="0.35">
      <c r="A99" s="148"/>
      <c r="B99" s="62"/>
      <c r="C99" s="62"/>
      <c r="D99" s="188"/>
      <c r="E99" s="62"/>
      <c r="F99" s="99"/>
      <c r="G99" s="71"/>
      <c r="H99" s="99"/>
      <c r="I99" s="62"/>
    </row>
    <row r="100" spans="1:9" ht="15.5" x14ac:dyDescent="0.35">
      <c r="A100" s="116"/>
      <c r="B100" s="116"/>
      <c r="C100" s="116"/>
      <c r="D100" s="116"/>
      <c r="E100" s="116"/>
      <c r="F100" s="151"/>
      <c r="G100" s="152"/>
      <c r="H100" s="151"/>
      <c r="I100" s="116"/>
    </row>
    <row r="101" spans="1:9" ht="15.5" x14ac:dyDescent="0.35">
      <c r="A101" s="114"/>
      <c r="B101" s="64"/>
      <c r="C101" s="64"/>
      <c r="D101" s="64"/>
      <c r="E101" s="64"/>
      <c r="F101" s="101"/>
      <c r="G101" s="73"/>
      <c r="H101" s="101"/>
      <c r="I101" s="64"/>
    </row>
    <row r="102" spans="1:9" ht="15.5" x14ac:dyDescent="0.35">
      <c r="A102" s="148"/>
      <c r="B102" s="62"/>
      <c r="C102" s="62"/>
      <c r="D102" s="188"/>
      <c r="E102" s="62"/>
      <c r="F102" s="99"/>
      <c r="G102" s="71"/>
      <c r="H102" s="99"/>
      <c r="I102" s="62"/>
    </row>
    <row r="103" spans="1:9" ht="15.5" x14ac:dyDescent="0.35">
      <c r="A103" s="148"/>
      <c r="B103" s="62"/>
      <c r="C103" s="62"/>
      <c r="D103" s="188"/>
      <c r="E103" s="62"/>
      <c r="F103" s="99"/>
      <c r="G103" s="71"/>
      <c r="H103" s="99"/>
      <c r="I103" s="62"/>
    </row>
    <row r="104" spans="1:9" ht="15.5" x14ac:dyDescent="0.35">
      <c r="A104" s="148"/>
      <c r="B104" s="62"/>
      <c r="C104" s="62"/>
      <c r="D104" s="188"/>
      <c r="E104" s="62"/>
      <c r="F104" s="99"/>
      <c r="G104" s="71"/>
      <c r="H104" s="99"/>
      <c r="I104" s="62"/>
    </row>
    <row r="105" spans="1:9" ht="15.5" x14ac:dyDescent="0.35">
      <c r="A105" s="148"/>
      <c r="B105" s="62"/>
      <c r="C105" s="62"/>
      <c r="D105" s="188"/>
      <c r="E105" s="62"/>
      <c r="F105" s="99"/>
      <c r="G105" s="71"/>
      <c r="H105" s="99"/>
      <c r="I105" s="62"/>
    </row>
    <row r="106" spans="1:9" ht="15.5" x14ac:dyDescent="0.35">
      <c r="A106" s="148"/>
      <c r="B106" s="62"/>
      <c r="C106" s="62"/>
      <c r="D106" s="188"/>
      <c r="E106" s="62"/>
      <c r="F106" s="99"/>
      <c r="G106" s="71"/>
      <c r="H106" s="99"/>
      <c r="I106" s="62"/>
    </row>
    <row r="107" spans="1:9" ht="15.5" x14ac:dyDescent="0.35">
      <c r="A107" s="148"/>
      <c r="B107" s="62"/>
      <c r="C107" s="62"/>
      <c r="D107" s="188"/>
      <c r="E107" s="62"/>
      <c r="F107" s="99"/>
      <c r="G107" s="71"/>
      <c r="H107" s="99"/>
      <c r="I107" s="62"/>
    </row>
    <row r="108" spans="1:9" ht="15.5" x14ac:dyDescent="0.35">
      <c r="A108" s="148"/>
      <c r="B108" s="62"/>
      <c r="C108" s="62"/>
      <c r="D108" s="188"/>
      <c r="E108" s="62"/>
      <c r="F108" s="99"/>
      <c r="G108" s="71"/>
      <c r="H108" s="99"/>
      <c r="I108" s="62"/>
    </row>
    <row r="109" spans="1:9" ht="15.5" x14ac:dyDescent="0.35">
      <c r="A109" s="116"/>
      <c r="B109" s="116"/>
      <c r="C109" s="116"/>
      <c r="D109" s="116"/>
      <c r="E109" s="116"/>
      <c r="F109" s="151"/>
      <c r="G109" s="152"/>
      <c r="H109" s="151"/>
      <c r="I109" s="116"/>
    </row>
    <row r="110" spans="1:9" ht="15.5" x14ac:dyDescent="0.35">
      <c r="A110" s="114"/>
      <c r="B110" s="64"/>
      <c r="C110" s="64"/>
      <c r="D110" s="64"/>
      <c r="E110" s="64"/>
      <c r="F110" s="101"/>
      <c r="G110" s="73"/>
      <c r="H110" s="101"/>
      <c r="I110" s="64"/>
    </row>
    <row r="111" spans="1:9" ht="15.5" x14ac:dyDescent="0.35">
      <c r="A111" s="114"/>
      <c r="B111" s="64"/>
      <c r="C111" s="64"/>
      <c r="D111" s="64"/>
      <c r="E111" s="64"/>
      <c r="F111" s="101"/>
      <c r="G111" s="73"/>
      <c r="H111" s="101"/>
    </row>
    <row r="112" spans="1:9" ht="15.5" x14ac:dyDescent="0.35">
      <c r="A112" s="148"/>
      <c r="B112" s="62"/>
      <c r="C112" s="62"/>
      <c r="D112" s="189"/>
      <c r="E112" s="62"/>
      <c r="F112" s="99"/>
      <c r="G112" s="71"/>
      <c r="H112" s="99"/>
    </row>
    <row r="113" spans="1:8" ht="15.5" x14ac:dyDescent="0.35">
      <c r="A113" s="148"/>
      <c r="B113" s="62"/>
      <c r="C113" s="62"/>
      <c r="D113" s="189"/>
      <c r="E113" s="62"/>
      <c r="F113" s="99"/>
      <c r="G113" s="71"/>
      <c r="H113" s="99"/>
    </row>
    <row r="114" spans="1:8" ht="15.5" x14ac:dyDescent="0.35">
      <c r="A114" s="148"/>
      <c r="B114" s="62"/>
      <c r="C114" s="62"/>
      <c r="D114" s="188"/>
      <c r="E114" s="62"/>
      <c r="F114" s="99"/>
      <c r="G114" s="71"/>
      <c r="H114" s="99"/>
    </row>
    <row r="115" spans="1:8" ht="15.5" x14ac:dyDescent="0.35">
      <c r="A115" s="148"/>
      <c r="B115" s="62"/>
      <c r="C115" s="62"/>
      <c r="D115" s="188"/>
      <c r="E115" s="62"/>
      <c r="F115" s="99"/>
      <c r="G115" s="71"/>
      <c r="H115" s="99"/>
    </row>
    <row r="116" spans="1:8" ht="15.5" x14ac:dyDescent="0.35">
      <c r="A116" s="114"/>
      <c r="B116" s="64"/>
      <c r="C116" s="64"/>
      <c r="D116" s="64"/>
      <c r="E116" s="64"/>
      <c r="F116" s="101"/>
      <c r="G116" s="73"/>
      <c r="H116" s="101"/>
    </row>
    <row r="117" spans="1:8" ht="15.5" x14ac:dyDescent="0.35">
      <c r="A117" s="148"/>
      <c r="B117" s="62"/>
      <c r="C117" s="62"/>
      <c r="D117" s="189"/>
      <c r="E117" s="62"/>
      <c r="F117" s="99"/>
      <c r="G117" s="71"/>
      <c r="H117" s="99"/>
    </row>
    <row r="118" spans="1:8" ht="15.5" x14ac:dyDescent="0.35">
      <c r="A118" s="148"/>
      <c r="B118" s="62"/>
      <c r="C118" s="62"/>
      <c r="D118" s="189"/>
      <c r="E118" s="62"/>
      <c r="F118" s="99"/>
      <c r="G118" s="71"/>
      <c r="H118" s="99"/>
    </row>
    <row r="119" spans="1:8" ht="14.15" customHeight="1" x14ac:dyDescent="0.35">
      <c r="A119" s="148"/>
      <c r="B119" s="62"/>
      <c r="C119" s="62"/>
      <c r="D119" s="189"/>
      <c r="E119" s="62"/>
      <c r="F119" s="99"/>
      <c r="G119" s="71"/>
      <c r="H119" s="99"/>
    </row>
    <row r="120" spans="1:8" ht="14.15" customHeight="1" x14ac:dyDescent="0.35">
      <c r="A120" s="148"/>
      <c r="B120" s="62"/>
      <c r="C120" s="62"/>
      <c r="D120" s="189"/>
      <c r="E120" s="62"/>
      <c r="F120" s="99"/>
      <c r="G120" s="71"/>
      <c r="H120" s="99"/>
    </row>
    <row r="121" spans="1:8" ht="14.15" customHeight="1" x14ac:dyDescent="0.35">
      <c r="A121" s="148"/>
      <c r="B121" s="62"/>
      <c r="C121" s="62"/>
      <c r="D121" s="188"/>
      <c r="E121" s="62"/>
      <c r="F121" s="99"/>
      <c r="G121" s="71"/>
      <c r="H121" s="99"/>
    </row>
    <row r="122" spans="1:8" ht="15.5" x14ac:dyDescent="0.35">
      <c r="A122" s="114"/>
      <c r="B122" s="64"/>
      <c r="C122" s="64"/>
      <c r="D122" s="64"/>
      <c r="E122" s="64"/>
      <c r="F122" s="101"/>
      <c r="G122" s="73"/>
      <c r="H122" s="101"/>
    </row>
    <row r="123" spans="1:8" ht="15.65" customHeight="1" x14ac:dyDescent="0.35">
      <c r="A123" s="148"/>
      <c r="B123" s="62"/>
      <c r="C123" s="62"/>
      <c r="D123" s="190"/>
      <c r="E123" s="116"/>
      <c r="F123" s="99"/>
      <c r="G123" s="71"/>
      <c r="H123" s="99"/>
    </row>
    <row r="124" spans="1:8" ht="15.65" customHeight="1" x14ac:dyDescent="0.35">
      <c r="A124" s="148"/>
      <c r="B124" s="62"/>
      <c r="C124" s="62"/>
      <c r="D124" s="190"/>
      <c r="E124" s="116"/>
      <c r="F124" s="99"/>
      <c r="G124" s="71"/>
      <c r="H124" s="99"/>
    </row>
    <row r="125" spans="1:8" ht="15.5" x14ac:dyDescent="0.35">
      <c r="A125" s="116"/>
      <c r="B125" s="116"/>
      <c r="C125" s="116"/>
      <c r="D125" s="116"/>
      <c r="E125" s="116"/>
      <c r="F125" s="151"/>
      <c r="G125" s="152"/>
      <c r="H125" s="151"/>
    </row>
    <row r="126" spans="1:8" ht="15.5" x14ac:dyDescent="0.35">
      <c r="A126" s="114"/>
      <c r="B126" s="64"/>
      <c r="C126" s="64"/>
      <c r="D126" s="64"/>
      <c r="E126" s="64"/>
      <c r="F126" s="99"/>
      <c r="G126" s="71"/>
      <c r="H126" s="99"/>
    </row>
    <row r="127" spans="1:8" ht="15.5" x14ac:dyDescent="0.35">
      <c r="C127" s="64"/>
      <c r="D127" s="64"/>
      <c r="E127" s="64"/>
      <c r="F127" s="101"/>
      <c r="G127" s="73"/>
      <c r="H127" s="101"/>
    </row>
  </sheetData>
  <mergeCells count="10">
    <mergeCell ref="A7:I7"/>
    <mergeCell ref="A8:I8"/>
    <mergeCell ref="A12:I12"/>
    <mergeCell ref="A94:I94"/>
    <mergeCell ref="A1:I1"/>
    <mergeCell ref="A2:I2"/>
    <mergeCell ref="A3:I3"/>
    <mergeCell ref="A4:I4"/>
    <mergeCell ref="A5:I5"/>
    <mergeCell ref="A6:I6"/>
  </mergeCells>
  <hyperlinks>
    <hyperlink ref="D18" location="Links!B34" display="WG Agenda" xr:uid="{8E1CBDA3-E165-4A6A-B689-7D8FBE715F65}"/>
    <hyperlink ref="D19" location="Links!B43" display="Prev WG minutes" xr:uid="{6127F29C-BEF9-4D95-97C1-4B255C50A04E}"/>
    <hyperlink ref="D45" location="Links!B37" display="1st VC Report" xr:uid="{19B3B3AF-FCEC-4448-80E3-549096DF25D2}"/>
    <hyperlink ref="D62" location="Links!B36" display="Snapshots Report" xr:uid="{B70FC201-B78B-4613-89BF-28E507BA6267}"/>
    <hyperlink ref="D24" r:id="rId1" xr:uid="{4611C2D3-9E31-49F4-9F21-F8AF8A75EA22}"/>
    <hyperlink ref="D25" location="Links!B38" display="2nd Vice Chair report" xr:uid="{C9AD0828-8CBC-4C15-8B7B-2DB4C06DBBCE}"/>
    <hyperlink ref="D28" r:id="rId2" display="2nd Vice Chair report" xr:uid="{CA4102DA-0304-4D70-98CD-077135A1465E}"/>
    <hyperlink ref="D38" location="Links!B35" display="Opening Report" xr:uid="{585A0781-A02C-4246-A7A0-33C8BB2BD38F}"/>
    <hyperlink ref="D39" location="Links!B35" display="Opening Report" xr:uid="{DE0C4B69-5E9E-41E5-BB29-F2A05C015D8D}"/>
    <hyperlink ref="D43" location="Links!B35" display="Opening Report" xr:uid="{F77509B0-0BD0-4903-906E-DF0053C4CB1E}"/>
    <hyperlink ref="D44" location="Links!B35" display="Opening Report" xr:uid="{D0060EB7-33C5-4985-9FFF-917897E6A7C2}"/>
    <hyperlink ref="D54" location="Links!B35" display="Opening Report" xr:uid="{4949233F-4338-4718-AC3C-E13231EA8FFF}"/>
    <hyperlink ref="D55" location="Links!B35" display="Opening Report" xr:uid="{ECBFC350-9C92-43C6-A70A-44569290F664}"/>
    <hyperlink ref="D56" location="Links!B35" display="Opening Report" xr:uid="{DFF143FC-D9F9-418E-869D-A90C03E9433B}"/>
    <hyperlink ref="D57" location="Links!B35" display="Opening Report" xr:uid="{116DEC8A-31AA-4DA7-AB05-69B3F1B55C24}"/>
    <hyperlink ref="D58" location="Links!B35" display="Opening Report" xr:uid="{13BE527D-A579-43B0-9B24-499D58EF7038}"/>
    <hyperlink ref="D59" location="Links!B35" display="Opening Report" xr:uid="{610431ED-2730-4D6E-A432-36675D6277CB}"/>
    <hyperlink ref="D60" location="Links!B35" display="Opening Report" xr:uid="{46E918B5-6F47-4301-BFB5-F3BDF2325CF9}"/>
    <hyperlink ref="D46:D50" location="Links!B37" display="1st VC Report" xr:uid="{F7A99E69-2124-4659-8D77-04330A2217B2}"/>
    <hyperlink ref="D26:D27" location="Links!B38" display="2nd Vice Chair report" xr:uid="{58930DE6-BB86-4A34-86C5-93E116C1C094}"/>
    <hyperlink ref="D29:D35" location="Links!B38" display="2nd Vice Chair report" xr:uid="{2A3968F2-EE1D-4627-AAC7-05D9983E1966}"/>
    <hyperlink ref="D63" location="Links!B36" display="Snapshots Report" xr:uid="{53AAD831-1BA7-4950-9F47-548C2CD65D88}"/>
    <hyperlink ref="D66:D71" location="Links!B36" display="Snapshots Report" xr:uid="{2E6CCD3B-9D1E-4CCF-B5E0-39FC28574EA8}"/>
    <hyperlink ref="D74:D79" location="Links!B36" display="Snapshots Report" xr:uid="{061382EA-30EB-4FC8-96CB-F22D9097F00C}"/>
    <hyperlink ref="D83:D84" location="Links!B36" display="Snapshots Report" xr:uid="{6E81B6E0-B1D5-414A-8FB6-FF278706D1ED}"/>
    <hyperlink ref="D17" location="Links!B35" display="Opening Report" xr:uid="{EB9E1A9A-3B0B-486B-B8D4-C5797213A3EF}"/>
    <hyperlink ref="D80" location="Links!B36" display="Snapshots Report" xr:uid="{105FAEB0-A0A1-4216-A06D-6AF5B90A9149}"/>
    <hyperlink ref="D83" location="Links!B36" display="Snapshots Report" xr:uid="{31FA6E85-877A-4B8E-B9F5-E7931C397D6B}"/>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4"/>
  <sheetViews>
    <sheetView topLeftCell="A13" zoomScale="120" zoomScaleNormal="120" workbookViewId="0">
      <selection activeCell="C17" sqref="C17"/>
    </sheetView>
  </sheetViews>
  <sheetFormatPr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291" t="str">
        <f>Parameters!B1</f>
        <v>IEEE 802.11 WIRELESS LOCAL AREA NETWORKS SESSION #213</v>
      </c>
      <c r="B1" s="285"/>
      <c r="C1" s="285"/>
      <c r="D1" s="285"/>
      <c r="E1" s="285"/>
      <c r="F1" s="285"/>
      <c r="G1" s="285"/>
      <c r="H1" s="285"/>
      <c r="I1" s="285"/>
    </row>
    <row r="2" spans="1:9" ht="25.4" customHeight="1" x14ac:dyDescent="0.5">
      <c r="A2" s="291" t="str">
        <f>Parameters!B2</f>
        <v>Hilton Waikoloa Village, Waikoloa, Hawaii, USA</v>
      </c>
      <c r="B2" s="285"/>
      <c r="C2" s="285"/>
      <c r="D2" s="285"/>
      <c r="E2" s="285"/>
      <c r="F2" s="285"/>
      <c r="G2" s="285"/>
      <c r="H2" s="285"/>
      <c r="I2" s="285"/>
    </row>
    <row r="3" spans="1:9" ht="25.4" customHeight="1" x14ac:dyDescent="0.5">
      <c r="A3" s="291" t="str">
        <f>Parameters!B3</f>
        <v>September 14-19, 2025</v>
      </c>
      <c r="B3" s="285"/>
      <c r="C3" s="285"/>
      <c r="D3" s="285"/>
      <c r="E3" s="285"/>
      <c r="F3" s="285"/>
      <c r="G3" s="285"/>
      <c r="H3" s="285"/>
      <c r="I3" s="285"/>
    </row>
    <row r="4" spans="1:9" ht="18" customHeight="1" x14ac:dyDescent="0.35">
      <c r="A4" s="284" t="str">
        <f>'WG11 Opening'!A4</f>
        <v>WG Chair - Robert Stacey (Intel)</v>
      </c>
      <c r="B4" s="285"/>
      <c r="C4" s="285"/>
      <c r="D4" s="285"/>
      <c r="E4" s="285"/>
      <c r="F4" s="285"/>
      <c r="G4" s="285"/>
      <c r="H4" s="285"/>
      <c r="I4" s="285"/>
    </row>
    <row r="5" spans="1:9" ht="18" customHeight="1" x14ac:dyDescent="0.35">
      <c r="A5" s="284" t="str">
        <f>'WG11 Opening'!A5</f>
        <v>WG  Vice Chair - Jon Rosdahl (Qualcomm)</v>
      </c>
      <c r="B5" s="285"/>
      <c r="C5" s="285"/>
      <c r="D5" s="285"/>
      <c r="E5" s="285"/>
      <c r="F5" s="285"/>
      <c r="G5" s="285"/>
      <c r="H5" s="285"/>
      <c r="I5" s="285"/>
    </row>
    <row r="6" spans="1:9" ht="18" customHeight="1" x14ac:dyDescent="0.35">
      <c r="A6" s="284" t="str">
        <f>'WG11 Opening'!A6</f>
        <v>WG  Vice Chair - Stephen McCann (Huawei)</v>
      </c>
      <c r="B6" s="285"/>
      <c r="C6" s="285"/>
      <c r="D6" s="285"/>
      <c r="E6" s="285"/>
      <c r="F6" s="285"/>
      <c r="G6" s="285"/>
      <c r="H6" s="285"/>
      <c r="I6" s="285"/>
    </row>
    <row r="7" spans="1:9" ht="18" customHeight="1" x14ac:dyDescent="0.35">
      <c r="A7" s="284" t="str">
        <f>'WG11 Opening'!A7</f>
        <v>WG Secretary - Volker Jungnickel (Fraunhofer)</v>
      </c>
      <c r="B7" s="285"/>
      <c r="C7" s="285"/>
      <c r="D7" s="285"/>
      <c r="E7" s="285"/>
      <c r="F7" s="285"/>
      <c r="G7" s="285"/>
      <c r="H7" s="285"/>
      <c r="I7" s="285"/>
    </row>
    <row r="8" spans="1:9" ht="30" customHeight="1" x14ac:dyDescent="0.6">
      <c r="A8" s="286" t="str">
        <f>"Agenda R" &amp; Parameters!$B$8</f>
        <v>Agenda R1</v>
      </c>
      <c r="B8" s="287"/>
      <c r="C8" s="287"/>
      <c r="D8" s="287"/>
      <c r="E8" s="287"/>
      <c r="F8" s="287"/>
      <c r="G8" s="287"/>
      <c r="H8" s="287"/>
      <c r="I8" s="287"/>
    </row>
    <row r="12" spans="1:9" ht="15.5" x14ac:dyDescent="0.35">
      <c r="A12" s="288" t="s">
        <v>518</v>
      </c>
      <c r="B12" s="289"/>
      <c r="C12" s="289"/>
      <c r="D12" s="289"/>
      <c r="E12" s="289"/>
      <c r="F12" s="289"/>
      <c r="G12" s="289"/>
      <c r="H12" s="289"/>
      <c r="I12" s="289"/>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163</v>
      </c>
      <c r="D15" s="62"/>
      <c r="E15" s="62" t="s">
        <v>134</v>
      </c>
      <c r="F15" s="99">
        <v>0.5625</v>
      </c>
      <c r="G15" s="71">
        <v>1</v>
      </c>
      <c r="H15" s="99">
        <f>F15+TIME(0,G15,0)</f>
        <v>0.56319444444444444</v>
      </c>
      <c r="I15" s="80"/>
    </row>
    <row r="16" spans="1:9" ht="15.5" x14ac:dyDescent="0.35">
      <c r="A16" s="53" t="s">
        <v>78</v>
      </c>
      <c r="B16" s="62" t="s">
        <v>76</v>
      </c>
      <c r="C16" s="62" t="s">
        <v>272</v>
      </c>
      <c r="D16" s="62"/>
      <c r="E16" s="62" t="s">
        <v>79</v>
      </c>
      <c r="F16" s="99">
        <f>H15</f>
        <v>0.56319444444444444</v>
      </c>
      <c r="G16" s="71">
        <v>1</v>
      </c>
      <c r="H16" s="99">
        <f>F16+TIME(0,G16,0)</f>
        <v>0.56388888888888888</v>
      </c>
      <c r="I16" s="80"/>
    </row>
    <row r="17" spans="1:9" ht="31" x14ac:dyDescent="0.35">
      <c r="A17" s="54" t="s">
        <v>80</v>
      </c>
      <c r="B17" s="63" t="s">
        <v>82</v>
      </c>
      <c r="C17" s="63" t="s">
        <v>356</v>
      </c>
      <c r="D17" s="167" t="s">
        <v>45</v>
      </c>
      <c r="E17" s="63" t="s">
        <v>134</v>
      </c>
      <c r="F17" s="100">
        <f>H16</f>
        <v>0.56388888888888888</v>
      </c>
      <c r="G17" s="72">
        <v>5</v>
      </c>
      <c r="H17" s="100">
        <f>F17+TIME(0,G17,0)</f>
        <v>0.56736111111111109</v>
      </c>
      <c r="I17" s="81"/>
    </row>
    <row r="18" spans="1:9" ht="15.5" x14ac:dyDescent="0.35">
      <c r="A18" s="116"/>
      <c r="B18" s="116"/>
      <c r="C18" s="116"/>
      <c r="D18" s="116"/>
      <c r="E18" s="116"/>
      <c r="F18" s="151"/>
      <c r="G18" s="152"/>
      <c r="H18" s="151"/>
      <c r="I18" s="116"/>
    </row>
    <row r="19" spans="1:9" ht="15.5" x14ac:dyDescent="0.35">
      <c r="A19" s="52" t="s">
        <v>88</v>
      </c>
      <c r="B19" s="61"/>
      <c r="C19" s="61" t="s">
        <v>89</v>
      </c>
      <c r="D19" s="61"/>
      <c r="E19" s="61"/>
      <c r="F19" s="98"/>
      <c r="G19" s="70"/>
      <c r="H19" s="98"/>
      <c r="I19" s="79"/>
    </row>
    <row r="20" spans="1:9" ht="15.5" x14ac:dyDescent="0.35">
      <c r="A20" s="53" t="s">
        <v>90</v>
      </c>
      <c r="B20" s="62" t="s">
        <v>76</v>
      </c>
      <c r="C20" s="62" t="s">
        <v>164</v>
      </c>
      <c r="D20" s="149" t="s">
        <v>223</v>
      </c>
      <c r="E20" s="62" t="s">
        <v>134</v>
      </c>
      <c r="F20" s="99">
        <f>H17</f>
        <v>0.56736111111111109</v>
      </c>
      <c r="G20" s="71">
        <v>1</v>
      </c>
      <c r="H20" s="99">
        <f t="shared" ref="H20:H25" si="0">F20+TIME(0,G20,0)</f>
        <v>0.56805555555555554</v>
      </c>
      <c r="I20" s="80"/>
    </row>
    <row r="21" spans="1:9" ht="15.5" x14ac:dyDescent="0.35">
      <c r="A21" s="53" t="s">
        <v>96</v>
      </c>
      <c r="B21" s="62" t="s">
        <v>76</v>
      </c>
      <c r="C21" s="62" t="s">
        <v>165</v>
      </c>
      <c r="D21" s="149" t="s">
        <v>223</v>
      </c>
      <c r="E21" s="62" t="s">
        <v>134</v>
      </c>
      <c r="F21" s="99">
        <f t="shared" ref="F21:F23" si="1">H20</f>
        <v>0.56805555555555554</v>
      </c>
      <c r="G21" s="71">
        <v>1</v>
      </c>
      <c r="H21" s="99">
        <f t="shared" si="0"/>
        <v>0.56874999999999998</v>
      </c>
      <c r="I21" s="80"/>
    </row>
    <row r="22" spans="1:9" ht="15.5" x14ac:dyDescent="0.35">
      <c r="A22" s="53" t="s">
        <v>97</v>
      </c>
      <c r="B22" s="62" t="s">
        <v>76</v>
      </c>
      <c r="C22" s="62" t="s">
        <v>232</v>
      </c>
      <c r="D22" s="149" t="s">
        <v>223</v>
      </c>
      <c r="E22" s="62" t="s">
        <v>134</v>
      </c>
      <c r="F22" s="99">
        <f t="shared" si="1"/>
        <v>0.56874999999999998</v>
      </c>
      <c r="G22" s="71">
        <v>1</v>
      </c>
      <c r="H22" s="99">
        <f t="shared" si="0"/>
        <v>0.56944444444444442</v>
      </c>
      <c r="I22" s="80"/>
    </row>
    <row r="23" spans="1:9" ht="15.5" x14ac:dyDescent="0.35">
      <c r="A23" s="53" t="s">
        <v>100</v>
      </c>
      <c r="B23" s="62" t="s">
        <v>76</v>
      </c>
      <c r="C23" s="62" t="s">
        <v>425</v>
      </c>
      <c r="D23" s="149" t="s">
        <v>223</v>
      </c>
      <c r="E23" s="62" t="s">
        <v>134</v>
      </c>
      <c r="F23" s="99">
        <f t="shared" si="1"/>
        <v>0.56944444444444442</v>
      </c>
      <c r="G23" s="71">
        <v>1</v>
      </c>
      <c r="H23" s="99">
        <f t="shared" si="0"/>
        <v>0.57013888888888886</v>
      </c>
      <c r="I23" s="80"/>
    </row>
    <row r="24" spans="1:9" ht="15.5" x14ac:dyDescent="0.35">
      <c r="A24" s="53" t="s">
        <v>101</v>
      </c>
      <c r="B24" s="62" t="s">
        <v>76</v>
      </c>
      <c r="C24" s="62" t="s">
        <v>89</v>
      </c>
      <c r="D24" s="149" t="s">
        <v>223</v>
      </c>
      <c r="E24" s="62" t="s">
        <v>79</v>
      </c>
      <c r="F24" s="99">
        <f>H23</f>
        <v>0.57013888888888886</v>
      </c>
      <c r="G24" s="71">
        <v>3</v>
      </c>
      <c r="H24" s="99">
        <f t="shared" si="0"/>
        <v>0.57222222222222219</v>
      </c>
      <c r="I24" s="80"/>
    </row>
    <row r="25" spans="1:9" ht="15.5" x14ac:dyDescent="0.35">
      <c r="A25" s="53" t="s">
        <v>174</v>
      </c>
      <c r="B25" s="62" t="s">
        <v>76</v>
      </c>
      <c r="C25" s="62" t="s">
        <v>380</v>
      </c>
      <c r="D25" s="149"/>
      <c r="E25" s="62" t="s">
        <v>85</v>
      </c>
      <c r="F25" s="99">
        <f>H24</f>
        <v>0.57222222222222219</v>
      </c>
      <c r="G25" s="71">
        <v>3</v>
      </c>
      <c r="H25" s="99">
        <f t="shared" si="0"/>
        <v>0.57430555555555551</v>
      </c>
      <c r="I25" s="80"/>
    </row>
    <row r="26" spans="1:9" ht="15.5" x14ac:dyDescent="0.35">
      <c r="A26" s="54" t="s">
        <v>199</v>
      </c>
      <c r="B26" s="63" t="s">
        <v>76</v>
      </c>
      <c r="C26" s="63" t="s">
        <v>472</v>
      </c>
      <c r="D26" s="167" t="s">
        <v>221</v>
      </c>
      <c r="E26" s="63" t="s">
        <v>108</v>
      </c>
      <c r="F26" s="100">
        <f>H25</f>
        <v>0.57430555555555551</v>
      </c>
      <c r="G26" s="72">
        <v>5</v>
      </c>
      <c r="H26" s="100">
        <f t="shared" ref="H26" si="2">F26+TIME(0,G26,0)</f>
        <v>0.57777777777777772</v>
      </c>
      <c r="I26" s="81"/>
    </row>
    <row r="27" spans="1:9" ht="15.5" x14ac:dyDescent="0.35">
      <c r="A27" s="116"/>
      <c r="B27" s="116"/>
      <c r="C27" s="116"/>
      <c r="D27" s="116"/>
      <c r="E27" s="116"/>
      <c r="F27" s="151"/>
      <c r="G27" s="152"/>
      <c r="H27" s="151"/>
      <c r="I27" s="116"/>
    </row>
    <row r="28" spans="1:9" ht="15.5" x14ac:dyDescent="0.35">
      <c r="A28" s="52" t="s">
        <v>102</v>
      </c>
      <c r="B28" s="61"/>
      <c r="C28" s="61" t="s">
        <v>402</v>
      </c>
      <c r="D28" s="61"/>
      <c r="E28" s="61"/>
      <c r="F28" s="98"/>
      <c r="G28" s="70"/>
      <c r="H28" s="98"/>
      <c r="I28" s="79"/>
    </row>
    <row r="29" spans="1:9" ht="15.5" x14ac:dyDescent="0.35">
      <c r="A29" s="55" t="s">
        <v>398</v>
      </c>
      <c r="B29" s="64"/>
      <c r="C29" s="64" t="s">
        <v>167</v>
      </c>
      <c r="D29" s="64"/>
      <c r="E29" s="64"/>
      <c r="F29" s="101"/>
      <c r="G29" s="73"/>
      <c r="H29" s="101"/>
      <c r="I29" s="117"/>
    </row>
    <row r="30" spans="1:9" ht="15.5" x14ac:dyDescent="0.35">
      <c r="A30" s="53" t="s">
        <v>202</v>
      </c>
      <c r="B30" s="62" t="s">
        <v>76</v>
      </c>
      <c r="C30" s="62" t="s">
        <v>424</v>
      </c>
      <c r="D30" s="149"/>
      <c r="E30" s="62" t="s">
        <v>427</v>
      </c>
      <c r="F30" s="99">
        <f>H26</f>
        <v>0.57777777777777772</v>
      </c>
      <c r="G30" s="71">
        <v>5</v>
      </c>
      <c r="H30" s="99">
        <f>F30+TIME(0,G30,0)</f>
        <v>0.58124999999999993</v>
      </c>
      <c r="I30" s="117"/>
    </row>
    <row r="31" spans="1:9" ht="15.5" x14ac:dyDescent="0.35">
      <c r="A31" s="53" t="s">
        <v>203</v>
      </c>
      <c r="B31" s="62" t="s">
        <v>76</v>
      </c>
      <c r="C31" s="62" t="s">
        <v>168</v>
      </c>
      <c r="D31" s="149"/>
      <c r="E31" s="62" t="s">
        <v>230</v>
      </c>
      <c r="F31" s="99">
        <f>H30</f>
        <v>0.58124999999999993</v>
      </c>
      <c r="G31" s="71">
        <v>10</v>
      </c>
      <c r="H31" s="99">
        <f>F31+TIME(0,G31,0)</f>
        <v>0.58819444444444435</v>
      </c>
      <c r="I31" s="117"/>
    </row>
    <row r="32" spans="1:9" ht="15.5" x14ac:dyDescent="0.35">
      <c r="A32" s="53" t="s">
        <v>204</v>
      </c>
      <c r="B32" s="62" t="s">
        <v>76</v>
      </c>
      <c r="C32" s="62" t="s">
        <v>423</v>
      </c>
      <c r="D32" s="228"/>
      <c r="E32" s="62" t="s">
        <v>422</v>
      </c>
      <c r="F32" s="99">
        <f>H31</f>
        <v>0.58819444444444435</v>
      </c>
      <c r="G32" s="71">
        <v>0</v>
      </c>
      <c r="H32" s="99">
        <f>F32+TIME(0,G32,0)</f>
        <v>0.58819444444444435</v>
      </c>
      <c r="I32" s="117"/>
    </row>
    <row r="33" spans="1:9" ht="15.5" x14ac:dyDescent="0.35">
      <c r="A33" s="53" t="s">
        <v>205</v>
      </c>
      <c r="B33" s="62" t="s">
        <v>76</v>
      </c>
      <c r="C33" s="62" t="s">
        <v>492</v>
      </c>
      <c r="D33" s="149"/>
      <c r="E33" s="62" t="s">
        <v>228</v>
      </c>
      <c r="F33" s="99">
        <f>H32</f>
        <v>0.58819444444444435</v>
      </c>
      <c r="G33" s="71">
        <v>5</v>
      </c>
      <c r="H33" s="99">
        <f>F33+TIME(0,G33,0)</f>
        <v>0.59166666666666656</v>
      </c>
      <c r="I33" s="117"/>
    </row>
    <row r="34" spans="1:9" ht="15.5" x14ac:dyDescent="0.35">
      <c r="A34" s="53"/>
      <c r="B34" s="62"/>
      <c r="C34" s="62"/>
      <c r="D34" s="149"/>
      <c r="E34" s="62"/>
      <c r="F34" s="99"/>
      <c r="G34" s="71"/>
      <c r="H34" s="99"/>
      <c r="I34" s="117"/>
    </row>
    <row r="35" spans="1:9" ht="15.5" x14ac:dyDescent="0.35">
      <c r="A35" s="55" t="s">
        <v>399</v>
      </c>
      <c r="B35" s="64"/>
      <c r="C35" s="64" t="s">
        <v>169</v>
      </c>
      <c r="D35" s="64"/>
      <c r="E35" s="64"/>
      <c r="F35" s="101"/>
      <c r="G35" s="73"/>
      <c r="H35" s="101"/>
      <c r="I35" s="117"/>
    </row>
    <row r="36" spans="1:9" ht="15.5" x14ac:dyDescent="0.35">
      <c r="A36" s="53" t="s">
        <v>310</v>
      </c>
      <c r="B36" s="62" t="s">
        <v>76</v>
      </c>
      <c r="C36" s="62" t="s">
        <v>486</v>
      </c>
      <c r="D36" s="228"/>
      <c r="E36" s="62" t="s">
        <v>459</v>
      </c>
      <c r="F36" s="99">
        <f>H33</f>
        <v>0.59166666666666656</v>
      </c>
      <c r="G36" s="71">
        <v>5</v>
      </c>
      <c r="H36" s="99">
        <f>F36+TIME(0,G36,0)</f>
        <v>0.59513888888888877</v>
      </c>
      <c r="I36" s="80"/>
    </row>
    <row r="37" spans="1:9" ht="14.15" customHeight="1" x14ac:dyDescent="0.35">
      <c r="A37" s="53" t="s">
        <v>311</v>
      </c>
      <c r="B37" s="62" t="s">
        <v>76</v>
      </c>
      <c r="C37" s="62" t="s">
        <v>236</v>
      </c>
      <c r="D37" s="149"/>
      <c r="E37" s="62" t="s">
        <v>240</v>
      </c>
      <c r="F37" s="99">
        <f>H36</f>
        <v>0.59513888888888877</v>
      </c>
      <c r="G37" s="71">
        <v>5</v>
      </c>
      <c r="H37" s="99">
        <f>F37+TIME(0,G37,0)</f>
        <v>0.59861111111111098</v>
      </c>
      <c r="I37" s="117"/>
    </row>
    <row r="38" spans="1:9" ht="14.15" customHeight="1" x14ac:dyDescent="0.35">
      <c r="A38" s="54"/>
      <c r="B38" s="63"/>
      <c r="C38" s="63"/>
      <c r="D38" s="229"/>
      <c r="E38" s="63"/>
      <c r="F38" s="100"/>
      <c r="G38" s="72"/>
      <c r="H38" s="100"/>
      <c r="I38" s="119"/>
    </row>
    <row r="39" spans="1:9" ht="14.15" customHeight="1" x14ac:dyDescent="0.35">
      <c r="A39" s="148"/>
      <c r="B39" s="62"/>
      <c r="C39" s="62"/>
      <c r="D39" s="149"/>
      <c r="E39" s="62"/>
      <c r="F39" s="99"/>
      <c r="G39" s="71"/>
      <c r="H39" s="99"/>
    </row>
    <row r="40" spans="1:9" ht="15.5" x14ac:dyDescent="0.35">
      <c r="A40" s="52" t="s">
        <v>355</v>
      </c>
      <c r="B40" s="61"/>
      <c r="C40" s="61" t="s">
        <v>159</v>
      </c>
      <c r="D40" s="61"/>
      <c r="E40" s="61"/>
      <c r="F40" s="98"/>
      <c r="G40" s="70"/>
      <c r="H40" s="98"/>
      <c r="I40" s="238"/>
    </row>
    <row r="41" spans="1:9" ht="15.65" customHeight="1" x14ac:dyDescent="0.35">
      <c r="A41" s="54" t="s">
        <v>120</v>
      </c>
      <c r="B41" s="63" t="s">
        <v>76</v>
      </c>
      <c r="C41" s="63" t="s">
        <v>403</v>
      </c>
      <c r="D41" s="179"/>
      <c r="E41" s="142"/>
      <c r="F41" s="100">
        <f>H37</f>
        <v>0.59861111111111098</v>
      </c>
      <c r="G41" s="72">
        <v>2</v>
      </c>
      <c r="H41" s="100">
        <f t="shared" ref="H41:H43" si="3">F41+TIME(0,G41,0)</f>
        <v>0.59999999999999987</v>
      </c>
      <c r="I41" s="119"/>
    </row>
    <row r="42" spans="1:9" ht="15.5" x14ac:dyDescent="0.35">
      <c r="A42" s="116"/>
      <c r="B42" s="116"/>
      <c r="C42" s="116"/>
      <c r="D42" s="116"/>
      <c r="E42" s="116"/>
      <c r="F42" s="151"/>
      <c r="G42" s="152"/>
      <c r="H42" s="151"/>
    </row>
    <row r="43" spans="1:9" ht="15.5" x14ac:dyDescent="0.35">
      <c r="A43" s="52" t="s">
        <v>158</v>
      </c>
      <c r="B43" s="61"/>
      <c r="C43" s="61" t="s">
        <v>161</v>
      </c>
      <c r="D43" s="61"/>
      <c r="E43" s="61" t="s">
        <v>134</v>
      </c>
      <c r="F43" s="160">
        <f>H41</f>
        <v>0.59999999999999987</v>
      </c>
      <c r="G43" s="161">
        <v>1</v>
      </c>
      <c r="H43" s="160">
        <f t="shared" si="3"/>
        <v>0.60069444444444431</v>
      </c>
      <c r="I43" s="238"/>
    </row>
    <row r="44" spans="1:9" ht="15.5" x14ac:dyDescent="0.35">
      <c r="A44" s="180"/>
      <c r="B44" s="181"/>
      <c r="C44" s="182" t="s">
        <v>162</v>
      </c>
      <c r="D44" s="182"/>
      <c r="E44" s="182"/>
      <c r="F44" s="183"/>
      <c r="G44" s="184">
        <f>(H44-H43)*24*60</f>
        <v>65.000000000000256</v>
      </c>
      <c r="H44" s="183">
        <v>0.64583333333333337</v>
      </c>
      <c r="I44" s="119"/>
    </row>
  </sheetData>
  <mergeCells count="9">
    <mergeCell ref="A7:I7"/>
    <mergeCell ref="A8:I8"/>
    <mergeCell ref="A12:I12"/>
    <mergeCell ref="A6:I6"/>
    <mergeCell ref="A1:I1"/>
    <mergeCell ref="A2:I2"/>
    <mergeCell ref="A3:I3"/>
    <mergeCell ref="A4:I4"/>
    <mergeCell ref="A5:I5"/>
  </mergeCells>
  <hyperlinks>
    <hyperlink ref="D20" location="Links!B40" display="Supplementary" xr:uid="{00000000-0004-0000-0300-000004000000}"/>
    <hyperlink ref="D17" location="Links!B34" display="WG Agenda" xr:uid="{ED8D3D44-E2E2-4C92-8C14-1F5C255CA9CE}"/>
    <hyperlink ref="D21:D24" location="Links!B40" display="Supplementary" xr:uid="{49E34FEA-8CF8-4695-B5CE-364D15DD875B}"/>
    <hyperlink ref="D26" location="Links!B37" display="1st VC Report" xr:uid="{64C25083-6DCF-4ACF-A62A-F9C0B69CA14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5"/>
  <sheetViews>
    <sheetView topLeftCell="A46" zoomScale="120" zoomScaleNormal="120" workbookViewId="0">
      <selection activeCell="I93" sqref="I93"/>
    </sheetView>
  </sheetViews>
  <sheetFormatPr defaultColWidth="8.6328125"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291" t="str">
        <f>Parameters!B1</f>
        <v>IEEE 802.11 WIRELESS LOCAL AREA NETWORKS SESSION #213</v>
      </c>
      <c r="B1" s="285"/>
      <c r="C1" s="285"/>
      <c r="D1" s="285"/>
      <c r="E1" s="285"/>
      <c r="F1" s="285"/>
      <c r="G1" s="285"/>
      <c r="H1" s="285"/>
      <c r="I1" s="285"/>
    </row>
    <row r="2" spans="1:9" ht="25.4" customHeight="1" x14ac:dyDescent="0.5">
      <c r="A2" s="291" t="str">
        <f>Parameters!B2</f>
        <v>Hilton Waikoloa Village, Waikoloa, Hawaii, USA</v>
      </c>
      <c r="B2" s="285"/>
      <c r="C2" s="285"/>
      <c r="D2" s="285"/>
      <c r="E2" s="285"/>
      <c r="F2" s="285"/>
      <c r="G2" s="285"/>
      <c r="H2" s="285"/>
      <c r="I2" s="285"/>
    </row>
    <row r="3" spans="1:9" ht="25.4" customHeight="1" x14ac:dyDescent="0.5">
      <c r="A3" s="291" t="str">
        <f>Parameters!B3</f>
        <v>September 14-19, 2025</v>
      </c>
      <c r="B3" s="285"/>
      <c r="C3" s="285"/>
      <c r="D3" s="285"/>
      <c r="E3" s="285"/>
      <c r="F3" s="285"/>
      <c r="G3" s="285"/>
      <c r="H3" s="285"/>
      <c r="I3" s="285"/>
    </row>
    <row r="4" spans="1:9" ht="18" customHeight="1" x14ac:dyDescent="0.35">
      <c r="A4" s="284" t="str">
        <f>'WG11 Opening'!A4</f>
        <v>WG Chair - Robert Stacey (Intel)</v>
      </c>
      <c r="B4" s="285"/>
      <c r="C4" s="285"/>
      <c r="D4" s="285"/>
      <c r="E4" s="285"/>
      <c r="F4" s="285"/>
      <c r="G4" s="285"/>
      <c r="H4" s="285"/>
      <c r="I4" s="285"/>
    </row>
    <row r="5" spans="1:9" ht="18" customHeight="1" x14ac:dyDescent="0.35">
      <c r="A5" s="284" t="str">
        <f>'WG11 Opening'!A5</f>
        <v>WG  Vice Chair - Jon Rosdahl (Qualcomm)</v>
      </c>
      <c r="B5" s="285"/>
      <c r="C5" s="285"/>
      <c r="D5" s="285"/>
      <c r="E5" s="285"/>
      <c r="F5" s="285"/>
      <c r="G5" s="285"/>
      <c r="H5" s="285"/>
      <c r="I5" s="285"/>
    </row>
    <row r="6" spans="1:9" ht="18" customHeight="1" x14ac:dyDescent="0.35">
      <c r="A6" s="284" t="str">
        <f>'WG11 Opening'!A6</f>
        <v>WG  Vice Chair - Stephen McCann (Huawei)</v>
      </c>
      <c r="B6" s="285"/>
      <c r="C6" s="285"/>
      <c r="D6" s="285"/>
      <c r="E6" s="285"/>
      <c r="F6" s="285"/>
      <c r="G6" s="285"/>
      <c r="H6" s="285"/>
      <c r="I6" s="285"/>
    </row>
    <row r="7" spans="1:9" ht="18" customHeight="1" x14ac:dyDescent="0.35">
      <c r="A7" s="284" t="str">
        <f>'WG11 Opening'!A7</f>
        <v>WG Secretary - Volker Jungnickel (Fraunhofer)</v>
      </c>
      <c r="B7" s="285"/>
      <c r="C7" s="285"/>
      <c r="D7" s="285"/>
      <c r="E7" s="285"/>
      <c r="F7" s="285"/>
      <c r="G7" s="285"/>
      <c r="H7" s="285"/>
      <c r="I7" s="285"/>
    </row>
    <row r="8" spans="1:9" ht="30" customHeight="1" x14ac:dyDescent="0.6">
      <c r="A8" s="286" t="str">
        <f>"Agenda R" &amp; Parameters!$B$8</f>
        <v>Agenda R1</v>
      </c>
      <c r="B8" s="287"/>
      <c r="C8" s="287"/>
      <c r="D8" s="287"/>
      <c r="E8" s="287"/>
      <c r="F8" s="287"/>
      <c r="G8" s="287"/>
      <c r="H8" s="287"/>
      <c r="I8" s="287"/>
    </row>
    <row r="12" spans="1:9" ht="15.5" x14ac:dyDescent="0.35">
      <c r="A12" s="288" t="s">
        <v>520</v>
      </c>
      <c r="B12" s="289"/>
      <c r="C12" s="289"/>
      <c r="D12" s="289"/>
      <c r="E12" s="289"/>
      <c r="F12" s="289"/>
      <c r="G12" s="289"/>
      <c r="H12" s="289"/>
      <c r="I12" s="289"/>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163</v>
      </c>
      <c r="D15" s="62"/>
      <c r="E15" s="62" t="s">
        <v>134</v>
      </c>
      <c r="F15" s="99">
        <v>0.375</v>
      </c>
      <c r="G15" s="71">
        <v>1</v>
      </c>
      <c r="H15" s="99">
        <f>F15+TIME(0,G15,0)</f>
        <v>0.37569444444444444</v>
      </c>
      <c r="I15" s="80"/>
    </row>
    <row r="16" spans="1:9" ht="15.5" x14ac:dyDescent="0.35">
      <c r="A16" s="53" t="s">
        <v>78</v>
      </c>
      <c r="B16" s="62" t="s">
        <v>76</v>
      </c>
      <c r="C16" s="62" t="s">
        <v>272</v>
      </c>
      <c r="D16" s="62"/>
      <c r="E16" s="62" t="s">
        <v>79</v>
      </c>
      <c r="F16" s="99">
        <f>H15</f>
        <v>0.37569444444444444</v>
      </c>
      <c r="G16" s="71">
        <v>1</v>
      </c>
      <c r="H16" s="99">
        <f>F16+TIME(0,G16,0)</f>
        <v>0.37638888888888888</v>
      </c>
      <c r="I16" s="80"/>
    </row>
    <row r="17" spans="1:15" ht="15.5" x14ac:dyDescent="0.35">
      <c r="A17" s="54" t="s">
        <v>80</v>
      </c>
      <c r="B17" s="63" t="s">
        <v>82</v>
      </c>
      <c r="C17" s="63" t="s">
        <v>273</v>
      </c>
      <c r="D17" s="167" t="s">
        <v>45</v>
      </c>
      <c r="E17" s="63" t="s">
        <v>134</v>
      </c>
      <c r="F17" s="100">
        <f>H16</f>
        <v>0.37638888888888888</v>
      </c>
      <c r="G17" s="72">
        <v>1</v>
      </c>
      <c r="H17" s="100">
        <f>F17+TIME(0,G17,0)</f>
        <v>0.37708333333333333</v>
      </c>
      <c r="I17" s="81"/>
    </row>
    <row r="18" spans="1:15" ht="15.5" x14ac:dyDescent="0.35">
      <c r="A18" s="116"/>
      <c r="B18" s="116"/>
      <c r="C18" s="116"/>
      <c r="D18" s="116"/>
      <c r="E18" s="142"/>
      <c r="F18" s="151"/>
      <c r="G18" s="152"/>
      <c r="H18" s="151"/>
      <c r="I18" s="116"/>
    </row>
    <row r="19" spans="1:15" ht="15.5" x14ac:dyDescent="0.35">
      <c r="A19" s="52" t="s">
        <v>88</v>
      </c>
      <c r="B19" s="61"/>
      <c r="C19" s="61" t="s">
        <v>89</v>
      </c>
      <c r="D19" s="61"/>
      <c r="E19" s="61"/>
      <c r="F19" s="98"/>
      <c r="G19" s="70"/>
      <c r="H19" s="98"/>
      <c r="I19" s="79"/>
    </row>
    <row r="20" spans="1:15" ht="15.5" x14ac:dyDescent="0.35">
      <c r="A20" s="53" t="s">
        <v>90</v>
      </c>
      <c r="B20" s="62" t="s">
        <v>76</v>
      </c>
      <c r="C20" s="62" t="s">
        <v>164</v>
      </c>
      <c r="D20" s="149" t="s">
        <v>223</v>
      </c>
      <c r="E20" s="62" t="s">
        <v>134</v>
      </c>
      <c r="F20" s="99">
        <f>H17</f>
        <v>0.37708333333333333</v>
      </c>
      <c r="G20" s="71">
        <v>1</v>
      </c>
      <c r="H20" s="99">
        <f t="shared" ref="H20:H32" si="0">F20+TIME(0,G20,0)</f>
        <v>0.37777777777777777</v>
      </c>
      <c r="I20" s="80"/>
    </row>
    <row r="21" spans="1:15" ht="15.5" x14ac:dyDescent="0.35">
      <c r="A21" s="53" t="s">
        <v>96</v>
      </c>
      <c r="B21" s="62" t="s">
        <v>76</v>
      </c>
      <c r="C21" s="62" t="s">
        <v>165</v>
      </c>
      <c r="D21" s="149" t="s">
        <v>223</v>
      </c>
      <c r="E21" s="62" t="s">
        <v>134</v>
      </c>
      <c r="F21" s="99">
        <f>H20</f>
        <v>0.37777777777777777</v>
      </c>
      <c r="G21" s="71">
        <v>1</v>
      </c>
      <c r="H21" s="99">
        <f t="shared" si="0"/>
        <v>0.37847222222222221</v>
      </c>
      <c r="I21" s="80"/>
    </row>
    <row r="22" spans="1:15" ht="15.5" x14ac:dyDescent="0.35">
      <c r="A22" s="53" t="s">
        <v>97</v>
      </c>
      <c r="B22" s="62" t="s">
        <v>76</v>
      </c>
      <c r="C22" s="62" t="s">
        <v>232</v>
      </c>
      <c r="D22" s="149" t="s">
        <v>223</v>
      </c>
      <c r="E22" s="62" t="s">
        <v>134</v>
      </c>
      <c r="F22" s="99">
        <f>H21</f>
        <v>0.37847222222222221</v>
      </c>
      <c r="G22" s="71">
        <v>1</v>
      </c>
      <c r="H22" s="99">
        <f t="shared" si="0"/>
        <v>0.37916666666666665</v>
      </c>
      <c r="I22" s="80"/>
    </row>
    <row r="23" spans="1:15" ht="15.5" x14ac:dyDescent="0.35">
      <c r="A23" s="53" t="s">
        <v>100</v>
      </c>
      <c r="B23" s="62" t="s">
        <v>76</v>
      </c>
      <c r="C23" s="62" t="s">
        <v>342</v>
      </c>
      <c r="D23" s="149" t="s">
        <v>223</v>
      </c>
      <c r="E23" s="62" t="s">
        <v>134</v>
      </c>
      <c r="F23" s="99">
        <f>H22</f>
        <v>0.37916666666666665</v>
      </c>
      <c r="G23" s="71">
        <v>1</v>
      </c>
      <c r="H23" s="99">
        <f t="shared" si="0"/>
        <v>0.37986111111111109</v>
      </c>
      <c r="I23" s="80"/>
    </row>
    <row r="24" spans="1:15" ht="15.5" x14ac:dyDescent="0.35">
      <c r="A24" s="53" t="s">
        <v>101</v>
      </c>
      <c r="B24" s="62" t="s">
        <v>76</v>
      </c>
      <c r="C24" s="62" t="s">
        <v>390</v>
      </c>
      <c r="D24" s="149" t="s">
        <v>223</v>
      </c>
      <c r="E24" s="62" t="s">
        <v>79</v>
      </c>
      <c r="F24" s="99">
        <f>H23</f>
        <v>0.37986111111111109</v>
      </c>
      <c r="G24" s="71">
        <v>3</v>
      </c>
      <c r="H24" s="99">
        <f t="shared" si="0"/>
        <v>0.38194444444444442</v>
      </c>
      <c r="I24" s="80"/>
    </row>
    <row r="25" spans="1:15" ht="15.5" x14ac:dyDescent="0.35">
      <c r="A25" s="53" t="s">
        <v>166</v>
      </c>
      <c r="B25" s="62" t="s">
        <v>76</v>
      </c>
      <c r="C25" s="62" t="s">
        <v>171</v>
      </c>
      <c r="D25" s="153"/>
      <c r="E25" s="62" t="s">
        <v>85</v>
      </c>
      <c r="F25" s="99">
        <f t="shared" ref="F25:F31" si="1">H24</f>
        <v>0.38194444444444442</v>
      </c>
      <c r="G25" s="71">
        <v>1</v>
      </c>
      <c r="H25" s="99">
        <f t="shared" si="0"/>
        <v>0.38263888888888886</v>
      </c>
      <c r="I25" s="80"/>
    </row>
    <row r="26" spans="1:15" ht="15.5" x14ac:dyDescent="0.35">
      <c r="A26" s="53" t="s">
        <v>174</v>
      </c>
      <c r="B26" s="62" t="s">
        <v>76</v>
      </c>
      <c r="C26" s="62" t="s">
        <v>172</v>
      </c>
      <c r="D26" s="149" t="s">
        <v>223</v>
      </c>
      <c r="E26" s="62" t="s">
        <v>134</v>
      </c>
      <c r="F26" s="99">
        <f t="shared" si="1"/>
        <v>0.38263888888888886</v>
      </c>
      <c r="G26" s="71">
        <v>1</v>
      </c>
      <c r="H26" s="99">
        <f t="shared" si="0"/>
        <v>0.3833333333333333</v>
      </c>
      <c r="I26" s="80"/>
    </row>
    <row r="27" spans="1:15" ht="15.5" x14ac:dyDescent="0.35">
      <c r="A27" s="53" t="s">
        <v>199</v>
      </c>
      <c r="B27" s="62" t="s">
        <v>76</v>
      </c>
      <c r="C27" s="62" t="s">
        <v>173</v>
      </c>
      <c r="D27" s="149" t="s">
        <v>223</v>
      </c>
      <c r="E27" s="62" t="s">
        <v>134</v>
      </c>
      <c r="F27" s="99">
        <f t="shared" si="1"/>
        <v>0.3833333333333333</v>
      </c>
      <c r="G27" s="71">
        <v>1</v>
      </c>
      <c r="H27" s="99">
        <f t="shared" si="0"/>
        <v>0.38402777777777775</v>
      </c>
      <c r="I27" s="80"/>
    </row>
    <row r="28" spans="1:15" ht="15.5" x14ac:dyDescent="0.35">
      <c r="A28" s="53" t="s">
        <v>275</v>
      </c>
      <c r="B28" s="62" t="s">
        <v>76</v>
      </c>
      <c r="C28" s="62" t="s">
        <v>175</v>
      </c>
      <c r="D28" s="149" t="s">
        <v>223</v>
      </c>
      <c r="E28" s="62" t="s">
        <v>134</v>
      </c>
      <c r="F28" s="99">
        <f t="shared" si="1"/>
        <v>0.38402777777777775</v>
      </c>
      <c r="G28" s="71">
        <v>2</v>
      </c>
      <c r="H28" s="99">
        <f t="shared" si="0"/>
        <v>0.38541666666666663</v>
      </c>
      <c r="I28" s="80"/>
    </row>
    <row r="29" spans="1:15" ht="15.5" x14ac:dyDescent="0.35">
      <c r="A29" s="53" t="s">
        <v>276</v>
      </c>
      <c r="B29" s="62" t="s">
        <v>76</v>
      </c>
      <c r="C29" s="62" t="s">
        <v>231</v>
      </c>
      <c r="D29" s="149" t="s">
        <v>223</v>
      </c>
      <c r="E29" s="62" t="s">
        <v>134</v>
      </c>
      <c r="F29" s="99">
        <f t="shared" si="1"/>
        <v>0.38541666666666663</v>
      </c>
      <c r="G29" s="71">
        <v>1</v>
      </c>
      <c r="H29" s="99">
        <f t="shared" si="0"/>
        <v>0.38611111111111107</v>
      </c>
      <c r="I29" s="80"/>
    </row>
    <row r="30" spans="1:15" ht="15.5" x14ac:dyDescent="0.35">
      <c r="A30" s="53" t="s">
        <v>277</v>
      </c>
      <c r="B30" s="62" t="s">
        <v>76</v>
      </c>
      <c r="C30" s="62" t="s">
        <v>284</v>
      </c>
      <c r="D30" s="149" t="s">
        <v>223</v>
      </c>
      <c r="E30" s="62" t="s">
        <v>134</v>
      </c>
      <c r="F30" s="99">
        <f t="shared" si="1"/>
        <v>0.38611111111111107</v>
      </c>
      <c r="G30" s="71">
        <v>2</v>
      </c>
      <c r="H30" s="99">
        <f t="shared" si="0"/>
        <v>0.38749999999999996</v>
      </c>
      <c r="I30" s="80"/>
      <c r="L30" s="99"/>
      <c r="M30" s="71"/>
      <c r="N30" s="99"/>
      <c r="O30" s="62"/>
    </row>
    <row r="31" spans="1:15" ht="15.5" x14ac:dyDescent="0.35">
      <c r="A31" s="53" t="s">
        <v>278</v>
      </c>
      <c r="B31" s="62"/>
      <c r="C31" s="62"/>
      <c r="D31" s="153"/>
      <c r="E31" s="62"/>
      <c r="F31" s="99">
        <f t="shared" si="1"/>
        <v>0.38749999999999996</v>
      </c>
      <c r="G31" s="71">
        <v>0</v>
      </c>
      <c r="H31" s="99">
        <f t="shared" si="0"/>
        <v>0.38749999999999996</v>
      </c>
      <c r="I31" s="80"/>
      <c r="L31" s="99"/>
      <c r="M31" s="71"/>
      <c r="N31" s="99"/>
      <c r="O31" s="62"/>
    </row>
    <row r="32" spans="1:15" ht="15.5" x14ac:dyDescent="0.35">
      <c r="A32" s="86" t="s">
        <v>283</v>
      </c>
      <c r="B32" s="88"/>
      <c r="C32" s="88"/>
      <c r="D32" s="88"/>
      <c r="E32" s="88"/>
      <c r="F32" s="103">
        <f>H31</f>
        <v>0.38749999999999996</v>
      </c>
      <c r="G32" s="90">
        <v>0</v>
      </c>
      <c r="H32" s="103">
        <f t="shared" si="0"/>
        <v>0.38749999999999996</v>
      </c>
      <c r="I32" s="92"/>
    </row>
    <row r="33" spans="1:9" ht="15.5" x14ac:dyDescent="0.35">
      <c r="A33" s="116"/>
      <c r="B33" s="116"/>
      <c r="C33" s="116"/>
      <c r="D33" s="116"/>
      <c r="E33" s="116"/>
      <c r="F33" s="151"/>
      <c r="G33" s="152"/>
      <c r="H33" s="151"/>
      <c r="I33" s="116"/>
    </row>
    <row r="34" spans="1:9" ht="15.5" x14ac:dyDescent="0.35">
      <c r="A34" s="52" t="s">
        <v>102</v>
      </c>
      <c r="B34" s="61"/>
      <c r="C34" s="61" t="s">
        <v>176</v>
      </c>
      <c r="D34" s="61"/>
      <c r="E34" s="61"/>
      <c r="F34" s="98"/>
      <c r="G34" s="70"/>
      <c r="H34" s="98"/>
      <c r="I34" s="79"/>
    </row>
    <row r="35" spans="1:9" ht="15.5" x14ac:dyDescent="0.35">
      <c r="A35" s="55" t="s">
        <v>104</v>
      </c>
      <c r="B35" s="64"/>
      <c r="C35" s="64" t="s">
        <v>177</v>
      </c>
      <c r="D35" s="64"/>
      <c r="E35" s="64"/>
      <c r="F35" s="101"/>
      <c r="G35" s="73"/>
      <c r="H35" s="101"/>
      <c r="I35" s="82"/>
    </row>
    <row r="36" spans="1:9" ht="15.5" x14ac:dyDescent="0.35">
      <c r="A36" s="53" t="s">
        <v>202</v>
      </c>
      <c r="B36" s="62" t="s">
        <v>76</v>
      </c>
      <c r="C36" s="62" t="s">
        <v>178</v>
      </c>
      <c r="D36" s="168" t="s">
        <v>178</v>
      </c>
      <c r="E36" s="62" t="s">
        <v>108</v>
      </c>
      <c r="F36" s="99">
        <f>H31</f>
        <v>0.38749999999999996</v>
      </c>
      <c r="G36" s="71">
        <v>5</v>
      </c>
      <c r="H36" s="99">
        <f t="shared" ref="H36:H41" si="2">F36+TIME(0,G36,0)</f>
        <v>0.39097222222222217</v>
      </c>
      <c r="I36" s="80"/>
    </row>
    <row r="37" spans="1:9" ht="15.5" x14ac:dyDescent="0.35">
      <c r="A37" s="53" t="s">
        <v>203</v>
      </c>
      <c r="B37" s="62" t="s">
        <v>170</v>
      </c>
      <c r="C37" s="62" t="s">
        <v>282</v>
      </c>
      <c r="D37" s="149" t="s">
        <v>1</v>
      </c>
      <c r="E37" s="62" t="s">
        <v>108</v>
      </c>
      <c r="F37" s="99">
        <f t="shared" ref="F37:F41" si="3">H36</f>
        <v>0.39097222222222217</v>
      </c>
      <c r="G37" s="71">
        <v>8</v>
      </c>
      <c r="H37" s="99">
        <f t="shared" si="2"/>
        <v>0.3965277777777777</v>
      </c>
      <c r="I37" s="80"/>
    </row>
    <row r="38" spans="1:9" ht="15.5" x14ac:dyDescent="0.35">
      <c r="A38" s="53" t="s">
        <v>204</v>
      </c>
      <c r="B38" s="62" t="s">
        <v>170</v>
      </c>
      <c r="C38" s="62" t="s">
        <v>379</v>
      </c>
      <c r="D38" s="168" t="s">
        <v>474</v>
      </c>
      <c r="E38" s="62" t="s">
        <v>108</v>
      </c>
      <c r="F38" s="99">
        <f t="shared" si="3"/>
        <v>0.3965277777777777</v>
      </c>
      <c r="G38" s="71">
        <v>8</v>
      </c>
      <c r="H38" s="99">
        <f t="shared" si="2"/>
        <v>0.40208333333333324</v>
      </c>
      <c r="I38" s="80"/>
    </row>
    <row r="39" spans="1:9" ht="14.15" customHeight="1" x14ac:dyDescent="0.35">
      <c r="A39" s="53" t="s">
        <v>205</v>
      </c>
      <c r="B39" s="62" t="s">
        <v>76</v>
      </c>
      <c r="C39" s="62" t="s">
        <v>179</v>
      </c>
      <c r="D39" s="62"/>
      <c r="E39" s="62" t="s">
        <v>85</v>
      </c>
      <c r="F39" s="99">
        <f t="shared" si="3"/>
        <v>0.40208333333333324</v>
      </c>
      <c r="G39" s="71">
        <v>3</v>
      </c>
      <c r="H39" s="99">
        <f t="shared" si="2"/>
        <v>0.40416666666666656</v>
      </c>
      <c r="I39" s="80"/>
    </row>
    <row r="40" spans="1:9" ht="15.5" x14ac:dyDescent="0.35">
      <c r="A40" s="53" t="s">
        <v>206</v>
      </c>
      <c r="B40" s="62" t="s">
        <v>76</v>
      </c>
      <c r="C40" s="62" t="s">
        <v>346</v>
      </c>
      <c r="D40" s="149" t="s">
        <v>286</v>
      </c>
      <c r="E40" s="62" t="s">
        <v>134</v>
      </c>
      <c r="F40" s="99">
        <f t="shared" si="3"/>
        <v>0.40416666666666656</v>
      </c>
      <c r="G40" s="71">
        <v>3</v>
      </c>
      <c r="H40" s="99">
        <f t="shared" si="2"/>
        <v>0.40624999999999989</v>
      </c>
      <c r="I40" s="80"/>
    </row>
    <row r="41" spans="1:9" ht="15.5" x14ac:dyDescent="0.35">
      <c r="A41" s="53" t="s">
        <v>207</v>
      </c>
      <c r="B41" s="62" t="s">
        <v>76</v>
      </c>
      <c r="C41" s="62" t="s">
        <v>309</v>
      </c>
      <c r="D41" s="149" t="s">
        <v>286</v>
      </c>
      <c r="E41" s="62" t="s">
        <v>134</v>
      </c>
      <c r="F41" s="99">
        <f t="shared" si="3"/>
        <v>0.40624999999999989</v>
      </c>
      <c r="G41" s="71">
        <v>3</v>
      </c>
      <c r="H41" s="99">
        <f t="shared" si="2"/>
        <v>0.40833333333333321</v>
      </c>
      <c r="I41" s="80"/>
    </row>
    <row r="42" spans="1:9" ht="14.15" customHeight="1" x14ac:dyDescent="0.35">
      <c r="A42" s="53"/>
      <c r="B42" s="62"/>
      <c r="C42" s="62"/>
      <c r="D42" s="62"/>
      <c r="E42" s="62"/>
      <c r="F42" s="99"/>
      <c r="G42" s="71"/>
      <c r="H42" s="99"/>
      <c r="I42" s="80"/>
    </row>
    <row r="43" spans="1:9" ht="14.15" customHeight="1" x14ac:dyDescent="0.35">
      <c r="A43" s="55" t="s">
        <v>106</v>
      </c>
      <c r="B43" s="64"/>
      <c r="C43" s="64" t="s">
        <v>140</v>
      </c>
      <c r="D43" s="64"/>
      <c r="E43" s="64"/>
      <c r="F43" s="101"/>
      <c r="G43" s="73"/>
      <c r="H43" s="101"/>
      <c r="I43" s="80"/>
    </row>
    <row r="44" spans="1:9" ht="14.15" customHeight="1" x14ac:dyDescent="0.35">
      <c r="A44" s="53" t="s">
        <v>310</v>
      </c>
      <c r="B44" s="62" t="s">
        <v>76</v>
      </c>
      <c r="C44" s="62" t="s">
        <v>418</v>
      </c>
      <c r="D44" s="149" t="s">
        <v>286</v>
      </c>
      <c r="E44" s="62" t="s">
        <v>354</v>
      </c>
      <c r="F44" s="99">
        <f>H41</f>
        <v>0.40833333333333321</v>
      </c>
      <c r="G44" s="71">
        <v>3</v>
      </c>
      <c r="H44" s="99">
        <f t="shared" ref="H44:H49" si="4">F44+TIME(0,G44,0)</f>
        <v>0.41041666666666654</v>
      </c>
      <c r="I44" s="80"/>
    </row>
    <row r="45" spans="1:9" ht="14.15" customHeight="1" x14ac:dyDescent="0.35">
      <c r="A45" s="53" t="s">
        <v>310</v>
      </c>
      <c r="B45" s="62" t="s">
        <v>76</v>
      </c>
      <c r="C45" s="62" t="s">
        <v>180</v>
      </c>
      <c r="D45" s="149" t="s">
        <v>286</v>
      </c>
      <c r="E45" s="62" t="s">
        <v>181</v>
      </c>
      <c r="F45" s="99">
        <f t="shared" ref="F45:F49" si="5">H44</f>
        <v>0.41041666666666654</v>
      </c>
      <c r="G45" s="71">
        <v>3</v>
      </c>
      <c r="H45" s="99">
        <f t="shared" si="4"/>
        <v>0.41249999999999987</v>
      </c>
      <c r="I45" s="80"/>
    </row>
    <row r="46" spans="1:9" ht="14.15" customHeight="1" x14ac:dyDescent="0.35">
      <c r="A46" s="53" t="s">
        <v>311</v>
      </c>
      <c r="B46" s="62" t="s">
        <v>76</v>
      </c>
      <c r="C46" s="62" t="s">
        <v>218</v>
      </c>
      <c r="D46" s="149" t="s">
        <v>286</v>
      </c>
      <c r="E46" s="62" t="s">
        <v>237</v>
      </c>
      <c r="F46" s="99">
        <f t="shared" si="5"/>
        <v>0.41249999999999987</v>
      </c>
      <c r="G46" s="71">
        <v>3</v>
      </c>
      <c r="H46" s="99">
        <f t="shared" si="4"/>
        <v>0.41458333333333319</v>
      </c>
      <c r="I46" s="80"/>
    </row>
    <row r="47" spans="1:9" ht="15.5" x14ac:dyDescent="0.35">
      <c r="A47" s="53" t="s">
        <v>312</v>
      </c>
      <c r="B47" s="62" t="s">
        <v>76</v>
      </c>
      <c r="C47" s="62" t="s">
        <v>143</v>
      </c>
      <c r="D47" s="149" t="s">
        <v>286</v>
      </c>
      <c r="E47" s="62" t="s">
        <v>108</v>
      </c>
      <c r="F47" s="99">
        <f t="shared" si="5"/>
        <v>0.41458333333333319</v>
      </c>
      <c r="G47" s="71">
        <v>3</v>
      </c>
      <c r="H47" s="99">
        <f t="shared" si="4"/>
        <v>0.41666666666666652</v>
      </c>
      <c r="I47" s="80"/>
    </row>
    <row r="48" spans="1:9" ht="15.5" x14ac:dyDescent="0.35">
      <c r="A48" s="53" t="s">
        <v>313</v>
      </c>
      <c r="B48" s="62" t="s">
        <v>76</v>
      </c>
      <c r="C48" s="62" t="s">
        <v>146</v>
      </c>
      <c r="D48" s="149" t="s">
        <v>286</v>
      </c>
      <c r="E48" s="62" t="s">
        <v>354</v>
      </c>
      <c r="F48" s="99">
        <f t="shared" si="5"/>
        <v>0.41666666666666652</v>
      </c>
      <c r="G48" s="71">
        <v>3</v>
      </c>
      <c r="H48" s="99">
        <f t="shared" si="4"/>
        <v>0.41874999999999984</v>
      </c>
      <c r="I48" s="82"/>
    </row>
    <row r="49" spans="1:9" ht="15.5" x14ac:dyDescent="0.35">
      <c r="A49" s="53" t="s">
        <v>314</v>
      </c>
      <c r="B49" s="62" t="s">
        <v>76</v>
      </c>
      <c r="C49" s="62" t="s">
        <v>148</v>
      </c>
      <c r="D49" s="149" t="s">
        <v>286</v>
      </c>
      <c r="E49" s="62" t="s">
        <v>230</v>
      </c>
      <c r="F49" s="99">
        <f t="shared" si="5"/>
        <v>0.41874999999999984</v>
      </c>
      <c r="G49" s="71">
        <v>3</v>
      </c>
      <c r="H49" s="99">
        <f t="shared" si="4"/>
        <v>0.42083333333333317</v>
      </c>
      <c r="I49" s="80"/>
    </row>
    <row r="50" spans="1:9" ht="15.5" x14ac:dyDescent="0.35">
      <c r="A50" s="53"/>
      <c r="B50" s="62"/>
      <c r="C50" s="62"/>
      <c r="D50" s="149"/>
      <c r="E50" s="62"/>
      <c r="F50" s="99"/>
      <c r="G50" s="71"/>
      <c r="H50" s="99"/>
      <c r="I50" s="80"/>
    </row>
    <row r="51" spans="1:9" ht="15.5" x14ac:dyDescent="0.35">
      <c r="A51" s="55" t="s">
        <v>107</v>
      </c>
      <c r="B51" s="64"/>
      <c r="C51" s="64" t="s">
        <v>150</v>
      </c>
      <c r="D51" s="149"/>
      <c r="E51" s="64"/>
      <c r="F51" s="101"/>
      <c r="G51" s="73"/>
      <c r="H51" s="101"/>
      <c r="I51" s="80"/>
    </row>
    <row r="52" spans="1:9" ht="15.5" x14ac:dyDescent="0.35">
      <c r="A52" s="53" t="s">
        <v>315</v>
      </c>
      <c r="B52" s="62" t="s">
        <v>76</v>
      </c>
      <c r="C52" s="62" t="s">
        <v>452</v>
      </c>
      <c r="D52" s="149" t="s">
        <v>286</v>
      </c>
      <c r="E52" s="62" t="s">
        <v>181</v>
      </c>
      <c r="F52" s="99">
        <f>H49</f>
        <v>0.42083333333333317</v>
      </c>
      <c r="G52" s="71">
        <v>3</v>
      </c>
      <c r="H52" s="99">
        <f t="shared" ref="H52:H55" si="6">F52+TIME(0,G52,0)</f>
        <v>0.4229166666666665</v>
      </c>
      <c r="I52" s="82"/>
    </row>
    <row r="53" spans="1:9" ht="15.5" x14ac:dyDescent="0.35">
      <c r="A53" s="53" t="s">
        <v>494</v>
      </c>
      <c r="B53" s="62" t="s">
        <v>76</v>
      </c>
      <c r="C53" s="62" t="s">
        <v>308</v>
      </c>
      <c r="D53" s="149" t="s">
        <v>286</v>
      </c>
      <c r="E53" s="62" t="s">
        <v>499</v>
      </c>
      <c r="F53" s="99">
        <f>H52</f>
        <v>0.4229166666666665</v>
      </c>
      <c r="G53" s="71">
        <v>3</v>
      </c>
      <c r="H53" s="99">
        <f t="shared" si="6"/>
        <v>0.42499999999999982</v>
      </c>
      <c r="I53" s="80"/>
    </row>
    <row r="54" spans="1:9" ht="15.5" x14ac:dyDescent="0.35">
      <c r="A54" s="148" t="s">
        <v>316</v>
      </c>
      <c r="B54" s="62" t="s">
        <v>76</v>
      </c>
      <c r="C54" s="62" t="s">
        <v>392</v>
      </c>
      <c r="D54" s="149" t="s">
        <v>286</v>
      </c>
      <c r="E54" s="62" t="s">
        <v>238</v>
      </c>
      <c r="F54" s="99">
        <f>H53</f>
        <v>0.42499999999999982</v>
      </c>
      <c r="G54" s="71">
        <v>3</v>
      </c>
      <c r="H54" s="99">
        <f t="shared" si="6"/>
        <v>0.42708333333333315</v>
      </c>
      <c r="I54" s="80"/>
    </row>
    <row r="55" spans="1:9" ht="15.5" x14ac:dyDescent="0.35">
      <c r="A55" s="148" t="s">
        <v>495</v>
      </c>
      <c r="B55" s="62" t="s">
        <v>76</v>
      </c>
      <c r="C55" s="62" t="s">
        <v>428</v>
      </c>
      <c r="D55" s="149" t="s">
        <v>286</v>
      </c>
      <c r="E55" s="62" t="s">
        <v>228</v>
      </c>
      <c r="F55" s="99">
        <f t="shared" ref="F55" si="7">H54</f>
        <v>0.42708333333333315</v>
      </c>
      <c r="G55" s="71">
        <v>3</v>
      </c>
      <c r="H55" s="99">
        <f t="shared" si="6"/>
        <v>0.42916666666666647</v>
      </c>
      <c r="I55" s="82"/>
    </row>
    <row r="56" spans="1:9" ht="15.5" x14ac:dyDescent="0.35">
      <c r="A56" s="148" t="s">
        <v>317</v>
      </c>
      <c r="B56" s="62" t="s">
        <v>76</v>
      </c>
      <c r="C56" s="62" t="s">
        <v>456</v>
      </c>
      <c r="D56" s="149" t="s">
        <v>286</v>
      </c>
      <c r="E56" s="62" t="s">
        <v>459</v>
      </c>
      <c r="F56" s="99">
        <f t="shared" ref="F56" si="8">H55</f>
        <v>0.42916666666666647</v>
      </c>
      <c r="G56" s="71">
        <v>3</v>
      </c>
      <c r="H56" s="99">
        <f t="shared" ref="H56" si="9">F56+TIME(0,G56,0)</f>
        <v>0.4312499999999998</v>
      </c>
      <c r="I56" s="82"/>
    </row>
    <row r="57" spans="1:9" ht="15.5" x14ac:dyDescent="0.35">
      <c r="A57" s="148" t="s">
        <v>318</v>
      </c>
      <c r="B57" s="62" t="s">
        <v>76</v>
      </c>
      <c r="C57" s="62" t="s">
        <v>485</v>
      </c>
      <c r="D57" s="149" t="s">
        <v>286</v>
      </c>
      <c r="E57" s="62" t="s">
        <v>500</v>
      </c>
      <c r="F57" s="99">
        <f>H56</f>
        <v>0.4312499999999998</v>
      </c>
      <c r="G57" s="71">
        <v>3</v>
      </c>
      <c r="H57" s="99">
        <f t="shared" ref="H57" si="10">F57+TIME(0,G57,0)</f>
        <v>0.43333333333333313</v>
      </c>
      <c r="I57" s="82"/>
    </row>
    <row r="58" spans="1:9" ht="15.5" x14ac:dyDescent="0.35">
      <c r="A58" s="148"/>
      <c r="B58" s="62"/>
      <c r="C58" s="62"/>
      <c r="D58" s="149"/>
      <c r="E58" s="62"/>
      <c r="F58" s="99"/>
      <c r="G58" s="71"/>
      <c r="H58" s="99"/>
      <c r="I58" s="80"/>
    </row>
    <row r="59" spans="1:9" ht="15.5" x14ac:dyDescent="0.35">
      <c r="A59" s="114" t="s">
        <v>109</v>
      </c>
      <c r="B59" s="64"/>
      <c r="C59" s="64" t="s">
        <v>268</v>
      </c>
      <c r="D59" s="149"/>
      <c r="E59" s="64"/>
      <c r="F59" s="101"/>
      <c r="G59" s="73"/>
      <c r="H59" s="101"/>
      <c r="I59" s="80"/>
    </row>
    <row r="60" spans="1:9" ht="15.5" x14ac:dyDescent="0.35">
      <c r="A60" s="148" t="s">
        <v>319</v>
      </c>
      <c r="B60" s="62" t="s">
        <v>76</v>
      </c>
      <c r="C60" s="62" t="s">
        <v>440</v>
      </c>
      <c r="D60" s="149" t="s">
        <v>286</v>
      </c>
      <c r="E60" s="62" t="s">
        <v>234</v>
      </c>
      <c r="F60" s="99">
        <f>H57</f>
        <v>0.43333333333333313</v>
      </c>
      <c r="G60" s="71">
        <v>3</v>
      </c>
      <c r="H60" s="99">
        <f>F60+TIME(0,G60,0)</f>
        <v>0.43541666666666645</v>
      </c>
      <c r="I60" s="80"/>
    </row>
    <row r="61" spans="1:9" ht="15.5" x14ac:dyDescent="0.35">
      <c r="A61" s="148" t="s">
        <v>496</v>
      </c>
      <c r="B61" s="62" t="s">
        <v>76</v>
      </c>
      <c r="C61" s="62" t="s">
        <v>517</v>
      </c>
      <c r="D61" s="149" t="s">
        <v>286</v>
      </c>
      <c r="E61" s="62" t="s">
        <v>438</v>
      </c>
      <c r="F61" s="99">
        <f>H60</f>
        <v>0.43541666666666645</v>
      </c>
      <c r="G61" s="71">
        <v>3</v>
      </c>
      <c r="H61" s="99">
        <f>F61+TIME(0,G61,0)</f>
        <v>0.43749999999999978</v>
      </c>
      <c r="I61" s="80"/>
    </row>
    <row r="62" spans="1:9" ht="15.5" x14ac:dyDescent="0.35">
      <c r="A62" s="148"/>
      <c r="B62" s="62"/>
      <c r="C62" s="62"/>
      <c r="D62" s="149"/>
      <c r="E62" s="62"/>
      <c r="F62" s="99"/>
      <c r="G62" s="71"/>
      <c r="H62" s="99"/>
      <c r="I62" s="80"/>
    </row>
    <row r="63" spans="1:9" ht="15.5" x14ac:dyDescent="0.35">
      <c r="A63" s="114" t="s">
        <v>111</v>
      </c>
      <c r="B63" s="64"/>
      <c r="C63" s="64" t="s">
        <v>374</v>
      </c>
      <c r="D63" s="149"/>
      <c r="E63" s="64"/>
      <c r="F63" s="101"/>
      <c r="G63" s="73"/>
      <c r="H63" s="101"/>
      <c r="I63" s="80"/>
    </row>
    <row r="64" spans="1:9" ht="15.5" x14ac:dyDescent="0.35">
      <c r="A64" s="148" t="s">
        <v>429</v>
      </c>
      <c r="B64" s="62" t="s">
        <v>76</v>
      </c>
      <c r="C64" s="62" t="s">
        <v>441</v>
      </c>
      <c r="D64" s="149" t="s">
        <v>286</v>
      </c>
      <c r="E64" s="62" t="s">
        <v>419</v>
      </c>
      <c r="F64" s="99">
        <f>H61</f>
        <v>0.43749999999999978</v>
      </c>
      <c r="G64" s="71">
        <v>10</v>
      </c>
      <c r="H64" s="99">
        <f>F64+TIME(0,G64,0)</f>
        <v>0.4444444444444442</v>
      </c>
      <c r="I64" s="80"/>
    </row>
    <row r="65" spans="1:9" ht="15.5" x14ac:dyDescent="0.35">
      <c r="A65" s="148" t="s">
        <v>430</v>
      </c>
      <c r="B65" s="62" t="s">
        <v>76</v>
      </c>
      <c r="C65" s="169">
        <v>802.24</v>
      </c>
      <c r="D65" s="149" t="s">
        <v>286</v>
      </c>
      <c r="E65" s="62" t="s">
        <v>475</v>
      </c>
      <c r="F65" s="99">
        <f>H64</f>
        <v>0.4444444444444442</v>
      </c>
      <c r="G65" s="71">
        <v>5</v>
      </c>
      <c r="H65" s="99">
        <f>F65+TIME(0,G65,0)</f>
        <v>0.44791666666666641</v>
      </c>
      <c r="I65" s="80"/>
    </row>
    <row r="66" spans="1:9" ht="15.5" x14ac:dyDescent="0.35">
      <c r="A66" s="170"/>
      <c r="B66" s="63" t="s">
        <v>76</v>
      </c>
      <c r="C66" s="63"/>
      <c r="D66" s="167"/>
      <c r="E66" s="63"/>
      <c r="F66" s="100"/>
      <c r="G66" s="72"/>
      <c r="H66" s="100"/>
      <c r="I66" s="80"/>
    </row>
    <row r="67" spans="1:9" ht="15.5" x14ac:dyDescent="0.35">
      <c r="A67" s="52" t="s">
        <v>355</v>
      </c>
      <c r="B67" s="61"/>
      <c r="C67" s="61" t="s">
        <v>182</v>
      </c>
      <c r="D67" s="61"/>
      <c r="E67" s="61"/>
      <c r="F67" s="98"/>
      <c r="G67" s="70"/>
      <c r="H67" s="98"/>
      <c r="I67" s="79"/>
    </row>
    <row r="68" spans="1:9" ht="15.5" x14ac:dyDescent="0.35">
      <c r="A68" s="55" t="s">
        <v>120</v>
      </c>
      <c r="B68" s="64"/>
      <c r="C68" s="64" t="s">
        <v>184</v>
      </c>
      <c r="D68" s="64"/>
      <c r="E68" s="64"/>
      <c r="F68" s="101"/>
      <c r="G68" s="73"/>
      <c r="H68" s="101"/>
      <c r="I68" s="80"/>
    </row>
    <row r="69" spans="1:9" ht="15.5" x14ac:dyDescent="0.35">
      <c r="A69" s="53"/>
      <c r="B69" s="62"/>
      <c r="C69" s="62"/>
      <c r="D69" s="62"/>
      <c r="E69" s="62"/>
      <c r="F69" s="99"/>
      <c r="G69" s="71"/>
      <c r="H69" s="99"/>
      <c r="I69" s="80"/>
    </row>
    <row r="70" spans="1:9" ht="15.5" x14ac:dyDescent="0.35">
      <c r="A70" s="55" t="s">
        <v>139</v>
      </c>
      <c r="B70" s="64"/>
      <c r="C70" s="64" t="s">
        <v>186</v>
      </c>
      <c r="D70" s="64"/>
      <c r="E70" s="64"/>
      <c r="F70" s="101"/>
      <c r="G70" s="73"/>
      <c r="H70" s="101"/>
      <c r="I70" s="162"/>
    </row>
    <row r="71" spans="1:9" ht="15.5" x14ac:dyDescent="0.35">
      <c r="A71" s="53" t="s">
        <v>141</v>
      </c>
      <c r="B71" s="62" t="s">
        <v>187</v>
      </c>
      <c r="C71" s="62" t="s">
        <v>418</v>
      </c>
      <c r="D71" s="149" t="s">
        <v>1</v>
      </c>
      <c r="E71" s="62" t="s">
        <v>354</v>
      </c>
      <c r="F71" s="99">
        <f>H65</f>
        <v>0.44791666666666641</v>
      </c>
      <c r="G71" s="71">
        <v>0</v>
      </c>
      <c r="H71" s="99">
        <f t="shared" ref="H71" si="11">F71+TIME(0,G71,0)</f>
        <v>0.44791666666666641</v>
      </c>
      <c r="I71" s="162"/>
    </row>
    <row r="72" spans="1:9" ht="15.5" x14ac:dyDescent="0.35">
      <c r="A72" s="53" t="s">
        <v>142</v>
      </c>
      <c r="B72" s="62" t="s">
        <v>187</v>
      </c>
      <c r="C72" s="62" t="s">
        <v>180</v>
      </c>
      <c r="D72" s="149" t="s">
        <v>1</v>
      </c>
      <c r="E72" s="62" t="s">
        <v>181</v>
      </c>
      <c r="F72" s="99">
        <f>H71</f>
        <v>0.44791666666666641</v>
      </c>
      <c r="G72" s="71">
        <v>0</v>
      </c>
      <c r="H72" s="99">
        <f t="shared" ref="H72:H76" si="12">F72+TIME(0,G72,0)</f>
        <v>0.44791666666666641</v>
      </c>
      <c r="I72" s="80"/>
    </row>
    <row r="73" spans="1:9" ht="15.5" x14ac:dyDescent="0.35">
      <c r="A73" s="53" t="s">
        <v>144</v>
      </c>
      <c r="B73" s="62" t="s">
        <v>82</v>
      </c>
      <c r="C73" s="62" t="s">
        <v>218</v>
      </c>
      <c r="D73" s="149" t="s">
        <v>1</v>
      </c>
      <c r="E73" s="62" t="s">
        <v>237</v>
      </c>
      <c r="F73" s="99">
        <f>H72</f>
        <v>0.44791666666666641</v>
      </c>
      <c r="G73" s="71">
        <v>0</v>
      </c>
      <c r="H73" s="99">
        <f t="shared" si="12"/>
        <v>0.44791666666666641</v>
      </c>
      <c r="I73" s="80"/>
    </row>
    <row r="74" spans="1:9" ht="15.5" x14ac:dyDescent="0.35">
      <c r="A74" s="53" t="s">
        <v>145</v>
      </c>
      <c r="B74" s="62" t="s">
        <v>187</v>
      </c>
      <c r="C74" s="62" t="s">
        <v>143</v>
      </c>
      <c r="D74" s="149" t="s">
        <v>1</v>
      </c>
      <c r="E74" s="62" t="s">
        <v>108</v>
      </c>
      <c r="F74" s="99">
        <f>H73</f>
        <v>0.44791666666666641</v>
      </c>
      <c r="G74" s="71">
        <v>0</v>
      </c>
      <c r="H74" s="99">
        <f t="shared" si="12"/>
        <v>0.44791666666666641</v>
      </c>
      <c r="I74" s="80"/>
    </row>
    <row r="75" spans="1:9" ht="15.5" x14ac:dyDescent="0.35">
      <c r="A75" s="53" t="s">
        <v>147</v>
      </c>
      <c r="B75" s="62" t="s">
        <v>187</v>
      </c>
      <c r="C75" s="62" t="s">
        <v>146</v>
      </c>
      <c r="D75" s="149" t="s">
        <v>1</v>
      </c>
      <c r="E75" s="62" t="s">
        <v>234</v>
      </c>
      <c r="F75" s="99">
        <f>H74</f>
        <v>0.44791666666666641</v>
      </c>
      <c r="G75" s="71">
        <v>0</v>
      </c>
      <c r="H75" s="99">
        <f t="shared" si="12"/>
        <v>0.44791666666666641</v>
      </c>
      <c r="I75" s="80"/>
    </row>
    <row r="76" spans="1:9" ht="15.5" x14ac:dyDescent="0.35">
      <c r="A76" s="53" t="s">
        <v>208</v>
      </c>
      <c r="B76" s="62" t="s">
        <v>187</v>
      </c>
      <c r="C76" s="62" t="s">
        <v>148</v>
      </c>
      <c r="D76" s="149" t="s">
        <v>1</v>
      </c>
      <c r="E76" s="62" t="s">
        <v>230</v>
      </c>
      <c r="F76" s="99">
        <f>H75</f>
        <v>0.44791666666666641</v>
      </c>
      <c r="G76" s="71">
        <v>0</v>
      </c>
      <c r="H76" s="99">
        <f t="shared" si="12"/>
        <v>0.44791666666666641</v>
      </c>
      <c r="I76" s="80"/>
    </row>
    <row r="77" spans="1:9" ht="15.5" x14ac:dyDescent="0.35">
      <c r="A77" s="53"/>
      <c r="B77" s="62"/>
      <c r="C77" s="62"/>
      <c r="D77" s="149"/>
      <c r="E77" s="62"/>
      <c r="F77" s="99"/>
      <c r="G77" s="71"/>
      <c r="H77" s="99"/>
      <c r="I77" s="80"/>
    </row>
    <row r="78" spans="1:9" ht="15.5" x14ac:dyDescent="0.35">
      <c r="A78" s="55" t="s">
        <v>149</v>
      </c>
      <c r="B78" s="64"/>
      <c r="C78" s="64" t="s">
        <v>189</v>
      </c>
      <c r="D78" s="64"/>
      <c r="E78" s="64"/>
      <c r="F78" s="101"/>
      <c r="G78" s="73"/>
      <c r="H78" s="101"/>
      <c r="I78" s="80"/>
    </row>
    <row r="79" spans="1:9" ht="15.5" x14ac:dyDescent="0.35">
      <c r="A79" s="53" t="s">
        <v>151</v>
      </c>
      <c r="B79" s="62" t="s">
        <v>82</v>
      </c>
      <c r="C79" s="62" t="s">
        <v>454</v>
      </c>
      <c r="D79" s="149" t="s">
        <v>1</v>
      </c>
      <c r="E79" s="62" t="s">
        <v>323</v>
      </c>
      <c r="F79" s="99">
        <f>H76</f>
        <v>0.44791666666666641</v>
      </c>
      <c r="G79" s="71">
        <v>0</v>
      </c>
      <c r="H79" s="99">
        <f t="shared" ref="H79:H82" si="13">F79+TIME(0,G79,0)</f>
        <v>0.44791666666666641</v>
      </c>
      <c r="I79" s="162"/>
    </row>
    <row r="80" spans="1:9" ht="15.5" x14ac:dyDescent="0.35">
      <c r="A80" s="53" t="s">
        <v>152</v>
      </c>
      <c r="B80" s="62" t="s">
        <v>82</v>
      </c>
      <c r="C80" s="62" t="s">
        <v>308</v>
      </c>
      <c r="D80" s="149" t="s">
        <v>1</v>
      </c>
      <c r="E80" s="62" t="s">
        <v>499</v>
      </c>
      <c r="F80" s="99">
        <f>H79</f>
        <v>0.44791666666666641</v>
      </c>
      <c r="G80" s="71">
        <v>5</v>
      </c>
      <c r="H80" s="99">
        <f t="shared" si="13"/>
        <v>0.45138888888888862</v>
      </c>
      <c r="I80" s="80"/>
    </row>
    <row r="81" spans="1:9" ht="15.5" x14ac:dyDescent="0.35">
      <c r="A81" s="53" t="s">
        <v>153</v>
      </c>
      <c r="B81" s="62" t="s">
        <v>82</v>
      </c>
      <c r="C81" s="62" t="s">
        <v>392</v>
      </c>
      <c r="D81" s="149" t="s">
        <v>1</v>
      </c>
      <c r="E81" s="62" t="s">
        <v>238</v>
      </c>
      <c r="F81" s="99">
        <f>H80</f>
        <v>0.45138888888888862</v>
      </c>
      <c r="G81" s="71">
        <v>10</v>
      </c>
      <c r="H81" s="99">
        <f>F81+TIME(0,G81,0)</f>
        <v>0.45833333333333304</v>
      </c>
      <c r="I81" s="80"/>
    </row>
    <row r="82" spans="1:9" ht="15.5" x14ac:dyDescent="0.35">
      <c r="A82" s="53" t="s">
        <v>154</v>
      </c>
      <c r="B82" s="62" t="s">
        <v>82</v>
      </c>
      <c r="C82" s="62" t="s">
        <v>428</v>
      </c>
      <c r="D82" s="149" t="s">
        <v>1</v>
      </c>
      <c r="E82" s="62" t="s">
        <v>228</v>
      </c>
      <c r="F82" s="99">
        <f t="shared" ref="F82" si="14">H81</f>
        <v>0.45833333333333304</v>
      </c>
      <c r="G82" s="71">
        <v>0</v>
      </c>
      <c r="H82" s="99">
        <f t="shared" si="13"/>
        <v>0.45833333333333304</v>
      </c>
      <c r="I82" s="80"/>
    </row>
    <row r="83" spans="1:9" ht="15.5" x14ac:dyDescent="0.35">
      <c r="A83" s="53" t="s">
        <v>155</v>
      </c>
      <c r="B83" s="62" t="s">
        <v>82</v>
      </c>
      <c r="C83" s="62" t="s">
        <v>456</v>
      </c>
      <c r="D83" s="149" t="s">
        <v>1</v>
      </c>
      <c r="E83" s="62" t="s">
        <v>459</v>
      </c>
      <c r="F83" s="99">
        <f t="shared" ref="F83" si="15">H82</f>
        <v>0.45833333333333304</v>
      </c>
      <c r="G83" s="71">
        <v>5</v>
      </c>
      <c r="H83" s="99">
        <f t="shared" ref="H83" si="16">F83+TIME(0,G83,0)</f>
        <v>0.46180555555555525</v>
      </c>
      <c r="I83" s="80"/>
    </row>
    <row r="84" spans="1:9" ht="15.5" x14ac:dyDescent="0.35">
      <c r="A84" s="53" t="s">
        <v>156</v>
      </c>
      <c r="B84" s="62" t="s">
        <v>82</v>
      </c>
      <c r="C84" s="62" t="s">
        <v>485</v>
      </c>
      <c r="D84" s="149" t="s">
        <v>1</v>
      </c>
      <c r="E84" s="62" t="s">
        <v>500</v>
      </c>
      <c r="F84" s="99">
        <f>H83</f>
        <v>0.46180555555555525</v>
      </c>
      <c r="G84" s="71">
        <v>0</v>
      </c>
      <c r="H84" s="99">
        <f t="shared" ref="H84" si="17">F84+TIME(0,G84,0)</f>
        <v>0.46180555555555525</v>
      </c>
      <c r="I84" s="80"/>
    </row>
    <row r="85" spans="1:9" ht="15.5" x14ac:dyDescent="0.35">
      <c r="A85" s="53" t="s">
        <v>521</v>
      </c>
      <c r="B85" s="62" t="s">
        <v>82</v>
      </c>
      <c r="C85" s="62" t="s">
        <v>516</v>
      </c>
      <c r="D85" s="149" t="s">
        <v>1</v>
      </c>
      <c r="E85" s="62" t="s">
        <v>484</v>
      </c>
      <c r="F85" s="99">
        <f>H84</f>
        <v>0.46180555555555525</v>
      </c>
      <c r="G85" s="71">
        <v>0</v>
      </c>
      <c r="H85" s="99">
        <f t="shared" ref="H85" si="18">F85+TIME(0,G85,0)</f>
        <v>0.46180555555555525</v>
      </c>
      <c r="I85" s="80"/>
    </row>
    <row r="86" spans="1:9" ht="15.5" x14ac:dyDescent="0.35">
      <c r="A86" s="53"/>
      <c r="B86" s="62"/>
      <c r="C86" s="62"/>
      <c r="D86" s="149"/>
      <c r="E86" s="116"/>
      <c r="F86" s="99"/>
      <c r="G86" s="71"/>
      <c r="H86" s="99"/>
      <c r="I86" s="80"/>
    </row>
    <row r="87" spans="1:9" ht="15.5" x14ac:dyDescent="0.35">
      <c r="A87" s="55" t="s">
        <v>157</v>
      </c>
      <c r="B87" s="64"/>
      <c r="C87" s="64" t="s">
        <v>190</v>
      </c>
      <c r="D87" s="64"/>
      <c r="E87" s="64"/>
      <c r="F87" s="101"/>
      <c r="G87" s="73"/>
      <c r="H87" s="101"/>
      <c r="I87" s="80"/>
    </row>
    <row r="88" spans="1:9" ht="15.5" x14ac:dyDescent="0.35">
      <c r="A88" s="148" t="s">
        <v>371</v>
      </c>
      <c r="B88" s="62" t="s">
        <v>187</v>
      </c>
      <c r="C88" s="62" t="s">
        <v>440</v>
      </c>
      <c r="D88" s="149" t="s">
        <v>1</v>
      </c>
      <c r="E88" s="62" t="s">
        <v>484</v>
      </c>
      <c r="F88" s="99">
        <f>H84</f>
        <v>0.46180555555555525</v>
      </c>
      <c r="G88" s="71">
        <v>0</v>
      </c>
      <c r="H88" s="99">
        <f>F88+TIME(0,G88,0)</f>
        <v>0.46180555555555525</v>
      </c>
      <c r="I88" s="80"/>
    </row>
    <row r="89" spans="1:9" ht="15.5" x14ac:dyDescent="0.35">
      <c r="A89" s="53" t="s">
        <v>497</v>
      </c>
      <c r="B89" s="62" t="s">
        <v>82</v>
      </c>
      <c r="C89" s="62" t="s">
        <v>517</v>
      </c>
      <c r="D89" s="149" t="s">
        <v>1</v>
      </c>
      <c r="E89" s="62" t="s">
        <v>234</v>
      </c>
      <c r="F89" s="99">
        <f>H88</f>
        <v>0.46180555555555525</v>
      </c>
      <c r="G89" s="71">
        <v>0</v>
      </c>
      <c r="H89" s="99">
        <f>F89+TIME(0,G89,0)</f>
        <v>0.46180555555555525</v>
      </c>
      <c r="I89" s="80"/>
    </row>
    <row r="90" spans="1:9" ht="15.5" x14ac:dyDescent="0.35">
      <c r="A90" s="171"/>
      <c r="B90" s="116"/>
      <c r="C90" s="62"/>
      <c r="D90" s="149"/>
      <c r="E90" s="116"/>
      <c r="F90" s="151"/>
      <c r="G90" s="152"/>
      <c r="H90" s="151"/>
      <c r="I90" s="80"/>
    </row>
    <row r="91" spans="1:9" ht="15.5" x14ac:dyDescent="0.35">
      <c r="A91" s="52" t="s">
        <v>158</v>
      </c>
      <c r="B91" s="61"/>
      <c r="C91" s="61" t="s">
        <v>159</v>
      </c>
      <c r="D91" s="61"/>
      <c r="E91" s="61"/>
      <c r="F91" s="98"/>
      <c r="G91" s="70"/>
      <c r="H91" s="98"/>
      <c r="I91" s="132"/>
    </row>
    <row r="92" spans="1:9" ht="15.5" x14ac:dyDescent="0.35">
      <c r="A92" s="54" t="s">
        <v>502</v>
      </c>
      <c r="B92" s="63"/>
      <c r="C92" s="63" t="s">
        <v>503</v>
      </c>
      <c r="D92" s="246"/>
      <c r="E92" s="63" t="s">
        <v>238</v>
      </c>
      <c r="F92" s="100">
        <f>H89</f>
        <v>0.46180555555555525</v>
      </c>
      <c r="G92" s="72">
        <v>10</v>
      </c>
      <c r="H92" s="100">
        <f>F92+TIME(0,G92,0)</f>
        <v>0.46874999999999967</v>
      </c>
      <c r="I92" s="247"/>
    </row>
    <row r="93" spans="1:9" ht="15.5" x14ac:dyDescent="0.35">
      <c r="A93" s="142"/>
      <c r="B93" s="142"/>
      <c r="C93" s="142"/>
      <c r="D93" s="142"/>
      <c r="E93" s="142"/>
      <c r="F93" s="143"/>
      <c r="G93" s="144"/>
      <c r="H93" s="143"/>
      <c r="I93" s="80"/>
    </row>
    <row r="94" spans="1:9" ht="15.5" x14ac:dyDescent="0.35">
      <c r="A94" s="57" t="s">
        <v>160</v>
      </c>
      <c r="B94" s="67"/>
      <c r="C94" s="67" t="s">
        <v>192</v>
      </c>
      <c r="D94" s="67"/>
      <c r="E94" s="67"/>
      <c r="F94" s="104"/>
      <c r="G94" s="75"/>
      <c r="H94" s="104"/>
      <c r="I94" s="132"/>
    </row>
    <row r="95" spans="1:9" ht="15.5" x14ac:dyDescent="0.35">
      <c r="A95" s="148" t="s">
        <v>183</v>
      </c>
      <c r="B95" s="62" t="s">
        <v>76</v>
      </c>
      <c r="C95" s="62" t="s">
        <v>193</v>
      </c>
      <c r="D95" s="149" t="s">
        <v>223</v>
      </c>
      <c r="E95" s="62" t="s">
        <v>134</v>
      </c>
      <c r="F95" s="99">
        <f>H92</f>
        <v>0.46874999999999967</v>
      </c>
      <c r="G95" s="71">
        <v>1</v>
      </c>
      <c r="H95" s="99">
        <f>F95+TIME(0,G95,0)</f>
        <v>0.46944444444444411</v>
      </c>
      <c r="I95" s="80"/>
    </row>
    <row r="96" spans="1:9" ht="15.5" x14ac:dyDescent="0.35">
      <c r="A96" s="148" t="s">
        <v>185</v>
      </c>
      <c r="B96" s="62" t="s">
        <v>76</v>
      </c>
      <c r="C96" s="62" t="s">
        <v>431</v>
      </c>
      <c r="D96" s="149" t="s">
        <v>223</v>
      </c>
      <c r="E96" s="62" t="s">
        <v>134</v>
      </c>
      <c r="F96" s="99">
        <f>H95</f>
        <v>0.46944444444444411</v>
      </c>
      <c r="G96" s="71">
        <v>1</v>
      </c>
      <c r="H96" s="99">
        <f>F96+TIME(0,G96,0)</f>
        <v>0.47013888888888855</v>
      </c>
      <c r="I96" s="80"/>
    </row>
    <row r="97" spans="1:9" ht="15.5" x14ac:dyDescent="0.35">
      <c r="A97" s="148" t="s">
        <v>188</v>
      </c>
      <c r="B97" s="62" t="s">
        <v>76</v>
      </c>
      <c r="C97" s="62" t="s">
        <v>89</v>
      </c>
      <c r="D97" s="149" t="s">
        <v>223</v>
      </c>
      <c r="E97" s="62" t="s">
        <v>134</v>
      </c>
      <c r="F97" s="99">
        <f>H96</f>
        <v>0.47013888888888855</v>
      </c>
      <c r="G97" s="71">
        <v>3</v>
      </c>
      <c r="H97" s="99">
        <f>F97+TIME(0,G97,0)</f>
        <v>0.47222222222222188</v>
      </c>
      <c r="I97" s="80"/>
    </row>
    <row r="98" spans="1:9" ht="15.5" x14ac:dyDescent="0.35">
      <c r="A98" s="148" t="s">
        <v>372</v>
      </c>
      <c r="B98" s="62" t="s">
        <v>82</v>
      </c>
      <c r="C98" s="62" t="s">
        <v>194</v>
      </c>
      <c r="D98" s="62"/>
      <c r="E98" s="62" t="s">
        <v>134</v>
      </c>
      <c r="F98" s="99">
        <f>H97</f>
        <v>0.47222222222222188</v>
      </c>
      <c r="G98" s="71">
        <v>1</v>
      </c>
      <c r="H98" s="99">
        <f>F98+TIME(0,G98,0)</f>
        <v>0.47291666666666632</v>
      </c>
      <c r="I98" s="80"/>
    </row>
    <row r="99" spans="1:9" ht="15.5" x14ac:dyDescent="0.35">
      <c r="A99" s="154"/>
      <c r="B99" s="154"/>
      <c r="C99" s="154" t="s">
        <v>162</v>
      </c>
      <c r="D99" s="154"/>
      <c r="E99" s="154"/>
      <c r="F99" s="155"/>
      <c r="G99" s="156">
        <f>(H99-H98) * 24 * 60</f>
        <v>39.000000000000497</v>
      </c>
      <c r="H99" s="155">
        <v>0.5</v>
      </c>
      <c r="I99" s="157"/>
    </row>
    <row r="100" spans="1:9" ht="14" x14ac:dyDescent="0.3">
      <c r="D100" s="110"/>
      <c r="I100" s="133"/>
    </row>
    <row r="101" spans="1:9" ht="14" x14ac:dyDescent="0.3">
      <c r="A101" s="56"/>
      <c r="B101" s="65"/>
      <c r="C101" s="65"/>
      <c r="D101" s="120"/>
      <c r="E101" s="65"/>
      <c r="F101" s="102"/>
      <c r="G101" s="74"/>
      <c r="H101" s="102"/>
      <c r="I101" s="83"/>
    </row>
    <row r="102" spans="1:9" ht="15.5" x14ac:dyDescent="0.35">
      <c r="A102" s="55"/>
      <c r="B102" s="64"/>
      <c r="C102" s="64"/>
      <c r="D102" s="66"/>
      <c r="E102" s="64"/>
      <c r="F102" s="101"/>
      <c r="G102" s="73"/>
      <c r="H102" s="101"/>
      <c r="I102" s="82"/>
    </row>
    <row r="103" spans="1:9" ht="14" x14ac:dyDescent="0.3">
      <c r="A103" s="56"/>
      <c r="B103" s="65"/>
      <c r="C103" s="65"/>
      <c r="D103" s="120"/>
      <c r="E103" s="65"/>
      <c r="F103" s="102"/>
      <c r="G103" s="74"/>
      <c r="H103" s="102"/>
      <c r="I103" s="83"/>
    </row>
    <row r="104" spans="1:9" ht="14" x14ac:dyDescent="0.3">
      <c r="A104" s="56"/>
      <c r="B104" s="65"/>
      <c r="C104" s="65"/>
      <c r="D104" s="112"/>
      <c r="E104" s="65"/>
      <c r="F104" s="102"/>
      <c r="G104" s="74"/>
      <c r="H104" s="102"/>
      <c r="I104" s="83"/>
    </row>
    <row r="105" spans="1:9" ht="14" x14ac:dyDescent="0.3">
      <c r="A105" s="56"/>
      <c r="B105" s="65"/>
      <c r="C105" s="65"/>
      <c r="D105" s="120"/>
      <c r="E105" s="65"/>
      <c r="F105" s="102"/>
      <c r="G105" s="74"/>
      <c r="H105" s="102"/>
      <c r="I105" s="83"/>
    </row>
    <row r="106" spans="1:9" ht="14.15" customHeight="1" x14ac:dyDescent="0.3">
      <c r="A106" s="56"/>
      <c r="B106" s="65"/>
      <c r="C106" s="65"/>
      <c r="D106" s="65"/>
      <c r="E106" s="65"/>
      <c r="F106" s="102"/>
      <c r="G106" s="74"/>
      <c r="H106" s="102"/>
      <c r="I106" s="83"/>
    </row>
    <row r="107" spans="1:9" ht="15.5" x14ac:dyDescent="0.35">
      <c r="A107" s="56"/>
      <c r="B107" s="65"/>
      <c r="C107" s="65"/>
      <c r="D107" s="112"/>
      <c r="E107" s="62"/>
      <c r="F107" s="102"/>
      <c r="G107" s="74"/>
      <c r="H107" s="102"/>
      <c r="I107" s="83"/>
    </row>
    <row r="108" spans="1:9" ht="14" x14ac:dyDescent="0.3">
      <c r="A108" s="56"/>
      <c r="B108" s="65"/>
      <c r="C108" s="65"/>
      <c r="D108" s="112"/>
      <c r="E108" s="65"/>
      <c r="F108" s="102"/>
      <c r="G108" s="74"/>
      <c r="H108" s="102"/>
      <c r="I108" s="83"/>
    </row>
    <row r="109" spans="1:9" ht="14" x14ac:dyDescent="0.3">
      <c r="A109" s="56"/>
      <c r="B109" s="65"/>
      <c r="C109" s="65"/>
      <c r="D109" s="120"/>
      <c r="E109" s="65"/>
      <c r="F109" s="102"/>
      <c r="G109" s="74"/>
      <c r="H109" s="102"/>
      <c r="I109" s="83"/>
    </row>
    <row r="110" spans="1:9" ht="14" x14ac:dyDescent="0.3">
      <c r="A110" s="56"/>
      <c r="B110" s="65"/>
      <c r="C110" s="65"/>
      <c r="D110" s="120"/>
      <c r="E110" s="65"/>
      <c r="F110" s="102"/>
      <c r="G110" s="74"/>
      <c r="H110" s="102"/>
      <c r="I110" s="83"/>
    </row>
    <row r="111" spans="1:9" ht="14" x14ac:dyDescent="0.3">
      <c r="A111" s="56"/>
      <c r="B111" s="65"/>
      <c r="C111" s="65"/>
      <c r="D111" s="112"/>
      <c r="E111" s="65"/>
      <c r="F111" s="102"/>
      <c r="G111" s="74"/>
      <c r="H111" s="102"/>
      <c r="I111" s="83"/>
    </row>
    <row r="112" spans="1:9" ht="14" x14ac:dyDescent="0.3">
      <c r="A112" s="56"/>
      <c r="B112" s="65"/>
      <c r="C112" s="65"/>
      <c r="D112" s="120"/>
      <c r="E112" s="65"/>
      <c r="F112" s="102"/>
      <c r="G112" s="74"/>
      <c r="H112" s="102"/>
      <c r="I112" s="83"/>
    </row>
    <row r="113" spans="1:14" ht="14" x14ac:dyDescent="0.3">
      <c r="A113" s="56"/>
      <c r="B113" s="65"/>
      <c r="C113" s="65"/>
      <c r="D113" s="112"/>
      <c r="E113" s="65"/>
      <c r="F113" s="102"/>
      <c r="G113" s="74"/>
      <c r="H113" s="102"/>
      <c r="I113" s="83"/>
    </row>
    <row r="114" spans="1:14" ht="14" x14ac:dyDescent="0.3">
      <c r="D114" s="110"/>
      <c r="I114" s="117"/>
    </row>
    <row r="115" spans="1:14" ht="14" x14ac:dyDescent="0.3">
      <c r="A115" s="56"/>
      <c r="B115" s="65"/>
      <c r="C115" s="65"/>
      <c r="D115" s="120"/>
      <c r="E115" s="65"/>
      <c r="F115" s="102"/>
      <c r="G115" s="74"/>
      <c r="H115" s="102"/>
      <c r="I115" s="83"/>
    </row>
    <row r="116" spans="1:14" ht="15.5" x14ac:dyDescent="0.35">
      <c r="A116" s="55"/>
      <c r="B116" s="64"/>
      <c r="C116" s="64"/>
      <c r="D116" s="66"/>
      <c r="E116" s="64"/>
      <c r="F116" s="101"/>
      <c r="G116" s="73"/>
      <c r="H116" s="101"/>
      <c r="I116" s="82"/>
      <c r="N116" s="65"/>
    </row>
    <row r="117" spans="1:14" ht="15.5" x14ac:dyDescent="0.35">
      <c r="A117" s="56"/>
      <c r="B117" s="65"/>
      <c r="C117" s="65"/>
      <c r="D117" s="112"/>
      <c r="E117" s="65"/>
      <c r="F117" s="102"/>
      <c r="G117" s="74"/>
      <c r="H117" s="102"/>
      <c r="I117" s="80"/>
    </row>
    <row r="118" spans="1:14" ht="14" x14ac:dyDescent="0.3">
      <c r="A118" s="56"/>
      <c r="B118" s="65"/>
      <c r="C118" s="65"/>
      <c r="D118" s="112"/>
      <c r="E118" s="65"/>
      <c r="F118" s="102"/>
      <c r="G118" s="74"/>
      <c r="H118" s="102"/>
      <c r="I118" s="84"/>
    </row>
    <row r="119" spans="1:14" ht="14" x14ac:dyDescent="0.3">
      <c r="A119" s="56"/>
      <c r="B119" s="65"/>
      <c r="C119" s="65"/>
      <c r="D119" s="112"/>
      <c r="E119" s="65"/>
      <c r="F119" s="102"/>
      <c r="G119" s="74"/>
      <c r="H119" s="102"/>
      <c r="I119" s="83"/>
    </row>
    <row r="120" spans="1:14" ht="14" x14ac:dyDescent="0.3">
      <c r="A120" s="56"/>
      <c r="B120" s="65"/>
      <c r="C120" s="65"/>
      <c r="D120" s="65"/>
      <c r="E120" s="65"/>
      <c r="F120" s="102"/>
      <c r="G120" s="74"/>
      <c r="H120" s="102"/>
      <c r="I120" s="83"/>
    </row>
    <row r="121" spans="1:14" ht="15.5" x14ac:dyDescent="0.35">
      <c r="A121" s="55"/>
      <c r="B121" s="64"/>
      <c r="C121" s="64"/>
      <c r="D121" s="66"/>
      <c r="E121" s="64"/>
      <c r="F121" s="101"/>
      <c r="G121" s="73"/>
      <c r="H121" s="101"/>
      <c r="I121" s="82"/>
    </row>
    <row r="122" spans="1:14" ht="14" x14ac:dyDescent="0.3">
      <c r="A122" s="56"/>
      <c r="B122" s="65"/>
      <c r="C122" s="65"/>
      <c r="D122" s="112"/>
      <c r="E122" s="65"/>
      <c r="F122" s="102"/>
      <c r="G122" s="74"/>
      <c r="H122" s="102"/>
      <c r="I122" s="83"/>
    </row>
    <row r="123" spans="1:14" ht="14" x14ac:dyDescent="0.3">
      <c r="A123" s="56"/>
      <c r="B123" s="65"/>
      <c r="C123" s="65"/>
      <c r="D123" s="112"/>
      <c r="E123" s="65"/>
      <c r="F123" s="102"/>
      <c r="G123" s="74"/>
      <c r="H123" s="102"/>
      <c r="I123" s="83"/>
    </row>
    <row r="124" spans="1:14" ht="14" x14ac:dyDescent="0.3">
      <c r="A124" s="56"/>
      <c r="B124" s="65"/>
      <c r="C124" s="65"/>
      <c r="D124" s="112"/>
      <c r="E124" s="65"/>
      <c r="F124" s="102"/>
      <c r="G124" s="74"/>
      <c r="H124" s="102"/>
      <c r="I124" s="83"/>
    </row>
    <row r="125" spans="1:14" ht="14" x14ac:dyDescent="0.3">
      <c r="A125" s="56"/>
      <c r="B125" s="65"/>
      <c r="C125" s="65"/>
      <c r="D125" s="112"/>
      <c r="E125" s="65"/>
      <c r="F125" s="102"/>
      <c r="G125" s="74"/>
      <c r="H125" s="102"/>
      <c r="I125" s="83"/>
    </row>
    <row r="126" spans="1:14" ht="14" x14ac:dyDescent="0.3">
      <c r="A126" s="56"/>
      <c r="B126" s="65"/>
      <c r="C126" s="65"/>
      <c r="D126" s="112"/>
      <c r="E126" s="65"/>
      <c r="F126" s="102"/>
      <c r="G126" s="74"/>
      <c r="H126" s="102"/>
      <c r="I126" s="83"/>
    </row>
    <row r="127" spans="1:14" ht="14" x14ac:dyDescent="0.3">
      <c r="A127" s="56"/>
      <c r="B127" s="65"/>
      <c r="C127" s="65"/>
      <c r="D127" s="112"/>
      <c r="E127" s="65"/>
      <c r="F127" s="102"/>
      <c r="G127" s="74"/>
      <c r="H127" s="102"/>
      <c r="I127" s="83"/>
    </row>
    <row r="128" spans="1:14" ht="15.5" x14ac:dyDescent="0.35">
      <c r="A128" s="55"/>
      <c r="B128" s="64"/>
      <c r="C128" s="64"/>
      <c r="D128" s="66"/>
      <c r="E128" s="64"/>
      <c r="F128" s="101"/>
      <c r="G128" s="73"/>
      <c r="H128" s="101"/>
      <c r="I128" s="82"/>
    </row>
    <row r="129" spans="1:9" ht="14" x14ac:dyDescent="0.3">
      <c r="A129" s="56"/>
      <c r="B129" s="65"/>
      <c r="C129" s="65"/>
      <c r="D129" s="112"/>
      <c r="E129" s="65"/>
      <c r="F129" s="102"/>
      <c r="G129" s="74"/>
      <c r="H129" s="102"/>
      <c r="I129" s="83"/>
    </row>
    <row r="130" spans="1:9" ht="14" x14ac:dyDescent="0.3">
      <c r="A130" s="56"/>
      <c r="B130" s="65"/>
      <c r="C130" s="65"/>
      <c r="D130" s="112"/>
      <c r="E130" s="65"/>
      <c r="F130" s="102"/>
      <c r="G130" s="74"/>
      <c r="H130" s="102"/>
      <c r="I130" s="83"/>
    </row>
    <row r="131" spans="1:9" ht="14" x14ac:dyDescent="0.3">
      <c r="A131" s="56"/>
      <c r="B131" s="65"/>
      <c r="C131" s="65"/>
      <c r="D131" s="112"/>
      <c r="E131" s="65"/>
      <c r="F131" s="102"/>
      <c r="G131" s="74"/>
      <c r="H131" s="102"/>
      <c r="I131" s="83"/>
    </row>
    <row r="132" spans="1:9" ht="14" x14ac:dyDescent="0.3">
      <c r="A132" s="56"/>
      <c r="B132" s="65"/>
      <c r="C132" s="65"/>
      <c r="D132" s="112"/>
      <c r="E132" s="65"/>
      <c r="F132" s="102"/>
      <c r="G132" s="74"/>
      <c r="H132" s="102"/>
      <c r="I132" s="83"/>
    </row>
    <row r="133" spans="1:9" ht="14" x14ac:dyDescent="0.3">
      <c r="A133" s="56"/>
      <c r="B133" s="65"/>
      <c r="C133" s="65"/>
      <c r="D133" s="112"/>
      <c r="E133" s="65"/>
      <c r="F133" s="102"/>
      <c r="G133" s="74"/>
      <c r="H133" s="102"/>
      <c r="I133" s="83"/>
    </row>
    <row r="134" spans="1:9" ht="14" x14ac:dyDescent="0.3">
      <c r="A134" s="56"/>
      <c r="B134" s="65"/>
      <c r="C134" s="65"/>
      <c r="D134" s="112"/>
      <c r="E134" s="102"/>
      <c r="F134" s="102"/>
      <c r="G134" s="74"/>
      <c r="H134" s="102"/>
      <c r="I134" s="83"/>
    </row>
    <row r="135" spans="1:9" ht="14" x14ac:dyDescent="0.3">
      <c r="A135" s="56"/>
      <c r="B135" s="65"/>
      <c r="C135" s="65"/>
      <c r="D135" s="112"/>
      <c r="E135" s="65"/>
      <c r="F135" s="102"/>
      <c r="G135" s="74"/>
      <c r="H135" s="102"/>
      <c r="I135" s="83"/>
    </row>
    <row r="136" spans="1:9" ht="14" x14ac:dyDescent="0.3">
      <c r="A136" s="56"/>
      <c r="B136" s="65"/>
      <c r="C136" s="65"/>
      <c r="D136" s="112"/>
      <c r="E136" s="65"/>
      <c r="F136" s="102"/>
      <c r="G136" s="74"/>
      <c r="H136" s="102"/>
      <c r="I136" s="83"/>
    </row>
    <row r="137" spans="1:9" ht="14" x14ac:dyDescent="0.3">
      <c r="A137" s="56"/>
      <c r="B137" s="65"/>
      <c r="C137" s="65"/>
      <c r="D137" s="112"/>
      <c r="E137" s="65"/>
      <c r="F137" s="102"/>
      <c r="G137" s="74"/>
      <c r="H137" s="102"/>
      <c r="I137" s="83"/>
    </row>
    <row r="138" spans="1:9" ht="18" customHeight="1" x14ac:dyDescent="0.3">
      <c r="A138" s="56"/>
      <c r="B138" s="65"/>
      <c r="C138" s="65"/>
      <c r="D138" s="112"/>
      <c r="E138" s="65"/>
      <c r="F138" s="102"/>
      <c r="G138" s="74"/>
      <c r="H138" s="102"/>
      <c r="I138" s="83"/>
    </row>
    <row r="139" spans="1:9" ht="15.5" x14ac:dyDescent="0.35">
      <c r="A139" s="55"/>
      <c r="B139" s="64"/>
      <c r="C139" s="64"/>
      <c r="D139" s="66"/>
      <c r="E139" s="64"/>
      <c r="F139" s="101"/>
      <c r="G139" s="73"/>
      <c r="H139" s="101"/>
      <c r="I139" s="82"/>
    </row>
    <row r="140" spans="1:9" ht="14" x14ac:dyDescent="0.3">
      <c r="A140" s="56"/>
      <c r="C140" s="65"/>
      <c r="D140" s="112"/>
      <c r="E140" s="110"/>
      <c r="F140" s="127"/>
      <c r="G140" s="128"/>
      <c r="H140" s="127"/>
      <c r="I140" s="83"/>
    </row>
    <row r="141" spans="1:9" ht="14" x14ac:dyDescent="0.3">
      <c r="A141" s="113"/>
      <c r="B141" s="65"/>
      <c r="C141" s="65"/>
      <c r="D141" s="112"/>
      <c r="E141" s="65"/>
      <c r="F141" s="102"/>
      <c r="G141" s="74"/>
      <c r="H141" s="102"/>
      <c r="I141" s="83"/>
    </row>
    <row r="142" spans="1:9" ht="14" x14ac:dyDescent="0.3">
      <c r="A142" s="56"/>
      <c r="B142" s="65"/>
      <c r="C142" s="65"/>
      <c r="D142" s="120"/>
      <c r="E142" s="65"/>
      <c r="F142" s="102"/>
      <c r="G142" s="74"/>
      <c r="H142" s="102"/>
      <c r="I142" s="83"/>
    </row>
    <row r="143" spans="1:9" ht="15.5" x14ac:dyDescent="0.35">
      <c r="A143" s="113"/>
      <c r="B143" s="65"/>
      <c r="C143" s="65"/>
      <c r="D143" s="112"/>
      <c r="E143" s="65"/>
      <c r="F143" s="102"/>
      <c r="G143" s="74"/>
      <c r="H143" s="102"/>
      <c r="I143" s="80"/>
    </row>
    <row r="144" spans="1:9" ht="15.5" x14ac:dyDescent="0.35">
      <c r="A144" s="113"/>
      <c r="B144" s="65"/>
      <c r="C144" s="65"/>
      <c r="D144" s="112"/>
      <c r="E144" s="65"/>
      <c r="F144" s="102"/>
      <c r="G144" s="74"/>
      <c r="H144" s="102"/>
      <c r="I144" s="80"/>
    </row>
    <row r="145" spans="1:9" ht="15.5" x14ac:dyDescent="0.35">
      <c r="A145" s="56"/>
      <c r="B145" s="65"/>
      <c r="C145" s="65"/>
      <c r="D145" s="115"/>
      <c r="E145" s="65"/>
      <c r="F145" s="102"/>
      <c r="G145" s="74"/>
      <c r="H145" s="102"/>
      <c r="I145" s="80"/>
    </row>
    <row r="146" spans="1:9" ht="15.5" x14ac:dyDescent="0.35">
      <c r="A146" s="56"/>
      <c r="B146" s="65"/>
      <c r="C146" s="65"/>
      <c r="D146" s="115"/>
      <c r="E146" s="65"/>
      <c r="F146" s="102"/>
      <c r="G146" s="74"/>
      <c r="H146" s="102"/>
      <c r="I146" s="80"/>
    </row>
    <row r="147" spans="1:9" ht="15.5" x14ac:dyDescent="0.35">
      <c r="A147" s="56"/>
      <c r="B147" s="65"/>
      <c r="C147" s="65"/>
      <c r="D147" s="111"/>
      <c r="E147" s="65"/>
      <c r="F147" s="102"/>
      <c r="G147" s="74"/>
      <c r="H147" s="102"/>
      <c r="I147" s="80"/>
    </row>
    <row r="148" spans="1:9" ht="15.5" x14ac:dyDescent="0.35">
      <c r="A148" s="113"/>
      <c r="B148" s="65"/>
      <c r="C148" s="65"/>
      <c r="D148" s="112"/>
      <c r="E148" s="65"/>
      <c r="F148" s="102"/>
      <c r="G148" s="74"/>
      <c r="H148" s="102"/>
      <c r="I148" s="80"/>
    </row>
    <row r="149" spans="1:9" ht="14" x14ac:dyDescent="0.3">
      <c r="D149" s="110"/>
      <c r="I149" s="117"/>
    </row>
    <row r="150" spans="1:9" ht="14" x14ac:dyDescent="0.3">
      <c r="A150" s="56"/>
      <c r="B150" s="65"/>
      <c r="C150" s="65"/>
      <c r="D150" s="120"/>
      <c r="E150" s="65"/>
      <c r="F150" s="102"/>
      <c r="G150" s="74"/>
      <c r="H150" s="102"/>
      <c r="I150" s="83"/>
    </row>
    <row r="151" spans="1:9" ht="15.5" x14ac:dyDescent="0.35">
      <c r="A151" s="113"/>
      <c r="B151" s="65"/>
      <c r="C151" s="65"/>
      <c r="D151" s="115"/>
      <c r="E151" s="65"/>
      <c r="F151" s="102"/>
      <c r="G151" s="74"/>
      <c r="H151" s="102"/>
      <c r="I151" s="80"/>
    </row>
    <row r="152" spans="1:9" ht="15.5" x14ac:dyDescent="0.35">
      <c r="A152" s="113"/>
      <c r="B152" s="65"/>
      <c r="C152" s="65"/>
      <c r="D152" s="115"/>
      <c r="E152" s="65"/>
      <c r="F152" s="102"/>
      <c r="G152" s="74"/>
      <c r="H152" s="102"/>
      <c r="I152" s="80"/>
    </row>
    <row r="153" spans="1:9" ht="15.5" x14ac:dyDescent="0.35">
      <c r="A153" s="113"/>
      <c r="B153" s="65"/>
      <c r="C153" s="65"/>
      <c r="D153" s="115"/>
      <c r="E153" s="65"/>
      <c r="F153" s="102"/>
      <c r="G153" s="74"/>
      <c r="H153" s="102"/>
      <c r="I153" s="80"/>
    </row>
    <row r="154" spans="1:9" ht="15.5" x14ac:dyDescent="0.35">
      <c r="A154" s="113"/>
      <c r="B154" s="65"/>
      <c r="C154" s="65"/>
      <c r="D154" s="65"/>
      <c r="E154" s="65"/>
      <c r="F154" s="102"/>
      <c r="G154" s="74"/>
      <c r="H154" s="102"/>
      <c r="I154" s="80"/>
    </row>
    <row r="155" spans="1:9" ht="14" x14ac:dyDescent="0.3">
      <c r="A155" s="56"/>
      <c r="B155" s="65"/>
      <c r="C155" s="65"/>
      <c r="D155" s="120"/>
      <c r="E155" s="65"/>
      <c r="F155" s="102"/>
      <c r="G155" s="74"/>
      <c r="H155" s="102"/>
      <c r="I155" s="83"/>
    </row>
  </sheetData>
  <mergeCells count="9">
    <mergeCell ref="A7:I7"/>
    <mergeCell ref="A8:I8"/>
    <mergeCell ref="A12:I12"/>
    <mergeCell ref="A1:I1"/>
    <mergeCell ref="A2:I2"/>
    <mergeCell ref="A3:I3"/>
    <mergeCell ref="A4:I4"/>
    <mergeCell ref="A5:I5"/>
    <mergeCell ref="A6:I6"/>
  </mergeCells>
  <hyperlinks>
    <hyperlink ref="D36" location="Links!B39" display="Treasurer's Report" xr:uid="{00000000-0004-0000-0400-000004000000}"/>
    <hyperlink ref="D40" location="Links!B42" display="Session Report" xr:uid="{00000000-0004-0000-0400-000005000000}"/>
    <hyperlink ref="D38" r:id="rId1" xr:uid="{020D72C4-D15F-4B91-943A-98CF01B133F8}"/>
    <hyperlink ref="D17" location="Links!B34" display="WG Agenda" xr:uid="{0C7CC028-8172-45E7-9676-79849DCC5128}"/>
    <hyperlink ref="D20:D24" location="Links!B40" display="Supplementary" xr:uid="{F6499778-1CEE-40EB-81E4-E9F9831B4B20}"/>
    <hyperlink ref="D26:D30" location="Links!B40" display="Supplementary" xr:uid="{C23DC29B-8E4A-407D-8271-F33D85F0259D}"/>
    <hyperlink ref="D41" location="Links!B42" display="Session Report" xr:uid="{7B0E6940-7E9C-4918-BA18-C82F36E4C78D}"/>
    <hyperlink ref="D44:D49" location="Links!B42" display="Session Report" xr:uid="{BC9C3C05-C5C4-42D6-8823-DAC6AD1AA620}"/>
    <hyperlink ref="D52:D57" location="Links!B42" display="Session Report" xr:uid="{51D6B5A3-EECC-447B-8128-52E3724FEAAA}"/>
    <hyperlink ref="D64:D65" location="Links!B42" display="Session Report" xr:uid="{0428F1AD-8A2F-4F04-A30D-F68BAD8089E1}"/>
    <hyperlink ref="D95" location="Links!B40" display="Supplementary" xr:uid="{8F37CCE2-6B7A-4551-BDDC-8FCE1DCC5BE0}"/>
    <hyperlink ref="D96:D97" location="Links!B40" display="Supplementary" xr:uid="{21408081-235E-4009-98F4-143D0C9A5839}"/>
    <hyperlink ref="D71:D76" location="Links!B41" display="Motions" xr:uid="{D097F145-A24E-48E9-8366-0C9C9305E00E}"/>
    <hyperlink ref="D79:D84" location="Links!B41" display="Motions" xr:uid="{788BD987-8F49-4436-9789-7E57E9DD23A1}"/>
    <hyperlink ref="D88:D89" location="Links!B41" display="Motions" xr:uid="{7992AF90-5878-4E08-9877-AEFD44CF3DDA}"/>
    <hyperlink ref="D37" location="Links!B41" display="Motions" xr:uid="{7B62C760-50DA-4AAA-96A8-2450042A0C42}"/>
    <hyperlink ref="D60" location="Links!B42" display="Session Report" xr:uid="{28042C04-6DA6-4181-8425-4487A45B7B49}"/>
    <hyperlink ref="D61" location="Links!B42" display="Session Report" xr:uid="{71278268-5245-4912-9E17-5B2ACC23A5C0}"/>
    <hyperlink ref="D85" location="Links!B41" display="Motions" xr:uid="{827F8008-9174-49BB-99D8-ECDB1ED5756F}"/>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zoomScale="130" zoomScaleNormal="130" workbookViewId="0">
      <selection activeCell="F36" sqref="F36"/>
    </sheetView>
  </sheetViews>
  <sheetFormatPr defaultRowHeight="12.5" x14ac:dyDescent="0.25"/>
  <cols>
    <col min="1" max="1" width="12.54296875" style="60" customWidth="1"/>
    <col min="2" max="2" width="6.54296875" style="60" customWidth="1"/>
    <col min="3" max="3" width="54" style="60" customWidth="1"/>
    <col min="4" max="4" width="18.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291" t="str">
        <f>Parameters!B1</f>
        <v>IEEE 802.11 WIRELESS LOCAL AREA NETWORKS SESSION #213</v>
      </c>
      <c r="B1" s="285"/>
      <c r="C1" s="285"/>
      <c r="D1" s="285"/>
      <c r="E1" s="285"/>
      <c r="F1" s="285"/>
      <c r="G1" s="285"/>
      <c r="H1" s="285"/>
      <c r="I1" s="285"/>
    </row>
    <row r="2" spans="1:9" ht="25.4" customHeight="1" x14ac:dyDescent="0.5">
      <c r="A2" s="291" t="str">
        <f>Parameters!B2</f>
        <v>Hilton Waikoloa Village, Waikoloa, Hawaii, USA</v>
      </c>
      <c r="B2" s="285"/>
      <c r="C2" s="285"/>
      <c r="D2" s="285"/>
      <c r="E2" s="285"/>
      <c r="F2" s="285"/>
      <c r="G2" s="285"/>
      <c r="H2" s="285"/>
      <c r="I2" s="285"/>
    </row>
    <row r="3" spans="1:9" ht="25.4" customHeight="1" x14ac:dyDescent="0.5">
      <c r="A3" s="291" t="str">
        <f>Parameters!B3</f>
        <v>September 14-19, 2025</v>
      </c>
      <c r="B3" s="285"/>
      <c r="C3" s="285"/>
      <c r="D3" s="285"/>
      <c r="E3" s="285"/>
      <c r="F3" s="285"/>
      <c r="G3" s="285"/>
      <c r="H3" s="285"/>
      <c r="I3" s="285"/>
    </row>
    <row r="4" spans="1:9" ht="18" customHeight="1" x14ac:dyDescent="0.35">
      <c r="A4" s="284" t="str">
        <f>'WG11 Mid-Week'!A4</f>
        <v>WG Chair - Robert Stacey (Intel)</v>
      </c>
      <c r="B4" s="285"/>
      <c r="C4" s="285"/>
      <c r="D4" s="285"/>
      <c r="E4" s="285"/>
      <c r="F4" s="285"/>
      <c r="G4" s="285"/>
      <c r="H4" s="285"/>
      <c r="I4" s="285"/>
    </row>
    <row r="5" spans="1:9" ht="18" customHeight="1" x14ac:dyDescent="0.35">
      <c r="A5" s="284" t="str">
        <f>'WG11 Mid-Week'!A5</f>
        <v>WG  Vice Chair - Jon Rosdahl (Qualcomm)</v>
      </c>
      <c r="B5" s="285"/>
      <c r="C5" s="285"/>
      <c r="D5" s="285"/>
      <c r="E5" s="285"/>
      <c r="F5" s="285"/>
      <c r="G5" s="285"/>
      <c r="H5" s="285"/>
      <c r="I5" s="285"/>
    </row>
    <row r="6" spans="1:9" ht="18" customHeight="1" x14ac:dyDescent="0.35">
      <c r="A6" s="284" t="str">
        <f>'WG11 Mid-Week'!A6</f>
        <v>WG  Vice Chair - Stephen McCann (Huawei)</v>
      </c>
      <c r="B6" s="285"/>
      <c r="C6" s="285"/>
      <c r="D6" s="285"/>
      <c r="E6" s="285"/>
      <c r="F6" s="285"/>
      <c r="G6" s="285"/>
      <c r="H6" s="285"/>
      <c r="I6" s="285"/>
    </row>
    <row r="7" spans="1:9" ht="18" customHeight="1" x14ac:dyDescent="0.35">
      <c r="A7" s="284" t="str">
        <f>'WG11 Mid-Week'!A7</f>
        <v>WG Secretary - Volker Jungnickel (Fraunhofer)</v>
      </c>
      <c r="B7" s="285"/>
      <c r="C7" s="285"/>
      <c r="D7" s="285"/>
      <c r="E7" s="285"/>
      <c r="F7" s="285"/>
      <c r="G7" s="285"/>
      <c r="H7" s="285"/>
      <c r="I7" s="285"/>
    </row>
    <row r="8" spans="1:9" ht="30" customHeight="1" x14ac:dyDescent="0.6">
      <c r="A8" s="286" t="str">
        <f>"Agenda R" &amp; Parameters!$B$8</f>
        <v>Agenda R1</v>
      </c>
      <c r="B8" s="287"/>
      <c r="C8" s="287"/>
      <c r="D8" s="287"/>
      <c r="E8" s="287"/>
      <c r="F8" s="287"/>
      <c r="G8" s="287"/>
      <c r="H8" s="287"/>
      <c r="I8" s="287"/>
    </row>
    <row r="12" spans="1:9" ht="15.5" x14ac:dyDescent="0.35">
      <c r="A12" s="288" t="s">
        <v>522</v>
      </c>
      <c r="B12" s="288"/>
      <c r="C12" s="288"/>
      <c r="D12" s="288"/>
      <c r="E12" s="288"/>
      <c r="F12" s="288"/>
      <c r="G12" s="288"/>
      <c r="H12" s="288"/>
      <c r="I12" s="288"/>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93" t="s">
        <v>73</v>
      </c>
      <c r="B14" s="94"/>
      <c r="C14" s="94" t="s">
        <v>163</v>
      </c>
      <c r="D14" s="94"/>
      <c r="E14" s="94" t="s">
        <v>134</v>
      </c>
      <c r="F14" s="108">
        <v>0.75</v>
      </c>
      <c r="G14" s="95">
        <v>1</v>
      </c>
      <c r="H14" s="108">
        <f>F14+TIME(0,G14,0)</f>
        <v>0.75069444444444444</v>
      </c>
      <c r="I14" s="96"/>
    </row>
    <row r="16" spans="1:9" ht="15.5" x14ac:dyDescent="0.35">
      <c r="A16" s="59" t="s">
        <v>88</v>
      </c>
      <c r="B16" s="68"/>
      <c r="C16" s="68" t="s">
        <v>385</v>
      </c>
      <c r="D16" s="68"/>
      <c r="E16" s="68" t="s">
        <v>85</v>
      </c>
      <c r="F16" s="109">
        <f>H14</f>
        <v>0.75069444444444444</v>
      </c>
      <c r="G16" s="77">
        <v>25</v>
      </c>
      <c r="H16" s="109">
        <f>F16+TIME(0,G16,0)</f>
        <v>0.7680555555555556</v>
      </c>
      <c r="I16" s="85"/>
    </row>
    <row r="18" spans="1:9" ht="15.5" x14ac:dyDescent="0.35">
      <c r="A18" s="59" t="s">
        <v>102</v>
      </c>
      <c r="B18" s="68"/>
      <c r="C18" s="68" t="s">
        <v>388</v>
      </c>
      <c r="D18" s="68"/>
      <c r="E18" s="68" t="s">
        <v>108</v>
      </c>
      <c r="F18" s="109">
        <f>H16</f>
        <v>0.7680555555555556</v>
      </c>
      <c r="G18" s="77">
        <v>20</v>
      </c>
      <c r="H18" s="109">
        <f>F18+TIME(0,G18,0)</f>
        <v>0.78194444444444444</v>
      </c>
      <c r="I18" s="85"/>
    </row>
    <row r="20" spans="1:9" ht="15.5" x14ac:dyDescent="0.35">
      <c r="A20" s="59" t="s">
        <v>118</v>
      </c>
      <c r="B20" s="68"/>
      <c r="C20" s="68" t="s">
        <v>389</v>
      </c>
      <c r="D20" s="68"/>
      <c r="E20" s="68" t="s">
        <v>134</v>
      </c>
      <c r="F20" s="109">
        <f>H18</f>
        <v>0.78194444444444444</v>
      </c>
      <c r="G20" s="77">
        <v>15</v>
      </c>
      <c r="H20" s="109">
        <f>F20+TIME(0,G20,0)</f>
        <v>0.79236111111111107</v>
      </c>
      <c r="I20" s="85"/>
    </row>
    <row r="22" spans="1:9" ht="15.5" x14ac:dyDescent="0.35">
      <c r="A22" s="59" t="s">
        <v>158</v>
      </c>
      <c r="B22" s="68"/>
      <c r="C22" s="68" t="s">
        <v>387</v>
      </c>
      <c r="D22" s="68"/>
      <c r="E22" s="68" t="s">
        <v>108</v>
      </c>
      <c r="F22" s="109">
        <f>H20</f>
        <v>0.79236111111111107</v>
      </c>
      <c r="G22" s="77">
        <v>15</v>
      </c>
      <c r="H22" s="109">
        <f>F22+TIME(0,G22,0)</f>
        <v>0.8027777777777777</v>
      </c>
      <c r="I22" s="85"/>
    </row>
    <row r="24" spans="1:9" ht="31" x14ac:dyDescent="0.35">
      <c r="A24" s="59" t="s">
        <v>270</v>
      </c>
      <c r="B24" s="68"/>
      <c r="C24" s="68" t="s">
        <v>471</v>
      </c>
      <c r="D24" s="68"/>
      <c r="E24" s="68" t="s">
        <v>79</v>
      </c>
      <c r="F24" s="109">
        <f>H22</f>
        <v>0.8027777777777777</v>
      </c>
      <c r="G24" s="77">
        <v>5</v>
      </c>
      <c r="H24" s="109">
        <f>F24+TIME(0,G24,0)</f>
        <v>0.80624999999999991</v>
      </c>
      <c r="I24" s="85"/>
    </row>
    <row r="26" spans="1:9" ht="31" x14ac:dyDescent="0.35">
      <c r="A26" s="59" t="s">
        <v>373</v>
      </c>
      <c r="B26" s="68"/>
      <c r="C26" s="68" t="s">
        <v>212</v>
      </c>
      <c r="D26" s="68"/>
      <c r="E26" s="68" t="s">
        <v>134</v>
      </c>
      <c r="F26" s="109">
        <f>H24</f>
        <v>0.80624999999999991</v>
      </c>
      <c r="G26" s="77">
        <v>10</v>
      </c>
      <c r="H26" s="109">
        <f>F26+TIME(0,G26,0)</f>
        <v>0.81319444444444433</v>
      </c>
      <c r="I26" s="85"/>
    </row>
    <row r="28" spans="1:9" ht="15.5" x14ac:dyDescent="0.35">
      <c r="A28" s="59" t="s">
        <v>191</v>
      </c>
      <c r="B28" s="68"/>
      <c r="C28" s="68" t="s">
        <v>386</v>
      </c>
      <c r="D28" s="68"/>
      <c r="E28" s="68" t="s">
        <v>134</v>
      </c>
      <c r="F28" s="109">
        <f>H26</f>
        <v>0.81319444444444433</v>
      </c>
      <c r="G28" s="77">
        <v>0</v>
      </c>
      <c r="H28" s="109">
        <f>F28+TIME(0,G28,0)</f>
        <v>0.81319444444444433</v>
      </c>
      <c r="I28" s="85"/>
    </row>
    <row r="30" spans="1:9" ht="15.5" x14ac:dyDescent="0.35">
      <c r="A30" s="87" t="s">
        <v>213</v>
      </c>
      <c r="B30" s="89"/>
      <c r="C30" s="89" t="s">
        <v>194</v>
      </c>
      <c r="D30" s="89"/>
      <c r="E30" s="89"/>
      <c r="F30" s="106">
        <f>H28</f>
        <v>0.81319444444444433</v>
      </c>
      <c r="G30" s="91">
        <v>0</v>
      </c>
      <c r="H30" s="106">
        <f>F30+TIME(0,G30,0)</f>
        <v>0.81319444444444433</v>
      </c>
      <c r="I30" s="89"/>
    </row>
    <row r="31" spans="1:9" ht="13" x14ac:dyDescent="0.3">
      <c r="A31" s="58"/>
      <c r="B31" s="58"/>
      <c r="C31" s="58" t="s">
        <v>162</v>
      </c>
      <c r="D31" s="58"/>
      <c r="E31" s="58"/>
      <c r="F31" s="105"/>
      <c r="G31" s="76">
        <f>(H31-H30) * 24 * 60</f>
        <v>-0.99999999999983658</v>
      </c>
      <c r="H31" s="105">
        <v>0.8125</v>
      </c>
      <c r="I31" s="58"/>
    </row>
    <row r="34" spans="1:9" ht="15.5" x14ac:dyDescent="0.35">
      <c r="A34" s="288" t="s">
        <v>523</v>
      </c>
      <c r="B34" s="288"/>
      <c r="C34" s="288"/>
      <c r="D34" s="288"/>
      <c r="E34" s="288"/>
      <c r="F34" s="288"/>
      <c r="G34" s="288"/>
      <c r="H34" s="288"/>
      <c r="I34" s="288"/>
    </row>
    <row r="35" spans="1:9" s="2" customFormat="1" ht="31" x14ac:dyDescent="0.35">
      <c r="A35" s="51" t="s">
        <v>65</v>
      </c>
      <c r="B35" s="51" t="s">
        <v>66</v>
      </c>
      <c r="C35" s="51" t="s">
        <v>17</v>
      </c>
      <c r="D35" s="51" t="s">
        <v>67</v>
      </c>
      <c r="E35" s="51" t="s">
        <v>68</v>
      </c>
      <c r="F35" s="97" t="s">
        <v>69</v>
      </c>
      <c r="G35" s="69" t="s">
        <v>70</v>
      </c>
      <c r="H35" s="97" t="s">
        <v>71</v>
      </c>
      <c r="I35" s="51" t="s">
        <v>72</v>
      </c>
    </row>
    <row r="36" spans="1:9" ht="15.5" x14ac:dyDescent="0.35">
      <c r="A36" s="93" t="s">
        <v>73</v>
      </c>
      <c r="B36" s="94"/>
      <c r="C36" s="94" t="s">
        <v>163</v>
      </c>
      <c r="D36" s="94"/>
      <c r="E36" s="94" t="s">
        <v>134</v>
      </c>
      <c r="F36" s="108">
        <v>0.8125</v>
      </c>
      <c r="G36" s="95">
        <v>1</v>
      </c>
      <c r="H36" s="108">
        <f>F36+TIME(0,G36,0)</f>
        <v>0.81319444444444444</v>
      </c>
      <c r="I36" s="96"/>
    </row>
    <row r="38" spans="1:9" ht="15.5" x14ac:dyDescent="0.35">
      <c r="A38" s="59" t="s">
        <v>88</v>
      </c>
      <c r="B38" s="68"/>
      <c r="C38" s="68" t="s">
        <v>195</v>
      </c>
      <c r="D38" s="68"/>
      <c r="E38" s="68" t="s">
        <v>85</v>
      </c>
      <c r="F38" s="109">
        <f>H36</f>
        <v>0.81319444444444444</v>
      </c>
      <c r="G38" s="77">
        <v>30</v>
      </c>
      <c r="H38" s="109">
        <f>F38+TIME(0,G38,0)</f>
        <v>0.83402777777777781</v>
      </c>
      <c r="I38" s="85"/>
    </row>
    <row r="40" spans="1:9" ht="15.5" x14ac:dyDescent="0.35">
      <c r="A40" s="59" t="s">
        <v>102</v>
      </c>
      <c r="B40" s="68"/>
      <c r="C40" s="68" t="s">
        <v>196</v>
      </c>
      <c r="D40" s="68"/>
      <c r="E40" s="68" t="s">
        <v>85</v>
      </c>
      <c r="F40" s="109">
        <f>H38</f>
        <v>0.83402777777777781</v>
      </c>
      <c r="G40" s="77">
        <v>20</v>
      </c>
      <c r="H40" s="109">
        <f>F40+TIME(0,G40,0)</f>
        <v>0.84791666666666665</v>
      </c>
      <c r="I40" s="85"/>
    </row>
    <row r="42" spans="1:9" ht="31" x14ac:dyDescent="0.35">
      <c r="A42" s="59" t="s">
        <v>118</v>
      </c>
      <c r="B42" s="68"/>
      <c r="C42" s="68" t="s">
        <v>197</v>
      </c>
      <c r="D42" s="68"/>
      <c r="E42" s="68" t="s">
        <v>108</v>
      </c>
      <c r="F42" s="109">
        <f>H40</f>
        <v>0.84791666666666665</v>
      </c>
      <c r="G42" s="77">
        <v>20</v>
      </c>
      <c r="H42" s="109">
        <f>F42+TIME(0,G42,0)</f>
        <v>0.86180555555555549</v>
      </c>
      <c r="I42" s="85"/>
    </row>
    <row r="44" spans="1:9" ht="15.5" x14ac:dyDescent="0.35">
      <c r="A44" s="59" t="s">
        <v>158</v>
      </c>
      <c r="B44" s="68"/>
      <c r="C44" s="68" t="s">
        <v>198</v>
      </c>
      <c r="D44" s="68"/>
      <c r="E44" s="68" t="s">
        <v>134</v>
      </c>
      <c r="F44" s="109">
        <f>H42</f>
        <v>0.86180555555555549</v>
      </c>
      <c r="G44" s="77">
        <v>15</v>
      </c>
      <c r="H44" s="109">
        <f>F44+TIME(0,G44,0)</f>
        <v>0.87222222222222212</v>
      </c>
      <c r="I44" s="85"/>
    </row>
    <row r="46" spans="1:9" ht="31" x14ac:dyDescent="0.35">
      <c r="A46" s="59" t="s">
        <v>160</v>
      </c>
      <c r="B46" s="68"/>
      <c r="C46" s="68" t="s">
        <v>212</v>
      </c>
      <c r="D46" s="68"/>
      <c r="E46" s="68" t="s">
        <v>134</v>
      </c>
      <c r="F46" s="109">
        <f>H44</f>
        <v>0.87222222222222212</v>
      </c>
      <c r="G46" s="77">
        <v>20</v>
      </c>
      <c r="H46" s="109">
        <f>F46+TIME(0,G46,0)</f>
        <v>0.88611111111111096</v>
      </c>
      <c r="I46" s="85"/>
    </row>
    <row r="48" spans="1:9" ht="31" x14ac:dyDescent="0.35">
      <c r="A48" s="59" t="s">
        <v>191</v>
      </c>
      <c r="B48" s="68"/>
      <c r="C48" s="68" t="s">
        <v>473</v>
      </c>
      <c r="D48" s="68"/>
      <c r="E48" s="68" t="s">
        <v>134</v>
      </c>
      <c r="F48" s="109">
        <f>H46</f>
        <v>0.88611111111111096</v>
      </c>
      <c r="G48" s="77">
        <v>0</v>
      </c>
      <c r="H48" s="109">
        <f>F48+TIME(0,G48,0)</f>
        <v>0.88611111111111096</v>
      </c>
      <c r="I48" s="85"/>
    </row>
    <row r="50" spans="1:9" ht="15.5" x14ac:dyDescent="0.35">
      <c r="A50" s="87" t="s">
        <v>213</v>
      </c>
      <c r="B50" s="89"/>
      <c r="C50" s="89" t="s">
        <v>194</v>
      </c>
      <c r="D50" s="89"/>
      <c r="E50" s="89"/>
      <c r="F50" s="106">
        <f>H48</f>
        <v>0.88611111111111096</v>
      </c>
      <c r="G50" s="91">
        <v>0</v>
      </c>
      <c r="H50" s="106">
        <f>F50+TIME(0,G50,0)</f>
        <v>0.88611111111111096</v>
      </c>
      <c r="I50" s="89"/>
    </row>
    <row r="51" spans="1:9" ht="13" x14ac:dyDescent="0.3">
      <c r="C51" s="58" t="s">
        <v>162</v>
      </c>
      <c r="D51" s="58"/>
      <c r="E51" s="58"/>
      <c r="F51" s="105"/>
      <c r="G51" s="76">
        <f>(H51-H50) * 24 * 60</f>
        <v>14.00000000000027</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zoomScaleNormal="100" workbookViewId="0">
      <selection activeCell="C10" sqref="C10"/>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5" s="30" customFormat="1" ht="44.25" customHeight="1" x14ac:dyDescent="0.7">
      <c r="A1" s="30" t="s">
        <v>28</v>
      </c>
      <c r="E1" s="126" t="s">
        <v>305</v>
      </c>
    </row>
    <row r="2" spans="1:5" s="2" customFormat="1" ht="13" x14ac:dyDescent="0.3"/>
    <row r="3" spans="1:5" s="42" customFormat="1" ht="13" x14ac:dyDescent="0.3">
      <c r="A3" s="292" t="s">
        <v>29</v>
      </c>
      <c r="B3" s="292"/>
      <c r="C3" s="41"/>
      <c r="D3" s="41"/>
    </row>
    <row r="4" spans="1:5" s="2" customFormat="1" ht="13" x14ac:dyDescent="0.3">
      <c r="A4" s="23" t="s">
        <v>57</v>
      </c>
      <c r="B4" s="23" t="s">
        <v>17</v>
      </c>
      <c r="C4" s="23" t="s">
        <v>0</v>
      </c>
      <c r="D4" s="23" t="s">
        <v>18</v>
      </c>
    </row>
    <row r="5" spans="1:5" s="20" customFormat="1" ht="14" x14ac:dyDescent="0.3">
      <c r="A5" s="138" t="s">
        <v>215</v>
      </c>
      <c r="B5" s="24" t="s">
        <v>391</v>
      </c>
      <c r="C5" s="24" t="s">
        <v>457</v>
      </c>
      <c r="D5" s="24"/>
      <c r="E5" s="2" t="s">
        <v>274</v>
      </c>
    </row>
    <row r="6" spans="1:5" s="2" customFormat="1" ht="12.75" customHeight="1" x14ac:dyDescent="0.3">
      <c r="A6" s="146" t="s">
        <v>420</v>
      </c>
      <c r="B6" s="24" t="s">
        <v>444</v>
      </c>
      <c r="C6" s="24" t="s">
        <v>352</v>
      </c>
      <c r="D6" s="36" t="s">
        <v>545</v>
      </c>
      <c r="E6" s="2" t="s">
        <v>274</v>
      </c>
    </row>
    <row r="7" spans="1:5" ht="14" x14ac:dyDescent="0.3">
      <c r="A7" s="139" t="s">
        <v>13</v>
      </c>
      <c r="B7" s="25" t="s">
        <v>445</v>
      </c>
      <c r="C7" s="25" t="s">
        <v>19</v>
      </c>
      <c r="D7" s="36" t="s">
        <v>541</v>
      </c>
      <c r="E7" s="2" t="s">
        <v>274</v>
      </c>
    </row>
    <row r="8" spans="1:5" ht="12.75" customHeight="1" x14ac:dyDescent="0.3">
      <c r="A8" s="207" t="s">
        <v>217</v>
      </c>
      <c r="B8" s="24" t="s">
        <v>446</v>
      </c>
      <c r="C8" s="24" t="s">
        <v>226</v>
      </c>
      <c r="D8" s="36" t="s">
        <v>542</v>
      </c>
      <c r="E8" s="2" t="s">
        <v>274</v>
      </c>
    </row>
    <row r="9" spans="1:5" ht="14" x14ac:dyDescent="0.3">
      <c r="A9" s="206" t="s">
        <v>56</v>
      </c>
      <c r="B9" s="24" t="s">
        <v>447</v>
      </c>
      <c r="C9" s="24" t="s">
        <v>200</v>
      </c>
      <c r="D9" s="36"/>
      <c r="E9" s="2" t="s">
        <v>543</v>
      </c>
    </row>
    <row r="10" spans="1:5" ht="12.75" customHeight="1" x14ac:dyDescent="0.3">
      <c r="A10" s="140" t="s">
        <v>4</v>
      </c>
      <c r="B10" s="25" t="s">
        <v>448</v>
      </c>
      <c r="C10" s="25" t="s">
        <v>60</v>
      </c>
      <c r="D10" s="36" t="s">
        <v>540</v>
      </c>
      <c r="E10" s="2" t="s">
        <v>274</v>
      </c>
    </row>
    <row r="11" spans="1:5" ht="12.75" customHeight="1" x14ac:dyDescent="0.3">
      <c r="A11" s="141" t="s">
        <v>209</v>
      </c>
      <c r="B11" s="25" t="s">
        <v>210</v>
      </c>
      <c r="C11" s="25" t="s">
        <v>384</v>
      </c>
      <c r="D11" s="36"/>
      <c r="E11" s="2" t="s">
        <v>274</v>
      </c>
    </row>
    <row r="12" spans="1:5" ht="12.75" customHeight="1" x14ac:dyDescent="0.3">
      <c r="A12" s="205" t="s">
        <v>442</v>
      </c>
      <c r="B12" s="24" t="s">
        <v>211</v>
      </c>
      <c r="C12" s="24" t="s">
        <v>322</v>
      </c>
      <c r="D12" s="36" t="s">
        <v>536</v>
      </c>
      <c r="E12" s="2" t="s">
        <v>274</v>
      </c>
    </row>
    <row r="13" spans="1:5" ht="12.75" customHeight="1" x14ac:dyDescent="0.3">
      <c r="A13" s="204" t="s">
        <v>320</v>
      </c>
      <c r="B13" s="24" t="s">
        <v>307</v>
      </c>
      <c r="C13" s="24" t="s">
        <v>281</v>
      </c>
      <c r="D13" s="36"/>
      <c r="E13" s="2" t="s">
        <v>274</v>
      </c>
    </row>
    <row r="14" spans="1:5" ht="12.75" customHeight="1" x14ac:dyDescent="0.3">
      <c r="A14" s="145" t="s">
        <v>393</v>
      </c>
      <c r="B14" s="24" t="s">
        <v>394</v>
      </c>
      <c r="C14" s="24" t="s">
        <v>239</v>
      </c>
      <c r="D14" s="36" t="s">
        <v>537</v>
      </c>
      <c r="E14" s="2" t="s">
        <v>274</v>
      </c>
    </row>
    <row r="15" spans="1:5" ht="12.75" customHeight="1" x14ac:dyDescent="0.3">
      <c r="A15" s="203" t="s">
        <v>421</v>
      </c>
      <c r="B15" s="24" t="s">
        <v>353</v>
      </c>
      <c r="C15" s="24" t="s">
        <v>227</v>
      </c>
      <c r="D15" s="36" t="s">
        <v>538</v>
      </c>
      <c r="E15" s="2" t="s">
        <v>274</v>
      </c>
    </row>
    <row r="16" spans="1:5" ht="12.75" customHeight="1" x14ac:dyDescent="0.3">
      <c r="A16" s="203" t="s">
        <v>455</v>
      </c>
      <c r="B16" s="24" t="s">
        <v>490</v>
      </c>
      <c r="C16" s="24" t="s">
        <v>457</v>
      </c>
      <c r="D16" s="36" t="s">
        <v>544</v>
      </c>
      <c r="E16" s="2" t="s">
        <v>274</v>
      </c>
    </row>
    <row r="17" spans="1:5" ht="12.75" customHeight="1" x14ac:dyDescent="0.3">
      <c r="A17" s="202" t="s">
        <v>479</v>
      </c>
      <c r="B17" s="24" t="s">
        <v>480</v>
      </c>
      <c r="C17" s="24" t="s">
        <v>443</v>
      </c>
      <c r="D17" s="36"/>
      <c r="E17" s="2" t="s">
        <v>274</v>
      </c>
    </row>
    <row r="18" spans="1:5" ht="12.75" customHeight="1" x14ac:dyDescent="0.3">
      <c r="A18" s="237" t="s">
        <v>524</v>
      </c>
      <c r="B18" s="24" t="s">
        <v>481</v>
      </c>
      <c r="C18" s="24" t="s">
        <v>482</v>
      </c>
      <c r="D18" s="36"/>
      <c r="E18" s="2" t="s">
        <v>274</v>
      </c>
    </row>
    <row r="19" spans="1:5" s="2" customFormat="1" ht="12.75" customHeight="1" x14ac:dyDescent="0.3">
      <c r="A19" s="201" t="s">
        <v>435</v>
      </c>
      <c r="B19" s="24" t="s">
        <v>436</v>
      </c>
      <c r="C19" s="24" t="s">
        <v>60</v>
      </c>
      <c r="D19" s="36" t="s">
        <v>539</v>
      </c>
      <c r="E19" s="2" t="s">
        <v>274</v>
      </c>
    </row>
    <row r="20" spans="1:5" s="2" customFormat="1" ht="12.75" customHeight="1" x14ac:dyDescent="0.3">
      <c r="A20" s="248" t="s">
        <v>501</v>
      </c>
      <c r="B20" s="24" t="s">
        <v>498</v>
      </c>
      <c r="C20" s="24" t="s">
        <v>525</v>
      </c>
      <c r="D20" s="36"/>
      <c r="E20" s="2" t="s">
        <v>274</v>
      </c>
    </row>
    <row r="21" spans="1:5" s="2" customFormat="1" ht="12.75" customHeight="1" x14ac:dyDescent="0.3">
      <c r="A21" s="121"/>
      <c r="B21" s="20"/>
      <c r="C21" s="20"/>
      <c r="D21" s="122"/>
      <c r="E21"/>
    </row>
    <row r="22" spans="1:5" s="40" customFormat="1" ht="15" customHeight="1" x14ac:dyDescent="0.3">
      <c r="A22" s="43" t="s">
        <v>30</v>
      </c>
      <c r="B22" s="43"/>
      <c r="C22" s="42"/>
      <c r="D22"/>
    </row>
    <row r="23" spans="1:5" ht="15" customHeight="1" x14ac:dyDescent="0.3">
      <c r="A23" s="43" t="s">
        <v>44</v>
      </c>
      <c r="B23" s="26"/>
    </row>
    <row r="24" spans="1:5" s="2" customFormat="1" ht="15.75" customHeight="1" x14ac:dyDescent="0.3">
      <c r="A24"/>
      <c r="B24" s="3"/>
      <c r="C24"/>
      <c r="D24"/>
      <c r="E24"/>
    </row>
    <row r="25" spans="1:5" s="40" customFormat="1" ht="12.75" customHeight="1" x14ac:dyDescent="0.3">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401</v>
      </c>
    </row>
    <row r="32" spans="1:5" x14ac:dyDescent="0.25">
      <c r="A32" s="27" t="s">
        <v>42</v>
      </c>
      <c r="B32" s="28" t="s">
        <v>415</v>
      </c>
    </row>
    <row r="34" spans="1:2" s="40" customFormat="1" ht="13" x14ac:dyDescent="0.3">
      <c r="A34" s="46" t="s">
        <v>43</v>
      </c>
      <c r="B34" s="47"/>
    </row>
    <row r="35" spans="1:2" x14ac:dyDescent="0.25">
      <c r="A35" s="29" t="s">
        <v>45</v>
      </c>
      <c r="B35" s="38" t="s">
        <v>526</v>
      </c>
    </row>
    <row r="36" spans="1:2" x14ac:dyDescent="0.25">
      <c r="A36" s="29" t="s">
        <v>46</v>
      </c>
      <c r="B36" s="38" t="s">
        <v>527</v>
      </c>
    </row>
    <row r="37" spans="1:2" x14ac:dyDescent="0.25">
      <c r="A37" s="29" t="s">
        <v>243</v>
      </c>
      <c r="B37" s="38" t="s">
        <v>530</v>
      </c>
    </row>
    <row r="38" spans="1:2" ht="14.5" x14ac:dyDescent="0.25">
      <c r="A38" s="29" t="s">
        <v>47</v>
      </c>
      <c r="B38" s="38" t="s">
        <v>493</v>
      </c>
    </row>
    <row r="39" spans="1:2" ht="14.5" x14ac:dyDescent="0.25">
      <c r="A39" s="29" t="s">
        <v>49</v>
      </c>
      <c r="B39" s="38" t="s">
        <v>532</v>
      </c>
    </row>
    <row r="40" spans="1:2" x14ac:dyDescent="0.25">
      <c r="A40" s="29" t="s">
        <v>48</v>
      </c>
      <c r="B40" s="38" t="s">
        <v>458</v>
      </c>
    </row>
    <row r="41" spans="1:2" x14ac:dyDescent="0.25">
      <c r="A41" s="29" t="s">
        <v>214</v>
      </c>
      <c r="B41" s="38" t="s">
        <v>528</v>
      </c>
    </row>
    <row r="42" spans="1:2" x14ac:dyDescent="0.25">
      <c r="A42" s="29" t="s">
        <v>1</v>
      </c>
      <c r="B42" s="38" t="s">
        <v>531</v>
      </c>
    </row>
    <row r="43" spans="1:2" x14ac:dyDescent="0.25">
      <c r="A43" s="29" t="s">
        <v>285</v>
      </c>
      <c r="B43" s="38" t="s">
        <v>529</v>
      </c>
    </row>
    <row r="44" spans="1:2" x14ac:dyDescent="0.25">
      <c r="A44" s="29" t="s">
        <v>63</v>
      </c>
      <c r="B44" s="38" t="s">
        <v>533</v>
      </c>
    </row>
    <row r="46" spans="1:2" ht="13" x14ac:dyDescent="0.3">
      <c r="A46" s="34" t="s">
        <v>50</v>
      </c>
      <c r="B46" s="33"/>
    </row>
    <row r="47" spans="1:2" s="2" customFormat="1" ht="13" x14ac:dyDescent="0.3">
      <c r="A47"/>
      <c r="B47"/>
    </row>
    <row r="48" spans="1:2" s="40" customFormat="1" ht="13" x14ac:dyDescent="0.3">
      <c r="A48" s="48" t="s">
        <v>58</v>
      </c>
      <c r="B48" s="48"/>
    </row>
    <row r="49" spans="1:2" ht="13" x14ac:dyDescent="0.25">
      <c r="A49" s="39" t="s">
        <v>53</v>
      </c>
      <c r="B49" s="35" t="s">
        <v>54</v>
      </c>
    </row>
    <row r="50" spans="1:2" ht="13" x14ac:dyDescent="0.25">
      <c r="A50" s="39" t="s">
        <v>16</v>
      </c>
      <c r="B50" s="35" t="s">
        <v>55</v>
      </c>
    </row>
    <row r="52" spans="1:2" s="40" customFormat="1" ht="13" x14ac:dyDescent="0.3">
      <c r="A52" s="42" t="s">
        <v>59</v>
      </c>
    </row>
    <row r="53" spans="1:2" ht="13" x14ac:dyDescent="0.25">
      <c r="A53" s="49" t="s">
        <v>216</v>
      </c>
      <c r="B53" s="36" t="s">
        <v>400</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41" r:id="rId10" xr:uid="{00000000-0004-0000-0600-000010000000}"/>
    <hyperlink ref="B40" r:id="rId11" xr:uid="{00000000-0004-0000-0600-000014000000}"/>
    <hyperlink ref="B31" r:id="rId12" xr:uid="{4DB3520D-31E2-4156-9B9D-397EF9038177}"/>
    <hyperlink ref="B42" r:id="rId13" xr:uid="{CA16121A-6E05-41F1-8420-7DB21C3F7993}"/>
    <hyperlink ref="B39" r:id="rId14" xr:uid="{85A32ABD-0725-4B65-BF81-2860C94E24E2}"/>
    <hyperlink ref="B37" r:id="rId15" xr:uid="{DD04763D-C136-48D1-B030-7DB31F251BF1}"/>
    <hyperlink ref="B43" r:id="rId16" xr:uid="{6C9084CA-5A00-4B43-A65B-E61110A567E6}"/>
    <hyperlink ref="B44" r:id="rId17" xr:uid="{800FA791-B9A6-4DE7-9862-7878AD37BE56}"/>
    <hyperlink ref="B38" r:id="rId18" xr:uid="{C04939B5-E71D-4D60-A60F-637F13C9F05C}"/>
    <hyperlink ref="D12" r:id="rId19" xr:uid="{C05572A3-BACE-4C05-BC29-0659F22D1579}"/>
    <hyperlink ref="D14" r:id="rId20" xr:uid="{E999FB04-164B-4F00-99A5-8C5BC683C77C}"/>
    <hyperlink ref="D15" r:id="rId21" xr:uid="{3ED11336-3D46-45EC-8802-67CEBFA74589}"/>
    <hyperlink ref="D19" r:id="rId22" xr:uid="{9694243A-7F63-4D09-A563-23CF8EB999D4}"/>
    <hyperlink ref="D10" r:id="rId23" xr:uid="{ECBF0862-7388-4DED-A576-6006DDDBEB23}"/>
    <hyperlink ref="D7" r:id="rId24" xr:uid="{73C8ECC7-DFA0-4F63-A13A-A95EA4090638}"/>
    <hyperlink ref="D8" r:id="rId25" xr:uid="{248E091C-C01E-4E22-895D-7AE35B9BC294}"/>
    <hyperlink ref="D16" r:id="rId26" xr:uid="{AD39DC59-CFC0-4C05-9C19-8D94BD5318A8}"/>
    <hyperlink ref="D6" r:id="rId27" xr:uid="{D4ED494A-5C5B-4104-8802-62FEAB624232}"/>
  </hyperlinks>
  <pageMargins left="0.7" right="0.7" top="0.75" bottom="0.75" header="0.3" footer="0.3"/>
  <pageSetup paperSize="9" orientation="portrait" horizontalDpi="1200" verticalDpi="1200" r:id="rId2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5" sqref="B5"/>
    </sheetView>
  </sheetViews>
  <sheetFormatPr defaultRowHeight="12.5" x14ac:dyDescent="0.25"/>
  <cols>
    <col min="1" max="1" width="33.453125" customWidth="1"/>
    <col min="2" max="2" width="65.54296875" customWidth="1"/>
  </cols>
  <sheetData>
    <row r="1" spans="1:2" x14ac:dyDescent="0.25">
      <c r="A1" s="20" t="s">
        <v>27</v>
      </c>
      <c r="B1" s="20" t="s">
        <v>505</v>
      </c>
    </row>
    <row r="2" spans="1:2" x14ac:dyDescent="0.25">
      <c r="A2" s="20" t="s">
        <v>25</v>
      </c>
      <c r="B2" s="242" t="s">
        <v>506</v>
      </c>
    </row>
    <row r="3" spans="1:2" x14ac:dyDescent="0.25">
      <c r="A3" s="20" t="s">
        <v>26</v>
      </c>
      <c r="B3" s="20" t="s">
        <v>507</v>
      </c>
    </row>
    <row r="4" spans="1:2" x14ac:dyDescent="0.25">
      <c r="A4" t="s">
        <v>21</v>
      </c>
      <c r="B4" s="21">
        <v>44452</v>
      </c>
    </row>
    <row r="5" spans="1:2" x14ac:dyDescent="0.25">
      <c r="A5" s="20" t="s">
        <v>24</v>
      </c>
      <c r="B5" s="21">
        <v>44452</v>
      </c>
    </row>
    <row r="6" spans="1:2" x14ac:dyDescent="0.25">
      <c r="A6" t="s">
        <v>22</v>
      </c>
      <c r="B6" s="22">
        <v>6</v>
      </c>
    </row>
    <row r="7" spans="1:2" x14ac:dyDescent="0.25">
      <c r="A7" t="s">
        <v>23</v>
      </c>
      <c r="B7" s="21">
        <f>B4+B6-1</f>
        <v>44457</v>
      </c>
    </row>
    <row r="8" spans="1:2" x14ac:dyDescent="0.25">
      <c r="A8" t="s">
        <v>20</v>
      </c>
      <c r="B8" t="str">
        <f>RIGHT(Title!C4,1)</f>
        <v>1</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Title</vt:lpstr>
      <vt:lpstr>802.11 Cover</vt:lpstr>
      <vt:lpstr>Schedule Graphic</vt:lpstr>
      <vt:lpstr>WG11 Opening</vt:lpstr>
      <vt:lpstr>WG11 Mid-Week</vt:lpstr>
      <vt:lpstr>WG11 Closing</vt:lpstr>
      <vt:lpstr>CAC</vt:lpstr>
      <vt:lpstr>Links</vt:lpstr>
      <vt:lpstr>Parameters</vt:lpstr>
      <vt:lpstr>'Schedule Graphic'!_Hlk181283328</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2025-08-11T17:00:09Z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