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171" documentId="6_{25122E87-B1AC-40EE-B3E4-1840396CF4CF}" xr6:coauthVersionLast="47" xr6:coauthVersionMax="47" xr10:uidLastSave="{BC9056C2-C76C-4875-9DE1-057475F422FB}"/>
  <bookViews>
    <workbookView xWindow="-108" yWindow="-108" windowWidth="23256" windowHeight="13896" tabRatio="800" activeTab="5"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880" l="1"/>
  <c r="H44" i="880"/>
  <c r="F76"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A7" i="881"/>
  <c r="A6" i="881"/>
  <c r="A5" i="881"/>
  <c r="A4" i="881"/>
  <c r="A11" i="889" l="1"/>
  <c r="B10" i="889"/>
  <c r="H76" i="891"/>
  <c r="B11" i="889" l="1"/>
  <c r="A12" i="889"/>
  <c r="F77" i="891"/>
  <c r="H77" i="891" s="1"/>
  <c r="F78" i="891" s="1"/>
  <c r="H78" i="891" s="1"/>
  <c r="F79" i="891" s="1"/>
  <c r="H79" i="891" s="1"/>
  <c r="F82" i="891" s="1"/>
  <c r="H82" i="891" s="1"/>
  <c r="F83" i="891" s="1"/>
  <c r="H83" i="891" s="1"/>
  <c r="F86" i="891" s="1"/>
  <c r="H86"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F53" i="886" s="1"/>
  <c r="B16" i="889" l="1"/>
  <c r="A17" i="889"/>
  <c r="A18" i="889" l="1"/>
  <c r="B17" i="889"/>
  <c r="H53" i="886"/>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4" i="886" l="1"/>
  <c r="H54" i="886" s="1"/>
  <c r="F55" i="886" s="1"/>
  <c r="H55" i="886" s="1"/>
  <c r="A19" i="889"/>
  <c r="B18" i="889"/>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71" i="886" s="1"/>
  <c r="H30" i="880"/>
  <c r="F31" i="880" s="1"/>
  <c r="H31" i="880" s="1"/>
  <c r="F32" i="880" s="1"/>
  <c r="H32" i="880" s="1"/>
  <c r="F33" i="880" l="1"/>
  <c r="H33" i="880" s="1"/>
  <c r="F36" i="880" s="1"/>
  <c r="H36" i="880" s="1"/>
  <c r="B20" i="889"/>
  <c r="A21" i="889"/>
  <c r="H71" i="886"/>
  <c r="F72" i="886" s="1"/>
  <c r="H72" i="886" s="1"/>
  <c r="F73" i="886" s="1"/>
  <c r="H73" i="886" s="1"/>
  <c r="F74" i="886" s="1"/>
  <c r="H74" i="886" s="1"/>
  <c r="F75" i="886" s="1"/>
  <c r="H75" i="886" s="1"/>
  <c r="F76" i="886" s="1"/>
  <c r="H76" i="886" s="1"/>
  <c r="F79" i="886" s="1"/>
  <c r="H79" i="886" s="1"/>
  <c r="F80" i="886" s="1"/>
  <c r="F40" i="880" l="1"/>
  <c r="H40" i="880" s="1"/>
  <c r="A22" i="889"/>
  <c r="B21" i="889"/>
  <c r="F41" i="880" l="1"/>
  <c r="H41" i="880" s="1"/>
  <c r="A23" i="889"/>
  <c r="B22" i="889"/>
  <c r="H80" i="886"/>
  <c r="F42" i="880" l="1"/>
  <c r="H42" i="880" s="1"/>
  <c r="F43" i="880" s="1"/>
  <c r="H43" i="880" s="1"/>
  <c r="F45" i="880" s="1"/>
  <c r="A24" i="889"/>
  <c r="B23" i="889"/>
  <c r="F81" i="886"/>
  <c r="H81" i="886" s="1"/>
  <c r="F82" i="886" s="1"/>
  <c r="H82" i="886" s="1"/>
  <c r="F83" i="886" s="1"/>
  <c r="H83" i="886" s="1"/>
  <c r="F84" i="886" s="1"/>
  <c r="H84" i="886" s="1"/>
  <c r="F87" i="886" s="1"/>
  <c r="H87" i="886" s="1"/>
  <c r="B24" i="889" l="1"/>
  <c r="A25" i="889"/>
  <c r="H45" i="880"/>
  <c r="F47" i="880" s="1"/>
  <c r="H47" i="880" s="1"/>
  <c r="G48" i="880" s="1"/>
  <c r="F88" i="886"/>
  <c r="H88" i="886" s="1"/>
  <c r="F91" i="886" s="1"/>
  <c r="H91" i="886" s="1"/>
  <c r="F92" i="886" s="1"/>
  <c r="H92" i="886" s="1"/>
  <c r="F95" i="886" s="1"/>
  <c r="A26" i="889" l="1"/>
  <c r="B25" i="889"/>
  <c r="H95" i="886"/>
  <c r="F96" i="886" s="1"/>
  <c r="H96" i="886" s="1"/>
  <c r="F97" i="886" s="1"/>
  <c r="H97" i="886" s="1"/>
  <c r="F98" i="886" s="1"/>
  <c r="H98" i="886" s="1"/>
  <c r="G99"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<sst xmlns="http://schemas.openxmlformats.org/spreadsheetml/2006/main" count="1324" uniqueCount="581">
  <si>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</si>
  <si>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</si>
  <si>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</si>
  <si>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</si>
  <si>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</si>
  <si>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</si>
  <si>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</si>
  <si>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</si>
  <si>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</si>
  <si>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</si>
  <si>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</si>
  <si>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</si>
  <si>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</si>
  <si>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</si>
  <si>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</si>
  <si>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</si>
  <si>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</si>
  <si>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</si>
  <si>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</si>
  <si>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</si>
  <si>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</si>
  <si>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</si>
  <si>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</si>
  <si>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</si>
  <si>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</si>
  <si>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</si>
  <si>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</si>
  <si>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</si>
  <si>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</si>
  <si>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</si>
  <si>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</si>
  <si>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</si>
  <si>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</si>
  <si>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</si>
  <si>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</si>
  <si>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</si>
  <si>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</si>
  <si>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</si>
  <si>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</si>
  <si>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</si>
  <si>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</si>
  <si>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</si>
  <si>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</si>
  <si>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</si>
  <si>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</si>
  <si>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</si>
  <si>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</si>
  <si>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</si>
  <si>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</si>
  <si>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</si>
  <si>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</si>
  <si>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</si>
  <si>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</si>
  <si>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</si>
  <si>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</si>
  <si>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</si>
  <si>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</si>
  <si>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</si>
  <si>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</si>
  <si>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</si>
  <si>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</si>
  <si>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</si>
  <si>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</si>
  <si>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</si>
  <si>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</si>
  <si>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</si>
  <si>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</si>
  <si>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</si>
  <si>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</si>
  <si>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</si>
  <si>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</si>
  <si>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</si>
  <si>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</si>
  <si>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</si>
  <si>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</si>
  <si>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</si>
  <si>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</si>
  <si>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</si>
  <si>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</si>
  <si>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</si>
  <si>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</si>
  <si>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</si>
  <si>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</si>
  <si>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</si>
  <si>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</si>
  <si>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</si>
  <si>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</si>
  <si>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</si>
  <si>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</si>
  <si>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</si>
  <si>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</si>
  <si>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</si>
  <si>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</si>
  <si>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</si>
  <si>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</si>
  <si>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</si>
  <si>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</si>
  <si>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</si>
  <si>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</si>
  <si>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</si>
  <si>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</si>
  <si>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</si>
  <si>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</si>
  <si>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</si>
  <si>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</si>
  <si>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</si>
  <si>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</si>
  <si>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</si>
  <si>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</si>
  <si>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</si>
  <si>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</si>
  <si>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</si>
  <si>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</si>
  <si>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</si>
  <si>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</si>
  <si>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</si>
  <si>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</si>
  <si>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</si>
  <si>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</si>
  <si>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</si>
  <si>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</si>
  <si>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</si>
  <si>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</si>
  <si>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</si>
  <si>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</si>
  <si>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</si>
  <si>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</si>
  <si>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</si>
  <si>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</si>
  <si>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</si>
  <si>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</si>
  <si>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</si>
  <si>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</si>
  <si>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</si>
  <si>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</si>
  <si>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</si>
  <si>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</si>
  <si>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</si>
  <si>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</si>
  <si>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</si>
  <si>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</si>
  <si>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</si>
  <si>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</si>
  <si>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</si>
  <si>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</si>
  <si>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</si>
  <si>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</si>
  <si>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</si>
  <si>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</si>
  <si>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</si>
  <si>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</si>
  <si>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</si>
  <si>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</si>
  <si>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</si>
  <si>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</si>
  <si>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</si>
  <si>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</si>
  <si>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</si>
  <si>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</si>
  <si>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</si>
  <si>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</si>
  <si>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</si>
  <si>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</si>
  <si>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</si>
  <si>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</si>
  <si>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</si>
  <si>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</si>
  <si>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</si>
  <si>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</si>
  <si>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</si>
  <si>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</si>
  <si>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</si>
  <si>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</si>
  <si>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</si>
  <si>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</si>
  <si>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</si>
  <si>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</si>
  <si>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</si>
  <si>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</si>
  <si>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</si>
  <si>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</si>
  <si>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</si>
  <si>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</si>
  <si>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</si>
  <si>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</si>
  <si>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</si>
  <si>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</si>
  <si>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</si>
  <si>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</si>
  <si>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</si>
  <si>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</si>
  <si>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</si>
  <si>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</si>
  <si>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</si>
  <si>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</si>
  <si>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</si>
  <si>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</si>
  <si>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</si>
  <si>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</si>
  <si>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</si>
  <si>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</si>
  <si>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</si>
  <si>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</si>
  <si>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</si>
  <si>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</si>
  <si>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</si>
  <si>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</si>
  <si>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</si>
  <si>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</si>
  <si>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</si>
  <si>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</si>
  <si>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</si>
  <si>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</si>
  <si>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</si>
  <si>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</si>
  <si>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</si>
  <si>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</si>
  <si>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</si>
  <si>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</si>
  <si>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</si>
  <si>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</si>
  <si>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</si>
  <si>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</si>
  <si>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</si>
  <si>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</si>
  <si>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</si>
  <si>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</si>
  <si>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</si>
  <si>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</si>
  <si>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</si>
  <si>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</si>
  <si>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</si>
  <si>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</si>
  <si>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</si>
  <si>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</si>
  <si>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</si>
  <si>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</si>
  <si>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</si>
  <si>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</si>
  <si>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</si>
  <si>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</si>
  <si>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</si>
  <si>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</si>
  <si>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</si>
  <si>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</si>
  <si>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</si>
  <si>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</si>
  <si>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</si>
  <si>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</si>
  <si>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</si>
  <si>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</si>
  <si>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</si>
  <si>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</si>
  <si>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</si>
  <si>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</si>
  <si>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</si>
  <si>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</si>
  <si>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</si>
  <si>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</si>
  <si>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</si>
  <si>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</si>
  <si>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</si>
  <si>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</si>
  <si>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</si>
  <si>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</si>
  <si>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</si>
  <si>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</si>
  <si>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</si>
  <si>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</si>
  <si>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</si>
  <si>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</si>
  <si>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</si>
  <si>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</si>
  <si>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</si>
  <si>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</si>
  <si>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</si>
  <si>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</si>
  <si>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</si>
  <si>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</si>
  <si>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</si>
  <si>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</si>
  <si>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</si>
  <si>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</si>
  <si>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</si>
  <si>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</si>
  <si>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</si>
  <si>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</si>
  <si>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</si>
  <si>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</si>
  <si>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</si>
  <si>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</si>
  <si>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</si>
  <si>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</si>
  <si>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</si>
  <si>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</si>
  <si>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</si>
  <si>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</si>
  <si>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</si>
  <si>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</si>
  <si>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</si>
  <si>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</si>
  <si>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</si>
  <si>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</si>
  <si>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</si>
  <si>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</si>
  <si>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</si>
  <si>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</si>
  <si>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</si>
  <si>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</si>
  <si>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</si>
  <si>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</si>
  <si>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</si>
  <si>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</si>
  <si>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</si>
  <si>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</si>
  <si>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</si>
  <si>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</si>
  <si>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</si>
  <si>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</si>
  <si>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</si>
  <si>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</si>
  <si>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</si>
  <si>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</si>
  <si>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</si>
  <si>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</si>
  <si>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</si>
  <si>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</si>
  <si>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</si>
  <si>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</si>
  <si>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</si>
  <si>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</si>
  <si>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</si>
  <si>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</si>
  <si>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</si>
  <si>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</si>
  <si>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</si>
  <si>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</si>
  <si>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</si>
  <si>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</si>
  <si>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</si>
  <si>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</si>
  <si>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</si>
  <si>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</si>
  <si>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</si>
  <si>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</si>
  <si>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</si>
  <si>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</si>
  <si>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</si>
  <si>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</si>
  <si>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</si>
  <si>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</si>
  <si>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</si>
  <si>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</si>
  <si>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</si>
  <si>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</si>
  <si>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</si>
  <si>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</si>
  <si>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</si>
  <si>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</si>
  <si>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</si>
  <si>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</si>
  <si>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</si>
  <si>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</si>
  <si>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</si>
  <si>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</si>
  <si>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</si>
  <si>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</si>
  <si>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</si>
  <si>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</si>
  <si>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</si>
  <si>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</si>
  <si>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</si>
  <si>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</si>
  <si>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</si>
  <si>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</si>
  <si>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</si>
  <si>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</si>
  <si>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</si>
  <si>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</si>
  <si>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</si>
  <si>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</si>
  <si>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</si>
  <si>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</si>
  <si>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</si>
  <si>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</si>
  <si>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</si>
  <si>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</si>
  <si>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</si>
  <si>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</si>
  <si>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</si>
  <si>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</si>
  <si>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</si>
  <si>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</si>
  <si>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</si>
  <si>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</si>
  <si>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</si>
  <si>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</si>
  <si>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</si>
  <si>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</si>
  <si>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</si>
  <si>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</si>
  <si>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</si>
  <si>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</si>
  <si>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</si>
  <si>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</si>
  <si>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</si>
  <si>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</si>
  <si>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</si>
  <si>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</si>
  <si>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</si>
  <si>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</si>
  <si>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</si>
  <si>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</si>
  <si>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</si>
  <si>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</si>
  <si>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</si>
  <si>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</si>
  <si>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</si>
  <si>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</si>
  <si>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</si>
  <si>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</si>
  <si>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</si>
  <si>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</si>
  <si>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</si>
  <si>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</si>
  <si>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</si>
  <si>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</si>
  <si>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</si>
  <si>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</si>
  <si>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</si>
  <si>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</si>
  <si>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</si>
  <si>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</si>
  <si>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</si>
  <si>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</si>
  <si>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</si>
  <si>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</si>
  <si>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</si>
  <si>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</si>
  <si>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</si>
  <si>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</si>
  <si>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</si>
  <si>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</si>
  <si>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</si>
  <si>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</si>
  <si>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</si>
  <si>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</si>
  <si>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</si>
  <si>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</si>
  <si>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</si>
  <si>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</si>
  <si>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</si>
  <si>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</si>
  <si>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</si>
  <si>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</si>
  <si>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</si>
  <si>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</si>
  <si>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</si>
  <si>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</si>
  <si>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</si>
  <si>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</si>
  <si>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</si>
  <si>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</si>
  <si>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</si>
  <si>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</si>
  <si>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</si>
  <si>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</si>
  <si>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</si>
  <si>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</si>
  <si>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</si>
  <si>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</si>
  <si>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</si>
  <si>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</si>
  <si>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</si>
  <si>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</si>
  <si>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</si>
  <si>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</si>
  <si>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</si>
  <si>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</si>
  <si>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</si>
  <si>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</si>
  <si>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</si>
  <si>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</si>
  <si>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</si>
  <si>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</si>
  <si>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</si>
  <si>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</si>
  <si>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</si>
  <si>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</si>
  <si>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</si>
  <si>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</si>
  <si>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</si>
  <si>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</si>
  <si>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</si>
  <si>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</si>
  <si>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</si>
  <si>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</si>
  <si>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</si>
  <si>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</si>
  <si>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</si>
  <si>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</si>
  <si>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</si>
  <si>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</si>
  <si>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</si>
  <si>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</si>
  <si>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</si>
  <si>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</si>
  <si>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</si>
  <si>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</si>
  <si>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</si>
  <si>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</si>
  <si>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</si>
  <si>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</si>
  <si>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</si>
  <si>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</si>
  <si>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</si>
  <si>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</si>
  <si>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</si>
  <si>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</si>
  <si>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</si>
  <si>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</si>
  <si>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</si>
  <si>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</si>
  <si>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</si>
  <si>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</si>
  <si>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</si>
  <si>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</si>
  <si>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</si>
  <si>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</si>
  <si>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</si>
  <si>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</si>
  <si>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</si>
  <si>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</si>
  <si>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</si>
  <si>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</si>
  <si>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</si>
  <si>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</si>
  <si>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</si>
  <si>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Your IEEE 802 LMSC and You!</t>
  </si>
  <si>
    <t xml:space="preserve">    5.1</t>
  </si>
  <si>
    <t>11-25-1233</t>
  </si>
  <si>
    <t>Selected Liaison Reports</t>
  </si>
  <si>
    <t>WLAN Application Alliance (WAA)</t>
  </si>
  <si>
    <t>Luque</t>
  </si>
  <si>
    <t>https://mentor.ieee.org/802.11/dcn/25/11-25-1280</t>
  </si>
  <si>
    <t>https://mentor.ieee.org/802.11/dcn/25/11-25-1337</t>
  </si>
  <si>
    <t>https://mentor.ieee.org/802.11/dcn/25/11-25-1069</t>
  </si>
  <si>
    <t>https://mentor.ieee.org/802.11/dcn/25/11-25-1199</t>
  </si>
  <si>
    <t>https://mentor.ieee.org/802-ec/dcn/25/ec-25-0133</t>
  </si>
  <si>
    <t>https://mentor.ieee.org/802-ec/dcn/25/ec-25-0126</t>
  </si>
  <si>
    <t>R5</t>
  </si>
  <si>
    <t>Week July 27</t>
  </si>
  <si>
    <t xml:space="preserve">      3.3.2</t>
  </si>
  <si>
    <t xml:space="preserve">      3.3.4</t>
  </si>
  <si>
    <t xml:space="preserve">      3.4.2</t>
  </si>
  <si>
    <t xml:space="preserve">     4.4.2</t>
  </si>
  <si>
    <t>ATTENDANCE MUST BE RECORDED IN IMAT.  CREDIT TOWARDS VOTING RIGHTS FOR THE JULY PLENARY SESSION: 75% = 12 MEETINGS ATTENDED</t>
  </si>
  <si>
    <t>Unified Channel Model TIG</t>
  </si>
  <si>
    <t>11-25-1388</t>
  </si>
  <si>
    <t>11-25-1384</t>
  </si>
  <si>
    <t>11-25-1323</t>
  </si>
  <si>
    <t>11-25-1268</t>
  </si>
  <si>
    <t>11-25-1386</t>
  </si>
  <si>
    <t>11-25-1387</t>
  </si>
  <si>
    <t>MGA and Standards in One IEEE</t>
  </si>
  <si>
    <t>TGmf ad-hoc</t>
  </si>
  <si>
    <t>Kennedy</t>
  </si>
  <si>
    <t>Rich Kennedy Statement</t>
  </si>
  <si>
    <t xml:space="preserve">    4.5</t>
  </si>
  <si>
    <t>WG11 Agenda - Friday 2025-08-01 - 9:00 to 12:00 Madrid Time</t>
  </si>
  <si>
    <t>WG11 Agenda - Wednesday 2025-07-30  - 14:30 to 16:30 Madrid Time</t>
  </si>
  <si>
    <t>WG11 Agenda - Monday 2025-07-28 - 11:30 to 13:30 Madrid Time</t>
  </si>
  <si>
    <t>CAC Agenda - Sunday 2025-07-27 - 18:00 to 19:30 Madrid Time</t>
  </si>
  <si>
    <t>CAC Agenda - Thursday 2025-07-31 - 19:30 to 21:30 Madrid Time</t>
  </si>
  <si>
    <t>Henry</t>
  </si>
  <si>
    <t>Islim</t>
  </si>
  <si>
    <t>Neishaboori</t>
  </si>
  <si>
    <t>UCM TIG</t>
  </si>
  <si>
    <t xml:space="preserve">    5.2</t>
  </si>
  <si>
    <t>WBA Liaison on L4S</t>
  </si>
  <si>
    <t>doc.: IEEE 802.11-25/1030r8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</si>
</sst>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24">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82" fillId="35" borderId="27" xfId="106" applyFont="1" applyFill="1" applyBorder="1">
      <alignment horizontal="left" vertical="center" wrapText="1" indent="1"/>
    </xf>
    <xf numFmtId="0" fontId="49" fillId="60" borderId="31" xfId="106" applyFont="1" applyFill="1" applyBorder="1">
      <alignment horizontal="left" vertical="center" wrapText="1" indent="1"/>
    </xf>
    <xf numFmtId="0" fontId="82" fillId="35" borderId="0" xfId="106" applyFont="1" applyFill="1">
      <alignment horizontal="left" vertical="center" wrapText="1" indent="1"/>
    </xf>
    <xf numFmtId="0" fontId="49" fillId="60" borderId="30" xfId="106" applyFont="1" applyFill="1" applyBorder="1">
      <alignment horizontal="left" vertical="center" wrapText="1" indent="1"/>
    </xf>
    <xf numFmtId="0" fontId="49" fillId="60" borderId="30" xfId="106" applyFont="1" applyFill="1" applyBorder="1" applyAlignment="1">
      <alignment horizontal="center" vertical="center"/>
    </xf>
    <xf numFmtId="0" fontId="49" fillId="35" borderId="27" xfId="108" applyFont="1" applyFill="1" applyBorder="1" applyAlignment="1">
      <alignment horizontal="center" vertical="center" wrapText="1"/>
    </xf>
    <xf numFmtId="0" fontId="48" fillId="60" borderId="30" xfId="106" applyFont="1" applyFill="1" applyBorder="1" applyAlignment="1">
      <alignment horizontal="center" vertical="center" wrapText="1"/>
    </xf>
    <xf numFmtId="0" fontId="49" fillId="60" borderId="35" xfId="106"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77" fillId="0" borderId="18" xfId="106" applyFont="1" applyBorder="1" applyAlignment="1">
      <alignment horizontal="center" vertical="center" wrapText="1"/>
    </xf>
    <xf numFmtId="0" fontId="77" fillId="0" borderId="0" xfId="106" applyFont="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16" fillId="0" borderId="0" xfId="0" applyNumberFormat="1" applyFont="1" applyBorder="1" applyAlignment="1">
      <alignment wrapText="1"/>
    </xf>
    <xf numFmtId="20" fontId="16" fillId="0" borderId="0" xfId="0" applyNumberFormat="1" applyFont="1" applyBorder="1" applyAlignment="1">
      <alignment wrapText="1"/>
    </xf>
    <xf numFmtId="1" fontId="16" fillId="0" borderId="0" xfId="0" applyNumberFormat="1" applyFont="1" applyBorder="1" applyAlignment="1">
      <alignment wrapText="1"/>
    </xf>
    <xf numFmtId="49" fontId="16" fillId="0" borderId="18" xfId="0" quotePrefix="1" applyNumberFormat="1" applyFont="1" applyFill="1" applyBorder="1" applyAlignment="1">
      <alignment wrapText="1"/>
    </xf>
    <xf numFmtId="49" fontId="16" fillId="0" borderId="0" xfId="0" applyNumberFormat="1" applyFont="1" applyFill="1" applyBorder="1" applyAlignment="1">
      <alignment wrapText="1"/>
    </xf>
    <xf numFmtId="20" fontId="16" fillId="0" borderId="0" xfId="0" applyNumberFormat="1" applyFont="1" applyFill="1" applyBorder="1" applyAlignment="1">
      <alignment wrapText="1"/>
    </xf>
    <xf numFmtId="1" fontId="16" fillId="0" borderId="0" xfId="0" applyNumberFormat="1" applyFont="1" applyFill="1" applyBorder="1" applyAlignment="1">
      <alignment wrapText="1"/>
    </xf>
    <xf numFmtId="1" fontId="16" fillId="0" borderId="15" xfId="0" applyNumberFormat="1" applyFont="1" applyFill="1" applyBorder="1" applyAlignment="1">
      <alignment wrapText="1"/>
    </xf>
    <xf numFmtId="49" fontId="16" fillId="0" borderId="19" xfId="0" quotePrefix="1" applyNumberFormat="1" applyFont="1" applyFill="1" applyBorder="1" applyAlignment="1">
      <alignment wrapText="1"/>
    </xf>
    <xf numFmtId="49" fontId="16" fillId="0" borderId="10" xfId="0" applyNumberFormat="1" applyFont="1" applyFill="1" applyBorder="1" applyAlignment="1">
      <alignment wrapText="1"/>
    </xf>
    <xf numFmtId="49" fontId="51" fillId="0" borderId="10" xfId="61" applyNumberFormat="1" applyFont="1" applyFill="1" applyBorder="1" applyAlignment="1" applyProtection="1">
      <alignment wrapText="1"/>
    </xf>
    <xf numFmtId="20" fontId="16" fillId="0" borderId="10" xfId="0" applyNumberFormat="1" applyFont="1" applyFill="1" applyBorder="1" applyAlignment="1">
      <alignment wrapText="1"/>
    </xf>
    <xf numFmtId="1" fontId="16" fillId="0" borderId="10" xfId="0" applyNumberFormat="1" applyFont="1" applyFill="1" applyBorder="1" applyAlignment="1">
      <alignment wrapText="1"/>
    </xf>
    <xf numFmtId="1" fontId="16" fillId="0" borderId="16" xfId="0" applyNumberFormat="1" applyFont="1" applyFill="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1323"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1384" TargetMode="External"/><Relationship Id="rId1" Type="http://schemas.openxmlformats.org/officeDocument/2006/relationships/hyperlink" Target="https://mentor.ieee.org/802.11/dcn/25/11-25-1388-00-0000-mga-and-standards-in-one-ieee.pdf" TargetMode="External"/><Relationship Id="rId6" Type="http://schemas.openxmlformats.org/officeDocument/2006/relationships/hyperlink" Target="https://mentor.ieee.org/802.11/dcn/25/11-25-1387" TargetMode="External"/><Relationship Id="rId5" Type="http://schemas.openxmlformats.org/officeDocument/2006/relationships/hyperlink" Target="https://mentor.ieee.org/802.11/dcn/25/11-25-1386" TargetMode="External"/><Relationship Id="rId4" Type="http://schemas.openxmlformats.org/officeDocument/2006/relationships/hyperlink" Target="https://mentor.ieee.org/802.11/dcn/25/11-25-1268"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34" Type="http://schemas.openxmlformats.org/officeDocument/2006/relationships/printerSettings" Target="../printerSettings/printerSettings16.bin"/><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33" Type="http://schemas.openxmlformats.org/officeDocument/2006/relationships/hyperlink" Target="https://mentor.ieee.org/802-ec/dcn/25/ec-25-013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hyperlink" Target="https://mentor.ieee.org/802.11/dcn/25/11-25-133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32" Type="http://schemas.openxmlformats.org/officeDocument/2006/relationships/hyperlink" Target="https://mentor.ieee.org/802-ec/dcn/25/ec-25-012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280"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31" Type="http://schemas.openxmlformats.org/officeDocument/2006/relationships/hyperlink" Target="https://mentor.ieee.org/802.11/dcn/25/11-25-1199"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 Id="rId30" Type="http://schemas.openxmlformats.org/officeDocument/2006/relationships/hyperlink" Target="https://mentor.ieee.org/802.11/dcn/25/11-25-1069" TargetMode="External"/><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4" sqref="C4"/>
    </sheetView>
  </sheetViews>
  <sheetFormatPr defaultColWidth="9.44140625" defaultRowHeight="20.100000000000001" customHeight="1" x14ac:dyDescent="0.3"/>
  <cols>
    <col min="1" max="1" width="1.44140625" style="172"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580</v>
      </c>
      <c r="D4" s="6"/>
      <c r="E4" s="6"/>
      <c r="F4" s="6"/>
      <c r="G4" s="6"/>
      <c r="H4" s="6"/>
      <c r="I4" s="6"/>
      <c r="J4" s="6"/>
      <c r="K4" s="6"/>
      <c r="L4" s="6"/>
      <c r="M4" s="6"/>
    </row>
    <row r="5" spans="2:15" ht="20.100000000000001" customHeight="1" x14ac:dyDescent="0.35">
      <c r="B5" s="9" t="s">
        <v>8</v>
      </c>
      <c r="C5" s="10" t="s">
        <v>511</v>
      </c>
      <c r="D5" s="6"/>
      <c r="E5" s="6"/>
      <c r="F5" s="6"/>
      <c r="G5" s="11"/>
      <c r="H5" s="6"/>
      <c r="I5" s="6"/>
      <c r="J5" s="6"/>
      <c r="K5" s="6"/>
      <c r="L5" s="6"/>
      <c r="M5" s="6"/>
    </row>
    <row r="6" spans="2:15" ht="20.100000000000001" customHeight="1" x14ac:dyDescent="0.4">
      <c r="B6" s="9" t="s">
        <v>9</v>
      </c>
      <c r="C6" s="12" t="s">
        <v>405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512</v>
      </c>
      <c r="D8" s="16"/>
      <c r="E8" s="16"/>
      <c r="F8" s="16"/>
      <c r="G8" s="16"/>
      <c r="H8" s="6"/>
      <c r="I8" s="6"/>
      <c r="J8" s="6"/>
      <c r="K8" s="6"/>
      <c r="L8" s="6"/>
      <c r="M8" s="6"/>
    </row>
    <row r="9" spans="2:15" ht="20.100000000000001" customHeight="1" x14ac:dyDescent="0.4">
      <c r="B9" s="9" t="s">
        <v>11</v>
      </c>
      <c r="C9" s="31">
        <v>44408</v>
      </c>
      <c r="D9" s="16"/>
      <c r="E9" s="16"/>
      <c r="F9" s="16"/>
      <c r="G9" s="16"/>
      <c r="H9" s="6"/>
      <c r="I9" s="6"/>
      <c r="J9" s="6"/>
      <c r="K9" s="6"/>
      <c r="L9" s="6"/>
      <c r="M9" s="6"/>
    </row>
    <row r="10" spans="2:15" ht="20.100000000000001" customHeight="1" x14ac:dyDescent="0.4">
      <c r="B10" s="9" t="s">
        <v>12</v>
      </c>
      <c r="C10" s="32" t="s">
        <v>406</v>
      </c>
      <c r="D10" s="12"/>
      <c r="E10" s="12"/>
      <c r="F10" s="12"/>
      <c r="G10" s="12"/>
      <c r="H10" s="17"/>
      <c r="I10" s="32" t="s">
        <v>62</v>
      </c>
      <c r="J10" s="12"/>
      <c r="K10" s="16"/>
      <c r="L10" s="16"/>
      <c r="M10" s="16"/>
    </row>
    <row r="11" spans="2:15" ht="20.100000000000001" customHeight="1" x14ac:dyDescent="0.4">
      <c r="B11" s="16"/>
      <c r="C11" s="12" t="s">
        <v>242</v>
      </c>
      <c r="D11" s="12"/>
      <c r="E11" s="12"/>
      <c r="F11" s="12"/>
      <c r="G11" s="12"/>
      <c r="H11" s="17"/>
      <c r="I11" s="12" t="s">
        <v>407</v>
      </c>
      <c r="J11" s="12"/>
      <c r="K11" s="16"/>
      <c r="L11" s="16"/>
      <c r="M11" s="16"/>
    </row>
    <row r="12" spans="2:15" ht="20.100000000000001" customHeight="1" x14ac:dyDescent="0.4">
      <c r="B12" s="16"/>
      <c r="C12" s="16" t="s">
        <v>224</v>
      </c>
      <c r="D12" s="12"/>
      <c r="E12" s="12"/>
      <c r="F12" s="12"/>
      <c r="G12" s="12"/>
      <c r="H12" s="17"/>
      <c r="I12" s="16" t="s">
        <v>14</v>
      </c>
      <c r="J12" s="12"/>
      <c r="K12" s="16"/>
      <c r="L12" s="16"/>
      <c r="M12" s="16"/>
    </row>
    <row r="13" spans="2:15" ht="20.100000000000001" customHeight="1" x14ac:dyDescent="0.4">
      <c r="B13" s="16"/>
      <c r="C13" s="18" t="s">
        <v>225</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408</v>
      </c>
      <c r="J15" s="6"/>
      <c r="K15" s="6"/>
      <c r="L15" s="6"/>
      <c r="M15" s="6"/>
    </row>
    <row r="16" spans="2:15" ht="20.100000000000001" customHeight="1" x14ac:dyDescent="0.4">
      <c r="C16" s="6"/>
      <c r="D16" s="6"/>
      <c r="E16" s="6"/>
      <c r="F16" s="6"/>
      <c r="G16" s="6"/>
      <c r="H16" s="6"/>
      <c r="I16" s="12" t="s">
        <v>409</v>
      </c>
      <c r="J16" s="6"/>
      <c r="K16" s="6"/>
      <c r="L16" s="6"/>
      <c r="M16" s="6"/>
    </row>
    <row r="17" spans="2:16" ht="20.100000000000001" customHeight="1" x14ac:dyDescent="0.4">
      <c r="C17" s="6"/>
      <c r="D17" s="6"/>
      <c r="E17" s="6"/>
      <c r="F17" s="6"/>
      <c r="G17" s="6"/>
      <c r="H17" s="6"/>
      <c r="I17" s="16" t="s">
        <v>410</v>
      </c>
      <c r="J17" s="6"/>
      <c r="K17" s="6"/>
      <c r="L17" s="6"/>
      <c r="M17" s="6"/>
    </row>
    <row r="18" spans="2:16" ht="20.100000000000001" customHeight="1" x14ac:dyDescent="0.3">
      <c r="C18" s="6"/>
      <c r="D18" s="6"/>
      <c r="E18" s="6"/>
      <c r="F18" s="6"/>
      <c r="G18" s="6"/>
      <c r="H18" s="6"/>
      <c r="I18" s="18" t="s">
        <v>411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66" t="s">
        <v>52</v>
      </c>
      <c r="D22" s="467"/>
      <c r="E22" s="467"/>
      <c r="F22" s="467"/>
      <c r="G22" s="467"/>
      <c r="H22" s="467"/>
      <c r="I22" s="467"/>
      <c r="J22" s="467"/>
      <c r="K22" s="467"/>
      <c r="L22" s="467"/>
      <c r="M22" s="467"/>
      <c r="N22" s="467"/>
      <c r="O22" s="467"/>
      <c r="P22" s="468"/>
    </row>
    <row r="23" spans="2:16" ht="20.100000000000001" customHeight="1" x14ac:dyDescent="0.35">
      <c r="B23" s="19" t="s">
        <v>51</v>
      </c>
      <c r="C23" s="469"/>
      <c r="D23" s="470"/>
      <c r="E23" s="470"/>
      <c r="F23" s="470"/>
      <c r="G23" s="470"/>
      <c r="H23" s="470"/>
      <c r="I23" s="470"/>
      <c r="J23" s="470"/>
      <c r="K23" s="470"/>
      <c r="L23" s="470"/>
      <c r="M23" s="470"/>
      <c r="N23" s="470"/>
      <c r="O23" s="470"/>
      <c r="P23" s="471"/>
    </row>
    <row r="24" spans="2:16" ht="20.100000000000001" customHeight="1" x14ac:dyDescent="0.3">
      <c r="C24" s="472"/>
      <c r="D24" s="473"/>
      <c r="E24" s="473"/>
      <c r="F24" s="473"/>
      <c r="G24" s="473"/>
      <c r="H24" s="473"/>
      <c r="I24" s="473"/>
      <c r="J24" s="473"/>
      <c r="K24" s="473"/>
      <c r="L24" s="473"/>
      <c r="M24" s="473"/>
      <c r="N24" s="473"/>
      <c r="O24" s="473"/>
      <c r="P24" s="474"/>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81" t="str">
        <f>Parameters!B1</f>
        <v>IEEE 802.11 WIRELESS LOCAL AREA NETWORKS SESSION #212</v>
      </c>
      <c r="C2" s="482"/>
      <c r="D2" s="482"/>
      <c r="E2" s="482"/>
      <c r="F2" s="482"/>
      <c r="G2" s="482"/>
      <c r="H2" s="482"/>
      <c r="I2" s="482"/>
      <c r="J2" s="482"/>
      <c r="K2" s="482"/>
      <c r="L2" s="482"/>
      <c r="M2" s="482"/>
      <c r="N2" s="482"/>
      <c r="O2" s="482"/>
      <c r="P2" s="483"/>
      <c r="IS2" s="1" t="s">
        <v>3</v>
      </c>
    </row>
    <row r="3" spans="2:253" ht="15.75" customHeight="1" x14ac:dyDescent="0.25">
      <c r="B3" s="484"/>
      <c r="C3" s="485"/>
      <c r="D3" s="485"/>
      <c r="E3" s="485"/>
      <c r="F3" s="485"/>
      <c r="G3" s="485"/>
      <c r="H3" s="485"/>
      <c r="I3" s="485"/>
      <c r="J3" s="485"/>
      <c r="K3" s="485"/>
      <c r="L3" s="485"/>
      <c r="M3" s="485"/>
      <c r="N3" s="485"/>
      <c r="O3" s="485"/>
      <c r="P3" s="486"/>
    </row>
    <row r="4" spans="2:253" ht="15.75" customHeight="1" x14ac:dyDescent="0.25">
      <c r="B4" s="487"/>
      <c r="C4" s="488"/>
      <c r="D4" s="488"/>
      <c r="E4" s="488"/>
      <c r="F4" s="488"/>
      <c r="G4" s="488"/>
      <c r="H4" s="488"/>
      <c r="I4" s="488"/>
      <c r="J4" s="488"/>
      <c r="K4" s="488"/>
      <c r="L4" s="488"/>
      <c r="M4" s="488"/>
      <c r="N4" s="488"/>
      <c r="O4" s="488"/>
      <c r="P4" s="489"/>
    </row>
    <row r="5" spans="2:253" ht="21" customHeight="1" x14ac:dyDescent="0.25">
      <c r="B5" s="490" t="str">
        <f>Parameters!B2</f>
        <v>Melia Castilla Madrid, Madrid, Spain</v>
      </c>
      <c r="C5" s="476"/>
      <c r="D5" s="476"/>
      <c r="E5" s="476"/>
      <c r="F5" s="476"/>
      <c r="G5" s="476"/>
      <c r="H5" s="476"/>
      <c r="I5" s="476"/>
      <c r="J5" s="476"/>
      <c r="K5" s="476"/>
      <c r="L5" s="476"/>
      <c r="M5" s="476"/>
      <c r="N5" s="476"/>
      <c r="O5" s="476"/>
      <c r="P5" s="476"/>
    </row>
    <row r="6" spans="2:253" ht="15.75" customHeight="1" x14ac:dyDescent="0.25">
      <c r="B6" s="476"/>
      <c r="C6" s="476"/>
      <c r="D6" s="476"/>
      <c r="E6" s="476"/>
      <c r="F6" s="476"/>
      <c r="G6" s="476"/>
      <c r="H6" s="476"/>
      <c r="I6" s="476"/>
      <c r="J6" s="476"/>
      <c r="K6" s="476"/>
      <c r="L6" s="476"/>
      <c r="M6" s="476"/>
      <c r="N6" s="476"/>
      <c r="O6" s="476"/>
      <c r="P6" s="476"/>
    </row>
    <row r="7" spans="2:253" ht="15.75" customHeight="1" x14ac:dyDescent="0.25">
      <c r="B7" s="492" t="str">
        <f>Parameters!B3</f>
        <v>July 27-Aug 1, 2025</v>
      </c>
      <c r="C7" s="492"/>
      <c r="D7" s="492"/>
      <c r="E7" s="492"/>
      <c r="F7" s="492"/>
      <c r="G7" s="492"/>
      <c r="H7" s="492"/>
      <c r="I7" s="492"/>
      <c r="J7" s="492"/>
      <c r="K7" s="492"/>
      <c r="L7" s="492"/>
      <c r="M7" s="492"/>
      <c r="N7" s="492"/>
      <c r="O7" s="492"/>
      <c r="P7" s="492"/>
    </row>
    <row r="8" spans="2:253" ht="15.75" customHeight="1" x14ac:dyDescent="0.25">
      <c r="B8" s="492"/>
      <c r="C8" s="492"/>
      <c r="D8" s="492"/>
      <c r="E8" s="492"/>
      <c r="F8" s="492"/>
      <c r="G8" s="492"/>
      <c r="H8" s="492"/>
      <c r="I8" s="492"/>
      <c r="J8" s="492"/>
      <c r="K8" s="492"/>
      <c r="L8" s="492"/>
      <c r="M8" s="492"/>
      <c r="N8" s="492"/>
      <c r="O8" s="492"/>
      <c r="P8" s="492"/>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1" t="s">
        <v>2</v>
      </c>
      <c r="C25" s="491"/>
      <c r="D25" s="491"/>
      <c r="E25" s="491"/>
      <c r="F25" s="491"/>
      <c r="G25" s="491"/>
      <c r="H25" s="491"/>
      <c r="I25" s="491"/>
      <c r="J25" s="491"/>
      <c r="K25" s="491"/>
      <c r="L25" s="491"/>
      <c r="M25" s="491"/>
      <c r="N25" s="491"/>
      <c r="O25" s="491"/>
      <c r="P25" s="491"/>
    </row>
    <row r="26" spans="2:18" ht="15.75" customHeight="1" x14ac:dyDescent="0.25">
      <c r="B26" s="491"/>
      <c r="C26" s="491"/>
      <c r="D26" s="491"/>
      <c r="E26" s="491"/>
      <c r="F26" s="491"/>
      <c r="G26" s="491"/>
      <c r="H26" s="491"/>
      <c r="I26" s="491"/>
      <c r="J26" s="491"/>
      <c r="K26" s="491"/>
      <c r="L26" s="491"/>
      <c r="M26" s="491"/>
      <c r="N26" s="491"/>
      <c r="O26" s="491"/>
      <c r="P26" s="491"/>
    </row>
    <row r="27" spans="2:18" ht="15.75" customHeight="1" x14ac:dyDescent="0.25">
      <c r="B27" s="476" t="s">
        <v>412</v>
      </c>
      <c r="C27" s="476"/>
      <c r="D27" s="476"/>
      <c r="E27" s="476"/>
      <c r="F27" s="476"/>
      <c r="G27" s="476"/>
      <c r="H27" s="476"/>
      <c r="I27" s="476"/>
      <c r="J27" s="477"/>
      <c r="K27" s="477"/>
      <c r="L27" s="493" t="s">
        <v>433</v>
      </c>
      <c r="M27" s="493"/>
      <c r="N27" s="493"/>
      <c r="O27" s="493"/>
      <c r="P27" s="493"/>
      <c r="Q27" s="493"/>
      <c r="R27" s="493"/>
    </row>
    <row r="28" spans="2:18" ht="15.75" customHeight="1" x14ac:dyDescent="0.25">
      <c r="B28" s="478"/>
      <c r="C28" s="478"/>
      <c r="D28" s="478"/>
      <c r="E28" s="478"/>
      <c r="F28" s="478"/>
      <c r="G28" s="478"/>
      <c r="H28" s="478"/>
      <c r="I28" s="478"/>
      <c r="J28" s="477"/>
      <c r="K28" s="477"/>
      <c r="L28" s="493"/>
      <c r="M28" s="493"/>
      <c r="N28" s="493"/>
      <c r="O28" s="493"/>
      <c r="P28" s="493"/>
      <c r="Q28" s="493"/>
      <c r="R28" s="493"/>
    </row>
    <row r="29" spans="2:18" ht="15.75" customHeight="1" x14ac:dyDescent="0.25">
      <c r="B29" s="476" t="s">
        <v>241</v>
      </c>
      <c r="C29" s="476"/>
      <c r="D29" s="476"/>
      <c r="E29" s="476"/>
      <c r="F29" s="476"/>
      <c r="G29" s="476"/>
      <c r="H29" s="476"/>
      <c r="I29" s="476"/>
      <c r="J29" s="477"/>
      <c r="K29" s="477"/>
      <c r="L29" s="475" t="s">
        <v>15</v>
      </c>
      <c r="M29" s="475"/>
      <c r="N29" s="475"/>
      <c r="O29" s="475"/>
      <c r="P29" s="475"/>
      <c r="Q29" s="475"/>
      <c r="R29" s="475"/>
    </row>
    <row r="30" spans="2:18" ht="15.75" customHeight="1" x14ac:dyDescent="0.25">
      <c r="B30" s="478"/>
      <c r="C30" s="478"/>
      <c r="D30" s="478"/>
      <c r="E30" s="478"/>
      <c r="F30" s="478"/>
      <c r="G30" s="478"/>
      <c r="H30" s="478"/>
      <c r="I30" s="478"/>
      <c r="J30" s="477"/>
      <c r="K30" s="477"/>
      <c r="L30" s="475"/>
      <c r="M30" s="475"/>
      <c r="N30" s="475"/>
      <c r="O30" s="475"/>
      <c r="P30" s="475"/>
      <c r="Q30" s="475"/>
      <c r="R30" s="475"/>
    </row>
    <row r="31" spans="2:18" ht="15.75" customHeight="1" x14ac:dyDescent="0.25">
      <c r="B31" s="476" t="s">
        <v>413</v>
      </c>
      <c r="C31" s="476"/>
      <c r="D31" s="476"/>
      <c r="E31" s="476"/>
      <c r="F31" s="476"/>
      <c r="G31" s="476"/>
      <c r="H31" s="476"/>
      <c r="I31" s="476"/>
      <c r="J31" s="477"/>
      <c r="K31" s="477"/>
      <c r="L31" s="479" t="s">
        <v>411</v>
      </c>
      <c r="M31" s="479"/>
      <c r="N31" s="479"/>
      <c r="O31" s="479"/>
      <c r="P31" s="479"/>
      <c r="Q31" s="479"/>
      <c r="R31" s="479"/>
    </row>
    <row r="32" spans="2:18" ht="15.75" customHeight="1" x14ac:dyDescent="0.25">
      <c r="B32" s="478"/>
      <c r="C32" s="478"/>
      <c r="D32" s="478"/>
      <c r="E32" s="478"/>
      <c r="F32" s="478"/>
      <c r="G32" s="478"/>
      <c r="H32" s="478"/>
      <c r="I32" s="478"/>
      <c r="J32" s="477"/>
      <c r="K32" s="477"/>
      <c r="L32" s="480"/>
      <c r="M32" s="480"/>
      <c r="N32" s="480"/>
      <c r="O32" s="480"/>
      <c r="P32" s="480"/>
      <c r="Q32" s="480"/>
      <c r="R32" s="48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40" zoomScaleNormal="40" workbookViewId="0">
      <selection activeCell="R23" sqref="R23"/>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37" t="s">
        <v>550</v>
      </c>
      <c r="B1" s="499" t="s">
        <v>516</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499"/>
      <c r="AC1" s="494" t="s">
        <v>556</v>
      </c>
      <c r="AD1" s="495"/>
      <c r="AE1" s="495"/>
      <c r="AH1" s="200"/>
      <c r="AI1" s="201"/>
    </row>
    <row r="2" spans="1:35" s="130" customFormat="1" ht="54.45" customHeight="1" thickBot="1" x14ac:dyDescent="0.3">
      <c r="A2" s="135" t="s">
        <v>551</v>
      </c>
      <c r="B2" s="135" t="str">
        <f>A2</f>
        <v>Week July 27</v>
      </c>
      <c r="C2" s="455">
        <v>44403</v>
      </c>
      <c r="D2" s="496">
        <f>C2+1</f>
        <v>44404</v>
      </c>
      <c r="E2" s="497"/>
      <c r="F2" s="497"/>
      <c r="G2" s="497"/>
      <c r="H2" s="497"/>
      <c r="I2" s="498"/>
      <c r="J2" s="496">
        <f>D2+1</f>
        <v>44405</v>
      </c>
      <c r="K2" s="497"/>
      <c r="L2" s="497"/>
      <c r="M2" s="497"/>
      <c r="N2" s="497"/>
      <c r="O2" s="498"/>
      <c r="P2" s="496">
        <f>J2+1</f>
        <v>44406</v>
      </c>
      <c r="Q2" s="497"/>
      <c r="R2" s="497"/>
      <c r="S2" s="497"/>
      <c r="T2" s="497"/>
      <c r="U2" s="498"/>
      <c r="V2" s="496">
        <f>P2+1</f>
        <v>44407</v>
      </c>
      <c r="W2" s="497"/>
      <c r="X2" s="497"/>
      <c r="Y2" s="497"/>
      <c r="Z2" s="497"/>
      <c r="AA2" s="456"/>
      <c r="AB2" s="456">
        <f>V2+1</f>
        <v>44408</v>
      </c>
      <c r="AE2" s="130" t="s">
        <v>381</v>
      </c>
      <c r="AI2" s="201"/>
    </row>
    <row r="3" spans="1:35" s="131" customFormat="1" ht="44.25" customHeight="1" thickBot="1" x14ac:dyDescent="0.3">
      <c r="A3" s="137"/>
      <c r="B3" s="137"/>
      <c r="C3" s="209">
        <v>30</v>
      </c>
      <c r="D3" s="210">
        <v>290</v>
      </c>
      <c r="E3" s="211">
        <v>99</v>
      </c>
      <c r="F3" s="211">
        <v>72</v>
      </c>
      <c r="G3" s="211">
        <v>54</v>
      </c>
      <c r="H3" s="211" t="s">
        <v>492</v>
      </c>
      <c r="I3" s="212">
        <v>30</v>
      </c>
      <c r="J3" s="211">
        <f>$D$3</f>
        <v>290</v>
      </c>
      <c r="K3" s="211">
        <f>$E$3</f>
        <v>99</v>
      </c>
      <c r="L3" s="211">
        <f>$F$3</f>
        <v>72</v>
      </c>
      <c r="M3" s="211">
        <f>$G$3</f>
        <v>54</v>
      </c>
      <c r="N3" s="211" t="str">
        <f>$H$3</f>
        <v>U36</v>
      </c>
      <c r="O3" s="211">
        <f>$I$3</f>
        <v>30</v>
      </c>
      <c r="P3" s="211">
        <f>$D$3</f>
        <v>290</v>
      </c>
      <c r="Q3" s="211">
        <f>$E$3</f>
        <v>99</v>
      </c>
      <c r="R3" s="211">
        <f>$F$3</f>
        <v>72</v>
      </c>
      <c r="S3" s="211">
        <f>$G$3</f>
        <v>54</v>
      </c>
      <c r="T3" s="211" t="str">
        <f>$H$3</f>
        <v>U36</v>
      </c>
      <c r="U3" s="211">
        <f>$I$3</f>
        <v>30</v>
      </c>
      <c r="V3" s="211">
        <f>$D$3</f>
        <v>290</v>
      </c>
      <c r="W3" s="211">
        <f>$E$3</f>
        <v>99</v>
      </c>
      <c r="X3" s="211">
        <f>$F$3</f>
        <v>72</v>
      </c>
      <c r="Y3" s="211">
        <f>$G$3</f>
        <v>54</v>
      </c>
      <c r="Z3" s="211" t="str">
        <f>$H$3</f>
        <v>U36</v>
      </c>
      <c r="AA3" s="211">
        <f>$I$3</f>
        <v>30</v>
      </c>
      <c r="AB3" s="213">
        <v>150</v>
      </c>
      <c r="AC3" s="131" t="s">
        <v>328</v>
      </c>
      <c r="AD3" s="131" t="s">
        <v>347</v>
      </c>
      <c r="AE3" s="131" t="s">
        <v>344</v>
      </c>
      <c r="AF3" s="131" t="s">
        <v>343</v>
      </c>
      <c r="AG3" s="131" t="s">
        <v>330</v>
      </c>
      <c r="AH3" s="131" t="s">
        <v>331</v>
      </c>
      <c r="AI3" s="201"/>
    </row>
    <row r="4" spans="1:35" s="131" customFormat="1" ht="69" customHeight="1" thickBot="1" x14ac:dyDescent="0.3">
      <c r="A4" s="214" t="s">
        <v>383</v>
      </c>
      <c r="B4" s="215" t="s">
        <v>335</v>
      </c>
      <c r="C4" s="216" t="s">
        <v>357</v>
      </c>
      <c r="D4" s="217" t="s">
        <v>287</v>
      </c>
      <c r="E4" s="209" t="s">
        <v>288</v>
      </c>
      <c r="F4" s="209" t="s">
        <v>289</v>
      </c>
      <c r="G4" s="209" t="s">
        <v>302</v>
      </c>
      <c r="H4" s="209" t="s">
        <v>303</v>
      </c>
      <c r="I4" s="218" t="s">
        <v>463</v>
      </c>
      <c r="J4" s="219" t="s">
        <v>290</v>
      </c>
      <c r="K4" s="220" t="s">
        <v>291</v>
      </c>
      <c r="L4" s="220" t="s">
        <v>292</v>
      </c>
      <c r="M4" s="220" t="s">
        <v>293</v>
      </c>
      <c r="N4" s="220" t="s">
        <v>304</v>
      </c>
      <c r="O4" s="221" t="s">
        <v>464</v>
      </c>
      <c r="P4" s="217" t="s">
        <v>294</v>
      </c>
      <c r="Q4" s="209" t="s">
        <v>295</v>
      </c>
      <c r="R4" s="209" t="s">
        <v>296</v>
      </c>
      <c r="S4" s="209" t="s">
        <v>358</v>
      </c>
      <c r="T4" s="209" t="s">
        <v>359</v>
      </c>
      <c r="U4" s="218" t="s">
        <v>465</v>
      </c>
      <c r="V4" s="217" t="s">
        <v>297</v>
      </c>
      <c r="W4" s="209" t="s">
        <v>298</v>
      </c>
      <c r="X4" s="209" t="s">
        <v>299</v>
      </c>
      <c r="Y4" s="209" t="s">
        <v>300</v>
      </c>
      <c r="Z4" s="209" t="s">
        <v>360</v>
      </c>
      <c r="AA4" s="218" t="s">
        <v>466</v>
      </c>
      <c r="AB4" s="213" t="s">
        <v>301</v>
      </c>
      <c r="AC4" s="131" t="s">
        <v>328</v>
      </c>
      <c r="AD4" s="131" t="s">
        <v>347</v>
      </c>
      <c r="AE4" s="131" t="s">
        <v>344</v>
      </c>
      <c r="AF4" s="131" t="s">
        <v>343</v>
      </c>
      <c r="AG4" s="131" t="s">
        <v>330</v>
      </c>
      <c r="AH4" s="131" t="s">
        <v>331</v>
      </c>
      <c r="AI4" s="201"/>
    </row>
    <row r="5" spans="1:35" ht="41.25" customHeight="1" thickBot="1" x14ac:dyDescent="0.3">
      <c r="A5" s="222">
        <v>0.25</v>
      </c>
      <c r="B5" s="223" t="str">
        <f t="shared" ref="B5:B38" si="0">CONCATENATE(TEXT(IF($A5-$B$39&gt;=0,$A5-$B$39,$A5-$B$39+24),"h:mm;@"),"-",TEXT(IF($A5-$B$39&gt;=0,$A5-$B$39,$A5-$B$39+24)+TIME(0,AI5,0),"h:mm;@"))</f>
        <v>8:00-8:30</v>
      </c>
      <c r="C5" s="347"/>
      <c r="D5" s="224"/>
      <c r="E5" s="225"/>
      <c r="F5" s="225"/>
      <c r="G5" s="225"/>
      <c r="H5" s="225"/>
      <c r="I5" s="433">
        <v>802</v>
      </c>
      <c r="J5" s="458" t="s">
        <v>461</v>
      </c>
      <c r="K5" s="225"/>
      <c r="L5" s="225"/>
      <c r="M5" s="225"/>
      <c r="N5" s="248" t="s">
        <v>329</v>
      </c>
      <c r="O5" s="226"/>
      <c r="P5" s="228"/>
      <c r="Q5" s="228"/>
      <c r="R5" s="228"/>
      <c r="S5" s="228"/>
      <c r="T5" s="228"/>
      <c r="U5" s="228"/>
      <c r="V5" s="224"/>
      <c r="W5" s="229"/>
      <c r="X5" s="229"/>
      <c r="Y5" s="225"/>
      <c r="Z5" s="229"/>
      <c r="AA5" s="459" t="s">
        <v>493</v>
      </c>
      <c r="AB5" s="348"/>
      <c r="AC5" s="193"/>
      <c r="AD5" s="199">
        <v>5</v>
      </c>
      <c r="AE5" s="199">
        <v>4</v>
      </c>
      <c r="AF5" s="198">
        <v>0</v>
      </c>
      <c r="AG5" s="195">
        <f>TIME(4,0,0)</f>
        <v>0.16666666666666666</v>
      </c>
      <c r="AH5" s="197" t="s">
        <v>321</v>
      </c>
      <c r="AI5" s="201">
        <v>30</v>
      </c>
    </row>
    <row r="6" spans="1:35" ht="41.25" customHeight="1" thickBot="1" x14ac:dyDescent="0.3">
      <c r="A6" s="231">
        <f t="shared" ref="A6:A38" si="1">A5+TIME(0,30,0)</f>
        <v>0.27083333333333331</v>
      </c>
      <c r="B6" s="232" t="str">
        <f t="shared" si="0"/>
        <v>8:30-9:00</v>
      </c>
      <c r="C6" s="347"/>
      <c r="D6" s="233"/>
      <c r="E6" s="228"/>
      <c r="F6" s="228"/>
      <c r="G6" s="228"/>
      <c r="H6" s="228"/>
      <c r="I6" s="438" t="s">
        <v>494</v>
      </c>
      <c r="J6" s="460" t="s">
        <v>495</v>
      </c>
      <c r="K6" s="194"/>
      <c r="L6" s="194"/>
      <c r="M6" s="194"/>
      <c r="N6" s="235"/>
      <c r="O6" s="236"/>
      <c r="P6" s="228"/>
      <c r="Q6" s="228"/>
      <c r="R6" s="228"/>
      <c r="S6" s="228"/>
      <c r="T6" s="228"/>
      <c r="U6" s="228"/>
      <c r="V6" s="233"/>
      <c r="W6" s="194"/>
      <c r="X6" s="194"/>
      <c r="Y6" s="194"/>
      <c r="Z6" s="194"/>
      <c r="AA6" s="461" t="s">
        <v>402</v>
      </c>
      <c r="AB6" s="348"/>
      <c r="AC6" s="193"/>
      <c r="AD6" s="199">
        <v>6</v>
      </c>
      <c r="AE6" s="199">
        <v>5</v>
      </c>
      <c r="AF6" s="198">
        <v>0</v>
      </c>
      <c r="AG6" s="195">
        <f>TIME(5,0,0)</f>
        <v>0.20833333333333334</v>
      </c>
      <c r="AH6" s="197" t="s">
        <v>332</v>
      </c>
      <c r="AI6" s="201">
        <v>30</v>
      </c>
    </row>
    <row r="7" spans="1:35" ht="41.25" customHeight="1" x14ac:dyDescent="0.25">
      <c r="A7" s="231">
        <f t="shared" si="1"/>
        <v>0.29166666666666663</v>
      </c>
      <c r="B7" s="232" t="str">
        <f t="shared" si="0"/>
        <v>9:00-9:30</v>
      </c>
      <c r="C7" s="347"/>
      <c r="D7" s="285" t="s">
        <v>395</v>
      </c>
      <c r="E7" s="280" t="s">
        <v>395</v>
      </c>
      <c r="F7" s="225"/>
      <c r="G7" s="229"/>
      <c r="H7" s="318" t="s">
        <v>306</v>
      </c>
      <c r="I7" s="462" t="s">
        <v>496</v>
      </c>
      <c r="J7" s="463" t="s">
        <v>461</v>
      </c>
      <c r="K7" s="229"/>
      <c r="L7" s="229"/>
      <c r="M7" s="229"/>
      <c r="N7" s="319" t="s">
        <v>280</v>
      </c>
      <c r="O7" s="237"/>
      <c r="P7" s="285" t="s">
        <v>395</v>
      </c>
      <c r="Q7" s="280" t="s">
        <v>395</v>
      </c>
      <c r="R7" s="309" t="s">
        <v>414</v>
      </c>
      <c r="S7" s="370" t="s">
        <v>477</v>
      </c>
      <c r="T7" s="383" t="s">
        <v>306</v>
      </c>
      <c r="U7" s="224"/>
      <c r="V7" s="285" t="s">
        <v>395</v>
      </c>
      <c r="W7" s="280" t="s">
        <v>395</v>
      </c>
      <c r="X7" s="309" t="s">
        <v>414</v>
      </c>
      <c r="Y7" s="229"/>
      <c r="Z7" s="383" t="s">
        <v>306</v>
      </c>
      <c r="AA7" s="334">
        <v>18</v>
      </c>
      <c r="AB7" s="349"/>
      <c r="AC7" s="193"/>
      <c r="AD7" s="199">
        <v>7</v>
      </c>
      <c r="AE7" s="199">
        <v>6</v>
      </c>
      <c r="AF7" s="198">
        <v>0</v>
      </c>
      <c r="AG7" s="195">
        <f>TIME(6,0,0)</f>
        <v>0.25</v>
      </c>
      <c r="AH7" s="197" t="s">
        <v>333</v>
      </c>
      <c r="AI7" s="201">
        <v>30</v>
      </c>
    </row>
    <row r="8" spans="1:35" ht="41.25" customHeight="1" x14ac:dyDescent="0.25">
      <c r="A8" s="231">
        <f t="shared" si="1"/>
        <v>0.31249999999999994</v>
      </c>
      <c r="B8" s="232" t="str">
        <f t="shared" si="0"/>
        <v>9:30-10:00</v>
      </c>
      <c r="C8" s="347"/>
      <c r="D8" s="286" t="s">
        <v>396</v>
      </c>
      <c r="E8" s="281" t="s">
        <v>397</v>
      </c>
      <c r="F8" s="228"/>
      <c r="G8" s="194"/>
      <c r="H8" s="336"/>
      <c r="I8" s="464" t="s">
        <v>497</v>
      </c>
      <c r="J8" s="403"/>
      <c r="K8" s="194"/>
      <c r="L8" s="194"/>
      <c r="M8" s="194"/>
      <c r="N8" s="306"/>
      <c r="O8" s="237"/>
      <c r="P8" s="286" t="s">
        <v>396</v>
      </c>
      <c r="Q8" s="281" t="s">
        <v>397</v>
      </c>
      <c r="R8" s="251"/>
      <c r="S8" s="371" t="s">
        <v>478</v>
      </c>
      <c r="T8" s="385"/>
      <c r="U8" s="234"/>
      <c r="V8" s="286" t="s">
        <v>396</v>
      </c>
      <c r="W8" s="281" t="s">
        <v>397</v>
      </c>
      <c r="X8" s="310"/>
      <c r="Y8" s="194"/>
      <c r="Z8" s="385"/>
      <c r="AA8" s="333" t="s">
        <v>361</v>
      </c>
      <c r="AB8" s="350">
        <v>802.11</v>
      </c>
      <c r="AC8" s="193"/>
      <c r="AD8" s="199">
        <v>8</v>
      </c>
      <c r="AE8" s="199">
        <v>7</v>
      </c>
      <c r="AF8" s="198">
        <v>0</v>
      </c>
      <c r="AG8" s="195">
        <f>TIME(7,0,0)</f>
        <v>0.29166666666666669</v>
      </c>
      <c r="AH8" s="197" t="s">
        <v>334</v>
      </c>
      <c r="AI8" s="201">
        <v>30</v>
      </c>
    </row>
    <row r="9" spans="1:35" ht="37.5" customHeight="1" thickBot="1" x14ac:dyDescent="0.3">
      <c r="A9" s="231">
        <f t="shared" si="1"/>
        <v>0.33333333333333326</v>
      </c>
      <c r="B9" s="232" t="str">
        <f t="shared" si="0"/>
        <v>10:00-10:30</v>
      </c>
      <c r="C9" s="347"/>
      <c r="D9" s="293"/>
      <c r="E9" s="282"/>
      <c r="F9" s="228"/>
      <c r="G9" s="194"/>
      <c r="H9" s="284"/>
      <c r="I9" s="465"/>
      <c r="J9" s="403"/>
      <c r="K9" s="194"/>
      <c r="L9" s="194"/>
      <c r="M9" s="194"/>
      <c r="N9" s="307"/>
      <c r="O9" s="237"/>
      <c r="P9" s="301"/>
      <c r="Q9" s="282"/>
      <c r="R9" s="252"/>
      <c r="S9" s="372"/>
      <c r="T9" s="387"/>
      <c r="U9" s="234"/>
      <c r="V9" s="301"/>
      <c r="W9" s="282"/>
      <c r="X9" s="252"/>
      <c r="Y9" s="194"/>
      <c r="Z9" s="387"/>
      <c r="AA9" s="298"/>
      <c r="AB9" s="351" t="s">
        <v>363</v>
      </c>
      <c r="AC9" s="193"/>
      <c r="AD9" s="199">
        <v>23</v>
      </c>
      <c r="AE9" s="199">
        <v>22</v>
      </c>
      <c r="AF9" s="198">
        <v>0</v>
      </c>
      <c r="AG9" s="195">
        <f>TIME(24-2,0,0)</f>
        <v>0.91666666666666663</v>
      </c>
      <c r="AH9" s="197" t="s">
        <v>335</v>
      </c>
      <c r="AI9" s="201">
        <v>30</v>
      </c>
    </row>
    <row r="10" spans="1:35" ht="37.5" customHeight="1" thickBot="1" x14ac:dyDescent="0.3">
      <c r="A10" s="231">
        <f t="shared" si="1"/>
        <v>0.35416666666666657</v>
      </c>
      <c r="B10" s="232" t="str">
        <f t="shared" si="0"/>
        <v>10:30-11:00</v>
      </c>
      <c r="C10" s="347"/>
      <c r="D10" s="279"/>
      <c r="E10" s="287"/>
      <c r="F10" s="242"/>
      <c r="G10" s="240"/>
      <c r="H10" s="388"/>
      <c r="I10" s="240"/>
      <c r="J10" s="389"/>
      <c r="K10" s="240"/>
      <c r="L10" s="240"/>
      <c r="M10" s="240"/>
      <c r="N10" s="308"/>
      <c r="O10" s="237"/>
      <c r="P10" s="279"/>
      <c r="Q10" s="287"/>
      <c r="R10" s="257"/>
      <c r="S10" s="373"/>
      <c r="T10" s="388"/>
      <c r="U10" s="243"/>
      <c r="V10" s="279"/>
      <c r="W10" s="287"/>
      <c r="X10" s="257"/>
      <c r="Y10" s="240"/>
      <c r="Z10" s="388"/>
      <c r="AA10" s="299"/>
      <c r="AB10" s="351" t="s">
        <v>362</v>
      </c>
      <c r="AC10" s="193"/>
      <c r="AD10" s="199">
        <v>24</v>
      </c>
      <c r="AE10" s="199">
        <v>23</v>
      </c>
      <c r="AF10" s="198">
        <v>0</v>
      </c>
      <c r="AG10" s="195">
        <f>TIME(24-1,0,0)</f>
        <v>0.95833333333333337</v>
      </c>
      <c r="AH10" s="197" t="s">
        <v>336</v>
      </c>
      <c r="AI10" s="201">
        <v>30</v>
      </c>
    </row>
    <row r="11" spans="1:35" ht="37.5" customHeight="1" thickBot="1" x14ac:dyDescent="0.3">
      <c r="A11" s="231">
        <f t="shared" si="1"/>
        <v>0.37499999999999989</v>
      </c>
      <c r="B11" s="232" t="str">
        <f t="shared" si="0"/>
        <v>11:00-11:30</v>
      </c>
      <c r="C11" s="347"/>
      <c r="D11" s="249" t="s">
        <v>279</v>
      </c>
      <c r="E11" s="250" t="s">
        <v>279</v>
      </c>
      <c r="F11" s="250" t="s">
        <v>279</v>
      </c>
      <c r="G11" s="250" t="s">
        <v>279</v>
      </c>
      <c r="H11" s="250" t="s">
        <v>279</v>
      </c>
      <c r="I11" s="269" t="s">
        <v>279</v>
      </c>
      <c r="J11" s="249" t="s">
        <v>279</v>
      </c>
      <c r="K11" s="250" t="s">
        <v>279</v>
      </c>
      <c r="L11" s="250" t="s">
        <v>279</v>
      </c>
      <c r="M11" s="250" t="s">
        <v>279</v>
      </c>
      <c r="N11" s="250" t="s">
        <v>279</v>
      </c>
      <c r="O11" s="269" t="s">
        <v>279</v>
      </c>
      <c r="P11" s="264" t="s">
        <v>279</v>
      </c>
      <c r="Q11" s="264" t="s">
        <v>279</v>
      </c>
      <c r="R11" s="264" t="s">
        <v>279</v>
      </c>
      <c r="S11" s="264" t="s">
        <v>279</v>
      </c>
      <c r="T11" s="264" t="s">
        <v>279</v>
      </c>
      <c r="U11" s="267" t="s">
        <v>279</v>
      </c>
      <c r="V11" s="249" t="s">
        <v>279</v>
      </c>
      <c r="W11" s="250" t="s">
        <v>279</v>
      </c>
      <c r="X11" s="250" t="s">
        <v>279</v>
      </c>
      <c r="Y11" s="250" t="s">
        <v>279</v>
      </c>
      <c r="Z11" s="250" t="s">
        <v>279</v>
      </c>
      <c r="AA11" s="269" t="s">
        <v>279</v>
      </c>
      <c r="AB11" s="352"/>
      <c r="AC11" s="193"/>
      <c r="AD11" s="199">
        <v>22</v>
      </c>
      <c r="AE11" s="199">
        <v>21</v>
      </c>
      <c r="AF11" s="198">
        <v>0</v>
      </c>
      <c r="AG11" s="195">
        <f>TIME(24-3,0,0)</f>
        <v>0.875</v>
      </c>
      <c r="AH11" s="197" t="s">
        <v>337</v>
      </c>
      <c r="AI11" s="201">
        <v>30</v>
      </c>
    </row>
    <row r="12" spans="1:35" ht="37.5" customHeight="1" thickBot="1" x14ac:dyDescent="0.3">
      <c r="A12" s="231">
        <f t="shared" si="1"/>
        <v>0.3958333333333332</v>
      </c>
      <c r="B12" s="232" t="str">
        <f t="shared" si="0"/>
        <v>11:30-12:00</v>
      </c>
      <c r="C12" s="347"/>
      <c r="D12" s="390"/>
      <c r="E12" s="391"/>
      <c r="F12" s="391"/>
      <c r="G12" s="391"/>
      <c r="H12" s="392"/>
      <c r="I12" s="229"/>
      <c r="J12" s="393" t="s">
        <v>395</v>
      </c>
      <c r="K12" s="394" t="s">
        <v>395</v>
      </c>
      <c r="L12" s="395" t="s">
        <v>414</v>
      </c>
      <c r="M12" s="229"/>
      <c r="N12" s="396" t="s">
        <v>280</v>
      </c>
      <c r="O12" s="333">
        <v>18</v>
      </c>
      <c r="P12" s="285" t="s">
        <v>395</v>
      </c>
      <c r="Q12" s="280" t="s">
        <v>395</v>
      </c>
      <c r="R12" s="309" t="s">
        <v>414</v>
      </c>
      <c r="S12" s="384" t="s">
        <v>485</v>
      </c>
      <c r="T12" s="319" t="s">
        <v>280</v>
      </c>
      <c r="U12" s="228"/>
      <c r="V12" s="285" t="s">
        <v>395</v>
      </c>
      <c r="W12" s="229"/>
      <c r="X12" s="383" t="s">
        <v>306</v>
      </c>
      <c r="Y12" s="370" t="s">
        <v>477</v>
      </c>
      <c r="Z12" s="397" t="s">
        <v>498</v>
      </c>
      <c r="AA12" s="230"/>
      <c r="AB12" s="353"/>
      <c r="AC12" s="193"/>
      <c r="AD12" s="199">
        <v>19</v>
      </c>
      <c r="AE12" s="199">
        <v>18</v>
      </c>
      <c r="AF12" s="198">
        <v>30</v>
      </c>
      <c r="AG12" s="195">
        <f>TIME(24-6,30,0)</f>
        <v>0.77083333333333337</v>
      </c>
      <c r="AH12" s="197" t="s">
        <v>338</v>
      </c>
      <c r="AI12" s="201">
        <v>30</v>
      </c>
    </row>
    <row r="13" spans="1:35" ht="45" customHeight="1" x14ac:dyDescent="0.25">
      <c r="A13" s="231">
        <f t="shared" si="1"/>
        <v>0.41666666666666652</v>
      </c>
      <c r="B13" s="232" t="str">
        <f t="shared" si="0"/>
        <v>12:00-12:30</v>
      </c>
      <c r="C13" s="347"/>
      <c r="D13" s="398"/>
      <c r="E13" s="399"/>
      <c r="F13" s="400" t="s">
        <v>499</v>
      </c>
      <c r="G13" s="399"/>
      <c r="H13" s="401"/>
      <c r="I13" s="194"/>
      <c r="J13" s="402" t="s">
        <v>396</v>
      </c>
      <c r="K13" s="281" t="s">
        <v>397</v>
      </c>
      <c r="L13" s="251"/>
      <c r="M13" s="194"/>
      <c r="N13" s="404"/>
      <c r="O13" s="333" t="s">
        <v>361</v>
      </c>
      <c r="P13" s="286" t="s">
        <v>396</v>
      </c>
      <c r="Q13" s="281" t="s">
        <v>397</v>
      </c>
      <c r="R13" s="251"/>
      <c r="S13" s="375"/>
      <c r="T13" s="306"/>
      <c r="U13" s="194"/>
      <c r="V13" s="286" t="s">
        <v>351</v>
      </c>
      <c r="W13" s="194"/>
      <c r="X13" s="385"/>
      <c r="Y13" s="371" t="s">
        <v>478</v>
      </c>
      <c r="Z13" s="405" t="s">
        <v>370</v>
      </c>
      <c r="AA13" s="239"/>
      <c r="AB13" s="354" t="s">
        <v>376</v>
      </c>
      <c r="AC13" s="193"/>
      <c r="AD13" s="199">
        <v>18</v>
      </c>
      <c r="AE13" s="199">
        <v>17</v>
      </c>
      <c r="AF13" s="198">
        <v>0</v>
      </c>
      <c r="AG13" s="195">
        <f>TIME(24-7,0,0)</f>
        <v>0.70833333333333337</v>
      </c>
      <c r="AH13" s="197" t="s">
        <v>382</v>
      </c>
      <c r="AI13" s="201">
        <v>30</v>
      </c>
    </row>
    <row r="14" spans="1:35" ht="37.5" customHeight="1" thickBot="1" x14ac:dyDescent="0.3">
      <c r="A14" s="231">
        <f t="shared" si="1"/>
        <v>0.43749999999999983</v>
      </c>
      <c r="B14" s="232" t="str">
        <f t="shared" si="0"/>
        <v>12:30-13:00</v>
      </c>
      <c r="C14" s="347"/>
      <c r="D14" s="406"/>
      <c r="E14" s="407"/>
      <c r="F14" s="400" t="s">
        <v>500</v>
      </c>
      <c r="G14" s="407"/>
      <c r="H14" s="408"/>
      <c r="I14" s="194"/>
      <c r="J14" s="409"/>
      <c r="K14" s="282"/>
      <c r="L14" s="252"/>
      <c r="M14" s="194"/>
      <c r="N14" s="410"/>
      <c r="O14" s="298"/>
      <c r="P14" s="293"/>
      <c r="Q14" s="282"/>
      <c r="R14" s="252"/>
      <c r="S14" s="375"/>
      <c r="T14" s="307"/>
      <c r="U14" s="194"/>
      <c r="V14" s="293"/>
      <c r="W14" s="194"/>
      <c r="X14" s="387"/>
      <c r="Y14" s="372"/>
      <c r="Z14" s="411"/>
      <c r="AA14" s="239"/>
      <c r="AB14" s="355" t="s">
        <v>377</v>
      </c>
      <c r="AC14" s="193"/>
      <c r="AD14" s="199">
        <v>17</v>
      </c>
      <c r="AE14" s="199">
        <v>16</v>
      </c>
      <c r="AF14" s="198">
        <v>0</v>
      </c>
      <c r="AG14" s="195">
        <f>TIME(24-8,0,0)</f>
        <v>0.66666666666666663</v>
      </c>
      <c r="AH14" s="197" t="s">
        <v>339</v>
      </c>
      <c r="AI14" s="201">
        <v>30</v>
      </c>
    </row>
    <row r="15" spans="1:35" ht="37.5" customHeight="1" thickBot="1" x14ac:dyDescent="0.3">
      <c r="A15" s="231">
        <f t="shared" si="1"/>
        <v>0.45833333333333315</v>
      </c>
      <c r="B15" s="232" t="str">
        <f t="shared" si="0"/>
        <v>13:00-13:30</v>
      </c>
      <c r="C15" s="347"/>
      <c r="D15" s="271"/>
      <c r="E15" s="270"/>
      <c r="F15" s="412"/>
      <c r="G15" s="270"/>
      <c r="H15" s="272"/>
      <c r="I15" s="240"/>
      <c r="J15" s="413"/>
      <c r="K15" s="414"/>
      <c r="L15" s="415"/>
      <c r="M15" s="240"/>
      <c r="N15" s="416"/>
      <c r="O15" s="299"/>
      <c r="P15" s="279"/>
      <c r="Q15" s="287"/>
      <c r="R15" s="257"/>
      <c r="S15" s="378"/>
      <c r="T15" s="308"/>
      <c r="U15" s="240"/>
      <c r="V15" s="279"/>
      <c r="W15" s="240"/>
      <c r="X15" s="388"/>
      <c r="Y15" s="373"/>
      <c r="Z15" s="417"/>
      <c r="AA15" s="241"/>
      <c r="AB15" s="418"/>
      <c r="AC15" s="193"/>
      <c r="AD15" s="199">
        <v>16</v>
      </c>
      <c r="AE15" s="199">
        <v>15</v>
      </c>
      <c r="AF15" s="198">
        <v>0</v>
      </c>
      <c r="AG15" s="195">
        <f>TIME(24-9,0,0)</f>
        <v>0.625</v>
      </c>
      <c r="AH15" s="197" t="s">
        <v>340</v>
      </c>
      <c r="AI15" s="201">
        <v>30</v>
      </c>
    </row>
    <row r="16" spans="1:35" ht="37.5" customHeight="1" x14ac:dyDescent="0.25">
      <c r="A16" s="231">
        <f t="shared" si="1"/>
        <v>0.47916666666666646</v>
      </c>
      <c r="B16" s="232" t="str">
        <f t="shared" si="0"/>
        <v>13:30-14:00</v>
      </c>
      <c r="C16" s="347"/>
      <c r="D16" s="265" t="s">
        <v>279</v>
      </c>
      <c r="E16" s="264" t="s">
        <v>279</v>
      </c>
      <c r="F16" s="264" t="s">
        <v>279</v>
      </c>
      <c r="G16" s="264" t="s">
        <v>279</v>
      </c>
      <c r="H16" s="264" t="s">
        <v>279</v>
      </c>
      <c r="I16" s="262" t="s">
        <v>279</v>
      </c>
      <c r="J16" s="249" t="s">
        <v>279</v>
      </c>
      <c r="K16" s="250" t="s">
        <v>279</v>
      </c>
      <c r="L16" s="250" t="s">
        <v>279</v>
      </c>
      <c r="M16" s="250" t="s">
        <v>279</v>
      </c>
      <c r="N16" s="250" t="s">
        <v>279</v>
      </c>
      <c r="O16" s="263" t="s">
        <v>279</v>
      </c>
      <c r="P16" s="249" t="s">
        <v>279</v>
      </c>
      <c r="Q16" s="250" t="s">
        <v>279</v>
      </c>
      <c r="R16" s="250" t="s">
        <v>279</v>
      </c>
      <c r="S16" s="250" t="s">
        <v>279</v>
      </c>
      <c r="T16" s="250" t="s">
        <v>279</v>
      </c>
      <c r="U16" s="263" t="s">
        <v>279</v>
      </c>
      <c r="V16" s="249" t="s">
        <v>279</v>
      </c>
      <c r="W16" s="250" t="s">
        <v>279</v>
      </c>
      <c r="X16" s="250" t="s">
        <v>279</v>
      </c>
      <c r="Y16" s="250" t="s">
        <v>279</v>
      </c>
      <c r="Z16" s="250" t="s">
        <v>279</v>
      </c>
      <c r="AA16" s="263" t="s">
        <v>279</v>
      </c>
      <c r="AB16" s="419"/>
      <c r="AC16" s="193"/>
      <c r="AD16" s="199">
        <v>15</v>
      </c>
      <c r="AE16" s="199">
        <v>14</v>
      </c>
      <c r="AF16" s="198">
        <v>0</v>
      </c>
      <c r="AG16" s="195">
        <f>TIME(24-10,0,0)</f>
        <v>0.58333333333333337</v>
      </c>
      <c r="AH16" s="197" t="s">
        <v>341</v>
      </c>
      <c r="AI16" s="201">
        <v>30</v>
      </c>
    </row>
    <row r="17" spans="1:35" ht="37.5" customHeight="1" thickBot="1" x14ac:dyDescent="0.3">
      <c r="A17" s="231">
        <f t="shared" si="1"/>
        <v>0.49999999999999978</v>
      </c>
      <c r="B17" s="232" t="str">
        <f t="shared" si="0"/>
        <v>14:00-14:30</v>
      </c>
      <c r="C17" s="347"/>
      <c r="D17" s="249" t="s">
        <v>279</v>
      </c>
      <c r="E17" s="250" t="s">
        <v>279</v>
      </c>
      <c r="F17" s="250" t="s">
        <v>279</v>
      </c>
      <c r="G17" s="250" t="s">
        <v>279</v>
      </c>
      <c r="H17" s="250" t="s">
        <v>279</v>
      </c>
      <c r="I17" s="259" t="s">
        <v>279</v>
      </c>
      <c r="J17" s="249" t="s">
        <v>279</v>
      </c>
      <c r="K17" s="250" t="s">
        <v>279</v>
      </c>
      <c r="L17" s="250" t="s">
        <v>279</v>
      </c>
      <c r="M17" s="250" t="s">
        <v>279</v>
      </c>
      <c r="N17" s="250" t="s">
        <v>279</v>
      </c>
      <c r="O17" s="262" t="s">
        <v>279</v>
      </c>
      <c r="P17" s="261" t="s">
        <v>279</v>
      </c>
      <c r="Q17" s="260" t="s">
        <v>279</v>
      </c>
      <c r="R17" s="260" t="s">
        <v>279</v>
      </c>
      <c r="S17" s="260" t="s">
        <v>279</v>
      </c>
      <c r="T17" s="260" t="s">
        <v>279</v>
      </c>
      <c r="U17" s="259" t="s">
        <v>279</v>
      </c>
      <c r="V17" s="249" t="s">
        <v>279</v>
      </c>
      <c r="W17" s="250" t="s">
        <v>279</v>
      </c>
      <c r="X17" s="250" t="s">
        <v>279</v>
      </c>
      <c r="Y17" s="250" t="s">
        <v>279</v>
      </c>
      <c r="Z17" s="250" t="s">
        <v>279</v>
      </c>
      <c r="AA17" s="250" t="s">
        <v>279</v>
      </c>
      <c r="AB17" s="420" t="s">
        <v>501</v>
      </c>
      <c r="AC17" s="193"/>
      <c r="AD17" s="199">
        <v>22</v>
      </c>
      <c r="AE17" s="199">
        <v>21</v>
      </c>
      <c r="AF17" s="198">
        <v>0</v>
      </c>
      <c r="AG17" s="195">
        <f>TIME(24-3,0,0)</f>
        <v>0.875</v>
      </c>
      <c r="AH17" s="197" t="s">
        <v>345</v>
      </c>
      <c r="AI17" s="201">
        <v>30</v>
      </c>
    </row>
    <row r="18" spans="1:35" ht="37.5" customHeight="1" x14ac:dyDescent="0.25">
      <c r="A18" s="231">
        <f t="shared" si="1"/>
        <v>0.52083333333333315</v>
      </c>
      <c r="B18" s="232" t="str">
        <f t="shared" si="0"/>
        <v>14:30-15:00</v>
      </c>
      <c r="C18" s="359" t="s">
        <v>415</v>
      </c>
      <c r="D18" s="356" t="s">
        <v>434</v>
      </c>
      <c r="E18" s="421" t="s">
        <v>280</v>
      </c>
      <c r="F18" s="309" t="s">
        <v>414</v>
      </c>
      <c r="G18" s="422" t="s">
        <v>364</v>
      </c>
      <c r="H18" s="397" t="s">
        <v>498</v>
      </c>
      <c r="I18" s="230"/>
      <c r="J18" s="339" t="s">
        <v>462</v>
      </c>
      <c r="K18" s="322" t="s">
        <v>450</v>
      </c>
      <c r="L18" s="309" t="s">
        <v>414</v>
      </c>
      <c r="M18" s="229"/>
      <c r="N18" s="383" t="s">
        <v>306</v>
      </c>
      <c r="O18" s="230"/>
      <c r="P18" s="274"/>
      <c r="Q18" s="275"/>
      <c r="R18" s="275"/>
      <c r="S18" s="275"/>
      <c r="T18" s="276"/>
      <c r="U18" s="229"/>
      <c r="V18" s="339" t="s">
        <v>462</v>
      </c>
      <c r="W18" s="229"/>
      <c r="X18" s="309" t="s">
        <v>414</v>
      </c>
      <c r="Y18" s="229"/>
      <c r="Z18" s="383" t="s">
        <v>306</v>
      </c>
      <c r="AA18" s="229"/>
      <c r="AB18" s="420" t="s">
        <v>497</v>
      </c>
      <c r="AC18" s="196"/>
      <c r="AD18" s="198">
        <v>11</v>
      </c>
      <c r="AE18" s="198">
        <v>10</v>
      </c>
      <c r="AF18" s="198">
        <v>0</v>
      </c>
      <c r="AG18" s="195">
        <f>TIME(10,0,0)</f>
        <v>0.41666666666666669</v>
      </c>
      <c r="AH18" s="197" t="s">
        <v>375</v>
      </c>
      <c r="AI18" s="201">
        <v>30</v>
      </c>
    </row>
    <row r="19" spans="1:35" ht="37.5" customHeight="1" x14ac:dyDescent="0.25">
      <c r="A19" s="231">
        <f t="shared" si="1"/>
        <v>0.54166666666666652</v>
      </c>
      <c r="B19" s="232" t="str">
        <f t="shared" si="0"/>
        <v>15:00-15:30</v>
      </c>
      <c r="C19" s="359" t="s">
        <v>366</v>
      </c>
      <c r="D19" s="357" t="s">
        <v>435</v>
      </c>
      <c r="E19" s="423"/>
      <c r="F19" s="310"/>
      <c r="G19" s="424" t="s">
        <v>365</v>
      </c>
      <c r="H19" s="405" t="s">
        <v>370</v>
      </c>
      <c r="I19" s="239"/>
      <c r="J19" s="340"/>
      <c r="K19" s="331" t="s">
        <v>370</v>
      </c>
      <c r="L19" s="310"/>
      <c r="M19" s="194"/>
      <c r="N19" s="385"/>
      <c r="O19" s="239"/>
      <c r="P19" s="290"/>
      <c r="Q19" s="291"/>
      <c r="R19" s="320" t="s">
        <v>452</v>
      </c>
      <c r="S19" s="291"/>
      <c r="T19" s="292"/>
      <c r="U19" s="194"/>
      <c r="V19" s="340"/>
      <c r="W19" s="194"/>
      <c r="X19" s="251"/>
      <c r="Y19" s="194"/>
      <c r="Z19" s="385"/>
      <c r="AA19" s="194"/>
      <c r="AB19" s="419"/>
      <c r="AC19" s="196"/>
      <c r="AD19" s="198">
        <v>0</v>
      </c>
      <c r="AE19" s="198">
        <v>0</v>
      </c>
      <c r="AF19" s="198">
        <v>0</v>
      </c>
      <c r="AG19" s="195">
        <v>0</v>
      </c>
      <c r="AH19" s="192" t="s">
        <v>378</v>
      </c>
      <c r="AI19" s="201">
        <v>30</v>
      </c>
    </row>
    <row r="20" spans="1:35" ht="37.5" customHeight="1" thickBot="1" x14ac:dyDescent="0.3">
      <c r="A20" s="231">
        <f t="shared" si="1"/>
        <v>0.56249999999999989</v>
      </c>
      <c r="B20" s="246" t="str">
        <f t="shared" si="0"/>
        <v>15:30-16:00</v>
      </c>
      <c r="C20" s="249" t="s">
        <v>279</v>
      </c>
      <c r="D20" s="335"/>
      <c r="E20" s="425"/>
      <c r="F20" s="252"/>
      <c r="G20" s="253"/>
      <c r="H20" s="411"/>
      <c r="I20" s="239"/>
      <c r="J20" s="341"/>
      <c r="K20" s="332"/>
      <c r="L20" s="252"/>
      <c r="M20" s="194"/>
      <c r="N20" s="387"/>
      <c r="O20" s="239"/>
      <c r="P20" s="277"/>
      <c r="Q20" s="273"/>
      <c r="R20" s="273"/>
      <c r="S20" s="273"/>
      <c r="T20" s="278"/>
      <c r="U20" s="194"/>
      <c r="V20" s="341"/>
      <c r="W20" s="194"/>
      <c r="X20" s="252"/>
      <c r="Y20" s="194"/>
      <c r="Z20" s="387"/>
      <c r="AA20" s="194"/>
      <c r="AB20" s="426"/>
      <c r="AC20" s="193"/>
      <c r="AD20" s="193"/>
      <c r="AE20" s="192"/>
      <c r="AF20" s="192"/>
      <c r="AG20" s="192"/>
      <c r="AH20" s="192"/>
      <c r="AI20" s="201">
        <v>30</v>
      </c>
    </row>
    <row r="21" spans="1:35" ht="37.5" customHeight="1" thickBot="1" x14ac:dyDescent="0.3">
      <c r="A21" s="231">
        <f t="shared" si="1"/>
        <v>0.58333333333333326</v>
      </c>
      <c r="B21" s="246" t="str">
        <f t="shared" si="0"/>
        <v>16:00-16:30</v>
      </c>
      <c r="C21" s="358" t="s">
        <v>348</v>
      </c>
      <c r="D21" s="321"/>
      <c r="E21" s="427"/>
      <c r="F21" s="257"/>
      <c r="G21" s="254"/>
      <c r="H21" s="417"/>
      <c r="I21" s="241"/>
      <c r="J21" s="342"/>
      <c r="K21" s="258"/>
      <c r="L21" s="257"/>
      <c r="M21" s="240"/>
      <c r="N21" s="388"/>
      <c r="O21" s="241"/>
      <c r="P21" s="271"/>
      <c r="Q21" s="270"/>
      <c r="R21" s="270"/>
      <c r="S21" s="270"/>
      <c r="T21" s="272"/>
      <c r="U21" s="240"/>
      <c r="V21" s="342"/>
      <c r="W21" s="240"/>
      <c r="X21" s="257"/>
      <c r="Y21" s="240"/>
      <c r="Z21" s="388"/>
      <c r="AA21" s="194"/>
      <c r="AB21" s="419"/>
      <c r="AC21" s="193"/>
      <c r="AD21" s="193"/>
      <c r="AE21" s="192"/>
      <c r="AF21" s="192"/>
      <c r="AG21" s="192"/>
      <c r="AH21" s="192"/>
      <c r="AI21" s="201">
        <v>30</v>
      </c>
    </row>
    <row r="22" spans="1:35" ht="37.5" customHeight="1" thickBot="1" x14ac:dyDescent="0.3">
      <c r="A22" s="231">
        <f t="shared" si="1"/>
        <v>0.60416666666666663</v>
      </c>
      <c r="B22" s="232" t="str">
        <f t="shared" si="0"/>
        <v>16:30-17:00</v>
      </c>
      <c r="C22" s="359" t="s">
        <v>349</v>
      </c>
      <c r="D22" s="249" t="s">
        <v>279</v>
      </c>
      <c r="E22" s="250" t="s">
        <v>279</v>
      </c>
      <c r="F22" s="250" t="s">
        <v>279</v>
      </c>
      <c r="G22" s="250" t="s">
        <v>279</v>
      </c>
      <c r="H22" s="250" t="s">
        <v>279</v>
      </c>
      <c r="I22" s="269" t="s">
        <v>279</v>
      </c>
      <c r="J22" s="249" t="s">
        <v>279</v>
      </c>
      <c r="K22" s="250" t="s">
        <v>279</v>
      </c>
      <c r="L22" s="250" t="s">
        <v>279</v>
      </c>
      <c r="M22" s="250" t="s">
        <v>279</v>
      </c>
      <c r="N22" s="250" t="s">
        <v>279</v>
      </c>
      <c r="O22" s="259" t="s">
        <v>279</v>
      </c>
      <c r="P22" s="265" t="s">
        <v>279</v>
      </c>
      <c r="Q22" s="264" t="s">
        <v>279</v>
      </c>
      <c r="R22" s="264" t="s">
        <v>279</v>
      </c>
      <c r="S22" s="264" t="s">
        <v>279</v>
      </c>
      <c r="T22" s="264" t="s">
        <v>279</v>
      </c>
      <c r="U22" s="263" t="s">
        <v>279</v>
      </c>
      <c r="V22" s="268" t="s">
        <v>279</v>
      </c>
      <c r="W22" s="267" t="s">
        <v>279</v>
      </c>
      <c r="X22" s="267" t="s">
        <v>279</v>
      </c>
      <c r="Y22" s="267" t="s">
        <v>279</v>
      </c>
      <c r="Z22" s="267" t="s">
        <v>279</v>
      </c>
      <c r="AA22" s="267" t="s">
        <v>279</v>
      </c>
      <c r="AB22" s="426"/>
      <c r="AC22" s="193"/>
      <c r="AD22" s="193"/>
      <c r="AE22" s="192"/>
      <c r="AF22" s="192"/>
      <c r="AG22" s="192"/>
      <c r="AH22" s="192"/>
      <c r="AI22" s="201">
        <v>30</v>
      </c>
    </row>
    <row r="23" spans="1:35" ht="37.5" customHeight="1" thickBot="1" x14ac:dyDescent="0.3">
      <c r="A23" s="231">
        <f t="shared" si="1"/>
        <v>0.625</v>
      </c>
      <c r="B23" s="246" t="str">
        <f t="shared" si="0"/>
        <v>17:00-17:30</v>
      </c>
      <c r="C23" s="360" t="s">
        <v>370</v>
      </c>
      <c r="D23" s="285" t="s">
        <v>395</v>
      </c>
      <c r="E23" s="384" t="s">
        <v>485</v>
      </c>
      <c r="F23" s="309" t="s">
        <v>414</v>
      </c>
      <c r="G23" s="318" t="s">
        <v>306</v>
      </c>
      <c r="H23" s="343" t="s">
        <v>451</v>
      </c>
      <c r="I23" s="311" t="s">
        <v>367</v>
      </c>
      <c r="J23" s="285" t="s">
        <v>395</v>
      </c>
      <c r="K23" s="229"/>
      <c r="L23" s="309" t="s">
        <v>414</v>
      </c>
      <c r="M23" s="374" t="s">
        <v>368</v>
      </c>
      <c r="N23" s="383" t="s">
        <v>306</v>
      </c>
      <c r="O23" s="288" t="s">
        <v>367</v>
      </c>
      <c r="P23" s="285" t="s">
        <v>395</v>
      </c>
      <c r="Q23" s="229"/>
      <c r="R23" s="304" t="s">
        <v>369</v>
      </c>
      <c r="S23" s="229"/>
      <c r="T23" s="383" t="s">
        <v>306</v>
      </c>
      <c r="U23" s="294" t="s">
        <v>367</v>
      </c>
      <c r="V23" s="285" t="s">
        <v>395</v>
      </c>
      <c r="W23" s="229"/>
      <c r="X23" s="229"/>
      <c r="Y23" s="229"/>
      <c r="Z23" s="230"/>
      <c r="AA23" s="229"/>
      <c r="AB23" s="419"/>
      <c r="AC23" s="193"/>
      <c r="AD23" s="193"/>
      <c r="AE23" s="192"/>
      <c r="AF23" s="192"/>
      <c r="AG23" s="192"/>
      <c r="AH23" s="192"/>
      <c r="AI23" s="201">
        <v>30</v>
      </c>
    </row>
    <row r="24" spans="1:35" ht="37.5" customHeight="1" thickBot="1" x14ac:dyDescent="0.3">
      <c r="A24" s="231">
        <f t="shared" si="1"/>
        <v>0.64583333333333337</v>
      </c>
      <c r="B24" s="246" t="str">
        <f t="shared" si="0"/>
        <v>17:30-18:00</v>
      </c>
      <c r="C24" s="361" t="s">
        <v>279</v>
      </c>
      <c r="D24" s="286" t="s">
        <v>351</v>
      </c>
      <c r="E24" s="375"/>
      <c r="F24" s="310"/>
      <c r="G24" s="336"/>
      <c r="H24" s="344"/>
      <c r="I24" s="312">
        <v>19</v>
      </c>
      <c r="J24" s="286" t="s">
        <v>351</v>
      </c>
      <c r="K24" s="194"/>
      <c r="L24" s="310"/>
      <c r="M24" s="376" t="s">
        <v>370</v>
      </c>
      <c r="N24" s="385"/>
      <c r="O24" s="289">
        <v>24</v>
      </c>
      <c r="P24" s="286" t="s">
        <v>351</v>
      </c>
      <c r="Q24" s="194"/>
      <c r="R24" s="302" t="s">
        <v>370</v>
      </c>
      <c r="S24" s="194"/>
      <c r="T24" s="385"/>
      <c r="U24" s="295">
        <v>24</v>
      </c>
      <c r="V24" s="286" t="s">
        <v>351</v>
      </c>
      <c r="W24" s="194"/>
      <c r="X24" s="194"/>
      <c r="Y24" s="194"/>
      <c r="Z24" s="239"/>
      <c r="AA24" s="194"/>
      <c r="AB24" s="428"/>
      <c r="AC24" s="193"/>
      <c r="AD24" s="193"/>
      <c r="AE24" s="192"/>
      <c r="AF24" s="192"/>
      <c r="AG24" s="192"/>
      <c r="AH24" s="192"/>
      <c r="AI24" s="201">
        <v>30</v>
      </c>
    </row>
    <row r="25" spans="1:35" ht="37.5" customHeight="1" thickBot="1" x14ac:dyDescent="0.3">
      <c r="A25" s="231">
        <f t="shared" si="1"/>
        <v>0.66666666666666674</v>
      </c>
      <c r="B25" s="246" t="str">
        <f t="shared" si="0"/>
        <v>18:00-18:30</v>
      </c>
      <c r="C25" s="362"/>
      <c r="D25" s="293"/>
      <c r="E25" s="375"/>
      <c r="F25" s="252"/>
      <c r="G25" s="284"/>
      <c r="H25" s="345"/>
      <c r="I25" s="324"/>
      <c r="J25" s="293"/>
      <c r="K25" s="194"/>
      <c r="L25" s="252"/>
      <c r="M25" s="377"/>
      <c r="N25" s="387"/>
      <c r="O25" s="300"/>
      <c r="P25" s="293"/>
      <c r="Q25" s="194"/>
      <c r="R25" s="303"/>
      <c r="S25" s="194"/>
      <c r="T25" s="387"/>
      <c r="U25" s="296"/>
      <c r="V25" s="293"/>
      <c r="W25" s="194"/>
      <c r="X25" s="194"/>
      <c r="Y25" s="194"/>
      <c r="Z25" s="239"/>
      <c r="AA25" s="194"/>
      <c r="AB25" s="429" t="s">
        <v>502</v>
      </c>
      <c r="AC25" s="193"/>
      <c r="AD25" s="193"/>
      <c r="AE25" s="192"/>
      <c r="AF25" s="192"/>
      <c r="AG25" s="192"/>
      <c r="AH25" s="192"/>
      <c r="AI25" s="201">
        <v>30</v>
      </c>
    </row>
    <row r="26" spans="1:35" ht="37.5" customHeight="1" thickBot="1" x14ac:dyDescent="0.3">
      <c r="A26" s="231">
        <f t="shared" si="1"/>
        <v>0.68750000000000011</v>
      </c>
      <c r="B26" s="232" t="str">
        <f t="shared" si="0"/>
        <v>18:30-19:00</v>
      </c>
      <c r="C26" s="364" t="s">
        <v>16</v>
      </c>
      <c r="D26" s="279"/>
      <c r="E26" s="378"/>
      <c r="F26" s="257"/>
      <c r="G26" s="283"/>
      <c r="H26" s="346"/>
      <c r="I26" s="325"/>
      <c r="J26" s="279"/>
      <c r="K26" s="240"/>
      <c r="L26" s="257"/>
      <c r="M26" s="379"/>
      <c r="N26" s="388"/>
      <c r="O26" s="300"/>
      <c r="P26" s="279"/>
      <c r="Q26" s="240"/>
      <c r="R26" s="305"/>
      <c r="S26" s="240"/>
      <c r="T26" s="388"/>
      <c r="U26" s="297"/>
      <c r="V26" s="279"/>
      <c r="W26" s="240"/>
      <c r="X26" s="240"/>
      <c r="Y26" s="240"/>
      <c r="Z26" s="241"/>
      <c r="AA26" s="240"/>
      <c r="AB26" s="363"/>
      <c r="AC26" s="193"/>
      <c r="AD26" s="193"/>
      <c r="AE26" s="192"/>
      <c r="AF26" s="192"/>
      <c r="AG26" s="192"/>
      <c r="AH26" s="192"/>
      <c r="AI26" s="201">
        <v>30</v>
      </c>
    </row>
    <row r="27" spans="1:35" ht="37.5" customHeight="1" thickBot="1" x14ac:dyDescent="0.3">
      <c r="A27" s="231">
        <f t="shared" si="1"/>
        <v>0.70833333333333348</v>
      </c>
      <c r="B27" s="232" t="str">
        <f t="shared" si="0"/>
        <v>19:00-19:30</v>
      </c>
      <c r="C27" s="365"/>
      <c r="D27" s="430" t="s">
        <v>503</v>
      </c>
      <c r="E27" s="431"/>
      <c r="F27" s="431"/>
      <c r="G27" s="431"/>
      <c r="H27" s="432"/>
      <c r="I27" s="250" t="s">
        <v>279</v>
      </c>
      <c r="J27" s="249" t="s">
        <v>279</v>
      </c>
      <c r="K27" s="250" t="s">
        <v>279</v>
      </c>
      <c r="L27" s="250" t="s">
        <v>279</v>
      </c>
      <c r="M27" s="250" t="s">
        <v>279</v>
      </c>
      <c r="N27" s="250" t="s">
        <v>279</v>
      </c>
      <c r="O27" s="263" t="s">
        <v>279</v>
      </c>
      <c r="P27" s="267" t="s">
        <v>279</v>
      </c>
      <c r="Q27" s="267" t="s">
        <v>279</v>
      </c>
      <c r="R27" s="267" t="s">
        <v>279</v>
      </c>
      <c r="S27" s="267" t="s">
        <v>279</v>
      </c>
      <c r="T27" s="267" t="s">
        <v>279</v>
      </c>
      <c r="U27" s="269" t="s">
        <v>279</v>
      </c>
      <c r="V27" s="265" t="s">
        <v>279</v>
      </c>
      <c r="W27" s="264" t="s">
        <v>279</v>
      </c>
      <c r="X27" s="266" t="s">
        <v>279</v>
      </c>
      <c r="Y27" s="266" t="s">
        <v>279</v>
      </c>
      <c r="Z27" s="264" t="s">
        <v>279</v>
      </c>
      <c r="AA27" s="264" t="s">
        <v>279</v>
      </c>
      <c r="AB27" s="363"/>
      <c r="AC27" s="193"/>
      <c r="AD27" s="193"/>
      <c r="AE27" s="192"/>
      <c r="AF27" s="192"/>
      <c r="AG27" s="192"/>
      <c r="AH27" s="192"/>
      <c r="AI27" s="201">
        <v>30</v>
      </c>
    </row>
    <row r="28" spans="1:35" ht="37.5" customHeight="1" thickBot="1" x14ac:dyDescent="0.3">
      <c r="A28" s="231">
        <f t="shared" si="1"/>
        <v>0.72916666666666685</v>
      </c>
      <c r="B28" s="232" t="str">
        <f t="shared" si="0"/>
        <v>19:30-20:00</v>
      </c>
      <c r="C28" s="433">
        <v>802</v>
      </c>
      <c r="D28" s="434"/>
      <c r="E28" s="435"/>
      <c r="F28" s="436" t="s">
        <v>538</v>
      </c>
      <c r="G28" s="435"/>
      <c r="H28" s="437"/>
      <c r="I28" s="239"/>
      <c r="J28" s="339" t="s">
        <v>462</v>
      </c>
      <c r="K28" s="338" t="s">
        <v>461</v>
      </c>
      <c r="L28" s="304" t="s">
        <v>369</v>
      </c>
      <c r="M28" s="370" t="s">
        <v>477</v>
      </c>
      <c r="N28" s="230"/>
      <c r="O28" s="230"/>
      <c r="P28" s="267" t="s">
        <v>279</v>
      </c>
      <c r="Q28" s="267" t="s">
        <v>279</v>
      </c>
      <c r="R28" s="267" t="s">
        <v>279</v>
      </c>
      <c r="S28" s="267" t="s">
        <v>279</v>
      </c>
      <c r="T28" s="267" t="s">
        <v>279</v>
      </c>
      <c r="U28" s="269" t="s">
        <v>279</v>
      </c>
      <c r="V28" s="313"/>
      <c r="W28" s="314"/>
      <c r="X28" s="314"/>
      <c r="Y28" s="314"/>
      <c r="Z28" s="315"/>
      <c r="AA28" s="327" t="s">
        <v>367</v>
      </c>
      <c r="AB28" s="363"/>
      <c r="AC28" s="193"/>
      <c r="AD28" s="193"/>
      <c r="AE28" s="192"/>
      <c r="AF28" s="192"/>
      <c r="AG28" s="192"/>
      <c r="AH28" s="192"/>
      <c r="AI28" s="201">
        <v>30</v>
      </c>
    </row>
    <row r="29" spans="1:35" ht="42.75" customHeight="1" thickBot="1" x14ac:dyDescent="0.3">
      <c r="A29" s="231">
        <f t="shared" si="1"/>
        <v>0.75000000000000022</v>
      </c>
      <c r="B29" s="232" t="str">
        <f t="shared" si="0"/>
        <v>20:00-20:30</v>
      </c>
      <c r="C29" s="438" t="s">
        <v>494</v>
      </c>
      <c r="D29" s="439"/>
      <c r="E29" s="440"/>
      <c r="F29" s="440" t="s">
        <v>504</v>
      </c>
      <c r="G29" s="440"/>
      <c r="H29" s="441"/>
      <c r="I29" s="239"/>
      <c r="J29" s="340"/>
      <c r="K29" s="386"/>
      <c r="L29" s="302" t="s">
        <v>370</v>
      </c>
      <c r="M29" s="371" t="s">
        <v>478</v>
      </c>
      <c r="N29" s="239"/>
      <c r="O29" s="194"/>
      <c r="P29" s="265" t="s">
        <v>350</v>
      </c>
      <c r="Q29" s="264" t="s">
        <v>350</v>
      </c>
      <c r="R29" s="264" t="s">
        <v>350</v>
      </c>
      <c r="S29" s="264" t="s">
        <v>350</v>
      </c>
      <c r="T29" s="264" t="s">
        <v>350</v>
      </c>
      <c r="U29" s="263" t="s">
        <v>350</v>
      </c>
      <c r="V29" s="316"/>
      <c r="W29" s="323"/>
      <c r="X29" s="320" t="s">
        <v>16</v>
      </c>
      <c r="Y29" s="323"/>
      <c r="Z29" s="317"/>
      <c r="AA29" s="328">
        <v>19</v>
      </c>
      <c r="AB29" s="363"/>
      <c r="AC29" s="193"/>
      <c r="AD29" s="193"/>
      <c r="AE29" s="192"/>
      <c r="AF29" s="192"/>
      <c r="AG29" s="192"/>
      <c r="AH29" s="192"/>
      <c r="AI29" s="201">
        <v>30</v>
      </c>
    </row>
    <row r="30" spans="1:35" ht="37.5" customHeight="1" x14ac:dyDescent="0.25">
      <c r="A30" s="231">
        <f t="shared" si="1"/>
        <v>0.77083333333333359</v>
      </c>
      <c r="B30" s="232" t="str">
        <f t="shared" si="0"/>
        <v>20:30-21:00</v>
      </c>
      <c r="C30" s="442" t="s">
        <v>505</v>
      </c>
      <c r="D30" s="443" t="s">
        <v>506</v>
      </c>
      <c r="E30" s="444"/>
      <c r="F30" s="444"/>
      <c r="G30" s="444"/>
      <c r="H30" s="445"/>
      <c r="I30" s="239"/>
      <c r="J30" s="341"/>
      <c r="K30" s="386"/>
      <c r="L30" s="302" t="s">
        <v>351</v>
      </c>
      <c r="M30" s="372"/>
      <c r="N30" s="239"/>
      <c r="O30" s="194"/>
      <c r="P30" s="249" t="s">
        <v>350</v>
      </c>
      <c r="Q30" s="250" t="s">
        <v>350</v>
      </c>
      <c r="R30" s="250" t="s">
        <v>350</v>
      </c>
      <c r="S30" s="250" t="s">
        <v>350</v>
      </c>
      <c r="T30" s="250" t="s">
        <v>350</v>
      </c>
      <c r="U30" s="262" t="s">
        <v>350</v>
      </c>
      <c r="V30" s="316"/>
      <c r="W30" s="323"/>
      <c r="X30" s="323"/>
      <c r="Y30" s="323"/>
      <c r="Z30" s="317"/>
      <c r="AA30" s="329"/>
      <c r="AB30" s="363"/>
      <c r="AC30" s="193"/>
      <c r="AD30" s="193"/>
      <c r="AE30" s="192"/>
      <c r="AF30" s="192"/>
      <c r="AG30" s="192"/>
      <c r="AH30" s="192"/>
      <c r="AI30" s="201">
        <v>30</v>
      </c>
    </row>
    <row r="31" spans="1:35" ht="37.5" customHeight="1" thickBot="1" x14ac:dyDescent="0.3">
      <c r="A31" s="231">
        <f t="shared" si="1"/>
        <v>0.79166666666666696</v>
      </c>
      <c r="B31" s="232" t="str">
        <f t="shared" si="0"/>
        <v>21:00-21:30</v>
      </c>
      <c r="C31" s="442" t="s">
        <v>507</v>
      </c>
      <c r="D31" s="446"/>
      <c r="E31" s="447"/>
      <c r="F31" s="447"/>
      <c r="G31" s="447"/>
      <c r="H31" s="448"/>
      <c r="I31" s="239"/>
      <c r="J31" s="342"/>
      <c r="K31" s="389"/>
      <c r="L31" s="302" t="s">
        <v>479</v>
      </c>
      <c r="M31" s="373"/>
      <c r="N31" s="241"/>
      <c r="O31" s="240"/>
      <c r="P31" s="249" t="s">
        <v>350</v>
      </c>
      <c r="Q31" s="250" t="s">
        <v>350</v>
      </c>
      <c r="R31" s="250" t="s">
        <v>350</v>
      </c>
      <c r="S31" s="250" t="s">
        <v>350</v>
      </c>
      <c r="T31" s="250" t="s">
        <v>350</v>
      </c>
      <c r="U31" s="262" t="s">
        <v>350</v>
      </c>
      <c r="V31" s="316"/>
      <c r="W31" s="323"/>
      <c r="X31" s="323"/>
      <c r="Y31" s="323"/>
      <c r="Z31" s="326"/>
      <c r="AA31" s="330"/>
      <c r="AB31" s="363"/>
      <c r="AC31" s="193"/>
      <c r="AD31" s="193"/>
      <c r="AE31" s="192"/>
      <c r="AF31" s="192"/>
      <c r="AG31" s="192"/>
      <c r="AH31" s="192"/>
      <c r="AI31" s="201">
        <v>30</v>
      </c>
    </row>
    <row r="32" spans="1:35" ht="37.5" customHeight="1" thickBot="1" x14ac:dyDescent="0.3">
      <c r="A32" s="231">
        <f t="shared" si="1"/>
        <v>0.81250000000000033</v>
      </c>
      <c r="B32" s="246" t="str">
        <f t="shared" si="0"/>
        <v>21:30-22:00</v>
      </c>
      <c r="C32" s="366"/>
      <c r="D32" s="447"/>
      <c r="E32" s="447"/>
      <c r="F32" s="447" t="s">
        <v>508</v>
      </c>
      <c r="G32" s="447"/>
      <c r="H32" s="448"/>
      <c r="I32" s="244"/>
      <c r="J32" s="227"/>
      <c r="K32" s="229"/>
      <c r="L32" s="229"/>
      <c r="M32" s="225"/>
      <c r="N32" s="230"/>
      <c r="O32" s="244"/>
      <c r="P32" s="261" t="s">
        <v>350</v>
      </c>
      <c r="Q32" s="260" t="s">
        <v>350</v>
      </c>
      <c r="R32" s="260" t="s">
        <v>350</v>
      </c>
      <c r="S32" s="260" t="s">
        <v>350</v>
      </c>
      <c r="T32" s="260" t="s">
        <v>350</v>
      </c>
      <c r="U32" s="259" t="s">
        <v>350</v>
      </c>
      <c r="V32" s="227"/>
      <c r="W32" s="229"/>
      <c r="X32" s="229"/>
      <c r="Y32" s="225"/>
      <c r="Z32" s="230"/>
      <c r="AA32" s="244"/>
      <c r="AB32" s="363"/>
      <c r="AC32" s="193"/>
      <c r="AD32" s="193"/>
      <c r="AE32" s="192"/>
      <c r="AF32" s="192"/>
      <c r="AG32" s="192"/>
      <c r="AH32" s="192"/>
      <c r="AI32" s="201">
        <v>30</v>
      </c>
    </row>
    <row r="33" spans="1:35" ht="37.5" customHeight="1" x14ac:dyDescent="0.25">
      <c r="A33" s="231">
        <f t="shared" si="1"/>
        <v>0.8333333333333337</v>
      </c>
      <c r="B33" s="246" t="str">
        <f t="shared" si="0"/>
        <v>22:00-22:30</v>
      </c>
      <c r="C33" s="368"/>
      <c r="D33" s="444" t="s">
        <v>509</v>
      </c>
      <c r="E33" s="444"/>
      <c r="F33" s="444"/>
      <c r="G33" s="444"/>
      <c r="H33" s="445"/>
      <c r="I33" s="238"/>
      <c r="J33" s="227"/>
      <c r="K33" s="229"/>
      <c r="L33" s="229"/>
      <c r="M33" s="225"/>
      <c r="N33" s="230"/>
      <c r="O33" s="238"/>
      <c r="P33" s="227"/>
      <c r="Q33" s="229"/>
      <c r="R33" s="229"/>
      <c r="S33" s="225"/>
      <c r="T33" s="230"/>
      <c r="U33" s="238"/>
      <c r="V33" s="227"/>
      <c r="W33" s="229"/>
      <c r="X33" s="229"/>
      <c r="Y33" s="225"/>
      <c r="Z33" s="230"/>
      <c r="AA33" s="238"/>
      <c r="AB33" s="238"/>
      <c r="AC33" s="193"/>
      <c r="AD33" s="193"/>
      <c r="AE33" s="192"/>
      <c r="AF33" s="192"/>
      <c r="AG33" s="192"/>
      <c r="AH33" s="192"/>
      <c r="AI33" s="201">
        <v>30</v>
      </c>
    </row>
    <row r="34" spans="1:35" ht="30" customHeight="1" x14ac:dyDescent="0.3">
      <c r="A34" s="231">
        <f t="shared" si="1"/>
        <v>0.85416666666666707</v>
      </c>
      <c r="B34" s="246" t="str">
        <f t="shared" si="0"/>
        <v>22:30-23:00</v>
      </c>
      <c r="C34" s="380"/>
      <c r="D34" s="447"/>
      <c r="E34" s="447"/>
      <c r="F34" s="447"/>
      <c r="G34" s="447"/>
      <c r="H34" s="448"/>
      <c r="I34" s="247"/>
      <c r="J34" s="234"/>
      <c r="K34" s="194"/>
      <c r="L34" s="194"/>
      <c r="M34" s="228"/>
      <c r="N34" s="239"/>
      <c r="O34" s="247"/>
      <c r="P34" s="234"/>
      <c r="Q34" s="194"/>
      <c r="R34" s="194"/>
      <c r="S34" s="228"/>
      <c r="T34" s="239"/>
      <c r="U34" s="247"/>
      <c r="V34" s="234"/>
      <c r="W34" s="194"/>
      <c r="X34" s="194"/>
      <c r="Y34" s="228"/>
      <c r="Z34" s="239"/>
      <c r="AA34" s="247"/>
      <c r="AB34" s="247"/>
      <c r="AC34" s="193"/>
      <c r="AD34" s="193"/>
      <c r="AE34" s="147"/>
      <c r="AF34" s="192"/>
      <c r="AG34" s="147"/>
      <c r="AH34" s="147"/>
      <c r="AI34" s="201">
        <v>30</v>
      </c>
    </row>
    <row r="35" spans="1:35" ht="30" customHeight="1" thickBot="1" x14ac:dyDescent="0.35">
      <c r="A35" s="231">
        <f t="shared" si="1"/>
        <v>0.87500000000000044</v>
      </c>
      <c r="B35" s="246" t="str">
        <f t="shared" si="0"/>
        <v>23:00-23:30</v>
      </c>
      <c r="C35" s="380"/>
      <c r="D35" s="449"/>
      <c r="E35" s="449"/>
      <c r="F35" s="449" t="s">
        <v>510</v>
      </c>
      <c r="G35" s="449"/>
      <c r="H35" s="450"/>
      <c r="I35" s="369"/>
      <c r="J35" s="243"/>
      <c r="K35" s="240"/>
      <c r="L35" s="240"/>
      <c r="M35" s="242"/>
      <c r="N35" s="241"/>
      <c r="O35" s="369"/>
      <c r="P35" s="243"/>
      <c r="Q35" s="240"/>
      <c r="R35" s="240"/>
      <c r="S35" s="242"/>
      <c r="T35" s="241"/>
      <c r="U35" s="369"/>
      <c r="V35" s="243"/>
      <c r="W35" s="240"/>
      <c r="X35" s="240"/>
      <c r="Y35" s="242"/>
      <c r="Z35" s="241"/>
      <c r="AA35" s="369"/>
      <c r="AB35" s="369"/>
      <c r="AC35" s="193"/>
      <c r="AD35" s="193"/>
      <c r="AE35" s="147"/>
      <c r="AF35" s="192"/>
      <c r="AG35" s="147"/>
      <c r="AH35" s="147"/>
      <c r="AI35" s="201">
        <v>30</v>
      </c>
    </row>
    <row r="36" spans="1:35" ht="30" customHeight="1" x14ac:dyDescent="0.25">
      <c r="A36" s="231">
        <f t="shared" si="1"/>
        <v>0.89583333333333381</v>
      </c>
      <c r="B36" s="246" t="str">
        <f t="shared" si="0"/>
        <v>23:30-0:00</v>
      </c>
      <c r="C36" s="368"/>
      <c r="D36" s="245"/>
      <c r="E36" s="451"/>
      <c r="F36" s="452"/>
      <c r="G36" s="452"/>
      <c r="H36" s="453"/>
      <c r="I36" s="451"/>
      <c r="J36" s="194"/>
      <c r="K36" s="194"/>
      <c r="L36" s="194"/>
      <c r="M36" s="228"/>
      <c r="N36" s="194"/>
      <c r="O36" s="228"/>
      <c r="P36" s="194"/>
      <c r="Q36" s="194"/>
      <c r="R36" s="194"/>
      <c r="S36" s="228"/>
      <c r="T36" s="194"/>
      <c r="U36" s="228"/>
      <c r="V36" s="194"/>
      <c r="W36" s="194"/>
      <c r="X36" s="194"/>
      <c r="Y36" s="228"/>
      <c r="Z36" s="194"/>
      <c r="AA36" s="194"/>
      <c r="AB36" s="194"/>
      <c r="AC36" s="194"/>
      <c r="AD36" s="194"/>
      <c r="AE36" s="194"/>
      <c r="AF36" s="194"/>
      <c r="AG36" s="194"/>
      <c r="AH36" s="194"/>
      <c r="AI36" s="201">
        <v>30</v>
      </c>
    </row>
    <row r="37" spans="1:35" ht="30" customHeight="1" x14ac:dyDescent="0.3">
      <c r="A37" s="231">
        <f t="shared" si="1"/>
        <v>0.91666666666666718</v>
      </c>
      <c r="B37" s="246" t="str">
        <f t="shared" si="0"/>
        <v>0:00-0:30</v>
      </c>
      <c r="C37" s="380"/>
      <c r="D37" s="194"/>
      <c r="E37" s="194"/>
      <c r="F37" s="194"/>
      <c r="G37" s="194"/>
      <c r="H37" s="194"/>
      <c r="I37" s="245"/>
      <c r="J37" s="194"/>
      <c r="K37" s="194"/>
      <c r="L37" s="194"/>
      <c r="M37" s="228"/>
      <c r="N37" s="194"/>
      <c r="O37" s="245"/>
      <c r="P37" s="194"/>
      <c r="Q37" s="194"/>
      <c r="R37" s="194"/>
      <c r="S37" s="228"/>
      <c r="T37" s="194"/>
      <c r="U37" s="245"/>
      <c r="V37" s="194"/>
      <c r="W37" s="194"/>
      <c r="X37" s="194"/>
      <c r="Y37" s="228"/>
      <c r="Z37" s="194"/>
      <c r="AA37" s="194"/>
      <c r="AB37" s="194"/>
      <c r="AC37" s="193"/>
      <c r="AD37" s="193"/>
      <c r="AE37" s="147"/>
      <c r="AF37" s="192"/>
      <c r="AG37" s="147"/>
      <c r="AH37" s="147"/>
      <c r="AI37" s="201">
        <v>30</v>
      </c>
    </row>
    <row r="38" spans="1:35" ht="30" customHeight="1" thickBot="1" x14ac:dyDescent="0.35">
      <c r="A38" s="231">
        <f t="shared" si="1"/>
        <v>0.93750000000000056</v>
      </c>
      <c r="B38" s="246" t="str">
        <f t="shared" si="0"/>
        <v>0:30-1:00</v>
      </c>
      <c r="C38" s="367"/>
      <c r="D38" s="245"/>
      <c r="E38" s="194"/>
      <c r="F38" s="194"/>
      <c r="G38" s="228"/>
      <c r="H38" s="194"/>
      <c r="I38" s="245"/>
      <c r="J38" s="245"/>
      <c r="K38" s="194"/>
      <c r="L38" s="194"/>
      <c r="M38" s="228"/>
      <c r="N38" s="194"/>
      <c r="O38" s="245"/>
      <c r="P38" s="194"/>
      <c r="Q38" s="194"/>
      <c r="R38" s="245"/>
      <c r="S38" s="228"/>
      <c r="T38" s="194"/>
      <c r="U38" s="245"/>
      <c r="V38" s="194"/>
      <c r="W38" s="194"/>
      <c r="X38" s="194"/>
      <c r="Y38" s="228"/>
      <c r="Z38" s="194"/>
      <c r="AA38" s="228"/>
      <c r="AB38" s="228"/>
      <c r="AC38" s="193"/>
      <c r="AD38" s="193"/>
      <c r="AE38" s="147"/>
      <c r="AF38" s="192"/>
      <c r="AG38" s="147"/>
      <c r="AH38" s="147"/>
      <c r="AI38" s="201">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1"/>
    </row>
    <row r="40" spans="1:35" ht="30" customHeight="1" x14ac:dyDescent="0.25">
      <c r="A40" s="134"/>
      <c r="D40" s="123"/>
      <c r="E40" s="124"/>
      <c r="F40" s="124"/>
      <c r="G40" s="124"/>
      <c r="I40" s="125"/>
      <c r="J40" s="123"/>
      <c r="K40" s="123"/>
      <c r="L40" s="123"/>
      <c r="N40" s="129"/>
      <c r="Q40" s="123"/>
      <c r="AI40" s="201"/>
    </row>
  </sheetData>
  <mergeCells count="6">
    <mergeCell ref="AC1:AE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8" t="str">
        <f>Parameters!B1</f>
        <v>IEEE 802.11 WIRELESS LOCAL AREA NETWORKS SESSION #212</v>
      </c>
      <c r="B1" s="502"/>
      <c r="C1" s="502"/>
      <c r="D1" s="502"/>
      <c r="E1" s="502"/>
      <c r="F1" s="502"/>
      <c r="G1" s="502"/>
      <c r="H1" s="502"/>
      <c r="I1" s="502"/>
    </row>
    <row r="2" spans="1:9" ht="25.35" customHeight="1" x14ac:dyDescent="0.4">
      <c r="A2" s="508" t="str">
        <f>Parameters!B2</f>
        <v>Melia Castilla Madrid, Madrid, Spain</v>
      </c>
      <c r="B2" s="502"/>
      <c r="C2" s="502"/>
      <c r="D2" s="502"/>
      <c r="E2" s="502"/>
      <c r="F2" s="502"/>
      <c r="G2" s="502"/>
      <c r="H2" s="502"/>
      <c r="I2" s="502"/>
    </row>
    <row r="3" spans="1:9" ht="25.35" customHeight="1" x14ac:dyDescent="0.4">
      <c r="A3" s="508" t="str">
        <f>Parameters!B3</f>
        <v>July 27-Aug 1, 2025</v>
      </c>
      <c r="B3" s="502"/>
      <c r="C3" s="502"/>
      <c r="D3" s="502"/>
      <c r="E3" s="502"/>
      <c r="F3" s="502"/>
      <c r="G3" s="502"/>
      <c r="H3" s="502"/>
      <c r="I3" s="502"/>
    </row>
    <row r="4" spans="1:9" ht="18" customHeight="1" x14ac:dyDescent="0.3">
      <c r="A4" s="501" t="s">
        <v>417</v>
      </c>
      <c r="B4" s="502"/>
      <c r="C4" s="502"/>
      <c r="D4" s="502"/>
      <c r="E4" s="502"/>
      <c r="F4" s="502"/>
      <c r="G4" s="502"/>
      <c r="H4" s="502"/>
      <c r="I4" s="502"/>
    </row>
    <row r="5" spans="1:9" ht="18" customHeight="1" x14ac:dyDescent="0.3">
      <c r="A5" s="501" t="s">
        <v>64</v>
      </c>
      <c r="B5" s="502"/>
      <c r="C5" s="502"/>
      <c r="D5" s="502"/>
      <c r="E5" s="502"/>
      <c r="F5" s="502"/>
      <c r="G5" s="502"/>
      <c r="H5" s="502"/>
      <c r="I5" s="502"/>
    </row>
    <row r="6" spans="1:9" ht="18" customHeight="1" x14ac:dyDescent="0.3">
      <c r="A6" s="501" t="s">
        <v>418</v>
      </c>
      <c r="B6" s="502"/>
      <c r="C6" s="502"/>
      <c r="D6" s="502"/>
      <c r="E6" s="502"/>
      <c r="F6" s="502"/>
      <c r="G6" s="502"/>
      <c r="H6" s="502"/>
      <c r="I6" s="502"/>
    </row>
    <row r="7" spans="1:9" ht="18" customHeight="1" x14ac:dyDescent="0.3">
      <c r="A7" s="501" t="s">
        <v>438</v>
      </c>
      <c r="B7" s="502"/>
      <c r="C7" s="502"/>
      <c r="D7" s="502"/>
      <c r="E7" s="502"/>
      <c r="F7" s="502"/>
      <c r="G7" s="502"/>
      <c r="H7" s="502"/>
      <c r="I7" s="502"/>
    </row>
    <row r="8" spans="1:9" ht="30" customHeight="1" x14ac:dyDescent="0.5">
      <c r="A8" s="503" t="str">
        <f>"Agenda R" &amp; Parameters!$B$8</f>
        <v>Agenda R8</v>
      </c>
      <c r="B8" s="504"/>
      <c r="C8" s="504"/>
      <c r="D8" s="504"/>
      <c r="E8" s="504"/>
      <c r="F8" s="504"/>
      <c r="G8" s="504"/>
      <c r="H8" s="504"/>
      <c r="I8" s="504"/>
    </row>
    <row r="12" spans="1:9" ht="15.6" x14ac:dyDescent="0.3">
      <c r="A12" s="505" t="s">
        <v>571</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0.47916666666666669</v>
      </c>
      <c r="G15" s="71">
        <v>1</v>
      </c>
      <c r="H15" s="99">
        <f t="shared" ref="H15:H20" si="0">F15+TIME(0,G15,0)</f>
        <v>0.47986111111111113</v>
      </c>
      <c r="I15" s="80"/>
    </row>
    <row r="16" spans="1:9" ht="30" x14ac:dyDescent="0.25">
      <c r="A16" s="53" t="s">
        <v>78</v>
      </c>
      <c r="B16" s="62" t="s">
        <v>76</v>
      </c>
      <c r="C16" s="62" t="s">
        <v>427</v>
      </c>
      <c r="D16" s="62"/>
      <c r="E16" s="62" t="s">
        <v>79</v>
      </c>
      <c r="F16" s="99">
        <f>H15</f>
        <v>0.47986111111111113</v>
      </c>
      <c r="G16" s="71">
        <v>1</v>
      </c>
      <c r="H16" s="99">
        <f t="shared" si="0"/>
        <v>0.48055555555555557</v>
      </c>
      <c r="I16" s="80"/>
    </row>
    <row r="17" spans="1:9" ht="15" x14ac:dyDescent="0.25">
      <c r="A17" s="53" t="s">
        <v>80</v>
      </c>
      <c r="B17" s="62" t="s">
        <v>76</v>
      </c>
      <c r="C17" s="62" t="s">
        <v>232</v>
      </c>
      <c r="D17" s="149" t="s">
        <v>219</v>
      </c>
      <c r="E17" s="62" t="s">
        <v>134</v>
      </c>
      <c r="F17" s="99">
        <f>H16</f>
        <v>0.48055555555555557</v>
      </c>
      <c r="G17" s="71">
        <v>1</v>
      </c>
      <c r="H17" s="99">
        <f t="shared" si="0"/>
        <v>0.48125000000000001</v>
      </c>
      <c r="I17" s="80"/>
    </row>
    <row r="18" spans="1:9" ht="30" x14ac:dyDescent="0.25">
      <c r="A18" s="53" t="s">
        <v>81</v>
      </c>
      <c r="B18" s="62" t="s">
        <v>82</v>
      </c>
      <c r="C18" s="62" t="s">
        <v>201</v>
      </c>
      <c r="D18" s="149" t="s">
        <v>45</v>
      </c>
      <c r="E18" s="62" t="s">
        <v>134</v>
      </c>
      <c r="F18" s="99">
        <f>H17</f>
        <v>0.48125000000000001</v>
      </c>
      <c r="G18" s="71">
        <v>2</v>
      </c>
      <c r="H18" s="99">
        <f t="shared" si="0"/>
        <v>0.4826388888888889</v>
      </c>
      <c r="I18" s="80"/>
    </row>
    <row r="19" spans="1:9" ht="15" x14ac:dyDescent="0.25">
      <c r="A19" s="53" t="s">
        <v>83</v>
      </c>
      <c r="B19" s="62" t="s">
        <v>82</v>
      </c>
      <c r="C19" s="62" t="s">
        <v>84</v>
      </c>
      <c r="D19" s="149" t="s">
        <v>220</v>
      </c>
      <c r="E19" s="62" t="s">
        <v>439</v>
      </c>
      <c r="F19" s="99">
        <f>H18</f>
        <v>0.4826388888888889</v>
      </c>
      <c r="G19" s="71">
        <v>1</v>
      </c>
      <c r="H19" s="99">
        <f t="shared" si="0"/>
        <v>0.48333333333333334</v>
      </c>
      <c r="I19" s="80"/>
    </row>
    <row r="20" spans="1:9" ht="15" x14ac:dyDescent="0.25">
      <c r="A20" s="54" t="s">
        <v>86</v>
      </c>
      <c r="B20" s="63" t="s">
        <v>76</v>
      </c>
      <c r="C20" s="63" t="s">
        <v>87</v>
      </c>
      <c r="D20" s="63"/>
      <c r="E20" s="63" t="s">
        <v>134</v>
      </c>
      <c r="F20" s="100">
        <f>H19</f>
        <v>0.48333333333333334</v>
      </c>
      <c r="G20" s="72">
        <v>1</v>
      </c>
      <c r="H20" s="100">
        <f t="shared" si="0"/>
        <v>0.48402777777777778</v>
      </c>
      <c r="I20" s="81"/>
    </row>
    <row r="21" spans="1:9" ht="15" x14ac:dyDescent="0.25">
      <c r="A21" s="116"/>
      <c r="B21" s="116"/>
      <c r="C21" s="116"/>
      <c r="D21" s="116"/>
      <c r="E21" s="116"/>
      <c r="F21" s="151"/>
      <c r="G21" s="152"/>
      <c r="H21" s="151"/>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
      <c r="A25" s="53" t="s">
        <v>95</v>
      </c>
      <c r="B25" s="62" t="s">
        <v>76</v>
      </c>
      <c r="C25" s="62" t="s">
        <v>244</v>
      </c>
      <c r="D25" s="149" t="s">
        <v>233</v>
      </c>
      <c r="E25" s="62" t="s">
        <v>85</v>
      </c>
      <c r="F25" s="99">
        <f>H24</f>
        <v>0.48541666666666666</v>
      </c>
      <c r="G25" s="71">
        <v>2</v>
      </c>
      <c r="H25" s="99">
        <f>F25+TIME(0,G25,0)</f>
        <v>0.48680555555555555</v>
      </c>
      <c r="I25" s="82"/>
    </row>
    <row r="26" spans="1:9" ht="18.600000000000001" customHeight="1" x14ac:dyDescent="0.25">
      <c r="A26" s="53" t="s">
        <v>245</v>
      </c>
      <c r="B26" s="62" t="s">
        <v>76</v>
      </c>
      <c r="C26" s="62" t="s">
        <v>248</v>
      </c>
      <c r="D26" s="149" t="s">
        <v>233</v>
      </c>
      <c r="E26" s="62" t="s">
        <v>85</v>
      </c>
      <c r="F26" s="99">
        <f>H25</f>
        <v>0.48680555555555555</v>
      </c>
      <c r="G26" s="71">
        <v>2</v>
      </c>
      <c r="H26" s="99">
        <f t="shared" ref="H26:H36" si="1">F26+TIME(0,G26,0)</f>
        <v>0.48819444444444443</v>
      </c>
      <c r="I26" s="80"/>
    </row>
    <row r="27" spans="1:9" ht="19.2" customHeight="1" x14ac:dyDescent="0.25">
      <c r="A27" s="53" t="s">
        <v>246</v>
      </c>
      <c r="B27" s="62" t="s">
        <v>76</v>
      </c>
      <c r="C27" s="62" t="s">
        <v>326</v>
      </c>
      <c r="D27" s="149" t="s">
        <v>233</v>
      </c>
      <c r="E27" s="62" t="s">
        <v>85</v>
      </c>
      <c r="F27" s="99">
        <f t="shared" ref="F27:F36" si="2">H26</f>
        <v>0.48819444444444443</v>
      </c>
      <c r="G27" s="71">
        <v>1</v>
      </c>
      <c r="H27" s="99">
        <f t="shared" si="1"/>
        <v>0.48888888888888887</v>
      </c>
      <c r="I27" s="80"/>
    </row>
    <row r="28" spans="1:9" ht="15" x14ac:dyDescent="0.25">
      <c r="A28" s="53" t="s">
        <v>247</v>
      </c>
      <c r="B28" s="62" t="s">
        <v>76</v>
      </c>
      <c r="C28" s="62" t="s">
        <v>327</v>
      </c>
      <c r="D28" s="149" t="s">
        <v>249</v>
      </c>
      <c r="E28" s="62" t="s">
        <v>85</v>
      </c>
      <c r="F28" s="99">
        <f t="shared" si="2"/>
        <v>0.48888888888888887</v>
      </c>
      <c r="G28" s="71">
        <v>1</v>
      </c>
      <c r="H28" s="99">
        <f t="shared" si="1"/>
        <v>0.48958333333333331</v>
      </c>
      <c r="I28" s="80"/>
    </row>
    <row r="29" spans="1:9" ht="18.600000000000001" customHeight="1" x14ac:dyDescent="0.25">
      <c r="A29" s="53" t="s">
        <v>250</v>
      </c>
      <c r="B29" s="62" t="s">
        <v>76</v>
      </c>
      <c r="C29" s="62" t="s">
        <v>251</v>
      </c>
      <c r="D29" s="149" t="s">
        <v>233</v>
      </c>
      <c r="E29" s="62" t="s">
        <v>85</v>
      </c>
      <c r="F29" s="99">
        <f t="shared" si="2"/>
        <v>0.48958333333333331</v>
      </c>
      <c r="G29" s="71">
        <v>1</v>
      </c>
      <c r="H29" s="99">
        <f t="shared" si="1"/>
        <v>0.49027777777777776</v>
      </c>
      <c r="I29" s="80"/>
    </row>
    <row r="30" spans="1:9" ht="18" customHeight="1" x14ac:dyDescent="0.25">
      <c r="A30" s="53" t="s">
        <v>252</v>
      </c>
      <c r="B30" s="62" t="s">
        <v>76</v>
      </c>
      <c r="C30" s="62" t="s">
        <v>253</v>
      </c>
      <c r="D30" s="149" t="s">
        <v>233</v>
      </c>
      <c r="E30" s="62" t="s">
        <v>85</v>
      </c>
      <c r="F30" s="99">
        <f t="shared" si="2"/>
        <v>0.49027777777777776</v>
      </c>
      <c r="G30" s="71">
        <v>1</v>
      </c>
      <c r="H30" s="99">
        <f t="shared" si="1"/>
        <v>0.4909722222222222</v>
      </c>
      <c r="I30" s="80"/>
    </row>
    <row r="31" spans="1:9" ht="15.6" customHeight="1" x14ac:dyDescent="0.25">
      <c r="A31" s="53" t="s">
        <v>254</v>
      </c>
      <c r="B31" s="62" t="s">
        <v>76</v>
      </c>
      <c r="C31" s="62" t="s">
        <v>255</v>
      </c>
      <c r="D31" s="149" t="s">
        <v>233</v>
      </c>
      <c r="E31" s="62" t="s">
        <v>85</v>
      </c>
      <c r="F31" s="99">
        <f t="shared" si="2"/>
        <v>0.4909722222222222</v>
      </c>
      <c r="G31" s="71">
        <v>1</v>
      </c>
      <c r="H31" s="99">
        <f t="shared" si="1"/>
        <v>0.49166666666666664</v>
      </c>
      <c r="I31" s="80"/>
    </row>
    <row r="32" spans="1:9" ht="16.95" customHeight="1" x14ac:dyDescent="0.25">
      <c r="A32" s="53" t="s">
        <v>256</v>
      </c>
      <c r="B32" s="62" t="s">
        <v>76</v>
      </c>
      <c r="C32" s="62" t="s">
        <v>257</v>
      </c>
      <c r="D32" s="149" t="s">
        <v>233</v>
      </c>
      <c r="E32" s="62" t="s">
        <v>85</v>
      </c>
      <c r="F32" s="99">
        <f t="shared" si="2"/>
        <v>0.49166666666666664</v>
      </c>
      <c r="G32" s="71">
        <v>1</v>
      </c>
      <c r="H32" s="99">
        <f t="shared" si="1"/>
        <v>0.49236111111111108</v>
      </c>
      <c r="I32" s="80"/>
    </row>
    <row r="33" spans="1:9" ht="15.6" customHeight="1" x14ac:dyDescent="0.25">
      <c r="A33" s="53" t="s">
        <v>258</v>
      </c>
      <c r="B33" s="62" t="s">
        <v>76</v>
      </c>
      <c r="C33" s="62" t="s">
        <v>259</v>
      </c>
      <c r="D33" s="149" t="s">
        <v>233</v>
      </c>
      <c r="E33" s="62" t="s">
        <v>85</v>
      </c>
      <c r="F33" s="99">
        <f t="shared" si="2"/>
        <v>0.49236111111111108</v>
      </c>
      <c r="G33" s="71">
        <v>1</v>
      </c>
      <c r="H33" s="99">
        <f t="shared" si="1"/>
        <v>0.49305555555555552</v>
      </c>
      <c r="I33" s="117"/>
    </row>
    <row r="34" spans="1:9" ht="16.350000000000001" customHeight="1" x14ac:dyDescent="0.25">
      <c r="A34" s="53" t="s">
        <v>260</v>
      </c>
      <c r="B34" s="62" t="s">
        <v>76</v>
      </c>
      <c r="C34" s="62" t="s">
        <v>261</v>
      </c>
      <c r="D34" s="149" t="s">
        <v>233</v>
      </c>
      <c r="E34" s="62" t="s">
        <v>85</v>
      </c>
      <c r="F34" s="99">
        <f t="shared" si="2"/>
        <v>0.49305555555555552</v>
      </c>
      <c r="G34" s="71">
        <v>1</v>
      </c>
      <c r="H34" s="99">
        <f t="shared" si="1"/>
        <v>0.49374999999999997</v>
      </c>
      <c r="I34" s="117"/>
    </row>
    <row r="35" spans="1:9" ht="15.6" customHeight="1" x14ac:dyDescent="0.25">
      <c r="A35" s="53" t="s">
        <v>262</v>
      </c>
      <c r="B35" s="62" t="s">
        <v>76</v>
      </c>
      <c r="C35" s="62" t="s">
        <v>263</v>
      </c>
      <c r="D35" s="149" t="s">
        <v>233</v>
      </c>
      <c r="E35" s="62" t="s">
        <v>85</v>
      </c>
      <c r="F35" s="99">
        <f t="shared" si="2"/>
        <v>0.49374999999999997</v>
      </c>
      <c r="G35" s="71">
        <v>1</v>
      </c>
      <c r="H35" s="99">
        <f t="shared" si="1"/>
        <v>0.49444444444444441</v>
      </c>
      <c r="I35" s="117"/>
    </row>
    <row r="36" spans="1:9" ht="16.2" customHeight="1" x14ac:dyDescent="0.25">
      <c r="A36" s="53" t="s">
        <v>264</v>
      </c>
      <c r="B36" s="62"/>
      <c r="C36" s="62"/>
      <c r="D36" s="149"/>
      <c r="E36" s="62"/>
      <c r="F36" s="99">
        <f t="shared" si="2"/>
        <v>0.49444444444444441</v>
      </c>
      <c r="G36" s="71">
        <v>0</v>
      </c>
      <c r="H36" s="99">
        <f t="shared" si="1"/>
        <v>0.49444444444444441</v>
      </c>
      <c r="I36" s="117"/>
    </row>
    <row r="37" spans="1:9" ht="15.6" x14ac:dyDescent="0.3">
      <c r="A37" s="55" t="s">
        <v>265</v>
      </c>
      <c r="B37" s="64"/>
      <c r="C37" s="64" t="s">
        <v>98</v>
      </c>
      <c r="D37" s="64"/>
      <c r="E37" s="64"/>
      <c r="F37" s="101"/>
      <c r="G37" s="73"/>
      <c r="H37" s="101"/>
      <c r="I37" s="117"/>
    </row>
    <row r="38" spans="1:9" ht="30" x14ac:dyDescent="0.25">
      <c r="A38" s="53" t="s">
        <v>266</v>
      </c>
      <c r="B38" s="62" t="s">
        <v>76</v>
      </c>
      <c r="C38" s="62" t="s">
        <v>99</v>
      </c>
      <c r="D38" s="149" t="s">
        <v>219</v>
      </c>
      <c r="E38" s="62" t="s">
        <v>134</v>
      </c>
      <c r="F38" s="99">
        <f>H36</f>
        <v>0.49444444444444441</v>
      </c>
      <c r="G38" s="71">
        <v>1</v>
      </c>
      <c r="H38" s="99">
        <f>F38+TIME(0,G38,0)</f>
        <v>0.49513888888888885</v>
      </c>
      <c r="I38" s="117"/>
    </row>
    <row r="39" spans="1:9" ht="31.2" x14ac:dyDescent="0.3">
      <c r="A39" s="55" t="s">
        <v>267</v>
      </c>
      <c r="B39" s="62" t="s">
        <v>76</v>
      </c>
      <c r="C39" s="64" t="s">
        <v>491</v>
      </c>
      <c r="D39" s="149" t="s">
        <v>219</v>
      </c>
      <c r="E39" s="62" t="s">
        <v>134</v>
      </c>
      <c r="F39" s="99">
        <f>H38</f>
        <v>0.49513888888888885</v>
      </c>
      <c r="G39" s="71">
        <v>1</v>
      </c>
      <c r="H39" s="99">
        <f>F39+TIME(0,G39,0)</f>
        <v>0.49583333333333329</v>
      </c>
      <c r="I39" s="117"/>
    </row>
    <row r="40" spans="1:9" ht="15" x14ac:dyDescent="0.25">
      <c r="A40" s="86"/>
      <c r="B40" s="88"/>
      <c r="C40" s="88"/>
      <c r="D40" s="88"/>
      <c r="E40" s="88"/>
      <c r="F40" s="103">
        <f>H39</f>
        <v>0.49583333333333329</v>
      </c>
      <c r="G40" s="90">
        <v>0</v>
      </c>
      <c r="H40" s="103">
        <f>F40+TIME(0,G40,0)</f>
        <v>0.49583333333333329</v>
      </c>
      <c r="I40" s="119"/>
    </row>
    <row r="41" spans="1:9" ht="15" x14ac:dyDescent="0.25">
      <c r="A41" s="116"/>
      <c r="B41" s="116"/>
      <c r="C41" s="116"/>
      <c r="D41" s="116"/>
      <c r="E41" s="116"/>
      <c r="F41" s="151"/>
      <c r="G41" s="152"/>
      <c r="H41" s="151"/>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49" t="s">
        <v>219</v>
      </c>
      <c r="E43" s="62" t="s">
        <v>134</v>
      </c>
      <c r="F43" s="99">
        <f>H40</f>
        <v>0.49583333333333329</v>
      </c>
      <c r="G43" s="71">
        <v>1</v>
      </c>
      <c r="H43" s="99">
        <f t="shared" ref="H43:H50" si="3">F43+TIME(0,G43,0)</f>
        <v>0.49652777777777773</v>
      </c>
      <c r="I43" s="117"/>
    </row>
    <row r="44" spans="1:9" ht="30" x14ac:dyDescent="0.25">
      <c r="A44" s="53" t="s">
        <v>106</v>
      </c>
      <c r="B44" s="62" t="s">
        <v>76</v>
      </c>
      <c r="C44" s="62" t="s">
        <v>325</v>
      </c>
      <c r="D44" s="149" t="s">
        <v>219</v>
      </c>
      <c r="E44" s="62" t="s">
        <v>134</v>
      </c>
      <c r="F44" s="99">
        <f t="shared" ref="F44:F50" si="4">H43</f>
        <v>0.49652777777777773</v>
      </c>
      <c r="G44" s="71">
        <v>1</v>
      </c>
      <c r="H44" s="99">
        <f t="shared" si="3"/>
        <v>0.49722222222222218</v>
      </c>
      <c r="I44" s="117"/>
    </row>
    <row r="45" spans="1:9" ht="15" x14ac:dyDescent="0.25">
      <c r="A45" s="53" t="s">
        <v>107</v>
      </c>
      <c r="B45" s="62" t="s">
        <v>76</v>
      </c>
      <c r="C45" s="62" t="s">
        <v>50</v>
      </c>
      <c r="D45" s="149" t="s">
        <v>221</v>
      </c>
      <c r="E45" s="62" t="s">
        <v>108</v>
      </c>
      <c r="F45" s="99">
        <f t="shared" si="4"/>
        <v>0.49722222222222218</v>
      </c>
      <c r="G45" s="71">
        <v>8</v>
      </c>
      <c r="H45" s="99">
        <f t="shared" si="3"/>
        <v>0.50277777777777777</v>
      </c>
      <c r="I45" s="117"/>
    </row>
    <row r="46" spans="1:9" ht="15" x14ac:dyDescent="0.25">
      <c r="A46" s="53" t="s">
        <v>109</v>
      </c>
      <c r="B46" s="62" t="s">
        <v>76</v>
      </c>
      <c r="C46" s="62" t="s">
        <v>110</v>
      </c>
      <c r="D46" s="149" t="s">
        <v>221</v>
      </c>
      <c r="E46" s="62" t="s">
        <v>108</v>
      </c>
      <c r="F46" s="99">
        <f t="shared" si="4"/>
        <v>0.50277777777777777</v>
      </c>
      <c r="G46" s="71">
        <v>2</v>
      </c>
      <c r="H46" s="99">
        <f t="shared" si="3"/>
        <v>0.50416666666666665</v>
      </c>
      <c r="I46" s="117"/>
    </row>
    <row r="47" spans="1:9" ht="15" x14ac:dyDescent="0.25">
      <c r="A47" s="53" t="s">
        <v>111</v>
      </c>
      <c r="B47" s="62" t="s">
        <v>76</v>
      </c>
      <c r="C47" s="62" t="s">
        <v>113</v>
      </c>
      <c r="D47" s="149" t="s">
        <v>221</v>
      </c>
      <c r="E47" s="62" t="s">
        <v>108</v>
      </c>
      <c r="F47" s="99">
        <f t="shared" si="4"/>
        <v>0.50416666666666665</v>
      </c>
      <c r="G47" s="71">
        <v>1</v>
      </c>
      <c r="H47" s="99">
        <f t="shared" si="3"/>
        <v>0.50486111111111109</v>
      </c>
      <c r="I47" s="117"/>
    </row>
    <row r="48" spans="1:9" ht="15" x14ac:dyDescent="0.25">
      <c r="A48" s="53" t="s">
        <v>112</v>
      </c>
      <c r="B48" s="62" t="s">
        <v>76</v>
      </c>
      <c r="C48" s="62" t="s">
        <v>115</v>
      </c>
      <c r="D48" s="149" t="s">
        <v>221</v>
      </c>
      <c r="E48" s="62" t="s">
        <v>108</v>
      </c>
      <c r="F48" s="99">
        <f t="shared" si="4"/>
        <v>0.50486111111111109</v>
      </c>
      <c r="G48" s="71">
        <v>1</v>
      </c>
      <c r="H48" s="99">
        <f t="shared" si="3"/>
        <v>0.50555555555555554</v>
      </c>
      <c r="I48" s="117"/>
    </row>
    <row r="49" spans="1:9" ht="15" x14ac:dyDescent="0.25">
      <c r="A49" s="53" t="s">
        <v>114</v>
      </c>
      <c r="B49" s="62" t="s">
        <v>76</v>
      </c>
      <c r="C49" s="62" t="s">
        <v>235</v>
      </c>
      <c r="D49" s="149" t="s">
        <v>221</v>
      </c>
      <c r="E49" s="62" t="s">
        <v>108</v>
      </c>
      <c r="F49" s="99">
        <f t="shared" si="4"/>
        <v>0.50555555555555554</v>
      </c>
      <c r="G49" s="71">
        <v>1</v>
      </c>
      <c r="H49" s="99">
        <f t="shared" si="3"/>
        <v>0.50624999999999998</v>
      </c>
      <c r="I49" s="117"/>
    </row>
    <row r="50" spans="1:9" ht="15" x14ac:dyDescent="0.25">
      <c r="A50" s="54" t="s">
        <v>116</v>
      </c>
      <c r="B50" s="63" t="s">
        <v>76</v>
      </c>
      <c r="C50" s="63" t="s">
        <v>117</v>
      </c>
      <c r="D50" s="149" t="s">
        <v>221</v>
      </c>
      <c r="E50" s="63" t="s">
        <v>108</v>
      </c>
      <c r="F50" s="100">
        <f t="shared" si="4"/>
        <v>0.50624999999999998</v>
      </c>
      <c r="G50" s="72">
        <v>3</v>
      </c>
      <c r="H50" s="100">
        <f t="shared" si="3"/>
        <v>0.5083333333333333</v>
      </c>
      <c r="I50" s="119"/>
    </row>
    <row r="51" spans="1:9" ht="15" x14ac:dyDescent="0.25">
      <c r="A51" s="116"/>
      <c r="B51" s="116"/>
      <c r="C51" s="116"/>
      <c r="D51" s="116"/>
      <c r="E51" s="116"/>
      <c r="F51" s="151"/>
      <c r="G51" s="152"/>
      <c r="H51" s="151"/>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49" t="s">
        <v>219</v>
      </c>
      <c r="E54" s="62" t="s">
        <v>134</v>
      </c>
      <c r="F54" s="99">
        <f>H50</f>
        <v>0.5083333333333333</v>
      </c>
      <c r="G54" s="71">
        <v>1</v>
      </c>
      <c r="H54" s="99">
        <f t="shared" ref="H54:H63" si="5">F54+TIME(0,G54,0)</f>
        <v>0.50902777777777775</v>
      </c>
      <c r="I54" s="117"/>
    </row>
    <row r="55" spans="1:9" ht="15" x14ac:dyDescent="0.25">
      <c r="A55" s="53" t="s">
        <v>124</v>
      </c>
      <c r="B55" s="62" t="s">
        <v>76</v>
      </c>
      <c r="C55" s="62" t="s">
        <v>271</v>
      </c>
      <c r="D55" s="149" t="s">
        <v>219</v>
      </c>
      <c r="E55" s="62" t="s">
        <v>134</v>
      </c>
      <c r="F55" s="99">
        <f t="shared" ref="F55:F63" si="6">H54</f>
        <v>0.50902777777777775</v>
      </c>
      <c r="G55" s="71">
        <v>1</v>
      </c>
      <c r="H55" s="99">
        <f t="shared" si="5"/>
        <v>0.50972222222222219</v>
      </c>
      <c r="I55" s="117"/>
    </row>
    <row r="56" spans="1:9" ht="15" x14ac:dyDescent="0.25">
      <c r="A56" s="53" t="s">
        <v>125</v>
      </c>
      <c r="B56" s="62" t="s">
        <v>76</v>
      </c>
      <c r="C56" s="62" t="s">
        <v>229</v>
      </c>
      <c r="D56" s="149" t="s">
        <v>219</v>
      </c>
      <c r="E56" s="62" t="s">
        <v>134</v>
      </c>
      <c r="F56" s="99">
        <f t="shared" si="6"/>
        <v>0.50972222222222219</v>
      </c>
      <c r="G56" s="71">
        <v>1</v>
      </c>
      <c r="H56" s="99">
        <f t="shared" si="5"/>
        <v>0.51041666666666663</v>
      </c>
      <c r="I56" s="117"/>
    </row>
    <row r="57" spans="1:9" ht="15" x14ac:dyDescent="0.25">
      <c r="A57" s="53" t="s">
        <v>126</v>
      </c>
      <c r="B57" s="62" t="s">
        <v>76</v>
      </c>
      <c r="C57" s="62" t="s">
        <v>127</v>
      </c>
      <c r="D57" s="149" t="s">
        <v>219</v>
      </c>
      <c r="E57" s="62" t="s">
        <v>134</v>
      </c>
      <c r="F57" s="99">
        <f t="shared" si="6"/>
        <v>0.51041666666666663</v>
      </c>
      <c r="G57" s="71">
        <v>1</v>
      </c>
      <c r="H57" s="99">
        <f t="shared" si="5"/>
        <v>0.51111111111111107</v>
      </c>
      <c r="I57" s="117"/>
    </row>
    <row r="58" spans="1:9" ht="15" x14ac:dyDescent="0.25">
      <c r="A58" s="53" t="s">
        <v>128</v>
      </c>
      <c r="B58" s="62" t="s">
        <v>76</v>
      </c>
      <c r="C58" s="62" t="s">
        <v>129</v>
      </c>
      <c r="D58" s="149" t="s">
        <v>219</v>
      </c>
      <c r="E58" s="62" t="s">
        <v>134</v>
      </c>
      <c r="F58" s="99">
        <f t="shared" si="6"/>
        <v>0.51111111111111107</v>
      </c>
      <c r="G58" s="71">
        <v>1</v>
      </c>
      <c r="H58" s="99">
        <f t="shared" si="5"/>
        <v>0.51180555555555551</v>
      </c>
      <c r="I58" s="117"/>
    </row>
    <row r="59" spans="1:9" ht="15" x14ac:dyDescent="0.25">
      <c r="A59" s="53" t="s">
        <v>130</v>
      </c>
      <c r="B59" s="62" t="s">
        <v>76</v>
      </c>
      <c r="C59" s="62" t="s">
        <v>131</v>
      </c>
      <c r="D59" s="149" t="s">
        <v>219</v>
      </c>
      <c r="E59" s="62" t="s">
        <v>134</v>
      </c>
      <c r="F59" s="99">
        <f t="shared" si="6"/>
        <v>0.51180555555555551</v>
      </c>
      <c r="G59" s="71">
        <v>1</v>
      </c>
      <c r="H59" s="99">
        <f t="shared" si="5"/>
        <v>0.51249999999999996</v>
      </c>
      <c r="I59" s="117"/>
    </row>
    <row r="60" spans="1:9" ht="15" x14ac:dyDescent="0.25">
      <c r="A60" s="53" t="s">
        <v>132</v>
      </c>
      <c r="B60" s="62" t="s">
        <v>76</v>
      </c>
      <c r="C60" s="62" t="s">
        <v>471</v>
      </c>
      <c r="D60" s="149" t="s">
        <v>219</v>
      </c>
      <c r="E60" s="62" t="s">
        <v>134</v>
      </c>
      <c r="F60" s="99">
        <f t="shared" ref="F60" si="7">H59</f>
        <v>0.51249999999999996</v>
      </c>
      <c r="G60" s="71">
        <v>3</v>
      </c>
      <c r="H60" s="99">
        <f t="shared" ref="H60" si="8">F60+TIME(0,G60,0)</f>
        <v>0.51458333333333328</v>
      </c>
      <c r="I60" s="117"/>
    </row>
    <row r="61" spans="1:9" ht="15" x14ac:dyDescent="0.25">
      <c r="A61" s="53" t="s">
        <v>135</v>
      </c>
      <c r="B61" s="62" t="s">
        <v>76</v>
      </c>
      <c r="C61" s="62" t="s">
        <v>136</v>
      </c>
      <c r="D61" s="62"/>
      <c r="E61" s="62" t="s">
        <v>85</v>
      </c>
      <c r="F61" s="99">
        <f>H60</f>
        <v>0.51458333333333328</v>
      </c>
      <c r="G61" s="71">
        <v>1</v>
      </c>
      <c r="H61" s="99">
        <f t="shared" si="5"/>
        <v>0.51527777777777772</v>
      </c>
      <c r="I61" s="117"/>
    </row>
    <row r="62" spans="1:9" ht="15" x14ac:dyDescent="0.25">
      <c r="A62" s="53" t="s">
        <v>137</v>
      </c>
      <c r="B62" s="62" t="s">
        <v>76</v>
      </c>
      <c r="C62" s="62" t="s">
        <v>138</v>
      </c>
      <c r="D62" s="149" t="s">
        <v>222</v>
      </c>
      <c r="E62" s="62" t="s">
        <v>134</v>
      </c>
      <c r="F62" s="99">
        <f t="shared" si="6"/>
        <v>0.51527777777777772</v>
      </c>
      <c r="G62" s="71">
        <v>1</v>
      </c>
      <c r="H62" s="99">
        <f t="shared" si="5"/>
        <v>0.51597222222222217</v>
      </c>
      <c r="I62" s="117"/>
    </row>
    <row r="63" spans="1:9" ht="15" x14ac:dyDescent="0.25">
      <c r="A63" s="54" t="s">
        <v>470</v>
      </c>
      <c r="B63" s="63" t="s">
        <v>76</v>
      </c>
      <c r="C63" s="63" t="s">
        <v>133</v>
      </c>
      <c r="D63" s="149" t="s">
        <v>222</v>
      </c>
      <c r="E63" s="63" t="s">
        <v>324</v>
      </c>
      <c r="F63" s="100">
        <f t="shared" si="6"/>
        <v>0.51597222222222217</v>
      </c>
      <c r="G63" s="72">
        <v>1</v>
      </c>
      <c r="H63" s="100">
        <f t="shared" si="5"/>
        <v>0.51666666666666661</v>
      </c>
      <c r="I63" s="119"/>
    </row>
    <row r="64" spans="1:9" ht="15" x14ac:dyDescent="0.25">
      <c r="A64" s="116"/>
      <c r="B64" s="116"/>
      <c r="C64" s="116"/>
      <c r="D64" s="116"/>
      <c r="E64" s="116"/>
      <c r="F64" s="151"/>
      <c r="G64" s="152"/>
      <c r="H64" s="151"/>
    </row>
    <row r="65" spans="1:9" ht="15.6" x14ac:dyDescent="0.3">
      <c r="A65" s="173" t="s">
        <v>139</v>
      </c>
      <c r="B65" s="174"/>
      <c r="C65" s="174" t="s">
        <v>140</v>
      </c>
      <c r="D65" s="174"/>
      <c r="E65" s="174"/>
      <c r="F65" s="175"/>
      <c r="G65" s="176"/>
      <c r="H65" s="175"/>
      <c r="I65" s="133"/>
    </row>
    <row r="66" spans="1:9" ht="15" x14ac:dyDescent="0.25">
      <c r="A66" s="53" t="s">
        <v>141</v>
      </c>
      <c r="B66" s="62" t="s">
        <v>76</v>
      </c>
      <c r="C66" s="62" t="s">
        <v>419</v>
      </c>
      <c r="D66" s="149" t="s">
        <v>222</v>
      </c>
      <c r="E66" s="62" t="s">
        <v>354</v>
      </c>
      <c r="F66" s="99">
        <f>H63</f>
        <v>0.51666666666666661</v>
      </c>
      <c r="G66" s="71">
        <v>2</v>
      </c>
      <c r="H66" s="99">
        <f t="shared" ref="H66:H71" si="9">F66+TIME(0,G66,0)</f>
        <v>0.51805555555555549</v>
      </c>
      <c r="I66" s="117"/>
    </row>
    <row r="67" spans="1:9" ht="15" x14ac:dyDescent="0.25">
      <c r="A67" s="53" t="s">
        <v>141</v>
      </c>
      <c r="B67" s="62" t="s">
        <v>76</v>
      </c>
      <c r="C67" s="62" t="s">
        <v>180</v>
      </c>
      <c r="D67" s="149" t="s">
        <v>222</v>
      </c>
      <c r="E67" s="62" t="s">
        <v>181</v>
      </c>
      <c r="F67" s="99">
        <f>H66</f>
        <v>0.51805555555555549</v>
      </c>
      <c r="G67" s="71">
        <v>2</v>
      </c>
      <c r="H67" s="99">
        <f t="shared" si="9"/>
        <v>0.51944444444444438</v>
      </c>
      <c r="I67" s="117"/>
    </row>
    <row r="68" spans="1:9" ht="15" x14ac:dyDescent="0.25">
      <c r="A68" s="53" t="s">
        <v>142</v>
      </c>
      <c r="B68" s="62" t="s">
        <v>76</v>
      </c>
      <c r="C68" s="62" t="s">
        <v>218</v>
      </c>
      <c r="D68" s="149" t="s">
        <v>222</v>
      </c>
      <c r="E68" s="62" t="s">
        <v>237</v>
      </c>
      <c r="F68" s="99">
        <f>H67</f>
        <v>0.51944444444444438</v>
      </c>
      <c r="G68" s="71">
        <v>2</v>
      </c>
      <c r="H68" s="99">
        <f t="shared" si="9"/>
        <v>0.52083333333333326</v>
      </c>
      <c r="I68" s="117"/>
    </row>
    <row r="69" spans="1:9" ht="15" x14ac:dyDescent="0.25">
      <c r="A69" s="53" t="s">
        <v>144</v>
      </c>
      <c r="B69" s="62" t="s">
        <v>76</v>
      </c>
      <c r="C69" s="62" t="s">
        <v>143</v>
      </c>
      <c r="D69" s="149" t="s">
        <v>222</v>
      </c>
      <c r="E69" s="62" t="s">
        <v>108</v>
      </c>
      <c r="F69" s="99">
        <f>H68</f>
        <v>0.52083333333333326</v>
      </c>
      <c r="G69" s="71">
        <v>1</v>
      </c>
      <c r="H69" s="99">
        <f t="shared" si="9"/>
        <v>0.5215277777777777</v>
      </c>
      <c r="I69" s="117"/>
    </row>
    <row r="70" spans="1:9" ht="15" x14ac:dyDescent="0.25">
      <c r="A70" s="53" t="s">
        <v>145</v>
      </c>
      <c r="B70" s="62" t="s">
        <v>76</v>
      </c>
      <c r="C70" s="62" t="s">
        <v>146</v>
      </c>
      <c r="D70" s="149" t="s">
        <v>222</v>
      </c>
      <c r="E70" s="62" t="s">
        <v>234</v>
      </c>
      <c r="F70" s="99">
        <f>H69</f>
        <v>0.5215277777777777</v>
      </c>
      <c r="G70" s="71">
        <v>1</v>
      </c>
      <c r="H70" s="99">
        <f t="shared" si="9"/>
        <v>0.52222222222222214</v>
      </c>
      <c r="I70" s="117"/>
    </row>
    <row r="71" spans="1:9" ht="15" x14ac:dyDescent="0.25">
      <c r="A71" s="54" t="s">
        <v>147</v>
      </c>
      <c r="B71" s="63" t="s">
        <v>76</v>
      </c>
      <c r="C71" s="63" t="s">
        <v>148</v>
      </c>
      <c r="D71" s="149" t="s">
        <v>222</v>
      </c>
      <c r="E71" s="63" t="s">
        <v>230</v>
      </c>
      <c r="F71" s="100">
        <f>H70</f>
        <v>0.52222222222222214</v>
      </c>
      <c r="G71" s="72">
        <v>1</v>
      </c>
      <c r="H71" s="100">
        <f t="shared" si="9"/>
        <v>0.52291666666666659</v>
      </c>
      <c r="I71" s="119"/>
    </row>
    <row r="72" spans="1:9" ht="15" x14ac:dyDescent="0.25">
      <c r="A72" s="53"/>
      <c r="B72" s="62"/>
      <c r="C72" s="62"/>
      <c r="D72" s="149"/>
      <c r="E72" s="62"/>
      <c r="F72" s="99"/>
      <c r="G72" s="71"/>
      <c r="H72" s="99"/>
    </row>
    <row r="73" spans="1:9" ht="15.6" x14ac:dyDescent="0.3">
      <c r="A73" s="173" t="s">
        <v>149</v>
      </c>
      <c r="B73" s="174"/>
      <c r="C73" s="174" t="s">
        <v>150</v>
      </c>
      <c r="D73" s="177"/>
      <c r="E73" s="174"/>
      <c r="F73" s="175"/>
      <c r="G73" s="176"/>
      <c r="H73" s="175"/>
      <c r="I73" s="133"/>
    </row>
    <row r="74" spans="1:9" ht="15" x14ac:dyDescent="0.25">
      <c r="A74" s="53" t="s">
        <v>151</v>
      </c>
      <c r="B74" s="62" t="s">
        <v>76</v>
      </c>
      <c r="C74" s="62" t="s">
        <v>453</v>
      </c>
      <c r="D74" s="149" t="s">
        <v>222</v>
      </c>
      <c r="E74" s="62" t="s">
        <v>323</v>
      </c>
      <c r="F74" s="99">
        <f>H71</f>
        <v>0.52291666666666659</v>
      </c>
      <c r="G74" s="71">
        <v>1</v>
      </c>
      <c r="H74" s="99">
        <f t="shared" ref="H74:H79" si="10">F74+TIME(0,G74,0)</f>
        <v>0.52361111111111103</v>
      </c>
      <c r="I74" s="117"/>
    </row>
    <row r="75" spans="1:9" ht="15" x14ac:dyDescent="0.25">
      <c r="A75" s="53" t="s">
        <v>152</v>
      </c>
      <c r="B75" s="62" t="s">
        <v>76</v>
      </c>
      <c r="C75" s="62" t="s">
        <v>308</v>
      </c>
      <c r="D75" s="149" t="s">
        <v>222</v>
      </c>
      <c r="E75" s="62" t="s">
        <v>324</v>
      </c>
      <c r="F75" s="99">
        <f>H74</f>
        <v>0.52361111111111103</v>
      </c>
      <c r="G75" s="71">
        <v>1</v>
      </c>
      <c r="H75" s="99">
        <f t="shared" si="10"/>
        <v>0.52430555555555547</v>
      </c>
      <c r="I75" s="117"/>
    </row>
    <row r="76" spans="1:9" ht="15" x14ac:dyDescent="0.25">
      <c r="A76" s="53" t="s">
        <v>153</v>
      </c>
      <c r="B76" s="62" t="s">
        <v>76</v>
      </c>
      <c r="C76" s="62" t="s">
        <v>392</v>
      </c>
      <c r="D76" s="149" t="s">
        <v>222</v>
      </c>
      <c r="E76" s="116" t="s">
        <v>238</v>
      </c>
      <c r="F76" s="99">
        <f>H75</f>
        <v>0.52430555555555547</v>
      </c>
      <c r="G76" s="71">
        <v>1</v>
      </c>
      <c r="H76" s="99">
        <f t="shared" si="10"/>
        <v>0.52499999999999991</v>
      </c>
      <c r="I76" s="117"/>
    </row>
    <row r="77" spans="1:9" ht="15" x14ac:dyDescent="0.25">
      <c r="A77" s="53" t="s">
        <v>154</v>
      </c>
      <c r="B77" s="62" t="s">
        <v>76</v>
      </c>
      <c r="C77" s="62" t="s">
        <v>454</v>
      </c>
      <c r="D77" s="149" t="s">
        <v>222</v>
      </c>
      <c r="E77" s="116" t="s">
        <v>228</v>
      </c>
      <c r="F77" s="99">
        <f>H76</f>
        <v>0.52499999999999991</v>
      </c>
      <c r="G77" s="71">
        <v>1</v>
      </c>
      <c r="H77" s="99">
        <f t="shared" ref="H77:H78" si="11">F77+TIME(0,G77,0)</f>
        <v>0.52569444444444435</v>
      </c>
      <c r="I77" s="117"/>
    </row>
    <row r="78" spans="1:9" ht="15" x14ac:dyDescent="0.25">
      <c r="A78" s="53" t="s">
        <v>155</v>
      </c>
      <c r="B78" s="62" t="s">
        <v>76</v>
      </c>
      <c r="C78" s="62" t="s">
        <v>457</v>
      </c>
      <c r="D78" s="149" t="s">
        <v>222</v>
      </c>
      <c r="E78" s="116" t="s">
        <v>460</v>
      </c>
      <c r="F78" s="99">
        <f>H77</f>
        <v>0.52569444444444435</v>
      </c>
      <c r="G78" s="71">
        <v>1</v>
      </c>
      <c r="H78" s="99">
        <f t="shared" si="11"/>
        <v>0.5263888888888888</v>
      </c>
      <c r="I78" s="117"/>
    </row>
    <row r="79" spans="1:9" ht="15.6" customHeight="1" x14ac:dyDescent="0.25">
      <c r="A79" s="54" t="s">
        <v>156</v>
      </c>
      <c r="B79" s="63" t="s">
        <v>76</v>
      </c>
      <c r="C79" s="63" t="s">
        <v>488</v>
      </c>
      <c r="D79" s="149" t="s">
        <v>222</v>
      </c>
      <c r="E79" s="63" t="s">
        <v>440</v>
      </c>
      <c r="F79" s="100">
        <f>H78</f>
        <v>0.5263888888888888</v>
      </c>
      <c r="G79" s="72">
        <v>1</v>
      </c>
      <c r="H79" s="100">
        <f t="shared" si="10"/>
        <v>0.52708333333333324</v>
      </c>
      <c r="I79" s="119"/>
    </row>
    <row r="81" spans="1:9" ht="15.6" x14ac:dyDescent="0.3">
      <c r="A81" s="173" t="s">
        <v>157</v>
      </c>
      <c r="B81" s="174"/>
      <c r="C81" s="174" t="s">
        <v>268</v>
      </c>
      <c r="D81" s="177"/>
      <c r="E81" s="174"/>
      <c r="F81" s="175"/>
      <c r="G81" s="176"/>
      <c r="H81" s="175"/>
      <c r="I81" s="178"/>
    </row>
    <row r="82" spans="1:9" ht="15" x14ac:dyDescent="0.25">
      <c r="A82" s="53" t="s">
        <v>468</v>
      </c>
      <c r="B82" s="62" t="s">
        <v>76</v>
      </c>
      <c r="C82" s="62" t="s">
        <v>487</v>
      </c>
      <c r="D82" s="149" t="s">
        <v>222</v>
      </c>
      <c r="E82" s="62" t="s">
        <v>486</v>
      </c>
      <c r="F82" s="99">
        <f>H79</f>
        <v>0.52708333333333324</v>
      </c>
      <c r="G82" s="71">
        <v>1</v>
      </c>
      <c r="H82" s="99">
        <f>F82+TIME(0,G82,0)</f>
        <v>0.52777777777777768</v>
      </c>
      <c r="I82" s="80"/>
    </row>
    <row r="83" spans="1:9" ht="15" x14ac:dyDescent="0.25">
      <c r="A83" s="53" t="s">
        <v>467</v>
      </c>
      <c r="B83" s="62" t="s">
        <v>76</v>
      </c>
      <c r="C83" s="62" t="s">
        <v>441</v>
      </c>
      <c r="D83" s="149" t="s">
        <v>222</v>
      </c>
      <c r="E83" s="62" t="s">
        <v>234</v>
      </c>
      <c r="F83" s="99">
        <f>H82</f>
        <v>0.52777777777777768</v>
      </c>
      <c r="G83" s="71">
        <v>1</v>
      </c>
      <c r="H83" s="99">
        <f>F83+TIME(0,G83,0)</f>
        <v>0.52847222222222212</v>
      </c>
      <c r="I83" s="80"/>
    </row>
    <row r="84" spans="1:9" ht="15" x14ac:dyDescent="0.25">
      <c r="A84" s="150"/>
      <c r="B84" s="62"/>
      <c r="C84" s="62"/>
      <c r="D84" s="149"/>
      <c r="E84" s="62"/>
      <c r="F84" s="99"/>
      <c r="G84" s="71"/>
      <c r="H84" s="99"/>
      <c r="I84" s="80"/>
    </row>
    <row r="85" spans="1:9" ht="15.6" x14ac:dyDescent="0.3">
      <c r="A85" s="52" t="s">
        <v>269</v>
      </c>
      <c r="B85" s="158"/>
      <c r="C85" s="61" t="s">
        <v>541</v>
      </c>
      <c r="D85" s="159"/>
      <c r="E85" s="158"/>
      <c r="F85" s="160"/>
      <c r="G85" s="161"/>
      <c r="H85" s="160"/>
      <c r="I85" s="457"/>
    </row>
    <row r="86" spans="1:9" ht="15" x14ac:dyDescent="0.25">
      <c r="A86" s="53" t="s">
        <v>539</v>
      </c>
      <c r="B86" s="62" t="s">
        <v>76</v>
      </c>
      <c r="C86" s="62" t="s">
        <v>489</v>
      </c>
      <c r="D86" s="255" t="s">
        <v>540</v>
      </c>
      <c r="E86" s="62" t="s">
        <v>460</v>
      </c>
      <c r="F86" s="99">
        <f>H83</f>
        <v>0.52847222222222212</v>
      </c>
      <c r="G86" s="71">
        <v>5</v>
      </c>
      <c r="H86" s="99">
        <f>F86+TIME(0,G86,0)</f>
        <v>0.53194444444444433</v>
      </c>
      <c r="I86" s="80"/>
    </row>
    <row r="87" spans="1:9" ht="14.1" customHeight="1" x14ac:dyDescent="0.25">
      <c r="A87" s="53"/>
      <c r="B87" s="63"/>
      <c r="C87" s="62"/>
      <c r="D87" s="149"/>
      <c r="E87" s="63"/>
      <c r="F87" s="99"/>
      <c r="G87" s="71"/>
      <c r="H87" s="100"/>
      <c r="I87" s="80"/>
    </row>
    <row r="88" spans="1:9" ht="15.6" x14ac:dyDescent="0.3">
      <c r="A88" s="52" t="s">
        <v>270</v>
      </c>
      <c r="B88" s="61"/>
      <c r="C88" s="61" t="s">
        <v>159</v>
      </c>
      <c r="D88" s="61"/>
      <c r="E88" s="61"/>
      <c r="F88" s="98"/>
      <c r="G88" s="70"/>
      <c r="H88" s="98"/>
      <c r="I88" s="79"/>
    </row>
    <row r="89" spans="1:9" ht="15" x14ac:dyDescent="0.25">
      <c r="A89" s="54" t="s">
        <v>469</v>
      </c>
      <c r="B89" s="63" t="s">
        <v>76</v>
      </c>
      <c r="C89" s="63" t="s">
        <v>89</v>
      </c>
      <c r="D89" s="167"/>
      <c r="E89" s="63" t="s">
        <v>134</v>
      </c>
      <c r="F89" s="100">
        <f>H86</f>
        <v>0.53194444444444433</v>
      </c>
      <c r="G89" s="72">
        <v>1</v>
      </c>
      <c r="H89" s="100">
        <f>F89+TIME(0,G89,0)</f>
        <v>0.53263888888888877</v>
      </c>
      <c r="I89" s="191"/>
    </row>
    <row r="90" spans="1:9" ht="15" x14ac:dyDescent="0.25">
      <c r="A90" s="148"/>
      <c r="B90" s="62"/>
      <c r="C90" s="62"/>
      <c r="D90" s="149"/>
      <c r="E90" s="62"/>
      <c r="F90" s="99"/>
      <c r="G90" s="71"/>
      <c r="H90" s="99"/>
      <c r="I90" s="162"/>
    </row>
    <row r="91" spans="1:9" ht="15.6" x14ac:dyDescent="0.3">
      <c r="A91" s="57" t="s">
        <v>373</v>
      </c>
      <c r="B91" s="67"/>
      <c r="C91" s="67" t="s">
        <v>161</v>
      </c>
      <c r="D91" s="67"/>
      <c r="E91" s="67" t="s">
        <v>134</v>
      </c>
      <c r="F91" s="104">
        <f>H89</f>
        <v>0.53263888888888877</v>
      </c>
      <c r="G91" s="75">
        <v>1</v>
      </c>
      <c r="H91" s="104">
        <f>F91+TIME(0,G91,0)</f>
        <v>0.53333333333333321</v>
      </c>
      <c r="I91" s="118"/>
    </row>
    <row r="92" spans="1:9" ht="15.6" x14ac:dyDescent="0.3">
      <c r="A92" s="163"/>
      <c r="B92" s="163"/>
      <c r="C92" s="163" t="s">
        <v>162</v>
      </c>
      <c r="D92" s="163"/>
      <c r="E92" s="163"/>
      <c r="F92" s="164"/>
      <c r="G92" s="165">
        <f>(H92-H91) * 24 * 60</f>
        <v>42.000000000000171</v>
      </c>
      <c r="H92" s="164">
        <v>0.5625</v>
      </c>
      <c r="I92" s="166"/>
    </row>
    <row r="94" spans="1:9" ht="15.6" x14ac:dyDescent="0.3">
      <c r="A94" s="507"/>
      <c r="B94" s="506"/>
      <c r="C94" s="506"/>
      <c r="D94" s="506"/>
      <c r="E94" s="506"/>
      <c r="F94" s="506"/>
      <c r="G94" s="506"/>
      <c r="H94" s="506"/>
      <c r="I94" s="506"/>
    </row>
    <row r="95" spans="1:9" s="2" customFormat="1" ht="15.6" x14ac:dyDescent="0.3">
      <c r="A95" s="185"/>
      <c r="B95" s="185"/>
      <c r="C95" s="185"/>
      <c r="D95" s="185"/>
      <c r="E95" s="185"/>
      <c r="F95" s="186"/>
      <c r="G95" s="187"/>
      <c r="H95" s="186"/>
      <c r="I95" s="185"/>
    </row>
    <row r="96" spans="1:9" ht="15.6" x14ac:dyDescent="0.3">
      <c r="A96" s="114"/>
      <c r="B96" s="64"/>
      <c r="C96" s="64"/>
      <c r="D96" s="64"/>
      <c r="E96" s="64"/>
      <c r="F96" s="101"/>
      <c r="G96" s="73"/>
      <c r="H96" s="101"/>
      <c r="I96" s="64"/>
    </row>
    <row r="97" spans="1:9" ht="15" x14ac:dyDescent="0.25">
      <c r="A97" s="148"/>
      <c r="B97" s="62"/>
      <c r="C97" s="62"/>
      <c r="D97" s="62"/>
      <c r="E97" s="62"/>
      <c r="F97" s="99"/>
      <c r="G97" s="71"/>
      <c r="H97" s="99"/>
      <c r="I97" s="62"/>
    </row>
    <row r="98" spans="1:9" ht="15" x14ac:dyDescent="0.25">
      <c r="A98" s="148"/>
      <c r="B98" s="62"/>
      <c r="C98" s="62"/>
      <c r="D98" s="62"/>
      <c r="E98" s="62"/>
      <c r="F98" s="99"/>
      <c r="G98" s="71"/>
      <c r="H98" s="99"/>
      <c r="I98" s="62"/>
    </row>
    <row r="99" spans="1:9" ht="15" x14ac:dyDescent="0.25">
      <c r="A99" s="148"/>
      <c r="B99" s="62"/>
      <c r="C99" s="62"/>
      <c r="D99" s="188"/>
      <c r="E99" s="62"/>
      <c r="F99" s="99"/>
      <c r="G99" s="71"/>
      <c r="H99" s="99"/>
      <c r="I99" s="62"/>
    </row>
    <row r="100" spans="1:9" ht="15" x14ac:dyDescent="0.25">
      <c r="A100" s="116"/>
      <c r="B100" s="116"/>
      <c r="C100" s="116"/>
      <c r="D100" s="116"/>
      <c r="E100" s="116"/>
      <c r="F100" s="151"/>
      <c r="G100" s="152"/>
      <c r="H100" s="151"/>
      <c r="I100" s="116"/>
    </row>
    <row r="101" spans="1:9" ht="15.6" x14ac:dyDescent="0.3">
      <c r="A101" s="114"/>
      <c r="B101" s="64"/>
      <c r="C101" s="64"/>
      <c r="D101" s="64"/>
      <c r="E101" s="64"/>
      <c r="F101" s="101"/>
      <c r="G101" s="73"/>
      <c r="H101" s="101"/>
      <c r="I101" s="64"/>
    </row>
    <row r="102" spans="1:9" ht="15" x14ac:dyDescent="0.25">
      <c r="A102" s="148"/>
      <c r="B102" s="62"/>
      <c r="C102" s="62"/>
      <c r="D102" s="188"/>
      <c r="E102" s="62"/>
      <c r="F102" s="99"/>
      <c r="G102" s="71"/>
      <c r="H102" s="99"/>
      <c r="I102" s="62"/>
    </row>
    <row r="103" spans="1:9" ht="15" x14ac:dyDescent="0.25">
      <c r="A103" s="148"/>
      <c r="B103" s="62"/>
      <c r="C103" s="62"/>
      <c r="D103" s="188"/>
      <c r="E103" s="62"/>
      <c r="F103" s="99"/>
      <c r="G103" s="71"/>
      <c r="H103" s="99"/>
      <c r="I103" s="62"/>
    </row>
    <row r="104" spans="1:9" ht="15" x14ac:dyDescent="0.25">
      <c r="A104" s="148"/>
      <c r="B104" s="62"/>
      <c r="C104" s="62"/>
      <c r="D104" s="188"/>
      <c r="E104" s="62"/>
      <c r="F104" s="99"/>
      <c r="G104" s="71"/>
      <c r="H104" s="99"/>
      <c r="I104" s="62"/>
    </row>
    <row r="105" spans="1:9" ht="15" x14ac:dyDescent="0.25">
      <c r="A105" s="148"/>
      <c r="B105" s="62"/>
      <c r="C105" s="62"/>
      <c r="D105" s="188"/>
      <c r="E105" s="62"/>
      <c r="F105" s="99"/>
      <c r="G105" s="71"/>
      <c r="H105" s="99"/>
      <c r="I105" s="62"/>
    </row>
    <row r="106" spans="1:9" ht="15" x14ac:dyDescent="0.25">
      <c r="A106" s="148"/>
      <c r="B106" s="62"/>
      <c r="C106" s="62"/>
      <c r="D106" s="188"/>
      <c r="E106" s="62"/>
      <c r="F106" s="99"/>
      <c r="G106" s="71"/>
      <c r="H106" s="99"/>
      <c r="I106" s="62"/>
    </row>
    <row r="107" spans="1:9" ht="15" x14ac:dyDescent="0.25">
      <c r="A107" s="148"/>
      <c r="B107" s="62"/>
      <c r="C107" s="62"/>
      <c r="D107" s="188"/>
      <c r="E107" s="62"/>
      <c r="F107" s="99"/>
      <c r="G107" s="71"/>
      <c r="H107" s="99"/>
      <c r="I107" s="62"/>
    </row>
    <row r="108" spans="1:9" ht="15" x14ac:dyDescent="0.25">
      <c r="A108" s="148"/>
      <c r="B108" s="62"/>
      <c r="C108" s="62"/>
      <c r="D108" s="188"/>
      <c r="E108" s="62"/>
      <c r="F108" s="99"/>
      <c r="G108" s="71"/>
      <c r="H108" s="99"/>
      <c r="I108" s="62"/>
    </row>
    <row r="109" spans="1:9" ht="15" x14ac:dyDescent="0.25">
      <c r="A109" s="116"/>
      <c r="B109" s="116"/>
      <c r="C109" s="116"/>
      <c r="D109" s="116"/>
      <c r="E109" s="116"/>
      <c r="F109" s="151"/>
      <c r="G109" s="152"/>
      <c r="H109" s="151"/>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48"/>
      <c r="B112" s="62"/>
      <c r="C112" s="62"/>
      <c r="D112" s="189"/>
      <c r="E112" s="62"/>
      <c r="F112" s="99"/>
      <c r="G112" s="71"/>
      <c r="H112" s="99"/>
    </row>
    <row r="113" spans="1:8" ht="15" x14ac:dyDescent="0.25">
      <c r="A113" s="148"/>
      <c r="B113" s="62"/>
      <c r="C113" s="62"/>
      <c r="D113" s="189"/>
      <c r="E113" s="62"/>
      <c r="F113" s="99"/>
      <c r="G113" s="71"/>
      <c r="H113" s="99"/>
    </row>
    <row r="114" spans="1:8" ht="15" x14ac:dyDescent="0.25">
      <c r="A114" s="148"/>
      <c r="B114" s="62"/>
      <c r="C114" s="62"/>
      <c r="D114" s="188"/>
      <c r="E114" s="62"/>
      <c r="F114" s="99"/>
      <c r="G114" s="71"/>
      <c r="H114" s="99"/>
    </row>
    <row r="115" spans="1:8" ht="15" x14ac:dyDescent="0.25">
      <c r="A115" s="148"/>
      <c r="B115" s="62"/>
      <c r="C115" s="62"/>
      <c r="D115" s="188"/>
      <c r="E115" s="62"/>
      <c r="F115" s="99"/>
      <c r="G115" s="71"/>
      <c r="H115" s="99"/>
    </row>
    <row r="116" spans="1:8" ht="15.6" x14ac:dyDescent="0.3">
      <c r="A116" s="114"/>
      <c r="B116" s="64"/>
      <c r="C116" s="64"/>
      <c r="D116" s="64"/>
      <c r="E116" s="64"/>
      <c r="F116" s="101"/>
      <c r="G116" s="73"/>
      <c r="H116" s="101"/>
    </row>
    <row r="117" spans="1:8" ht="15" x14ac:dyDescent="0.25">
      <c r="A117" s="148"/>
      <c r="B117" s="62"/>
      <c r="C117" s="62"/>
      <c r="D117" s="189"/>
      <c r="E117" s="62"/>
      <c r="F117" s="99"/>
      <c r="G117" s="71"/>
      <c r="H117" s="99"/>
    </row>
    <row r="118" spans="1:8" ht="15" x14ac:dyDescent="0.25">
      <c r="A118" s="148"/>
      <c r="B118" s="62"/>
      <c r="C118" s="62"/>
      <c r="D118" s="189"/>
      <c r="E118" s="62"/>
      <c r="F118" s="99"/>
      <c r="G118" s="71"/>
      <c r="H118" s="99"/>
    </row>
    <row r="119" spans="1:8" ht="14.1" customHeight="1" x14ac:dyDescent="0.25">
      <c r="A119" s="148"/>
      <c r="B119" s="62"/>
      <c r="C119" s="62"/>
      <c r="D119" s="189"/>
      <c r="E119" s="62"/>
      <c r="F119" s="99"/>
      <c r="G119" s="71"/>
      <c r="H119" s="99"/>
    </row>
    <row r="120" spans="1:8" ht="14.1" customHeight="1" x14ac:dyDescent="0.25">
      <c r="A120" s="148"/>
      <c r="B120" s="62"/>
      <c r="C120" s="62"/>
      <c r="D120" s="189"/>
      <c r="E120" s="62"/>
      <c r="F120" s="99"/>
      <c r="G120" s="71"/>
      <c r="H120" s="99"/>
    </row>
    <row r="121" spans="1:8" ht="14.1" customHeight="1" x14ac:dyDescent="0.25">
      <c r="A121" s="148"/>
      <c r="B121" s="62"/>
      <c r="C121" s="62"/>
      <c r="D121" s="188"/>
      <c r="E121" s="62"/>
      <c r="F121" s="99"/>
      <c r="G121" s="71"/>
      <c r="H121" s="99"/>
    </row>
    <row r="122" spans="1:8" ht="15.6" x14ac:dyDescent="0.3">
      <c r="A122" s="114"/>
      <c r="B122" s="64"/>
      <c r="C122" s="64"/>
      <c r="D122" s="64"/>
      <c r="E122" s="64"/>
      <c r="F122" s="101"/>
      <c r="G122" s="73"/>
      <c r="H122" s="101"/>
    </row>
    <row r="123" spans="1:8" ht="15.6" customHeight="1" x14ac:dyDescent="0.25">
      <c r="A123" s="148"/>
      <c r="B123" s="62"/>
      <c r="C123" s="62"/>
      <c r="D123" s="190"/>
      <c r="E123" s="116"/>
      <c r="F123" s="99"/>
      <c r="G123" s="71"/>
      <c r="H123" s="99"/>
    </row>
    <row r="124" spans="1:8" ht="15.6" customHeight="1" x14ac:dyDescent="0.25">
      <c r="A124" s="148"/>
      <c r="B124" s="62"/>
      <c r="C124" s="62"/>
      <c r="D124" s="190"/>
      <c r="E124" s="116"/>
      <c r="F124" s="99"/>
      <c r="G124" s="71"/>
      <c r="H124" s="99"/>
    </row>
    <row r="125" spans="1:8" ht="15" x14ac:dyDescent="0.25">
      <c r="A125" s="116"/>
      <c r="B125" s="116"/>
      <c r="C125" s="116"/>
      <c r="D125" s="116"/>
      <c r="E125" s="116"/>
      <c r="F125" s="151"/>
      <c r="G125" s="152"/>
      <c r="H125" s="151"/>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2:D83" location="Links!B36" display="Snapshots Report" xr:uid="{6E81B6E0-B1D5-414A-8FB6-FF278706D1ED}"/>
    <hyperlink ref="D17" location="Links!B35" display="Opening Report" xr:uid="{EB9E1A9A-3B0B-486B-B8D4-C5797213A3EF}"/>
    <hyperlink ref="D86"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8" t="str">
        <f>Parameters!B1</f>
        <v>IEEE 802.11 WIRELESS LOCAL AREA NETWORKS SESSION #212</v>
      </c>
      <c r="B1" s="502"/>
      <c r="C1" s="502"/>
      <c r="D1" s="502"/>
      <c r="E1" s="502"/>
      <c r="F1" s="502"/>
      <c r="G1" s="502"/>
      <c r="H1" s="502"/>
      <c r="I1" s="502"/>
    </row>
    <row r="2" spans="1:9" ht="25.35" customHeight="1" x14ac:dyDescent="0.4">
      <c r="A2" s="508" t="str">
        <f>Parameters!B2</f>
        <v>Melia Castilla Madrid, Madrid, Spain</v>
      </c>
      <c r="B2" s="502"/>
      <c r="C2" s="502"/>
      <c r="D2" s="502"/>
      <c r="E2" s="502"/>
      <c r="F2" s="502"/>
      <c r="G2" s="502"/>
      <c r="H2" s="502"/>
      <c r="I2" s="502"/>
    </row>
    <row r="3" spans="1:9" ht="25.35" customHeight="1" x14ac:dyDescent="0.4">
      <c r="A3" s="508" t="str">
        <f>Parameters!B3</f>
        <v>July 27-Aug 1, 2025</v>
      </c>
      <c r="B3" s="502"/>
      <c r="C3" s="502"/>
      <c r="D3" s="502"/>
      <c r="E3" s="502"/>
      <c r="F3" s="502"/>
      <c r="G3" s="502"/>
      <c r="H3" s="502"/>
      <c r="I3" s="502"/>
    </row>
    <row r="4" spans="1:9" ht="18" customHeight="1" x14ac:dyDescent="0.3">
      <c r="A4" s="501" t="str">
        <f>'WG11 Opening'!A4</f>
        <v>WG Chair - Robert Stacey (Intel)</v>
      </c>
      <c r="B4" s="502"/>
      <c r="C4" s="502"/>
      <c r="D4" s="502"/>
      <c r="E4" s="502"/>
      <c r="F4" s="502"/>
      <c r="G4" s="502"/>
      <c r="H4" s="502"/>
      <c r="I4" s="502"/>
    </row>
    <row r="5" spans="1:9" ht="18" customHeight="1" x14ac:dyDescent="0.3">
      <c r="A5" s="501" t="str">
        <f>'WG11 Opening'!A5</f>
        <v>WG  Vice Chair - Jon Rosdahl (Qualcomm)</v>
      </c>
      <c r="B5" s="502"/>
      <c r="C5" s="502"/>
      <c r="D5" s="502"/>
      <c r="E5" s="502"/>
      <c r="F5" s="502"/>
      <c r="G5" s="502"/>
      <c r="H5" s="502"/>
      <c r="I5" s="502"/>
    </row>
    <row r="6" spans="1:9" ht="18" customHeight="1" x14ac:dyDescent="0.3">
      <c r="A6" s="501" t="str">
        <f>'WG11 Opening'!A6</f>
        <v>WG  Vice Chair - Stephen McCann (Huawei)</v>
      </c>
      <c r="B6" s="502"/>
      <c r="C6" s="502"/>
      <c r="D6" s="502"/>
      <c r="E6" s="502"/>
      <c r="F6" s="502"/>
      <c r="G6" s="502"/>
      <c r="H6" s="502"/>
      <c r="I6" s="502"/>
    </row>
    <row r="7" spans="1:9" ht="18" customHeight="1" x14ac:dyDescent="0.3">
      <c r="A7" s="501" t="str">
        <f>'WG11 Opening'!A7</f>
        <v>WG Secretary - Volker Jungnickel (Fraunhofer)</v>
      </c>
      <c r="B7" s="502"/>
      <c r="C7" s="502"/>
      <c r="D7" s="502"/>
      <c r="E7" s="502"/>
      <c r="F7" s="502"/>
      <c r="G7" s="502"/>
      <c r="H7" s="502"/>
      <c r="I7" s="502"/>
    </row>
    <row r="8" spans="1:9" ht="30" customHeight="1" x14ac:dyDescent="0.5">
      <c r="A8" s="503" t="str">
        <f>"Agenda R" &amp; Parameters!$B$8</f>
        <v>Agenda R8</v>
      </c>
      <c r="B8" s="504"/>
      <c r="C8" s="504"/>
      <c r="D8" s="504"/>
      <c r="E8" s="504"/>
      <c r="F8" s="504"/>
      <c r="G8" s="504"/>
      <c r="H8" s="504"/>
      <c r="I8" s="504"/>
    </row>
    <row r="12" spans="1:9" ht="15.6" x14ac:dyDescent="0.3">
      <c r="A12" s="505" t="s">
        <v>570</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0.60416666666666663</v>
      </c>
      <c r="G15" s="71">
        <v>1</v>
      </c>
      <c r="H15" s="99">
        <f>F15+TIME(0,G15,0)</f>
        <v>0.60486111111111107</v>
      </c>
      <c r="I15" s="80"/>
    </row>
    <row r="16" spans="1:9" ht="15" x14ac:dyDescent="0.25">
      <c r="A16" s="53" t="s">
        <v>78</v>
      </c>
      <c r="B16" s="62" t="s">
        <v>76</v>
      </c>
      <c r="C16" s="62" t="s">
        <v>272</v>
      </c>
      <c r="D16" s="62"/>
      <c r="E16" s="62" t="s">
        <v>79</v>
      </c>
      <c r="F16" s="99">
        <f>H15</f>
        <v>0.60486111111111107</v>
      </c>
      <c r="G16" s="71">
        <v>1</v>
      </c>
      <c r="H16" s="99">
        <f>F16+TIME(0,G16,0)</f>
        <v>0.60555555555555551</v>
      </c>
      <c r="I16" s="80"/>
    </row>
    <row r="17" spans="1:9" ht="30" x14ac:dyDescent="0.25">
      <c r="A17" s="54" t="s">
        <v>80</v>
      </c>
      <c r="B17" s="63" t="s">
        <v>82</v>
      </c>
      <c r="C17" s="63" t="s">
        <v>356</v>
      </c>
      <c r="D17" s="167" t="s">
        <v>45</v>
      </c>
      <c r="E17" s="63" t="s">
        <v>134</v>
      </c>
      <c r="F17" s="100">
        <f>H16</f>
        <v>0.60555555555555551</v>
      </c>
      <c r="G17" s="72">
        <v>5</v>
      </c>
      <c r="H17" s="100">
        <f>F17+TIME(0,G17,0)</f>
        <v>0.60902777777777772</v>
      </c>
      <c r="I17" s="81"/>
    </row>
    <row r="18" spans="1:9" ht="15" x14ac:dyDescent="0.25">
      <c r="A18" s="116"/>
      <c r="B18" s="116"/>
      <c r="C18" s="116"/>
      <c r="D18" s="116"/>
      <c r="E18" s="116"/>
      <c r="F18" s="151"/>
      <c r="G18" s="152"/>
      <c r="H18" s="151"/>
      <c r="I18" s="116"/>
    </row>
    <row r="19" spans="1:9" ht="15.6" x14ac:dyDescent="0.3">
      <c r="A19" s="52" t="s">
        <v>88</v>
      </c>
      <c r="B19" s="61"/>
      <c r="C19" s="61" t="s">
        <v>89</v>
      </c>
      <c r="D19" s="61"/>
      <c r="E19" s="61"/>
      <c r="F19" s="98"/>
      <c r="G19" s="70"/>
      <c r="H19" s="98"/>
      <c r="I19" s="79"/>
    </row>
    <row r="20" spans="1:9" ht="15" x14ac:dyDescent="0.25">
      <c r="A20" s="53" t="s">
        <v>90</v>
      </c>
      <c r="B20" s="62" t="s">
        <v>76</v>
      </c>
      <c r="C20" s="62" t="s">
        <v>164</v>
      </c>
      <c r="D20" s="149" t="s">
        <v>223</v>
      </c>
      <c r="E20" s="62" t="s">
        <v>134</v>
      </c>
      <c r="F20" s="99">
        <f>H17</f>
        <v>0.60902777777777772</v>
      </c>
      <c r="G20" s="71">
        <v>1</v>
      </c>
      <c r="H20" s="99">
        <f t="shared" ref="H20:H25" si="0">F20+TIME(0,G20,0)</f>
        <v>0.60972222222222217</v>
      </c>
      <c r="I20" s="80"/>
    </row>
    <row r="21" spans="1:9" ht="15" x14ac:dyDescent="0.25">
      <c r="A21" s="53" t="s">
        <v>96</v>
      </c>
      <c r="B21" s="62" t="s">
        <v>76</v>
      </c>
      <c r="C21" s="62" t="s">
        <v>165</v>
      </c>
      <c r="D21" s="149" t="s">
        <v>223</v>
      </c>
      <c r="E21" s="62" t="s">
        <v>134</v>
      </c>
      <c r="F21" s="99">
        <f t="shared" ref="F21:F23" si="1">H20</f>
        <v>0.60972222222222217</v>
      </c>
      <c r="G21" s="71">
        <v>1</v>
      </c>
      <c r="H21" s="99">
        <f t="shared" si="0"/>
        <v>0.61041666666666661</v>
      </c>
      <c r="I21" s="80"/>
    </row>
    <row r="22" spans="1:9" ht="15" x14ac:dyDescent="0.25">
      <c r="A22" s="53" t="s">
        <v>97</v>
      </c>
      <c r="B22" s="62" t="s">
        <v>76</v>
      </c>
      <c r="C22" s="62" t="s">
        <v>232</v>
      </c>
      <c r="D22" s="149" t="s">
        <v>223</v>
      </c>
      <c r="E22" s="62" t="s">
        <v>134</v>
      </c>
      <c r="F22" s="99">
        <f t="shared" si="1"/>
        <v>0.61041666666666661</v>
      </c>
      <c r="G22" s="71">
        <v>1</v>
      </c>
      <c r="H22" s="99">
        <f t="shared" si="0"/>
        <v>0.61111111111111105</v>
      </c>
      <c r="I22" s="80"/>
    </row>
    <row r="23" spans="1:9" ht="15" x14ac:dyDescent="0.25">
      <c r="A23" s="53" t="s">
        <v>100</v>
      </c>
      <c r="B23" s="62" t="s">
        <v>76</v>
      </c>
      <c r="C23" s="62" t="s">
        <v>426</v>
      </c>
      <c r="D23" s="149" t="s">
        <v>223</v>
      </c>
      <c r="E23" s="62" t="s">
        <v>134</v>
      </c>
      <c r="F23" s="99">
        <f t="shared" si="1"/>
        <v>0.61111111111111105</v>
      </c>
      <c r="G23" s="71">
        <v>1</v>
      </c>
      <c r="H23" s="99">
        <f t="shared" si="0"/>
        <v>0.61180555555555549</v>
      </c>
      <c r="I23" s="80"/>
    </row>
    <row r="24" spans="1:9" ht="15" x14ac:dyDescent="0.25">
      <c r="A24" s="53" t="s">
        <v>101</v>
      </c>
      <c r="B24" s="62" t="s">
        <v>76</v>
      </c>
      <c r="C24" s="62" t="s">
        <v>89</v>
      </c>
      <c r="D24" s="149" t="s">
        <v>223</v>
      </c>
      <c r="E24" s="62" t="s">
        <v>79</v>
      </c>
      <c r="F24" s="99">
        <f>H23</f>
        <v>0.61180555555555549</v>
      </c>
      <c r="G24" s="71">
        <v>3</v>
      </c>
      <c r="H24" s="99">
        <f t="shared" si="0"/>
        <v>0.61388888888888882</v>
      </c>
      <c r="I24" s="80"/>
    </row>
    <row r="25" spans="1:9" ht="15" x14ac:dyDescent="0.25">
      <c r="A25" s="53" t="s">
        <v>174</v>
      </c>
      <c r="B25" s="62" t="s">
        <v>76</v>
      </c>
      <c r="C25" s="62" t="s">
        <v>380</v>
      </c>
      <c r="D25" s="149"/>
      <c r="E25" s="62" t="s">
        <v>85</v>
      </c>
      <c r="F25" s="99">
        <f>H24</f>
        <v>0.61388888888888882</v>
      </c>
      <c r="G25" s="71">
        <v>3</v>
      </c>
      <c r="H25" s="99">
        <f t="shared" si="0"/>
        <v>0.61597222222222214</v>
      </c>
      <c r="I25" s="80"/>
    </row>
    <row r="26" spans="1:9" ht="15" x14ac:dyDescent="0.25">
      <c r="A26" s="54" t="s">
        <v>199</v>
      </c>
      <c r="B26" s="63" t="s">
        <v>76</v>
      </c>
      <c r="C26" s="63" t="s">
        <v>473</v>
      </c>
      <c r="D26" s="167" t="s">
        <v>221</v>
      </c>
      <c r="E26" s="63" t="s">
        <v>108</v>
      </c>
      <c r="F26" s="100">
        <f>H25</f>
        <v>0.61597222222222214</v>
      </c>
      <c r="G26" s="72">
        <v>5</v>
      </c>
      <c r="H26" s="100">
        <f t="shared" ref="H26" si="2">F26+TIME(0,G26,0)</f>
        <v>0.61944444444444435</v>
      </c>
      <c r="I26" s="81"/>
    </row>
    <row r="27" spans="1:9" ht="15" x14ac:dyDescent="0.25">
      <c r="A27" s="116"/>
      <c r="B27" s="116"/>
      <c r="C27" s="116"/>
      <c r="D27" s="116"/>
      <c r="E27" s="116"/>
      <c r="F27" s="151"/>
      <c r="G27" s="152"/>
      <c r="H27" s="151"/>
      <c r="I27" s="116"/>
    </row>
    <row r="28" spans="1:9" ht="15.6" x14ac:dyDescent="0.3">
      <c r="A28" s="52" t="s">
        <v>102</v>
      </c>
      <c r="B28" s="61"/>
      <c r="C28" s="61" t="s">
        <v>403</v>
      </c>
      <c r="D28" s="61"/>
      <c r="E28" s="61"/>
      <c r="F28" s="98"/>
      <c r="G28" s="70"/>
      <c r="H28" s="98"/>
      <c r="I28" s="79"/>
    </row>
    <row r="29" spans="1:9" ht="15.6" x14ac:dyDescent="0.3">
      <c r="A29" s="55" t="s">
        <v>398</v>
      </c>
      <c r="B29" s="64"/>
      <c r="C29" s="64" t="s">
        <v>167</v>
      </c>
      <c r="D29" s="64"/>
      <c r="E29" s="64"/>
      <c r="F29" s="101"/>
      <c r="G29" s="73"/>
      <c r="H29" s="101"/>
      <c r="I29" s="117"/>
    </row>
    <row r="30" spans="1:9" ht="15" x14ac:dyDescent="0.25">
      <c r="A30" s="53" t="s">
        <v>202</v>
      </c>
      <c r="B30" s="62" t="s">
        <v>76</v>
      </c>
      <c r="C30" s="62" t="s">
        <v>425</v>
      </c>
      <c r="D30" s="149" t="s">
        <v>559</v>
      </c>
      <c r="E30" s="62" t="s">
        <v>428</v>
      </c>
      <c r="F30" s="99">
        <f>H26</f>
        <v>0.61944444444444435</v>
      </c>
      <c r="G30" s="71">
        <v>5</v>
      </c>
      <c r="H30" s="99">
        <f>F30+TIME(0,G30,0)</f>
        <v>0.62291666666666656</v>
      </c>
      <c r="I30" s="117"/>
    </row>
    <row r="31" spans="1:9" ht="15" x14ac:dyDescent="0.25">
      <c r="A31" s="53" t="s">
        <v>203</v>
      </c>
      <c r="B31" s="62" t="s">
        <v>76</v>
      </c>
      <c r="C31" s="62" t="s">
        <v>168</v>
      </c>
      <c r="D31" s="149" t="s">
        <v>560</v>
      </c>
      <c r="E31" s="62" t="s">
        <v>230</v>
      </c>
      <c r="F31" s="99">
        <f>H30</f>
        <v>0.62291666666666656</v>
      </c>
      <c r="G31" s="71">
        <v>10</v>
      </c>
      <c r="H31" s="99">
        <f>F31+TIME(0,G31,0)</f>
        <v>0.62986111111111098</v>
      </c>
      <c r="I31" s="117"/>
    </row>
    <row r="32" spans="1:9" ht="15" x14ac:dyDescent="0.25">
      <c r="A32" s="53" t="s">
        <v>204</v>
      </c>
      <c r="B32" s="62" t="s">
        <v>76</v>
      </c>
      <c r="C32" s="62" t="s">
        <v>424</v>
      </c>
      <c r="D32" s="255"/>
      <c r="E32" s="62" t="s">
        <v>423</v>
      </c>
      <c r="F32" s="99">
        <f>H31</f>
        <v>0.62986111111111098</v>
      </c>
      <c r="G32" s="71">
        <v>0</v>
      </c>
      <c r="H32" s="99">
        <f>F32+TIME(0,G32,0)</f>
        <v>0.62986111111111098</v>
      </c>
      <c r="I32" s="117"/>
    </row>
    <row r="33" spans="1:9" ht="15" x14ac:dyDescent="0.25">
      <c r="A33" s="53" t="s">
        <v>205</v>
      </c>
      <c r="B33" s="62" t="s">
        <v>76</v>
      </c>
      <c r="C33" s="62" t="s">
        <v>542</v>
      </c>
      <c r="D33" s="149" t="s">
        <v>561</v>
      </c>
      <c r="E33" s="62" t="s">
        <v>228</v>
      </c>
      <c r="F33" s="99">
        <f>H32</f>
        <v>0.62986111111111098</v>
      </c>
      <c r="G33" s="71">
        <v>5</v>
      </c>
      <c r="H33" s="99">
        <f>F33+TIME(0,G33,0)</f>
        <v>0.63333333333333319</v>
      </c>
      <c r="I33" s="117"/>
    </row>
    <row r="34" spans="1:9" ht="15" x14ac:dyDescent="0.25">
      <c r="A34" s="53"/>
      <c r="B34" s="62"/>
      <c r="C34" s="62"/>
      <c r="D34" s="149"/>
      <c r="E34" s="62"/>
      <c r="F34" s="99"/>
      <c r="G34" s="71"/>
      <c r="H34" s="99"/>
      <c r="I34" s="117"/>
    </row>
    <row r="35" spans="1:9" ht="15.6" x14ac:dyDescent="0.3">
      <c r="A35" s="55" t="s">
        <v>399</v>
      </c>
      <c r="B35" s="64"/>
      <c r="C35" s="64" t="s">
        <v>169</v>
      </c>
      <c r="D35" s="64"/>
      <c r="E35" s="64"/>
      <c r="F35" s="101"/>
      <c r="G35" s="73"/>
      <c r="H35" s="101"/>
      <c r="I35" s="117"/>
    </row>
    <row r="36" spans="1:9" ht="14.1" customHeight="1" x14ac:dyDescent="0.25">
      <c r="A36" s="53" t="s">
        <v>310</v>
      </c>
      <c r="B36" s="62" t="s">
        <v>76</v>
      </c>
      <c r="C36" s="62" t="s">
        <v>236</v>
      </c>
      <c r="D36" s="149" t="s">
        <v>562</v>
      </c>
      <c r="E36" s="62" t="s">
        <v>240</v>
      </c>
      <c r="F36" s="99">
        <f>H33</f>
        <v>0.63333333333333319</v>
      </c>
      <c r="G36" s="71">
        <v>5</v>
      </c>
      <c r="H36" s="99">
        <f>F36+TIME(0,G36,0)</f>
        <v>0.6368055555555554</v>
      </c>
      <c r="I36" s="117"/>
    </row>
    <row r="37" spans="1:9" ht="14.1" customHeight="1" x14ac:dyDescent="0.25">
      <c r="A37" s="54"/>
      <c r="B37" s="63"/>
      <c r="C37" s="63"/>
      <c r="D37" s="256"/>
      <c r="E37" s="63"/>
      <c r="F37" s="100"/>
      <c r="G37" s="72"/>
      <c r="H37" s="100"/>
      <c r="I37" s="119"/>
    </row>
    <row r="38" spans="1:9" ht="14.1" customHeight="1" x14ac:dyDescent="0.25">
      <c r="A38" s="148"/>
      <c r="B38" s="62"/>
      <c r="C38" s="62"/>
      <c r="D38" s="149"/>
      <c r="E38" s="62"/>
      <c r="F38" s="99"/>
      <c r="G38" s="71"/>
      <c r="H38" s="99"/>
    </row>
    <row r="39" spans="1:9" ht="15.6" x14ac:dyDescent="0.3">
      <c r="A39" s="52" t="s">
        <v>355</v>
      </c>
      <c r="B39" s="61"/>
      <c r="C39" s="61" t="s">
        <v>159</v>
      </c>
      <c r="D39" s="61"/>
      <c r="E39" s="61"/>
      <c r="F39" s="98"/>
      <c r="G39" s="70"/>
      <c r="H39" s="98"/>
      <c r="I39" s="382"/>
    </row>
    <row r="40" spans="1:9" ht="15" x14ac:dyDescent="0.25">
      <c r="A40" s="148" t="s">
        <v>120</v>
      </c>
      <c r="B40" s="62" t="s">
        <v>76</v>
      </c>
      <c r="C40" s="62" t="s">
        <v>564</v>
      </c>
      <c r="D40" s="149" t="s">
        <v>558</v>
      </c>
      <c r="E40" s="62" t="s">
        <v>543</v>
      </c>
      <c r="F40" s="99">
        <f>H36</f>
        <v>0.6368055555555554</v>
      </c>
      <c r="G40" s="71">
        <v>15</v>
      </c>
      <c r="H40" s="99">
        <f t="shared" ref="H40:H43" si="3">F40+TIME(0,G40,0)</f>
        <v>0.64722222222222203</v>
      </c>
      <c r="I40" s="117"/>
    </row>
    <row r="41" spans="1:9" ht="15" x14ac:dyDescent="0.25">
      <c r="A41" s="148" t="s">
        <v>139</v>
      </c>
      <c r="B41" s="62" t="s">
        <v>76</v>
      </c>
      <c r="C41" s="62" t="s">
        <v>557</v>
      </c>
      <c r="D41" s="149" t="s">
        <v>563</v>
      </c>
      <c r="E41" s="62" t="s">
        <v>439</v>
      </c>
      <c r="F41" s="99">
        <f>H40</f>
        <v>0.64722222222222203</v>
      </c>
      <c r="G41" s="71">
        <v>15</v>
      </c>
      <c r="H41" s="99">
        <f t="shared" si="3"/>
        <v>0.65763888888888866</v>
      </c>
      <c r="I41" s="117"/>
    </row>
    <row r="42" spans="1:9" ht="15" x14ac:dyDescent="0.25">
      <c r="A42" s="148" t="s">
        <v>149</v>
      </c>
      <c r="B42" s="62" t="s">
        <v>82</v>
      </c>
      <c r="C42" s="62" t="s">
        <v>565</v>
      </c>
      <c r="D42" s="149"/>
      <c r="E42" s="62" t="s">
        <v>323</v>
      </c>
      <c r="F42" s="99">
        <f>H41</f>
        <v>0.65763888888888866</v>
      </c>
      <c r="G42" s="71">
        <v>2</v>
      </c>
      <c r="H42" s="99">
        <f t="shared" ref="H42" si="4">F42+TIME(0,G42,0)</f>
        <v>0.65902777777777755</v>
      </c>
      <c r="I42" s="117"/>
    </row>
    <row r="43" spans="1:9" ht="15.6" x14ac:dyDescent="0.3">
      <c r="A43" s="148" t="s">
        <v>157</v>
      </c>
      <c r="B43" s="62" t="s">
        <v>187</v>
      </c>
      <c r="C43" s="62" t="s">
        <v>521</v>
      </c>
      <c r="D43" s="64"/>
      <c r="E43" s="62" t="s">
        <v>486</v>
      </c>
      <c r="F43" s="99">
        <f>H42</f>
        <v>0.65902777777777755</v>
      </c>
      <c r="G43" s="71">
        <v>4</v>
      </c>
      <c r="H43" s="99">
        <f t="shared" si="3"/>
        <v>0.66180555555555531</v>
      </c>
      <c r="I43" s="117"/>
    </row>
    <row r="44" spans="1:9" ht="15.6" x14ac:dyDescent="0.3">
      <c r="A44" s="148" t="s">
        <v>568</v>
      </c>
      <c r="B44" s="62" t="s">
        <v>76</v>
      </c>
      <c r="C44" s="62" t="s">
        <v>567</v>
      </c>
      <c r="D44" s="64"/>
      <c r="E44" s="62" t="s">
        <v>566</v>
      </c>
      <c r="F44" s="99">
        <f>H43</f>
        <v>0.66180555555555531</v>
      </c>
      <c r="G44" s="71">
        <v>10</v>
      </c>
      <c r="H44" s="99">
        <f t="shared" ref="H44" si="5">F44+TIME(0,G44,0)</f>
        <v>0.66874999999999973</v>
      </c>
      <c r="I44" s="117"/>
    </row>
    <row r="45" spans="1:9" ht="15.6" customHeight="1" x14ac:dyDescent="0.25">
      <c r="A45" s="54" t="s">
        <v>568</v>
      </c>
      <c r="B45" s="63" t="s">
        <v>76</v>
      </c>
      <c r="C45" s="63" t="s">
        <v>404</v>
      </c>
      <c r="D45" s="179"/>
      <c r="E45" s="142"/>
      <c r="F45" s="100">
        <f>H43</f>
        <v>0.66180555555555531</v>
      </c>
      <c r="G45" s="72">
        <v>2</v>
      </c>
      <c r="H45" s="100">
        <f t="shared" ref="H45:H47" si="6">F45+TIME(0,G45,0)</f>
        <v>0.6631944444444442</v>
      </c>
      <c r="I45" s="119"/>
    </row>
    <row r="46" spans="1:9" ht="15" x14ac:dyDescent="0.25">
      <c r="A46" s="116"/>
      <c r="B46" s="116"/>
      <c r="C46" s="116"/>
      <c r="D46" s="116"/>
      <c r="E46" s="116"/>
      <c r="F46" s="151"/>
      <c r="G46" s="152"/>
      <c r="H46" s="151"/>
    </row>
    <row r="47" spans="1:9" ht="15.6" x14ac:dyDescent="0.3">
      <c r="A47" s="52" t="s">
        <v>158</v>
      </c>
      <c r="B47" s="61"/>
      <c r="C47" s="61" t="s">
        <v>161</v>
      </c>
      <c r="D47" s="61"/>
      <c r="E47" s="61" t="s">
        <v>134</v>
      </c>
      <c r="F47" s="160">
        <f>H45</f>
        <v>0.6631944444444442</v>
      </c>
      <c r="G47" s="161">
        <v>1</v>
      </c>
      <c r="H47" s="160">
        <f t="shared" si="6"/>
        <v>0.66388888888888864</v>
      </c>
      <c r="I47" s="382"/>
    </row>
    <row r="48" spans="1:9" ht="15.6" x14ac:dyDescent="0.3">
      <c r="A48" s="180"/>
      <c r="B48" s="181"/>
      <c r="C48" s="182" t="s">
        <v>162</v>
      </c>
      <c r="D48" s="182"/>
      <c r="E48" s="182"/>
      <c r="F48" s="183"/>
      <c r="G48" s="184">
        <f>(H48-H47)*24*60</f>
        <v>34.000000000000355</v>
      </c>
      <c r="H48" s="183">
        <v>0.6875</v>
      </c>
      <c r="I48"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 ref="D40" r:id="rId1" xr:uid="{00AAC518-384C-4020-BD37-B543465BEA4C}"/>
    <hyperlink ref="D30" r:id="rId2" xr:uid="{B286AAC5-96C7-4E1D-87FB-620524E54498}"/>
    <hyperlink ref="D31" r:id="rId3" xr:uid="{7ACB6D81-895A-4864-9E48-8A8D2ED9D6BE}"/>
    <hyperlink ref="D33" r:id="rId4" xr:uid="{98175CB6-1340-4008-8388-B73DF59AAFAE}"/>
    <hyperlink ref="D36" r:id="rId5" xr:uid="{A81356E2-D35F-4F48-B64E-ADBB859D062D}"/>
    <hyperlink ref="D41" r:id="rId6" xr:uid="{3AA87F1E-1FE9-42F5-AF3F-CCB25D544DDC}"/>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5"/>
  <sheetViews>
    <sheetView tabSelected="1" topLeftCell="A64" zoomScale="120" zoomScaleNormal="120" workbookViewId="0">
      <selection activeCell="C81" sqref="C81"/>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8" t="str">
        <f>Parameters!B1</f>
        <v>IEEE 802.11 WIRELESS LOCAL AREA NETWORKS SESSION #212</v>
      </c>
      <c r="B1" s="502"/>
      <c r="C1" s="502"/>
      <c r="D1" s="502"/>
      <c r="E1" s="502"/>
      <c r="F1" s="502"/>
      <c r="G1" s="502"/>
      <c r="H1" s="502"/>
      <c r="I1" s="502"/>
    </row>
    <row r="2" spans="1:9" ht="25.35" customHeight="1" x14ac:dyDescent="0.4">
      <c r="A2" s="508" t="str">
        <f>Parameters!B2</f>
        <v>Melia Castilla Madrid, Madrid, Spain</v>
      </c>
      <c r="B2" s="502"/>
      <c r="C2" s="502"/>
      <c r="D2" s="502"/>
      <c r="E2" s="502"/>
      <c r="F2" s="502"/>
      <c r="G2" s="502"/>
      <c r="H2" s="502"/>
      <c r="I2" s="502"/>
    </row>
    <row r="3" spans="1:9" ht="25.35" customHeight="1" x14ac:dyDescent="0.4">
      <c r="A3" s="508" t="str">
        <f>Parameters!B3</f>
        <v>July 27-Aug 1, 2025</v>
      </c>
      <c r="B3" s="502"/>
      <c r="C3" s="502"/>
      <c r="D3" s="502"/>
      <c r="E3" s="502"/>
      <c r="F3" s="502"/>
      <c r="G3" s="502"/>
      <c r="H3" s="502"/>
      <c r="I3" s="502"/>
    </row>
    <row r="4" spans="1:9" ht="18" customHeight="1" x14ac:dyDescent="0.3">
      <c r="A4" s="501" t="str">
        <f>'WG11 Opening'!A4</f>
        <v>WG Chair - Robert Stacey (Intel)</v>
      </c>
      <c r="B4" s="502"/>
      <c r="C4" s="502"/>
      <c r="D4" s="502"/>
      <c r="E4" s="502"/>
      <c r="F4" s="502"/>
      <c r="G4" s="502"/>
      <c r="H4" s="502"/>
      <c r="I4" s="502"/>
    </row>
    <row r="5" spans="1:9" ht="18" customHeight="1" x14ac:dyDescent="0.3">
      <c r="A5" s="501" t="str">
        <f>'WG11 Opening'!A5</f>
        <v>WG  Vice Chair - Jon Rosdahl (Qualcomm)</v>
      </c>
      <c r="B5" s="502"/>
      <c r="C5" s="502"/>
      <c r="D5" s="502"/>
      <c r="E5" s="502"/>
      <c r="F5" s="502"/>
      <c r="G5" s="502"/>
      <c r="H5" s="502"/>
      <c r="I5" s="502"/>
    </row>
    <row r="6" spans="1:9" ht="18" customHeight="1" x14ac:dyDescent="0.3">
      <c r="A6" s="501" t="str">
        <f>'WG11 Opening'!A6</f>
        <v>WG  Vice Chair - Stephen McCann (Huawei)</v>
      </c>
      <c r="B6" s="502"/>
      <c r="C6" s="502"/>
      <c r="D6" s="502"/>
      <c r="E6" s="502"/>
      <c r="F6" s="502"/>
      <c r="G6" s="502"/>
      <c r="H6" s="502"/>
      <c r="I6" s="502"/>
    </row>
    <row r="7" spans="1:9" ht="18" customHeight="1" x14ac:dyDescent="0.3">
      <c r="A7" s="501" t="str">
        <f>'WG11 Opening'!A7</f>
        <v>WG Secretary - Volker Jungnickel (Fraunhofer)</v>
      </c>
      <c r="B7" s="502"/>
      <c r="C7" s="502"/>
      <c r="D7" s="502"/>
      <c r="E7" s="502"/>
      <c r="F7" s="502"/>
      <c r="G7" s="502"/>
      <c r="H7" s="502"/>
      <c r="I7" s="502"/>
    </row>
    <row r="8" spans="1:9" ht="30" customHeight="1" x14ac:dyDescent="0.5">
      <c r="A8" s="503" t="str">
        <f>"Agenda R" &amp; Parameters!$B$8</f>
        <v>Agenda R8</v>
      </c>
      <c r="B8" s="504"/>
      <c r="C8" s="504"/>
      <c r="D8" s="504"/>
      <c r="E8" s="504"/>
      <c r="F8" s="504"/>
      <c r="G8" s="504"/>
      <c r="H8" s="504"/>
      <c r="I8" s="504"/>
    </row>
    <row r="12" spans="1:9" ht="15.6" x14ac:dyDescent="0.3">
      <c r="A12" s="505" t="s">
        <v>569</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510" t="s">
        <v>76</v>
      </c>
      <c r="C15" s="510" t="s">
        <v>163</v>
      </c>
      <c r="D15" s="510"/>
      <c r="E15" s="510" t="s">
        <v>134</v>
      </c>
      <c r="F15" s="511">
        <v>0.375</v>
      </c>
      <c r="G15" s="512">
        <v>1</v>
      </c>
      <c r="H15" s="511">
        <f>F15+TIME(0,G15,0)</f>
        <v>0.37569444444444444</v>
      </c>
      <c r="I15" s="80"/>
    </row>
    <row r="16" spans="1:9" ht="15" x14ac:dyDescent="0.25">
      <c r="A16" s="53" t="s">
        <v>78</v>
      </c>
      <c r="B16" s="510" t="s">
        <v>76</v>
      </c>
      <c r="C16" s="510" t="s">
        <v>272</v>
      </c>
      <c r="D16" s="510"/>
      <c r="E16" s="510" t="s">
        <v>79</v>
      </c>
      <c r="F16" s="511">
        <f>H15</f>
        <v>0.37569444444444444</v>
      </c>
      <c r="G16" s="512">
        <v>1</v>
      </c>
      <c r="H16" s="511">
        <f>F16+TIME(0,G16,0)</f>
        <v>0.37638888888888888</v>
      </c>
      <c r="I16" s="80"/>
    </row>
    <row r="17" spans="1:15" ht="15" x14ac:dyDescent="0.25">
      <c r="A17" s="54" t="s">
        <v>80</v>
      </c>
      <c r="B17" s="63" t="s">
        <v>82</v>
      </c>
      <c r="C17" s="63" t="s">
        <v>273</v>
      </c>
      <c r="D17" s="167" t="s">
        <v>45</v>
      </c>
      <c r="E17" s="63" t="s">
        <v>134</v>
      </c>
      <c r="F17" s="100">
        <f>H16</f>
        <v>0.37638888888888888</v>
      </c>
      <c r="G17" s="72">
        <v>1</v>
      </c>
      <c r="H17" s="100">
        <f>F17+TIME(0,G17,0)</f>
        <v>0.37708333333333333</v>
      </c>
      <c r="I17" s="81"/>
    </row>
    <row r="18" spans="1:15" ht="15" x14ac:dyDescent="0.25">
      <c r="A18" s="116"/>
      <c r="B18" s="116"/>
      <c r="C18" s="116"/>
      <c r="D18" s="116"/>
      <c r="E18" s="142"/>
      <c r="F18" s="151"/>
      <c r="G18" s="152"/>
      <c r="H18" s="151"/>
      <c r="I18" s="116"/>
    </row>
    <row r="19" spans="1:15" ht="15.6" x14ac:dyDescent="0.3">
      <c r="A19" s="52" t="s">
        <v>88</v>
      </c>
      <c r="B19" s="61"/>
      <c r="C19" s="61" t="s">
        <v>89</v>
      </c>
      <c r="D19" s="61"/>
      <c r="E19" s="61"/>
      <c r="F19" s="98"/>
      <c r="G19" s="70"/>
      <c r="H19" s="98"/>
      <c r="I19" s="79"/>
    </row>
    <row r="20" spans="1:15" ht="15" x14ac:dyDescent="0.25">
      <c r="A20" s="53" t="s">
        <v>90</v>
      </c>
      <c r="B20" s="62" t="s">
        <v>76</v>
      </c>
      <c r="C20" s="62" t="s">
        <v>164</v>
      </c>
      <c r="D20" s="149" t="s">
        <v>223</v>
      </c>
      <c r="E20" s="62" t="s">
        <v>134</v>
      </c>
      <c r="F20" s="99">
        <f>H17</f>
        <v>0.37708333333333333</v>
      </c>
      <c r="G20" s="71">
        <v>1</v>
      </c>
      <c r="H20" s="99">
        <f t="shared" ref="H20:H32" si="0">F20+TIME(0,G20,0)</f>
        <v>0.37777777777777777</v>
      </c>
      <c r="I20" s="80"/>
    </row>
    <row r="21" spans="1:15" ht="15" x14ac:dyDescent="0.25">
      <c r="A21" s="53" t="s">
        <v>96</v>
      </c>
      <c r="B21" s="62" t="s">
        <v>76</v>
      </c>
      <c r="C21" s="62" t="s">
        <v>165</v>
      </c>
      <c r="D21" s="149" t="s">
        <v>223</v>
      </c>
      <c r="E21" s="62" t="s">
        <v>134</v>
      </c>
      <c r="F21" s="99">
        <f>H20</f>
        <v>0.37777777777777777</v>
      </c>
      <c r="G21" s="71">
        <v>1</v>
      </c>
      <c r="H21" s="99">
        <f t="shared" si="0"/>
        <v>0.37847222222222221</v>
      </c>
      <c r="I21" s="80"/>
    </row>
    <row r="22" spans="1:15" ht="15" x14ac:dyDescent="0.25">
      <c r="A22" s="53" t="s">
        <v>97</v>
      </c>
      <c r="B22" s="62" t="s">
        <v>76</v>
      </c>
      <c r="C22" s="62" t="s">
        <v>232</v>
      </c>
      <c r="D22" s="149" t="s">
        <v>223</v>
      </c>
      <c r="E22" s="62" t="s">
        <v>134</v>
      </c>
      <c r="F22" s="99">
        <f>H21</f>
        <v>0.37847222222222221</v>
      </c>
      <c r="G22" s="71">
        <v>1</v>
      </c>
      <c r="H22" s="99">
        <f t="shared" si="0"/>
        <v>0.37916666666666665</v>
      </c>
      <c r="I22" s="80"/>
    </row>
    <row r="23" spans="1:15" ht="15" x14ac:dyDescent="0.25">
      <c r="A23" s="53" t="s">
        <v>100</v>
      </c>
      <c r="B23" s="62" t="s">
        <v>76</v>
      </c>
      <c r="C23" s="62" t="s">
        <v>342</v>
      </c>
      <c r="D23" s="149" t="s">
        <v>223</v>
      </c>
      <c r="E23" s="62" t="s">
        <v>134</v>
      </c>
      <c r="F23" s="99">
        <f>H22</f>
        <v>0.37916666666666665</v>
      </c>
      <c r="G23" s="71">
        <v>1</v>
      </c>
      <c r="H23" s="99">
        <f t="shared" si="0"/>
        <v>0.37986111111111109</v>
      </c>
      <c r="I23" s="80"/>
    </row>
    <row r="24" spans="1:15" ht="15" x14ac:dyDescent="0.25">
      <c r="A24" s="53" t="s">
        <v>101</v>
      </c>
      <c r="B24" s="62" t="s">
        <v>76</v>
      </c>
      <c r="C24" s="62" t="s">
        <v>390</v>
      </c>
      <c r="D24" s="149" t="s">
        <v>223</v>
      </c>
      <c r="E24" s="62" t="s">
        <v>79</v>
      </c>
      <c r="F24" s="99">
        <f>H23</f>
        <v>0.37986111111111109</v>
      </c>
      <c r="G24" s="71">
        <v>3</v>
      </c>
      <c r="H24" s="99">
        <f t="shared" si="0"/>
        <v>0.38194444444444442</v>
      </c>
      <c r="I24" s="80"/>
    </row>
    <row r="25" spans="1:15" ht="15" x14ac:dyDescent="0.25">
      <c r="A25" s="53" t="s">
        <v>166</v>
      </c>
      <c r="B25" s="62" t="s">
        <v>76</v>
      </c>
      <c r="C25" s="62" t="s">
        <v>171</v>
      </c>
      <c r="D25" s="153"/>
      <c r="E25" s="62" t="s">
        <v>85</v>
      </c>
      <c r="F25" s="99">
        <f t="shared" ref="F25:F31" si="1">H24</f>
        <v>0.38194444444444442</v>
      </c>
      <c r="G25" s="71">
        <v>1</v>
      </c>
      <c r="H25" s="99">
        <f t="shared" si="0"/>
        <v>0.38263888888888886</v>
      </c>
      <c r="I25" s="80"/>
    </row>
    <row r="26" spans="1:15" ht="15" x14ac:dyDescent="0.25">
      <c r="A26" s="53" t="s">
        <v>174</v>
      </c>
      <c r="B26" s="62" t="s">
        <v>76</v>
      </c>
      <c r="C26" s="62" t="s">
        <v>172</v>
      </c>
      <c r="D26" s="149" t="s">
        <v>223</v>
      </c>
      <c r="E26" s="62" t="s">
        <v>134</v>
      </c>
      <c r="F26" s="99">
        <f t="shared" si="1"/>
        <v>0.38263888888888886</v>
      </c>
      <c r="G26" s="71">
        <v>1</v>
      </c>
      <c r="H26" s="99">
        <f t="shared" si="0"/>
        <v>0.3833333333333333</v>
      </c>
      <c r="I26" s="80"/>
    </row>
    <row r="27" spans="1:15" ht="15" x14ac:dyDescent="0.25">
      <c r="A27" s="53" t="s">
        <v>199</v>
      </c>
      <c r="B27" s="62" t="s">
        <v>76</v>
      </c>
      <c r="C27" s="62" t="s">
        <v>173</v>
      </c>
      <c r="D27" s="149" t="s">
        <v>223</v>
      </c>
      <c r="E27" s="62" t="s">
        <v>134</v>
      </c>
      <c r="F27" s="99">
        <f t="shared" si="1"/>
        <v>0.3833333333333333</v>
      </c>
      <c r="G27" s="71">
        <v>1</v>
      </c>
      <c r="H27" s="99">
        <f t="shared" si="0"/>
        <v>0.38402777777777775</v>
      </c>
      <c r="I27" s="80"/>
    </row>
    <row r="28" spans="1:15" ht="15" x14ac:dyDescent="0.25">
      <c r="A28" s="53" t="s">
        <v>275</v>
      </c>
      <c r="B28" s="62" t="s">
        <v>76</v>
      </c>
      <c r="C28" s="62" t="s">
        <v>175</v>
      </c>
      <c r="D28" s="149" t="s">
        <v>223</v>
      </c>
      <c r="E28" s="62" t="s">
        <v>134</v>
      </c>
      <c r="F28" s="99">
        <f t="shared" si="1"/>
        <v>0.38402777777777775</v>
      </c>
      <c r="G28" s="71">
        <v>2</v>
      </c>
      <c r="H28" s="99">
        <f t="shared" si="0"/>
        <v>0.38541666666666663</v>
      </c>
      <c r="I28" s="80"/>
    </row>
    <row r="29" spans="1:15" ht="15" x14ac:dyDescent="0.25">
      <c r="A29" s="53" t="s">
        <v>276</v>
      </c>
      <c r="B29" s="62" t="s">
        <v>76</v>
      </c>
      <c r="C29" s="62" t="s">
        <v>231</v>
      </c>
      <c r="D29" s="149" t="s">
        <v>223</v>
      </c>
      <c r="E29" s="62" t="s">
        <v>134</v>
      </c>
      <c r="F29" s="99">
        <f t="shared" si="1"/>
        <v>0.38541666666666663</v>
      </c>
      <c r="G29" s="71">
        <v>1</v>
      </c>
      <c r="H29" s="99">
        <f t="shared" si="0"/>
        <v>0.38611111111111107</v>
      </c>
      <c r="I29" s="80"/>
    </row>
    <row r="30" spans="1:15" ht="15" x14ac:dyDescent="0.25">
      <c r="A30" s="53" t="s">
        <v>277</v>
      </c>
      <c r="B30" s="62" t="s">
        <v>76</v>
      </c>
      <c r="C30" s="62" t="s">
        <v>284</v>
      </c>
      <c r="D30" s="149" t="s">
        <v>223</v>
      </c>
      <c r="E30" s="62" t="s">
        <v>134</v>
      </c>
      <c r="F30" s="99">
        <f t="shared" si="1"/>
        <v>0.38611111111111107</v>
      </c>
      <c r="G30" s="71">
        <v>2</v>
      </c>
      <c r="H30" s="99">
        <f t="shared" si="0"/>
        <v>0.38749999999999996</v>
      </c>
      <c r="I30" s="80"/>
      <c r="L30" s="99"/>
      <c r="M30" s="71"/>
      <c r="N30" s="99"/>
      <c r="O30" s="62"/>
    </row>
    <row r="31" spans="1:15" ht="15" x14ac:dyDescent="0.25">
      <c r="A31" s="53" t="s">
        <v>278</v>
      </c>
      <c r="B31" s="62"/>
      <c r="C31" s="62"/>
      <c r="D31" s="153"/>
      <c r="E31" s="62"/>
      <c r="F31" s="99">
        <f t="shared" si="1"/>
        <v>0.38749999999999996</v>
      </c>
      <c r="G31" s="71">
        <v>0</v>
      </c>
      <c r="H31" s="99">
        <f t="shared" si="0"/>
        <v>0.38749999999999996</v>
      </c>
      <c r="I31" s="80"/>
      <c r="L31" s="99"/>
      <c r="M31" s="71"/>
      <c r="N31" s="99"/>
      <c r="O31" s="62"/>
    </row>
    <row r="32" spans="1:15" ht="15" x14ac:dyDescent="0.25">
      <c r="A32" s="86" t="s">
        <v>283</v>
      </c>
      <c r="B32" s="88"/>
      <c r="C32" s="88"/>
      <c r="D32" s="88"/>
      <c r="E32" s="88"/>
      <c r="F32" s="103">
        <f>H31</f>
        <v>0.38749999999999996</v>
      </c>
      <c r="G32" s="90">
        <v>0</v>
      </c>
      <c r="H32" s="103">
        <f t="shared" si="0"/>
        <v>0.38749999999999996</v>
      </c>
      <c r="I32" s="92"/>
    </row>
    <row r="33" spans="1:9" ht="15" x14ac:dyDescent="0.25">
      <c r="A33" s="116"/>
      <c r="B33" s="116"/>
      <c r="C33" s="116"/>
      <c r="D33" s="116"/>
      <c r="E33" s="116"/>
      <c r="F33" s="151"/>
      <c r="G33" s="152"/>
      <c r="H33" s="151"/>
      <c r="I33" s="116"/>
    </row>
    <row r="34" spans="1:9" ht="15.6" x14ac:dyDescent="0.3">
      <c r="A34" s="52" t="s">
        <v>102</v>
      </c>
      <c r="B34" s="61"/>
      <c r="C34" s="61" t="s">
        <v>176</v>
      </c>
      <c r="D34" s="61"/>
      <c r="E34" s="61"/>
      <c r="F34" s="98"/>
      <c r="G34" s="70"/>
      <c r="H34" s="98"/>
      <c r="I34" s="79"/>
    </row>
    <row r="35" spans="1:9" ht="15.6" x14ac:dyDescent="0.3">
      <c r="A35" s="55" t="s">
        <v>104</v>
      </c>
      <c r="B35" s="64"/>
      <c r="C35" s="64" t="s">
        <v>177</v>
      </c>
      <c r="D35" s="64"/>
      <c r="E35" s="64"/>
      <c r="F35" s="101"/>
      <c r="G35" s="73"/>
      <c r="H35" s="101"/>
      <c r="I35" s="82"/>
    </row>
    <row r="36" spans="1:9" ht="15" x14ac:dyDescent="0.25">
      <c r="A36" s="53" t="s">
        <v>202</v>
      </c>
      <c r="B36" s="62" t="s">
        <v>76</v>
      </c>
      <c r="C36" s="62" t="s">
        <v>178</v>
      </c>
      <c r="D36" s="168" t="s">
        <v>178</v>
      </c>
      <c r="E36" s="62" t="s">
        <v>108</v>
      </c>
      <c r="F36" s="99">
        <f>H31</f>
        <v>0.38749999999999996</v>
      </c>
      <c r="G36" s="71">
        <v>5</v>
      </c>
      <c r="H36" s="99">
        <f t="shared" ref="H36:H41" si="2">F36+TIME(0,G36,0)</f>
        <v>0.39097222222222217</v>
      </c>
      <c r="I36" s="80"/>
    </row>
    <row r="37" spans="1:9" ht="15" x14ac:dyDescent="0.25">
      <c r="A37" s="53" t="s">
        <v>203</v>
      </c>
      <c r="B37" s="62" t="s">
        <v>170</v>
      </c>
      <c r="C37" s="62" t="s">
        <v>282</v>
      </c>
      <c r="D37" s="149" t="s">
        <v>1</v>
      </c>
      <c r="E37" s="62" t="s">
        <v>108</v>
      </c>
      <c r="F37" s="99">
        <f t="shared" ref="F37:F41" si="3">H36</f>
        <v>0.39097222222222217</v>
      </c>
      <c r="G37" s="71">
        <v>8</v>
      </c>
      <c r="H37" s="99">
        <f t="shared" si="2"/>
        <v>0.3965277777777777</v>
      </c>
      <c r="I37" s="80"/>
    </row>
    <row r="38" spans="1:9" ht="15" x14ac:dyDescent="0.25">
      <c r="A38" s="53" t="s">
        <v>204</v>
      </c>
      <c r="B38" s="62" t="s">
        <v>170</v>
      </c>
      <c r="C38" s="62" t="s">
        <v>379</v>
      </c>
      <c r="D38" s="168" t="s">
        <v>475</v>
      </c>
      <c r="E38" s="62" t="s">
        <v>108</v>
      </c>
      <c r="F38" s="99">
        <f t="shared" si="3"/>
        <v>0.3965277777777777</v>
      </c>
      <c r="G38" s="71">
        <v>8</v>
      </c>
      <c r="H38" s="99">
        <f t="shared" si="2"/>
        <v>0.40208333333333324</v>
      </c>
      <c r="I38" s="80"/>
    </row>
    <row r="39" spans="1:9" ht="14.1" customHeight="1" x14ac:dyDescent="0.25">
      <c r="A39" s="53" t="s">
        <v>205</v>
      </c>
      <c r="B39" s="62" t="s">
        <v>76</v>
      </c>
      <c r="C39" s="62" t="s">
        <v>179</v>
      </c>
      <c r="D39" s="62"/>
      <c r="E39" s="62" t="s">
        <v>85</v>
      </c>
      <c r="F39" s="99">
        <f t="shared" si="3"/>
        <v>0.40208333333333324</v>
      </c>
      <c r="G39" s="71">
        <v>3</v>
      </c>
      <c r="H39" s="99">
        <f t="shared" si="2"/>
        <v>0.40416666666666656</v>
      </c>
      <c r="I39" s="80"/>
    </row>
    <row r="40" spans="1:9" ht="30" x14ac:dyDescent="0.25">
      <c r="A40" s="53" t="s">
        <v>206</v>
      </c>
      <c r="B40" s="62" t="s">
        <v>76</v>
      </c>
      <c r="C40" s="62" t="s">
        <v>346</v>
      </c>
      <c r="D40" s="149" t="s">
        <v>286</v>
      </c>
      <c r="E40" s="62" t="s">
        <v>134</v>
      </c>
      <c r="F40" s="99">
        <f t="shared" si="3"/>
        <v>0.40416666666666656</v>
      </c>
      <c r="G40" s="71">
        <v>3</v>
      </c>
      <c r="H40" s="99">
        <f t="shared" si="2"/>
        <v>0.40624999999999989</v>
      </c>
      <c r="I40" s="80"/>
    </row>
    <row r="41" spans="1:9" ht="15" x14ac:dyDescent="0.25">
      <c r="A41" s="53" t="s">
        <v>207</v>
      </c>
      <c r="B41" s="62" t="s">
        <v>76</v>
      </c>
      <c r="C41" s="62" t="s">
        <v>309</v>
      </c>
      <c r="D41" s="149" t="s">
        <v>286</v>
      </c>
      <c r="E41" s="62" t="s">
        <v>134</v>
      </c>
      <c r="F41" s="99">
        <f t="shared" si="3"/>
        <v>0.40624999999999989</v>
      </c>
      <c r="G41" s="71">
        <v>3</v>
      </c>
      <c r="H41" s="99">
        <f t="shared" si="2"/>
        <v>0.40833333333333321</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310</v>
      </c>
      <c r="B44" s="62" t="s">
        <v>76</v>
      </c>
      <c r="C44" s="62" t="s">
        <v>419</v>
      </c>
      <c r="D44" s="149" t="s">
        <v>286</v>
      </c>
      <c r="E44" s="62" t="s">
        <v>354</v>
      </c>
      <c r="F44" s="99">
        <f>H41</f>
        <v>0.40833333333333321</v>
      </c>
      <c r="G44" s="71">
        <v>3</v>
      </c>
      <c r="H44" s="99">
        <f t="shared" ref="H44:H49" si="4">F44+TIME(0,G44,0)</f>
        <v>0.41041666666666654</v>
      </c>
      <c r="I44" s="80"/>
    </row>
    <row r="45" spans="1:9" ht="14.1" customHeight="1" x14ac:dyDescent="0.25">
      <c r="A45" s="53" t="s">
        <v>310</v>
      </c>
      <c r="B45" s="62" t="s">
        <v>76</v>
      </c>
      <c r="C45" s="62" t="s">
        <v>180</v>
      </c>
      <c r="D45" s="149" t="s">
        <v>286</v>
      </c>
      <c r="E45" s="62" t="s">
        <v>181</v>
      </c>
      <c r="F45" s="99">
        <f t="shared" ref="F45:F49" si="5">H44</f>
        <v>0.41041666666666654</v>
      </c>
      <c r="G45" s="71">
        <v>3</v>
      </c>
      <c r="H45" s="99">
        <f t="shared" si="4"/>
        <v>0.41249999999999987</v>
      </c>
      <c r="I45" s="80"/>
    </row>
    <row r="46" spans="1:9" ht="14.1" customHeight="1" x14ac:dyDescent="0.25">
      <c r="A46" s="53" t="s">
        <v>311</v>
      </c>
      <c r="B46" s="62" t="s">
        <v>76</v>
      </c>
      <c r="C46" s="62" t="s">
        <v>218</v>
      </c>
      <c r="D46" s="149" t="s">
        <v>286</v>
      </c>
      <c r="E46" s="62" t="s">
        <v>237</v>
      </c>
      <c r="F46" s="99">
        <f t="shared" si="5"/>
        <v>0.41249999999999987</v>
      </c>
      <c r="G46" s="71">
        <v>3</v>
      </c>
      <c r="H46" s="99">
        <f t="shared" si="4"/>
        <v>0.41458333333333319</v>
      </c>
      <c r="I46" s="80"/>
    </row>
    <row r="47" spans="1:9" ht="15" x14ac:dyDescent="0.25">
      <c r="A47" s="53" t="s">
        <v>312</v>
      </c>
      <c r="B47" s="62" t="s">
        <v>76</v>
      </c>
      <c r="C47" s="62" t="s">
        <v>143</v>
      </c>
      <c r="D47" s="149" t="s">
        <v>286</v>
      </c>
      <c r="E47" s="62" t="s">
        <v>108</v>
      </c>
      <c r="F47" s="99">
        <f t="shared" si="5"/>
        <v>0.41458333333333319</v>
      </c>
      <c r="G47" s="71">
        <v>3</v>
      </c>
      <c r="H47" s="99">
        <f t="shared" si="4"/>
        <v>0.41666666666666652</v>
      </c>
      <c r="I47" s="80"/>
    </row>
    <row r="48" spans="1:9" ht="15.6" x14ac:dyDescent="0.3">
      <c r="A48" s="53" t="s">
        <v>313</v>
      </c>
      <c r="B48" s="62" t="s">
        <v>76</v>
      </c>
      <c r="C48" s="62" t="s">
        <v>146</v>
      </c>
      <c r="D48" s="149" t="s">
        <v>286</v>
      </c>
      <c r="E48" s="62" t="s">
        <v>354</v>
      </c>
      <c r="F48" s="99">
        <f t="shared" si="5"/>
        <v>0.41666666666666652</v>
      </c>
      <c r="G48" s="71">
        <v>3</v>
      </c>
      <c r="H48" s="99">
        <f t="shared" si="4"/>
        <v>0.41874999999999984</v>
      </c>
      <c r="I48" s="82"/>
    </row>
    <row r="49" spans="1:9" ht="15" x14ac:dyDescent="0.25">
      <c r="A49" s="53" t="s">
        <v>314</v>
      </c>
      <c r="B49" s="62" t="s">
        <v>76</v>
      </c>
      <c r="C49" s="62" t="s">
        <v>148</v>
      </c>
      <c r="D49" s="149" t="s">
        <v>286</v>
      </c>
      <c r="E49" s="62" t="s">
        <v>230</v>
      </c>
      <c r="F49" s="99">
        <f t="shared" si="5"/>
        <v>0.41874999999999984</v>
      </c>
      <c r="G49" s="71">
        <v>3</v>
      </c>
      <c r="H49" s="99">
        <f t="shared" si="4"/>
        <v>0.42083333333333317</v>
      </c>
      <c r="I49" s="80"/>
    </row>
    <row r="50" spans="1:9" ht="15" x14ac:dyDescent="0.25">
      <c r="A50" s="53"/>
      <c r="B50" s="62"/>
      <c r="C50" s="62"/>
      <c r="D50" s="149"/>
      <c r="E50" s="62"/>
      <c r="F50" s="99"/>
      <c r="G50" s="71"/>
      <c r="H50" s="99"/>
      <c r="I50" s="80"/>
    </row>
    <row r="51" spans="1:9" ht="15.6" x14ac:dyDescent="0.3">
      <c r="A51" s="55" t="s">
        <v>107</v>
      </c>
      <c r="B51" s="64"/>
      <c r="C51" s="64" t="s">
        <v>150</v>
      </c>
      <c r="D51" s="149"/>
      <c r="E51" s="64"/>
      <c r="F51" s="101"/>
      <c r="G51" s="73"/>
      <c r="H51" s="101"/>
      <c r="I51" s="80"/>
    </row>
    <row r="52" spans="1:9" ht="15.6" x14ac:dyDescent="0.3">
      <c r="A52" s="53" t="s">
        <v>315</v>
      </c>
      <c r="B52" s="62" t="s">
        <v>76</v>
      </c>
      <c r="C52" s="62" t="s">
        <v>453</v>
      </c>
      <c r="D52" s="149" t="s">
        <v>286</v>
      </c>
      <c r="E52" s="62" t="s">
        <v>181</v>
      </c>
      <c r="F52" s="99">
        <f>H49</f>
        <v>0.42083333333333317</v>
      </c>
      <c r="G52" s="71">
        <v>3</v>
      </c>
      <c r="H52" s="99">
        <f t="shared" ref="H52:H55" si="6">F52+TIME(0,G52,0)</f>
        <v>0.4229166666666665</v>
      </c>
      <c r="I52" s="82"/>
    </row>
    <row r="53" spans="1:9" ht="15" x14ac:dyDescent="0.25">
      <c r="A53" s="53" t="s">
        <v>552</v>
      </c>
      <c r="B53" s="62" t="s">
        <v>76</v>
      </c>
      <c r="C53" s="62" t="s">
        <v>308</v>
      </c>
      <c r="D53" s="149" t="s">
        <v>286</v>
      </c>
      <c r="E53" s="62" t="s">
        <v>574</v>
      </c>
      <c r="F53" s="99">
        <f>H52</f>
        <v>0.4229166666666665</v>
      </c>
      <c r="G53" s="71">
        <v>3</v>
      </c>
      <c r="H53" s="99">
        <f t="shared" si="6"/>
        <v>0.42499999999999982</v>
      </c>
      <c r="I53" s="80"/>
    </row>
    <row r="54" spans="1:9" ht="15" x14ac:dyDescent="0.25">
      <c r="A54" s="148" t="s">
        <v>316</v>
      </c>
      <c r="B54" s="62" t="s">
        <v>76</v>
      </c>
      <c r="C54" s="62" t="s">
        <v>392</v>
      </c>
      <c r="D54" s="149" t="s">
        <v>286</v>
      </c>
      <c r="E54" s="62" t="s">
        <v>238</v>
      </c>
      <c r="F54" s="99">
        <f>H53</f>
        <v>0.42499999999999982</v>
      </c>
      <c r="G54" s="71">
        <v>3</v>
      </c>
      <c r="H54" s="99">
        <f t="shared" si="6"/>
        <v>0.42708333333333315</v>
      </c>
      <c r="I54" s="80"/>
    </row>
    <row r="55" spans="1:9" ht="15.6" x14ac:dyDescent="0.3">
      <c r="A55" s="148" t="s">
        <v>553</v>
      </c>
      <c r="B55" s="62" t="s">
        <v>76</v>
      </c>
      <c r="C55" s="62" t="s">
        <v>429</v>
      </c>
      <c r="D55" s="149" t="s">
        <v>286</v>
      </c>
      <c r="E55" s="62" t="s">
        <v>228</v>
      </c>
      <c r="F55" s="99">
        <f t="shared" ref="F55" si="7">H54</f>
        <v>0.42708333333333315</v>
      </c>
      <c r="G55" s="71">
        <v>3</v>
      </c>
      <c r="H55" s="99">
        <f t="shared" si="6"/>
        <v>0.42916666666666647</v>
      </c>
      <c r="I55" s="82"/>
    </row>
    <row r="56" spans="1:9" ht="15.6" x14ac:dyDescent="0.3">
      <c r="A56" s="148" t="s">
        <v>317</v>
      </c>
      <c r="B56" s="62" t="s">
        <v>76</v>
      </c>
      <c r="C56" s="62" t="s">
        <v>457</v>
      </c>
      <c r="D56" s="149" t="s">
        <v>286</v>
      </c>
      <c r="E56" s="62" t="s">
        <v>460</v>
      </c>
      <c r="F56" s="99">
        <f t="shared" ref="F56" si="8">H55</f>
        <v>0.42916666666666647</v>
      </c>
      <c r="G56" s="71">
        <v>3</v>
      </c>
      <c r="H56" s="99">
        <f t="shared" ref="H56" si="9">F56+TIME(0,G56,0)</f>
        <v>0.4312499999999998</v>
      </c>
      <c r="I56" s="82"/>
    </row>
    <row r="57" spans="1:9" ht="15.6" x14ac:dyDescent="0.3">
      <c r="A57" s="148" t="s">
        <v>318</v>
      </c>
      <c r="B57" s="62" t="s">
        <v>76</v>
      </c>
      <c r="C57" s="62" t="s">
        <v>488</v>
      </c>
      <c r="D57" s="149" t="s">
        <v>286</v>
      </c>
      <c r="E57" s="62" t="s">
        <v>575</v>
      </c>
      <c r="F57" s="99">
        <f>H56</f>
        <v>0.4312499999999998</v>
      </c>
      <c r="G57" s="71">
        <v>3</v>
      </c>
      <c r="H57" s="99">
        <f t="shared" ref="H57" si="10">F57+TIME(0,G57,0)</f>
        <v>0.43333333333333313</v>
      </c>
      <c r="I57" s="82"/>
    </row>
    <row r="58" spans="1:9" ht="15" x14ac:dyDescent="0.25">
      <c r="A58" s="148"/>
      <c r="B58" s="62"/>
      <c r="C58" s="62"/>
      <c r="D58" s="149"/>
      <c r="E58" s="62"/>
      <c r="F58" s="99"/>
      <c r="G58" s="71"/>
      <c r="H58" s="99"/>
      <c r="I58" s="80"/>
    </row>
    <row r="59" spans="1:9" ht="15.6" x14ac:dyDescent="0.3">
      <c r="A59" s="114" t="s">
        <v>109</v>
      </c>
      <c r="B59" s="64"/>
      <c r="C59" s="64" t="s">
        <v>268</v>
      </c>
      <c r="D59" s="149"/>
      <c r="E59" s="64"/>
      <c r="F59" s="101"/>
      <c r="G59" s="73"/>
      <c r="H59" s="101"/>
      <c r="I59" s="80"/>
    </row>
    <row r="60" spans="1:9" ht="15" x14ac:dyDescent="0.25">
      <c r="A60" s="148" t="s">
        <v>319</v>
      </c>
      <c r="B60" s="62" t="s">
        <v>76</v>
      </c>
      <c r="C60" s="62" t="s">
        <v>490</v>
      </c>
      <c r="D60" s="149" t="s">
        <v>286</v>
      </c>
      <c r="E60" s="62" t="s">
        <v>486</v>
      </c>
      <c r="F60" s="99">
        <f>H57</f>
        <v>0.43333333333333313</v>
      </c>
      <c r="G60" s="71">
        <v>3</v>
      </c>
      <c r="H60" s="99">
        <f>F60+TIME(0,G60,0)</f>
        <v>0.43541666666666645</v>
      </c>
      <c r="I60" s="80"/>
    </row>
    <row r="61" spans="1:9" ht="15" x14ac:dyDescent="0.25">
      <c r="A61" s="148" t="s">
        <v>554</v>
      </c>
      <c r="B61" s="62" t="s">
        <v>76</v>
      </c>
      <c r="C61" s="62" t="s">
        <v>441</v>
      </c>
      <c r="D61" s="149" t="s">
        <v>286</v>
      </c>
      <c r="E61" s="62" t="s">
        <v>576</v>
      </c>
      <c r="F61" s="99">
        <f>H60</f>
        <v>0.43541666666666645</v>
      </c>
      <c r="G61" s="71">
        <v>3</v>
      </c>
      <c r="H61" s="99">
        <f>F61+TIME(0,G61,0)</f>
        <v>0.43749999999999978</v>
      </c>
      <c r="I61" s="80"/>
    </row>
    <row r="62" spans="1:9" ht="15" x14ac:dyDescent="0.25">
      <c r="A62" s="148"/>
      <c r="B62" s="62"/>
      <c r="C62" s="62"/>
      <c r="D62" s="149"/>
      <c r="E62" s="62"/>
      <c r="F62" s="99"/>
      <c r="G62" s="71"/>
      <c r="H62" s="99"/>
      <c r="I62" s="80"/>
    </row>
    <row r="63" spans="1:9" ht="15.6" x14ac:dyDescent="0.3">
      <c r="A63" s="114" t="s">
        <v>111</v>
      </c>
      <c r="B63" s="64"/>
      <c r="C63" s="64" t="s">
        <v>374</v>
      </c>
      <c r="D63" s="149"/>
      <c r="E63" s="64"/>
      <c r="F63" s="101"/>
      <c r="G63" s="73"/>
      <c r="H63" s="101"/>
      <c r="I63" s="80"/>
    </row>
    <row r="64" spans="1:9" ht="15" x14ac:dyDescent="0.25">
      <c r="A64" s="148" t="s">
        <v>430</v>
      </c>
      <c r="B64" s="62" t="s">
        <v>76</v>
      </c>
      <c r="C64" s="62" t="s">
        <v>442</v>
      </c>
      <c r="D64" s="149" t="s">
        <v>286</v>
      </c>
      <c r="E64" s="62" t="s">
        <v>420</v>
      </c>
      <c r="F64" s="99">
        <f>H61</f>
        <v>0.43749999999999978</v>
      </c>
      <c r="G64" s="71">
        <v>10</v>
      </c>
      <c r="H64" s="99">
        <f>F64+TIME(0,G64,0)</f>
        <v>0.4444444444444442</v>
      </c>
      <c r="I64" s="80"/>
    </row>
    <row r="65" spans="1:9" ht="15" x14ac:dyDescent="0.25">
      <c r="A65" s="148" t="s">
        <v>431</v>
      </c>
      <c r="B65" s="62" t="s">
        <v>76</v>
      </c>
      <c r="C65" s="169">
        <v>802.24</v>
      </c>
      <c r="D65" s="149" t="s">
        <v>286</v>
      </c>
      <c r="E65" s="62" t="s">
        <v>476</v>
      </c>
      <c r="F65" s="99">
        <f>H64</f>
        <v>0.4444444444444442</v>
      </c>
      <c r="G65" s="71">
        <v>5</v>
      </c>
      <c r="H65" s="99">
        <f>F65+TIME(0,G65,0)</f>
        <v>0.44791666666666641</v>
      </c>
      <c r="I65" s="80"/>
    </row>
    <row r="66" spans="1:9" ht="15" x14ac:dyDescent="0.25">
      <c r="A66" s="170"/>
      <c r="B66" s="63" t="s">
        <v>76</v>
      </c>
      <c r="C66" s="63"/>
      <c r="D66" s="167"/>
      <c r="E66" s="63"/>
      <c r="F66" s="100"/>
      <c r="G66" s="72"/>
      <c r="H66" s="100"/>
      <c r="I66" s="80"/>
    </row>
    <row r="67" spans="1:9" ht="15.6" x14ac:dyDescent="0.3">
      <c r="A67" s="52" t="s">
        <v>355</v>
      </c>
      <c r="B67" s="61"/>
      <c r="C67" s="61" t="s">
        <v>182</v>
      </c>
      <c r="D67" s="61"/>
      <c r="E67" s="61"/>
      <c r="F67" s="98"/>
      <c r="G67" s="70"/>
      <c r="H67" s="98"/>
      <c r="I67" s="79"/>
    </row>
    <row r="68" spans="1:9" ht="15.6" x14ac:dyDescent="0.3">
      <c r="A68" s="55" t="s">
        <v>120</v>
      </c>
      <c r="B68" s="64"/>
      <c r="C68" s="64" t="s">
        <v>184</v>
      </c>
      <c r="D68" s="64"/>
      <c r="E68" s="64"/>
      <c r="F68" s="101"/>
      <c r="G68" s="73"/>
      <c r="H68" s="101"/>
      <c r="I68" s="80"/>
    </row>
    <row r="69" spans="1:9" ht="15" x14ac:dyDescent="0.25">
      <c r="A69" s="53"/>
      <c r="B69" s="62"/>
      <c r="C69" s="62"/>
      <c r="D69" s="62"/>
      <c r="E69" s="62"/>
      <c r="F69" s="99"/>
      <c r="G69" s="71"/>
      <c r="H69" s="99"/>
      <c r="I69" s="80"/>
    </row>
    <row r="70" spans="1:9" ht="15.6" x14ac:dyDescent="0.3">
      <c r="A70" s="55" t="s">
        <v>139</v>
      </c>
      <c r="B70" s="64"/>
      <c r="C70" s="64" t="s">
        <v>186</v>
      </c>
      <c r="D70" s="64"/>
      <c r="E70" s="64"/>
      <c r="F70" s="101"/>
      <c r="G70" s="73"/>
      <c r="H70" s="101"/>
      <c r="I70" s="162"/>
    </row>
    <row r="71" spans="1:9" ht="15" x14ac:dyDescent="0.25">
      <c r="A71" s="53" t="s">
        <v>141</v>
      </c>
      <c r="B71" s="62" t="s">
        <v>187</v>
      </c>
      <c r="C71" s="62" t="s">
        <v>419</v>
      </c>
      <c r="D71" s="149" t="s">
        <v>1</v>
      </c>
      <c r="E71" s="62" t="s">
        <v>354</v>
      </c>
      <c r="F71" s="99">
        <f>H65</f>
        <v>0.44791666666666641</v>
      </c>
      <c r="G71" s="71">
        <v>0</v>
      </c>
      <c r="H71" s="99">
        <f t="shared" ref="H71" si="11">F71+TIME(0,G71,0)</f>
        <v>0.44791666666666641</v>
      </c>
      <c r="I71" s="162"/>
    </row>
    <row r="72" spans="1:9" ht="15" x14ac:dyDescent="0.25">
      <c r="A72" s="53" t="s">
        <v>142</v>
      </c>
      <c r="B72" s="62" t="s">
        <v>187</v>
      </c>
      <c r="C72" s="62" t="s">
        <v>180</v>
      </c>
      <c r="D72" s="149" t="s">
        <v>1</v>
      </c>
      <c r="E72" s="62" t="s">
        <v>181</v>
      </c>
      <c r="F72" s="99">
        <f>H71</f>
        <v>0.44791666666666641</v>
      </c>
      <c r="G72" s="71">
        <v>0</v>
      </c>
      <c r="H72" s="99">
        <f t="shared" ref="H72:H76" si="12">F72+TIME(0,G72,0)</f>
        <v>0.44791666666666641</v>
      </c>
      <c r="I72" s="80"/>
    </row>
    <row r="73" spans="1:9" ht="15" x14ac:dyDescent="0.25">
      <c r="A73" s="53" t="s">
        <v>144</v>
      </c>
      <c r="B73" s="62" t="s">
        <v>82</v>
      </c>
      <c r="C73" s="62" t="s">
        <v>218</v>
      </c>
      <c r="D73" s="149" t="s">
        <v>1</v>
      </c>
      <c r="E73" s="62" t="s">
        <v>237</v>
      </c>
      <c r="F73" s="99">
        <f>H72</f>
        <v>0.44791666666666641</v>
      </c>
      <c r="G73" s="71">
        <v>0</v>
      </c>
      <c r="H73" s="99">
        <f t="shared" si="12"/>
        <v>0.44791666666666641</v>
      </c>
      <c r="I73" s="80"/>
    </row>
    <row r="74" spans="1:9" ht="15" x14ac:dyDescent="0.25">
      <c r="A74" s="53" t="s">
        <v>145</v>
      </c>
      <c r="B74" s="62" t="s">
        <v>187</v>
      </c>
      <c r="C74" s="62" t="s">
        <v>143</v>
      </c>
      <c r="D74" s="149" t="s">
        <v>1</v>
      </c>
      <c r="E74" s="62" t="s">
        <v>108</v>
      </c>
      <c r="F74" s="99">
        <f>H73</f>
        <v>0.44791666666666641</v>
      </c>
      <c r="G74" s="71">
        <v>0</v>
      </c>
      <c r="H74" s="99">
        <f t="shared" si="12"/>
        <v>0.44791666666666641</v>
      </c>
      <c r="I74" s="80"/>
    </row>
    <row r="75" spans="1:9" ht="15" x14ac:dyDescent="0.25">
      <c r="A75" s="53" t="s">
        <v>147</v>
      </c>
      <c r="B75" s="62" t="s">
        <v>187</v>
      </c>
      <c r="C75" s="62" t="s">
        <v>146</v>
      </c>
      <c r="D75" s="149" t="s">
        <v>1</v>
      </c>
      <c r="E75" s="62" t="s">
        <v>234</v>
      </c>
      <c r="F75" s="99">
        <f>H74</f>
        <v>0.44791666666666641</v>
      </c>
      <c r="G75" s="71">
        <v>0</v>
      </c>
      <c r="H75" s="99">
        <f t="shared" si="12"/>
        <v>0.44791666666666641</v>
      </c>
      <c r="I75" s="80"/>
    </row>
    <row r="76" spans="1:9" ht="15" x14ac:dyDescent="0.25">
      <c r="A76" s="53" t="s">
        <v>208</v>
      </c>
      <c r="B76" s="62" t="s">
        <v>187</v>
      </c>
      <c r="C76" s="62" t="s">
        <v>148</v>
      </c>
      <c r="D76" s="149" t="s">
        <v>1</v>
      </c>
      <c r="E76" s="62" t="s">
        <v>230</v>
      </c>
      <c r="F76" s="99">
        <f>H75</f>
        <v>0.44791666666666641</v>
      </c>
      <c r="G76" s="71">
        <v>0</v>
      </c>
      <c r="H76" s="99">
        <f t="shared" si="12"/>
        <v>0.44791666666666641</v>
      </c>
      <c r="I76" s="80"/>
    </row>
    <row r="77" spans="1:9" ht="15" x14ac:dyDescent="0.25">
      <c r="A77" s="53"/>
      <c r="B77" s="62"/>
      <c r="C77" s="62"/>
      <c r="D77" s="149"/>
      <c r="E77" s="62"/>
      <c r="F77" s="99"/>
      <c r="G77" s="71"/>
      <c r="H77" s="99"/>
      <c r="I77" s="80"/>
    </row>
    <row r="78" spans="1:9" ht="15.6" x14ac:dyDescent="0.3">
      <c r="A78" s="55" t="s">
        <v>149</v>
      </c>
      <c r="B78" s="64"/>
      <c r="C78" s="64" t="s">
        <v>189</v>
      </c>
      <c r="D78" s="64"/>
      <c r="E78" s="64"/>
      <c r="F78" s="101"/>
      <c r="G78" s="73"/>
      <c r="H78" s="101"/>
      <c r="I78" s="80"/>
    </row>
    <row r="79" spans="1:9" ht="15" x14ac:dyDescent="0.25">
      <c r="A79" s="53" t="s">
        <v>151</v>
      </c>
      <c r="B79" s="62" t="s">
        <v>82</v>
      </c>
      <c r="C79" s="62" t="s">
        <v>455</v>
      </c>
      <c r="D79" s="149" t="s">
        <v>1</v>
      </c>
      <c r="E79" s="62" t="s">
        <v>323</v>
      </c>
      <c r="F79" s="99">
        <f>H76</f>
        <v>0.44791666666666641</v>
      </c>
      <c r="G79" s="71">
        <v>0</v>
      </c>
      <c r="H79" s="99">
        <f t="shared" ref="H79:H82" si="13">F79+TIME(0,G79,0)</f>
        <v>0.44791666666666641</v>
      </c>
      <c r="I79" s="162"/>
    </row>
    <row r="80" spans="1:9" ht="15" x14ac:dyDescent="0.25">
      <c r="A80" s="53" t="s">
        <v>152</v>
      </c>
      <c r="B80" s="62" t="s">
        <v>82</v>
      </c>
      <c r="C80" s="62" t="s">
        <v>308</v>
      </c>
      <c r="D80" s="149" t="s">
        <v>1</v>
      </c>
      <c r="E80" s="62" t="s">
        <v>574</v>
      </c>
      <c r="F80" s="99">
        <f>H79</f>
        <v>0.44791666666666641</v>
      </c>
      <c r="G80" s="71">
        <v>5</v>
      </c>
      <c r="H80" s="99">
        <f t="shared" si="13"/>
        <v>0.45138888888888862</v>
      </c>
      <c r="I80" s="80"/>
    </row>
    <row r="81" spans="1:9" ht="15" x14ac:dyDescent="0.25">
      <c r="A81" s="53" t="s">
        <v>153</v>
      </c>
      <c r="B81" s="62" t="s">
        <v>82</v>
      </c>
      <c r="C81" s="62" t="s">
        <v>392</v>
      </c>
      <c r="D81" s="149" t="s">
        <v>1</v>
      </c>
      <c r="E81" s="62" t="s">
        <v>238</v>
      </c>
      <c r="F81" s="99">
        <f>H80</f>
        <v>0.45138888888888862</v>
      </c>
      <c r="G81" s="71">
        <v>10</v>
      </c>
      <c r="H81" s="99">
        <f>F81+TIME(0,G81,0)</f>
        <v>0.45833333333333304</v>
      </c>
      <c r="I81" s="80"/>
    </row>
    <row r="82" spans="1:9" ht="15" x14ac:dyDescent="0.25">
      <c r="A82" s="53" t="s">
        <v>154</v>
      </c>
      <c r="B82" s="62" t="s">
        <v>82</v>
      </c>
      <c r="C82" s="62" t="s">
        <v>429</v>
      </c>
      <c r="D82" s="149" t="s">
        <v>1</v>
      </c>
      <c r="E82" s="62" t="s">
        <v>228</v>
      </c>
      <c r="F82" s="99">
        <f t="shared" ref="F82" si="14">H81</f>
        <v>0.45833333333333304</v>
      </c>
      <c r="G82" s="71">
        <v>0</v>
      </c>
      <c r="H82" s="99">
        <f t="shared" si="13"/>
        <v>0.45833333333333304</v>
      </c>
      <c r="I82" s="80"/>
    </row>
    <row r="83" spans="1:9" ht="15" x14ac:dyDescent="0.25">
      <c r="A83" s="53" t="s">
        <v>155</v>
      </c>
      <c r="B83" s="62" t="s">
        <v>82</v>
      </c>
      <c r="C83" s="62" t="s">
        <v>457</v>
      </c>
      <c r="D83" s="149" t="s">
        <v>1</v>
      </c>
      <c r="E83" s="62" t="s">
        <v>460</v>
      </c>
      <c r="F83" s="99">
        <f t="shared" ref="F83" si="15">H82</f>
        <v>0.45833333333333304</v>
      </c>
      <c r="G83" s="71">
        <v>5</v>
      </c>
      <c r="H83" s="99">
        <f t="shared" ref="H83" si="16">F83+TIME(0,G83,0)</f>
        <v>0.46180555555555525</v>
      </c>
      <c r="I83" s="80"/>
    </row>
    <row r="84" spans="1:9" ht="15" x14ac:dyDescent="0.25">
      <c r="A84" s="53" t="s">
        <v>156</v>
      </c>
      <c r="B84" s="62" t="s">
        <v>82</v>
      </c>
      <c r="C84" s="62" t="s">
        <v>488</v>
      </c>
      <c r="D84" s="149" t="s">
        <v>1</v>
      </c>
      <c r="E84" s="62" t="s">
        <v>575</v>
      </c>
      <c r="F84" s="99">
        <f>H83</f>
        <v>0.46180555555555525</v>
      </c>
      <c r="G84" s="71">
        <v>0</v>
      </c>
      <c r="H84" s="99">
        <f t="shared" ref="H84" si="17">F84+TIME(0,G84,0)</f>
        <v>0.46180555555555525</v>
      </c>
      <c r="I84" s="80"/>
    </row>
    <row r="85" spans="1:9" ht="15" x14ac:dyDescent="0.25">
      <c r="A85" s="53"/>
      <c r="B85" s="62"/>
      <c r="C85" s="62"/>
      <c r="D85" s="149"/>
      <c r="E85" s="116"/>
      <c r="F85" s="99"/>
      <c r="G85" s="71"/>
      <c r="H85" s="99"/>
      <c r="I85" s="80"/>
    </row>
    <row r="86" spans="1:9" ht="15.6" x14ac:dyDescent="0.3">
      <c r="A86" s="55" t="s">
        <v>157</v>
      </c>
      <c r="B86" s="64"/>
      <c r="C86" s="64" t="s">
        <v>190</v>
      </c>
      <c r="D86" s="64"/>
      <c r="E86" s="64"/>
      <c r="F86" s="101"/>
      <c r="G86" s="73"/>
      <c r="H86" s="101"/>
      <c r="I86" s="80"/>
    </row>
    <row r="87" spans="1:9" ht="15" x14ac:dyDescent="0.25">
      <c r="A87" s="148" t="s">
        <v>371</v>
      </c>
      <c r="B87" s="62" t="s">
        <v>187</v>
      </c>
      <c r="C87" s="62" t="s">
        <v>487</v>
      </c>
      <c r="D87" s="149" t="s">
        <v>1</v>
      </c>
      <c r="E87" s="62" t="s">
        <v>486</v>
      </c>
      <c r="F87" s="99">
        <f>H84</f>
        <v>0.46180555555555525</v>
      </c>
      <c r="G87" s="71">
        <v>0</v>
      </c>
      <c r="H87" s="99">
        <f>F87+TIME(0,G87,0)</f>
        <v>0.46180555555555525</v>
      </c>
      <c r="I87" s="80"/>
    </row>
    <row r="88" spans="1:9" ht="15" x14ac:dyDescent="0.25">
      <c r="A88" s="53" t="s">
        <v>555</v>
      </c>
      <c r="B88" s="62" t="s">
        <v>82</v>
      </c>
      <c r="C88" s="62" t="s">
        <v>441</v>
      </c>
      <c r="D88" s="149" t="s">
        <v>1</v>
      </c>
      <c r="E88" s="62" t="s">
        <v>234</v>
      </c>
      <c r="F88" s="99">
        <f>H87</f>
        <v>0.46180555555555525</v>
      </c>
      <c r="G88" s="71">
        <v>0</v>
      </c>
      <c r="H88" s="99">
        <f>F88+TIME(0,G88,0)</f>
        <v>0.46180555555555525</v>
      </c>
      <c r="I88" s="80"/>
    </row>
    <row r="89" spans="1:9" ht="15" x14ac:dyDescent="0.25">
      <c r="A89" s="171"/>
      <c r="B89" s="116"/>
      <c r="C89" s="62"/>
      <c r="D89" s="149"/>
      <c r="E89" s="116"/>
      <c r="F89" s="151"/>
      <c r="G89" s="152"/>
      <c r="H89" s="151"/>
      <c r="I89" s="80"/>
    </row>
    <row r="90" spans="1:9" ht="15.6" x14ac:dyDescent="0.3">
      <c r="A90" s="52" t="s">
        <v>158</v>
      </c>
      <c r="B90" s="61"/>
      <c r="C90" s="61" t="s">
        <v>159</v>
      </c>
      <c r="D90" s="61"/>
      <c r="E90" s="61"/>
      <c r="F90" s="98"/>
      <c r="G90" s="70"/>
      <c r="H90" s="98"/>
      <c r="I90" s="132"/>
    </row>
    <row r="91" spans="1:9" ht="15" x14ac:dyDescent="0.25">
      <c r="A91" s="513" t="s">
        <v>539</v>
      </c>
      <c r="B91" s="514"/>
      <c r="C91" s="514" t="s">
        <v>577</v>
      </c>
      <c r="D91" s="188" t="s">
        <v>1</v>
      </c>
      <c r="E91" s="514" t="s">
        <v>439</v>
      </c>
      <c r="F91" s="515">
        <f>H88</f>
        <v>0.46180555555555525</v>
      </c>
      <c r="G91" s="516">
        <v>5</v>
      </c>
      <c r="H91" s="515">
        <f>F91+TIME(0,G91,0)</f>
        <v>0.46527777777777746</v>
      </c>
      <c r="I91" s="517"/>
    </row>
    <row r="92" spans="1:9" ht="15" x14ac:dyDescent="0.25">
      <c r="A92" s="518" t="s">
        <v>578</v>
      </c>
      <c r="B92" s="519"/>
      <c r="C92" s="519" t="s">
        <v>579</v>
      </c>
      <c r="D92" s="520"/>
      <c r="E92" s="519" t="s">
        <v>238</v>
      </c>
      <c r="F92" s="521">
        <f>H91</f>
        <v>0.46527777777777746</v>
      </c>
      <c r="G92" s="522">
        <v>10</v>
      </c>
      <c r="H92" s="521">
        <f>F92+TIME(0,G92,0)</f>
        <v>0.47222222222222188</v>
      </c>
      <c r="I92" s="523"/>
    </row>
    <row r="93" spans="1:9" ht="15" x14ac:dyDescent="0.25">
      <c r="A93" s="142"/>
      <c r="B93" s="142"/>
      <c r="C93" s="142"/>
      <c r="D93" s="142"/>
      <c r="E93" s="142"/>
      <c r="F93" s="143"/>
      <c r="G93" s="144"/>
      <c r="H93" s="143"/>
      <c r="I93" s="80"/>
    </row>
    <row r="94" spans="1:9" ht="15.6" x14ac:dyDescent="0.3">
      <c r="A94" s="57" t="s">
        <v>160</v>
      </c>
      <c r="B94" s="67"/>
      <c r="C94" s="67" t="s">
        <v>192</v>
      </c>
      <c r="D94" s="67"/>
      <c r="E94" s="67"/>
      <c r="F94" s="104"/>
      <c r="G94" s="75"/>
      <c r="H94" s="104"/>
      <c r="I94" s="132"/>
    </row>
    <row r="95" spans="1:9" ht="15" x14ac:dyDescent="0.25">
      <c r="A95" s="148" t="s">
        <v>183</v>
      </c>
      <c r="B95" s="62" t="s">
        <v>76</v>
      </c>
      <c r="C95" s="62" t="s">
        <v>193</v>
      </c>
      <c r="D95" s="149" t="s">
        <v>223</v>
      </c>
      <c r="E95" s="62" t="s">
        <v>134</v>
      </c>
      <c r="F95" s="99">
        <f>H92</f>
        <v>0.47222222222222188</v>
      </c>
      <c r="G95" s="71">
        <v>1</v>
      </c>
      <c r="H95" s="99">
        <f>F95+TIME(0,G95,0)</f>
        <v>0.47291666666666632</v>
      </c>
      <c r="I95" s="80"/>
    </row>
    <row r="96" spans="1:9" ht="15" x14ac:dyDescent="0.25">
      <c r="A96" s="148" t="s">
        <v>185</v>
      </c>
      <c r="B96" s="62" t="s">
        <v>76</v>
      </c>
      <c r="C96" s="62" t="s">
        <v>432</v>
      </c>
      <c r="D96" s="149" t="s">
        <v>223</v>
      </c>
      <c r="E96" s="62" t="s">
        <v>134</v>
      </c>
      <c r="F96" s="99">
        <f>H95</f>
        <v>0.47291666666666632</v>
      </c>
      <c r="G96" s="71">
        <v>1</v>
      </c>
      <c r="H96" s="99">
        <f>F96+TIME(0,G96,0)</f>
        <v>0.47361111111111076</v>
      </c>
      <c r="I96" s="80"/>
    </row>
    <row r="97" spans="1:9" ht="15" x14ac:dyDescent="0.25">
      <c r="A97" s="148" t="s">
        <v>188</v>
      </c>
      <c r="B97" s="62" t="s">
        <v>76</v>
      </c>
      <c r="C97" s="62" t="s">
        <v>89</v>
      </c>
      <c r="D97" s="149" t="s">
        <v>223</v>
      </c>
      <c r="E97" s="62" t="s">
        <v>134</v>
      </c>
      <c r="F97" s="99">
        <f>H96</f>
        <v>0.47361111111111076</v>
      </c>
      <c r="G97" s="71">
        <v>3</v>
      </c>
      <c r="H97" s="99">
        <f>F97+TIME(0,G97,0)</f>
        <v>0.47569444444444409</v>
      </c>
      <c r="I97" s="80"/>
    </row>
    <row r="98" spans="1:9" ht="15" x14ac:dyDescent="0.25">
      <c r="A98" s="148" t="s">
        <v>372</v>
      </c>
      <c r="B98" s="62" t="s">
        <v>82</v>
      </c>
      <c r="C98" s="62" t="s">
        <v>194</v>
      </c>
      <c r="D98" s="62"/>
      <c r="E98" s="62" t="s">
        <v>134</v>
      </c>
      <c r="F98" s="99">
        <f>H97</f>
        <v>0.47569444444444409</v>
      </c>
      <c r="G98" s="71">
        <v>1</v>
      </c>
      <c r="H98" s="99">
        <f>F98+TIME(0,G98,0)</f>
        <v>0.47638888888888853</v>
      </c>
      <c r="I98" s="80"/>
    </row>
    <row r="99" spans="1:9" ht="15.6" x14ac:dyDescent="0.3">
      <c r="A99" s="154"/>
      <c r="B99" s="154"/>
      <c r="C99" s="154" t="s">
        <v>162</v>
      </c>
      <c r="D99" s="154"/>
      <c r="E99" s="154"/>
      <c r="F99" s="155"/>
      <c r="G99" s="156">
        <f>(H99-H98) * 24 * 60</f>
        <v>34.000000000000519</v>
      </c>
      <c r="H99" s="155">
        <v>0.5</v>
      </c>
      <c r="I99" s="157"/>
    </row>
    <row r="100" spans="1:9" ht="13.8" x14ac:dyDescent="0.25">
      <c r="D100" s="110"/>
      <c r="I100" s="133"/>
    </row>
    <row r="101" spans="1:9" ht="13.8" x14ac:dyDescent="0.25">
      <c r="A101" s="56"/>
      <c r="B101" s="65"/>
      <c r="C101" s="65"/>
      <c r="D101" s="120"/>
      <c r="E101" s="65"/>
      <c r="F101" s="102"/>
      <c r="G101" s="74"/>
      <c r="H101" s="102"/>
      <c r="I101" s="83"/>
    </row>
    <row r="102" spans="1:9" ht="15.6" x14ac:dyDescent="0.3">
      <c r="A102" s="55"/>
      <c r="B102" s="64"/>
      <c r="C102" s="64"/>
      <c r="D102" s="66"/>
      <c r="E102" s="64"/>
      <c r="F102" s="101"/>
      <c r="G102" s="73"/>
      <c r="H102" s="101"/>
      <c r="I102" s="82"/>
    </row>
    <row r="103" spans="1:9" ht="13.8" x14ac:dyDescent="0.25">
      <c r="A103" s="56"/>
      <c r="B103" s="65"/>
      <c r="C103" s="65"/>
      <c r="D103" s="120"/>
      <c r="E103" s="65"/>
      <c r="F103" s="102"/>
      <c r="G103" s="74"/>
      <c r="H103" s="102"/>
      <c r="I103" s="83"/>
    </row>
    <row r="104" spans="1:9" ht="13.8" x14ac:dyDescent="0.25">
      <c r="A104" s="56"/>
      <c r="B104" s="65"/>
      <c r="C104" s="65"/>
      <c r="D104" s="112"/>
      <c r="E104" s="65"/>
      <c r="F104" s="102"/>
      <c r="G104" s="74"/>
      <c r="H104" s="102"/>
      <c r="I104" s="83"/>
    </row>
    <row r="105" spans="1:9" ht="13.8" x14ac:dyDescent="0.25">
      <c r="A105" s="56"/>
      <c r="B105" s="65"/>
      <c r="C105" s="65"/>
      <c r="D105" s="120"/>
      <c r="E105" s="65"/>
      <c r="F105" s="102"/>
      <c r="G105" s="74"/>
      <c r="H105" s="102"/>
      <c r="I105" s="83"/>
    </row>
    <row r="106" spans="1:9" ht="14.1" customHeight="1" x14ac:dyDescent="0.25">
      <c r="A106" s="56"/>
      <c r="B106" s="65"/>
      <c r="C106" s="65"/>
      <c r="D106" s="65"/>
      <c r="E106" s="65"/>
      <c r="F106" s="102"/>
      <c r="G106" s="74"/>
      <c r="H106" s="102"/>
      <c r="I106" s="83"/>
    </row>
    <row r="107" spans="1:9" ht="15" x14ac:dyDescent="0.25">
      <c r="A107" s="56"/>
      <c r="B107" s="65"/>
      <c r="C107" s="65"/>
      <c r="D107" s="112"/>
      <c r="E107" s="62"/>
      <c r="F107" s="102"/>
      <c r="G107" s="74"/>
      <c r="H107" s="102"/>
      <c r="I107" s="83"/>
    </row>
    <row r="108" spans="1:9" ht="13.8" x14ac:dyDescent="0.25">
      <c r="A108" s="56"/>
      <c r="B108" s="65"/>
      <c r="C108" s="65"/>
      <c r="D108" s="112"/>
      <c r="E108" s="65"/>
      <c r="F108" s="102"/>
      <c r="G108" s="74"/>
      <c r="H108" s="102"/>
      <c r="I108" s="83"/>
    </row>
    <row r="109" spans="1:9" ht="13.8" x14ac:dyDescent="0.25">
      <c r="A109" s="56"/>
      <c r="B109" s="65"/>
      <c r="C109" s="65"/>
      <c r="D109" s="120"/>
      <c r="E109" s="65"/>
      <c r="F109" s="102"/>
      <c r="G109" s="74"/>
      <c r="H109" s="102"/>
      <c r="I109" s="83"/>
    </row>
    <row r="110" spans="1:9" ht="13.8" x14ac:dyDescent="0.25">
      <c r="A110" s="56"/>
      <c r="B110" s="65"/>
      <c r="C110" s="65"/>
      <c r="D110" s="120"/>
      <c r="E110" s="65"/>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D114" s="110"/>
      <c r="I114" s="117"/>
    </row>
    <row r="115" spans="1:14" ht="13.8" x14ac:dyDescent="0.25">
      <c r="A115" s="56"/>
      <c r="B115" s="65"/>
      <c r="C115" s="65"/>
      <c r="D115" s="120"/>
      <c r="E115" s="65"/>
      <c r="F115" s="102"/>
      <c r="G115" s="74"/>
      <c r="H115" s="102"/>
      <c r="I115" s="83"/>
    </row>
    <row r="116" spans="1:14" ht="15.6" x14ac:dyDescent="0.3">
      <c r="A116" s="55"/>
      <c r="B116" s="64"/>
      <c r="C116" s="64"/>
      <c r="D116" s="66"/>
      <c r="E116" s="64"/>
      <c r="F116" s="101"/>
      <c r="G116" s="73"/>
      <c r="H116" s="101"/>
      <c r="I116" s="82"/>
      <c r="N116" s="65"/>
    </row>
    <row r="117" spans="1:14" ht="15" x14ac:dyDescent="0.25">
      <c r="A117" s="56"/>
      <c r="B117" s="65"/>
      <c r="C117" s="65"/>
      <c r="D117" s="112"/>
      <c r="E117" s="65"/>
      <c r="F117" s="102"/>
      <c r="G117" s="74"/>
      <c r="H117" s="102"/>
      <c r="I117" s="80"/>
    </row>
    <row r="118" spans="1:14" ht="13.8" x14ac:dyDescent="0.25">
      <c r="A118" s="56"/>
      <c r="B118" s="65"/>
      <c r="C118" s="65"/>
      <c r="D118" s="112"/>
      <c r="E118" s="65"/>
      <c r="F118" s="102"/>
      <c r="G118" s="74"/>
      <c r="H118" s="102"/>
      <c r="I118" s="84"/>
    </row>
    <row r="119" spans="1:14" ht="13.8" x14ac:dyDescent="0.25">
      <c r="A119" s="56"/>
      <c r="B119" s="65"/>
      <c r="C119" s="65"/>
      <c r="D119" s="112"/>
      <c r="E119" s="65"/>
      <c r="F119" s="102"/>
      <c r="G119" s="74"/>
      <c r="H119" s="102"/>
      <c r="I119" s="83"/>
    </row>
    <row r="120" spans="1:14" ht="13.8" x14ac:dyDescent="0.25">
      <c r="A120" s="56"/>
      <c r="B120" s="65"/>
      <c r="C120" s="65"/>
      <c r="D120" s="65"/>
      <c r="E120" s="65"/>
      <c r="F120" s="102"/>
      <c r="G120" s="74"/>
      <c r="H120" s="102"/>
      <c r="I120" s="83"/>
    </row>
    <row r="121" spans="1:14" ht="15.6" x14ac:dyDescent="0.3">
      <c r="A121" s="55"/>
      <c r="B121" s="64"/>
      <c r="C121" s="64"/>
      <c r="D121" s="66"/>
      <c r="E121" s="64"/>
      <c r="F121" s="101"/>
      <c r="G121" s="73"/>
      <c r="H121" s="101"/>
      <c r="I121" s="82"/>
    </row>
    <row r="122" spans="1:14" ht="13.8" x14ac:dyDescent="0.25">
      <c r="A122" s="56"/>
      <c r="B122" s="65"/>
      <c r="C122" s="65"/>
      <c r="D122" s="112"/>
      <c r="E122" s="65"/>
      <c r="F122" s="102"/>
      <c r="G122" s="74"/>
      <c r="H122" s="102"/>
      <c r="I122" s="83"/>
    </row>
    <row r="123" spans="1:14" ht="13.8" x14ac:dyDescent="0.25">
      <c r="A123" s="56"/>
      <c r="B123" s="65"/>
      <c r="C123" s="65"/>
      <c r="D123" s="112"/>
      <c r="E123" s="65"/>
      <c r="F123" s="102"/>
      <c r="G123" s="74"/>
      <c r="H123" s="102"/>
      <c r="I123" s="83"/>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5.6" x14ac:dyDescent="0.3">
      <c r="A128" s="55"/>
      <c r="B128" s="64"/>
      <c r="C128" s="64"/>
      <c r="D128" s="66"/>
      <c r="E128" s="64"/>
      <c r="F128" s="101"/>
      <c r="G128" s="73"/>
      <c r="H128" s="101"/>
      <c r="I128" s="82"/>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102"/>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65"/>
      <c r="F137" s="102"/>
      <c r="G137" s="74"/>
      <c r="H137" s="102"/>
      <c r="I137" s="83"/>
    </row>
    <row r="138" spans="1:9" ht="18" customHeight="1" x14ac:dyDescent="0.25">
      <c r="A138" s="56"/>
      <c r="B138" s="65"/>
      <c r="C138" s="65"/>
      <c r="D138" s="112"/>
      <c r="E138" s="65"/>
      <c r="F138" s="102"/>
      <c r="G138" s="74"/>
      <c r="H138" s="102"/>
      <c r="I138" s="83"/>
    </row>
    <row r="139" spans="1:9" ht="15.6" x14ac:dyDescent="0.3">
      <c r="A139" s="55"/>
      <c r="B139" s="64"/>
      <c r="C139" s="64"/>
      <c r="D139" s="66"/>
      <c r="E139" s="64"/>
      <c r="F139" s="101"/>
      <c r="G139" s="73"/>
      <c r="H139" s="101"/>
      <c r="I139" s="82"/>
    </row>
    <row r="140" spans="1:9" ht="13.8" x14ac:dyDescent="0.25">
      <c r="A140" s="56"/>
      <c r="C140" s="65"/>
      <c r="D140" s="112"/>
      <c r="E140" s="110"/>
      <c r="F140" s="127"/>
      <c r="G140" s="128"/>
      <c r="H140" s="127"/>
      <c r="I140" s="83"/>
    </row>
    <row r="141" spans="1:9" ht="13.8" x14ac:dyDescent="0.25">
      <c r="A141" s="113"/>
      <c r="B141" s="65"/>
      <c r="C141" s="65"/>
      <c r="D141" s="112"/>
      <c r="E141" s="65"/>
      <c r="F141" s="102"/>
      <c r="G141" s="74"/>
      <c r="H141" s="102"/>
      <c r="I141" s="83"/>
    </row>
    <row r="142" spans="1:9" ht="13.8" x14ac:dyDescent="0.25">
      <c r="A142" s="56"/>
      <c r="B142" s="65"/>
      <c r="C142" s="65"/>
      <c r="D142" s="120"/>
      <c r="E142" s="65"/>
      <c r="F142" s="102"/>
      <c r="G142" s="74"/>
      <c r="H142" s="102"/>
      <c r="I142" s="83"/>
    </row>
    <row r="143" spans="1:9" ht="15" x14ac:dyDescent="0.25">
      <c r="A143" s="113"/>
      <c r="B143" s="65"/>
      <c r="C143" s="65"/>
      <c r="D143" s="112"/>
      <c r="E143" s="65"/>
      <c r="F143" s="102"/>
      <c r="G143" s="74"/>
      <c r="H143" s="102"/>
      <c r="I143" s="80"/>
    </row>
    <row r="144" spans="1:9" ht="15" x14ac:dyDescent="0.25">
      <c r="A144" s="113"/>
      <c r="B144" s="65"/>
      <c r="C144" s="65"/>
      <c r="D144" s="112"/>
      <c r="E144" s="65"/>
      <c r="F144" s="102"/>
      <c r="G144" s="74"/>
      <c r="H144" s="102"/>
      <c r="I144" s="80"/>
    </row>
    <row r="145" spans="1:9" ht="15" x14ac:dyDescent="0.25">
      <c r="A145" s="56"/>
      <c r="B145" s="65"/>
      <c r="C145" s="65"/>
      <c r="D145" s="115"/>
      <c r="E145" s="65"/>
      <c r="F145" s="102"/>
      <c r="G145" s="74"/>
      <c r="H145" s="102"/>
      <c r="I145" s="80"/>
    </row>
    <row r="146" spans="1:9" ht="15" x14ac:dyDescent="0.25">
      <c r="A146" s="56"/>
      <c r="B146" s="65"/>
      <c r="C146" s="65"/>
      <c r="D146" s="115"/>
      <c r="E146" s="65"/>
      <c r="F146" s="102"/>
      <c r="G146" s="74"/>
      <c r="H146" s="102"/>
      <c r="I146" s="80"/>
    </row>
    <row r="147" spans="1:9" ht="15" x14ac:dyDescent="0.25">
      <c r="A147" s="56"/>
      <c r="B147" s="65"/>
      <c r="C147" s="65"/>
      <c r="D147" s="111"/>
      <c r="E147" s="65"/>
      <c r="F147" s="102"/>
      <c r="G147" s="74"/>
      <c r="H147" s="102"/>
      <c r="I147" s="80"/>
    </row>
    <row r="148" spans="1:9" ht="15" x14ac:dyDescent="0.25">
      <c r="A148" s="113"/>
      <c r="B148" s="65"/>
      <c r="C148" s="65"/>
      <c r="D148" s="112"/>
      <c r="E148" s="65"/>
      <c r="F148" s="102"/>
      <c r="G148" s="74"/>
      <c r="H148" s="102"/>
      <c r="I148" s="80"/>
    </row>
    <row r="149" spans="1:9" ht="13.8" x14ac:dyDescent="0.25">
      <c r="D149" s="110"/>
      <c r="I149" s="117"/>
    </row>
    <row r="150" spans="1:9" ht="13.8" x14ac:dyDescent="0.25">
      <c r="A150" s="56"/>
      <c r="B150" s="65"/>
      <c r="C150" s="65"/>
      <c r="D150" s="120"/>
      <c r="E150" s="65"/>
      <c r="F150" s="102"/>
      <c r="G150" s="74"/>
      <c r="H150" s="102"/>
      <c r="I150" s="83"/>
    </row>
    <row r="151" spans="1:9" ht="15" x14ac:dyDescent="0.25">
      <c r="A151" s="113"/>
      <c r="B151" s="65"/>
      <c r="C151" s="65"/>
      <c r="D151" s="115"/>
      <c r="E151" s="65"/>
      <c r="F151" s="102"/>
      <c r="G151" s="74"/>
      <c r="H151" s="102"/>
      <c r="I151" s="80"/>
    </row>
    <row r="152" spans="1:9" ht="15" x14ac:dyDescent="0.25">
      <c r="A152" s="113"/>
      <c r="B152" s="65"/>
      <c r="C152" s="65"/>
      <c r="D152" s="115"/>
      <c r="E152" s="65"/>
      <c r="F152" s="102"/>
      <c r="G152" s="74"/>
      <c r="H152" s="102"/>
      <c r="I152" s="80"/>
    </row>
    <row r="153" spans="1:9" ht="15" x14ac:dyDescent="0.25">
      <c r="A153" s="113"/>
      <c r="B153" s="65"/>
      <c r="C153" s="65"/>
      <c r="D153" s="115"/>
      <c r="E153" s="65"/>
      <c r="F153" s="102"/>
      <c r="G153" s="74"/>
      <c r="H153" s="102"/>
      <c r="I153" s="80"/>
    </row>
    <row r="154" spans="1:9" ht="15" x14ac:dyDescent="0.25">
      <c r="A154" s="113"/>
      <c r="B154" s="65"/>
      <c r="C154" s="65"/>
      <c r="D154" s="65"/>
      <c r="E154" s="65"/>
      <c r="F154" s="102"/>
      <c r="G154" s="74"/>
      <c r="H154" s="102"/>
      <c r="I154" s="80"/>
    </row>
    <row r="155" spans="1:9" ht="13.8" x14ac:dyDescent="0.25">
      <c r="A155" s="56"/>
      <c r="B155" s="65"/>
      <c r="C155" s="65"/>
      <c r="D155" s="120"/>
      <c r="E155" s="65"/>
      <c r="F155" s="102"/>
      <c r="G155" s="74"/>
      <c r="H155" s="102"/>
      <c r="I155"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0:D61" location="Links!B42" display="Session Report" xr:uid="{CD3BCE52-6740-4B49-BD6B-205CD7A889C9}"/>
    <hyperlink ref="D64:D65" location="Links!B42" display="Session Report" xr:uid="{0428F1AD-8A2F-4F04-A30D-F68BAD8089E1}"/>
    <hyperlink ref="D95" location="Links!B40" display="Supplementary" xr:uid="{8F37CCE2-6B7A-4551-BDDC-8FCE1DCC5BE0}"/>
    <hyperlink ref="D96:D97" location="Links!B40" display="Supplementary" xr:uid="{21408081-235E-4009-98F4-143D0C9A5839}"/>
    <hyperlink ref="D71:D76" location="Links!B41" display="Motions" xr:uid="{D097F145-A24E-48E9-8366-0C9C9305E00E}"/>
    <hyperlink ref="D79:D84" location="Links!B41" display="Motions" xr:uid="{788BD987-8F49-4436-9789-7E57E9DD23A1}"/>
    <hyperlink ref="D87:D88" location="Links!B41" display="Motions" xr:uid="{7992AF90-5878-4E08-9877-AEFD44CF3DDA}"/>
    <hyperlink ref="D37" location="Links!B41" display="Motions" xr:uid="{7B62C760-50DA-4AAA-96A8-2450042A0C42}"/>
    <hyperlink ref="D91" location="Links!B41" display="Motions" xr:uid="{3C87F0DC-4C43-4CD3-859C-4E870BE89E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30" zoomScale="130" zoomScaleNormal="130" workbookViewId="0">
      <selection activeCell="C46" sqref="C4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8" t="str">
        <f>Parameters!B1</f>
        <v>IEEE 802.11 WIRELESS LOCAL AREA NETWORKS SESSION #212</v>
      </c>
      <c r="B1" s="502"/>
      <c r="C1" s="502"/>
      <c r="D1" s="502"/>
      <c r="E1" s="502"/>
      <c r="F1" s="502"/>
      <c r="G1" s="502"/>
      <c r="H1" s="502"/>
      <c r="I1" s="502"/>
    </row>
    <row r="2" spans="1:9" ht="25.35" customHeight="1" x14ac:dyDescent="0.4">
      <c r="A2" s="508" t="str">
        <f>Parameters!B2</f>
        <v>Melia Castilla Madrid, Madrid, Spain</v>
      </c>
      <c r="B2" s="502"/>
      <c r="C2" s="502"/>
      <c r="D2" s="502"/>
      <c r="E2" s="502"/>
      <c r="F2" s="502"/>
      <c r="G2" s="502"/>
      <c r="H2" s="502"/>
      <c r="I2" s="502"/>
    </row>
    <row r="3" spans="1:9" ht="25.35" customHeight="1" x14ac:dyDescent="0.4">
      <c r="A3" s="508" t="str">
        <f>Parameters!B3</f>
        <v>July 27-Aug 1, 2025</v>
      </c>
      <c r="B3" s="502"/>
      <c r="C3" s="502"/>
      <c r="D3" s="502"/>
      <c r="E3" s="502"/>
      <c r="F3" s="502"/>
      <c r="G3" s="502"/>
      <c r="H3" s="502"/>
      <c r="I3" s="502"/>
    </row>
    <row r="4" spans="1:9" ht="18" customHeight="1" x14ac:dyDescent="0.3">
      <c r="A4" s="501" t="str">
        <f>'WG11 Mid-Week'!A4</f>
        <v>WG Chair - Robert Stacey (Intel)</v>
      </c>
      <c r="B4" s="502"/>
      <c r="C4" s="502"/>
      <c r="D4" s="502"/>
      <c r="E4" s="502"/>
      <c r="F4" s="502"/>
      <c r="G4" s="502"/>
      <c r="H4" s="502"/>
      <c r="I4" s="502"/>
    </row>
    <row r="5" spans="1:9" ht="18" customHeight="1" x14ac:dyDescent="0.3">
      <c r="A5" s="501" t="str">
        <f>'WG11 Mid-Week'!A5</f>
        <v>WG  Vice Chair - Jon Rosdahl (Qualcomm)</v>
      </c>
      <c r="B5" s="502"/>
      <c r="C5" s="502"/>
      <c r="D5" s="502"/>
      <c r="E5" s="502"/>
      <c r="F5" s="502"/>
      <c r="G5" s="502"/>
      <c r="H5" s="502"/>
      <c r="I5" s="502"/>
    </row>
    <row r="6" spans="1:9" ht="18" customHeight="1" x14ac:dyDescent="0.3">
      <c r="A6" s="501" t="str">
        <f>'WG11 Mid-Week'!A6</f>
        <v>WG  Vice Chair - Stephen McCann (Huawei)</v>
      </c>
      <c r="B6" s="502"/>
      <c r="C6" s="502"/>
      <c r="D6" s="502"/>
      <c r="E6" s="502"/>
      <c r="F6" s="502"/>
      <c r="G6" s="502"/>
      <c r="H6" s="502"/>
      <c r="I6" s="502"/>
    </row>
    <row r="7" spans="1:9" ht="18" customHeight="1" x14ac:dyDescent="0.3">
      <c r="A7" s="501" t="str">
        <f>'WG11 Mid-Week'!A7</f>
        <v>WG Secretary - Volker Jungnickel (Fraunhofer)</v>
      </c>
      <c r="B7" s="502"/>
      <c r="C7" s="502"/>
      <c r="D7" s="502"/>
      <c r="E7" s="502"/>
      <c r="F7" s="502"/>
      <c r="G7" s="502"/>
      <c r="H7" s="502"/>
      <c r="I7" s="502"/>
    </row>
    <row r="8" spans="1:9" ht="30" customHeight="1" x14ac:dyDescent="0.5">
      <c r="A8" s="503" t="str">
        <f>"Agenda R" &amp; Parameters!$B$8</f>
        <v>Agenda R8</v>
      </c>
      <c r="B8" s="504"/>
      <c r="C8" s="504"/>
      <c r="D8" s="504"/>
      <c r="E8" s="504"/>
      <c r="F8" s="504"/>
      <c r="G8" s="504"/>
      <c r="H8" s="504"/>
      <c r="I8" s="504"/>
    </row>
    <row r="12" spans="1:9" ht="15.6" x14ac:dyDescent="0.3">
      <c r="A12" s="505" t="s">
        <v>572</v>
      </c>
      <c r="B12" s="505"/>
      <c r="C12" s="505"/>
      <c r="D12" s="505"/>
      <c r="E12" s="505"/>
      <c r="F12" s="505"/>
      <c r="G12" s="505"/>
      <c r="H12" s="505"/>
      <c r="I12" s="50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163</v>
      </c>
      <c r="D14" s="94"/>
      <c r="E14" s="94" t="s">
        <v>134</v>
      </c>
      <c r="F14" s="108">
        <v>0.75</v>
      </c>
      <c r="G14" s="95">
        <v>1</v>
      </c>
      <c r="H14" s="108">
        <f>F14+TIME(0,G14,0)</f>
        <v>0.75069444444444444</v>
      </c>
      <c r="I14" s="96"/>
    </row>
    <row r="16" spans="1:9" ht="15.6" x14ac:dyDescent="0.3">
      <c r="A16" s="59" t="s">
        <v>88</v>
      </c>
      <c r="B16" s="68"/>
      <c r="C16" s="68" t="s">
        <v>385</v>
      </c>
      <c r="D16" s="68"/>
      <c r="E16" s="68" t="s">
        <v>85</v>
      </c>
      <c r="F16" s="109">
        <f>H14</f>
        <v>0.75069444444444444</v>
      </c>
      <c r="G16" s="77">
        <v>25</v>
      </c>
      <c r="H16" s="109">
        <f>F16+TIME(0,G16,0)</f>
        <v>0.7680555555555556</v>
      </c>
      <c r="I16" s="85"/>
    </row>
    <row r="18" spans="1:9" ht="15.6" x14ac:dyDescent="0.3">
      <c r="A18" s="59" t="s">
        <v>102</v>
      </c>
      <c r="B18" s="68"/>
      <c r="C18" s="68" t="s">
        <v>388</v>
      </c>
      <c r="D18" s="68"/>
      <c r="E18" s="68" t="s">
        <v>108</v>
      </c>
      <c r="F18" s="109">
        <f>H16</f>
        <v>0.7680555555555556</v>
      </c>
      <c r="G18" s="77">
        <v>20</v>
      </c>
      <c r="H18" s="109">
        <f>F18+TIME(0,G18,0)</f>
        <v>0.78194444444444444</v>
      </c>
      <c r="I18" s="85"/>
    </row>
    <row r="20" spans="1:9" ht="15.6" x14ac:dyDescent="0.3">
      <c r="A20" s="59" t="s">
        <v>118</v>
      </c>
      <c r="B20" s="68"/>
      <c r="C20" s="68" t="s">
        <v>389</v>
      </c>
      <c r="D20" s="68"/>
      <c r="E20" s="68" t="s">
        <v>134</v>
      </c>
      <c r="F20" s="109">
        <f>H18</f>
        <v>0.78194444444444444</v>
      </c>
      <c r="G20" s="77">
        <v>15</v>
      </c>
      <c r="H20" s="109">
        <f>F20+TIME(0,G20,0)</f>
        <v>0.79236111111111107</v>
      </c>
      <c r="I20" s="85"/>
    </row>
    <row r="22" spans="1:9" ht="15.6" x14ac:dyDescent="0.3">
      <c r="A22" s="59" t="s">
        <v>158</v>
      </c>
      <c r="B22" s="68"/>
      <c r="C22" s="68" t="s">
        <v>387</v>
      </c>
      <c r="D22" s="68"/>
      <c r="E22" s="68" t="s">
        <v>108</v>
      </c>
      <c r="F22" s="109">
        <f>H20</f>
        <v>0.79236111111111107</v>
      </c>
      <c r="G22" s="77">
        <v>15</v>
      </c>
      <c r="H22" s="109">
        <f>F22+TIME(0,G22,0)</f>
        <v>0.8027777777777777</v>
      </c>
      <c r="I22" s="85"/>
    </row>
    <row r="24" spans="1:9" ht="31.2" x14ac:dyDescent="0.3">
      <c r="A24" s="59" t="s">
        <v>270</v>
      </c>
      <c r="B24" s="68"/>
      <c r="C24" s="68" t="s">
        <v>472</v>
      </c>
      <c r="D24" s="68"/>
      <c r="E24" s="68" t="s">
        <v>79</v>
      </c>
      <c r="F24" s="109">
        <f>H22</f>
        <v>0.8027777777777777</v>
      </c>
      <c r="G24" s="77">
        <v>5</v>
      </c>
      <c r="H24" s="109">
        <f>F24+TIME(0,G24,0)</f>
        <v>0.80624999999999991</v>
      </c>
      <c r="I24" s="85"/>
    </row>
    <row r="26" spans="1:9" ht="31.2" x14ac:dyDescent="0.3">
      <c r="A26" s="59" t="s">
        <v>373</v>
      </c>
      <c r="B26" s="68"/>
      <c r="C26" s="68" t="s">
        <v>212</v>
      </c>
      <c r="D26" s="68"/>
      <c r="E26" s="68" t="s">
        <v>134</v>
      </c>
      <c r="F26" s="109">
        <f>H24</f>
        <v>0.80624999999999991</v>
      </c>
      <c r="G26" s="77">
        <v>10</v>
      </c>
      <c r="H26" s="109">
        <f>F26+TIME(0,G26,0)</f>
        <v>0.81319444444444433</v>
      </c>
      <c r="I26" s="85"/>
    </row>
    <row r="28" spans="1:9" ht="15.6" x14ac:dyDescent="0.3">
      <c r="A28" s="59" t="s">
        <v>191</v>
      </c>
      <c r="B28" s="68"/>
      <c r="C28" s="68" t="s">
        <v>386</v>
      </c>
      <c r="D28" s="68"/>
      <c r="E28" s="68" t="s">
        <v>134</v>
      </c>
      <c r="F28" s="109">
        <f>H26</f>
        <v>0.81319444444444433</v>
      </c>
      <c r="G28" s="77">
        <v>0</v>
      </c>
      <c r="H28" s="109">
        <f>F28+TIME(0,G28,0)</f>
        <v>0.81319444444444433</v>
      </c>
      <c r="I28" s="85"/>
    </row>
    <row r="30" spans="1:9" ht="15.6" x14ac:dyDescent="0.3">
      <c r="A30" s="87" t="s">
        <v>213</v>
      </c>
      <c r="B30" s="89"/>
      <c r="C30" s="89" t="s">
        <v>194</v>
      </c>
      <c r="D30" s="89"/>
      <c r="E30" s="89"/>
      <c r="F30" s="106">
        <f>H28</f>
        <v>0.81319444444444433</v>
      </c>
      <c r="G30" s="91">
        <v>0</v>
      </c>
      <c r="H30" s="106">
        <f>F30+TIME(0,G30,0)</f>
        <v>0.81319444444444433</v>
      </c>
      <c r="I30" s="89"/>
    </row>
    <row r="31" spans="1:9" x14ac:dyDescent="0.25">
      <c r="A31" s="58"/>
      <c r="B31" s="58"/>
      <c r="C31" s="58" t="s">
        <v>162</v>
      </c>
      <c r="D31" s="58"/>
      <c r="E31" s="58"/>
      <c r="F31" s="105"/>
      <c r="G31" s="76">
        <f>(H31-H30) * 24 * 60</f>
        <v>-0.99999999999983658</v>
      </c>
      <c r="H31" s="105">
        <v>0.8125</v>
      </c>
      <c r="I31" s="58"/>
    </row>
    <row r="34" spans="1:9" ht="15.6" x14ac:dyDescent="0.3">
      <c r="A34" s="505" t="s">
        <v>573</v>
      </c>
      <c r="B34" s="505"/>
      <c r="C34" s="505"/>
      <c r="D34" s="505"/>
      <c r="E34" s="505"/>
      <c r="F34" s="505"/>
      <c r="G34" s="505"/>
      <c r="H34" s="505"/>
      <c r="I34" s="505"/>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163</v>
      </c>
      <c r="D36" s="94"/>
      <c r="E36" s="94" t="s">
        <v>134</v>
      </c>
      <c r="F36" s="108">
        <v>0.8125</v>
      </c>
      <c r="G36" s="95">
        <v>1</v>
      </c>
      <c r="H36" s="108">
        <f>F36+TIME(0,G36,0)</f>
        <v>0.81319444444444444</v>
      </c>
      <c r="I36" s="96"/>
    </row>
    <row r="38" spans="1:9" ht="15.6" x14ac:dyDescent="0.3">
      <c r="A38" s="59" t="s">
        <v>88</v>
      </c>
      <c r="B38" s="68"/>
      <c r="C38" s="68" t="s">
        <v>195</v>
      </c>
      <c r="D38" s="68"/>
      <c r="E38" s="68" t="s">
        <v>85</v>
      </c>
      <c r="F38" s="109">
        <f>H36</f>
        <v>0.81319444444444444</v>
      </c>
      <c r="G38" s="77">
        <v>30</v>
      </c>
      <c r="H38" s="109">
        <f>F38+TIME(0,G38,0)</f>
        <v>0.83402777777777781</v>
      </c>
      <c r="I38" s="85"/>
    </row>
    <row r="40" spans="1:9" ht="15.6" x14ac:dyDescent="0.3">
      <c r="A40" s="59" t="s">
        <v>102</v>
      </c>
      <c r="B40" s="68"/>
      <c r="C40" s="68" t="s">
        <v>196</v>
      </c>
      <c r="D40" s="68"/>
      <c r="E40" s="68" t="s">
        <v>85</v>
      </c>
      <c r="F40" s="109">
        <f>H38</f>
        <v>0.83402777777777781</v>
      </c>
      <c r="G40" s="77">
        <v>20</v>
      </c>
      <c r="H40" s="109">
        <f>F40+TIME(0,G40,0)</f>
        <v>0.84791666666666665</v>
      </c>
      <c r="I40" s="85"/>
    </row>
    <row r="42" spans="1:9" ht="31.2" x14ac:dyDescent="0.3">
      <c r="A42" s="59" t="s">
        <v>118</v>
      </c>
      <c r="B42" s="68"/>
      <c r="C42" s="68" t="s">
        <v>197</v>
      </c>
      <c r="D42" s="68"/>
      <c r="E42" s="68" t="s">
        <v>108</v>
      </c>
      <c r="F42" s="109">
        <f>H40</f>
        <v>0.84791666666666665</v>
      </c>
      <c r="G42" s="77">
        <v>20</v>
      </c>
      <c r="H42" s="109">
        <f>F42+TIME(0,G42,0)</f>
        <v>0.86180555555555549</v>
      </c>
      <c r="I42" s="85"/>
    </row>
    <row r="44" spans="1:9" ht="15.6" x14ac:dyDescent="0.3">
      <c r="A44" s="59" t="s">
        <v>158</v>
      </c>
      <c r="B44" s="68"/>
      <c r="C44" s="68" t="s">
        <v>198</v>
      </c>
      <c r="D44" s="68"/>
      <c r="E44" s="68" t="s">
        <v>134</v>
      </c>
      <c r="F44" s="109">
        <f>H42</f>
        <v>0.86180555555555549</v>
      </c>
      <c r="G44" s="77">
        <v>15</v>
      </c>
      <c r="H44" s="109">
        <f>F44+TIME(0,G44,0)</f>
        <v>0.87222222222222212</v>
      </c>
      <c r="I44" s="85"/>
    </row>
    <row r="46" spans="1:9" ht="31.2" x14ac:dyDescent="0.3">
      <c r="A46" s="59" t="s">
        <v>160</v>
      </c>
      <c r="B46" s="68"/>
      <c r="C46" s="68" t="s">
        <v>212</v>
      </c>
      <c r="D46" s="68"/>
      <c r="E46" s="68" t="s">
        <v>134</v>
      </c>
      <c r="F46" s="109">
        <f>H44</f>
        <v>0.87222222222222212</v>
      </c>
      <c r="G46" s="77">
        <v>20</v>
      </c>
      <c r="H46" s="109">
        <f>F46+TIME(0,G46,0)</f>
        <v>0.88611111111111096</v>
      </c>
      <c r="I46" s="85"/>
    </row>
    <row r="48" spans="1:9" ht="31.2" x14ac:dyDescent="0.3">
      <c r="A48" s="59" t="s">
        <v>191</v>
      </c>
      <c r="B48" s="68"/>
      <c r="C48" s="68" t="s">
        <v>474</v>
      </c>
      <c r="D48" s="68"/>
      <c r="E48" s="68" t="s">
        <v>134</v>
      </c>
      <c r="F48" s="109">
        <f>H46</f>
        <v>0.88611111111111096</v>
      </c>
      <c r="G48" s="77">
        <v>0</v>
      </c>
      <c r="H48" s="109">
        <f>F48+TIME(0,G48,0)</f>
        <v>0.88611111111111096</v>
      </c>
      <c r="I48" s="85"/>
    </row>
    <row r="50" spans="1:9" ht="15.6" x14ac:dyDescent="0.3">
      <c r="A50" s="87" t="s">
        <v>213</v>
      </c>
      <c r="B50" s="89"/>
      <c r="C50" s="89" t="s">
        <v>194</v>
      </c>
      <c r="D50" s="89"/>
      <c r="E50" s="89"/>
      <c r="F50" s="106">
        <f>H48</f>
        <v>0.88611111111111096</v>
      </c>
      <c r="G50" s="91">
        <v>0</v>
      </c>
      <c r="H50" s="106">
        <f>F50+TIME(0,G50,0)</f>
        <v>0.88611111111111096</v>
      </c>
      <c r="I50" s="89"/>
    </row>
    <row r="51" spans="1:9" x14ac:dyDescent="0.25">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topLeftCell="A8" zoomScaleNormal="100" workbookViewId="0">
      <selection activeCell="C40" sqref="C4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305</v>
      </c>
    </row>
    <row r="2" spans="1:5" s="2" customFormat="1" x14ac:dyDescent="0.25"/>
    <row r="3" spans="1:5" s="42" customFormat="1" x14ac:dyDescent="0.25">
      <c r="A3" s="509" t="s">
        <v>29</v>
      </c>
      <c r="B3" s="509"/>
      <c r="C3" s="41"/>
      <c r="D3" s="41"/>
    </row>
    <row r="4" spans="1:5" s="2" customFormat="1" x14ac:dyDescent="0.25">
      <c r="A4" s="23" t="s">
        <v>57</v>
      </c>
      <c r="B4" s="23" t="s">
        <v>17</v>
      </c>
      <c r="C4" s="23" t="s">
        <v>0</v>
      </c>
      <c r="D4" s="23" t="s">
        <v>18</v>
      </c>
    </row>
    <row r="5" spans="1:5" s="20" customFormat="1" ht="13.8" x14ac:dyDescent="0.25">
      <c r="A5" s="138" t="s">
        <v>215</v>
      </c>
      <c r="B5" s="24" t="s">
        <v>391</v>
      </c>
      <c r="C5" s="24" t="s">
        <v>522</v>
      </c>
      <c r="D5" s="36" t="s">
        <v>544</v>
      </c>
      <c r="E5" s="2" t="s">
        <v>274</v>
      </c>
    </row>
    <row r="6" spans="1:5" s="2" customFormat="1" ht="12.75" customHeight="1" x14ac:dyDescent="0.25">
      <c r="A6" s="146" t="s">
        <v>421</v>
      </c>
      <c r="B6" s="24" t="s">
        <v>445</v>
      </c>
      <c r="C6" s="24" t="s">
        <v>352</v>
      </c>
      <c r="D6" s="36" t="s">
        <v>527</v>
      </c>
      <c r="E6" s="2" t="s">
        <v>274</v>
      </c>
    </row>
    <row r="7" spans="1:5" ht="13.8" x14ac:dyDescent="0.25">
      <c r="A7" s="139" t="s">
        <v>13</v>
      </c>
      <c r="B7" s="25" t="s">
        <v>446</v>
      </c>
      <c r="C7" s="25" t="s">
        <v>19</v>
      </c>
      <c r="D7" s="36" t="s">
        <v>537</v>
      </c>
      <c r="E7" s="2" t="s">
        <v>274</v>
      </c>
    </row>
    <row r="8" spans="1:5" ht="12.75" customHeight="1" x14ac:dyDescent="0.25">
      <c r="A8" s="208" t="s">
        <v>217</v>
      </c>
      <c r="B8" s="24" t="s">
        <v>447</v>
      </c>
      <c r="C8" s="24" t="s">
        <v>226</v>
      </c>
      <c r="D8" s="36" t="s">
        <v>533</v>
      </c>
      <c r="E8" s="2" t="s">
        <v>274</v>
      </c>
    </row>
    <row r="9" spans="1:5" ht="13.8" x14ac:dyDescent="0.25">
      <c r="A9" s="207" t="s">
        <v>56</v>
      </c>
      <c r="B9" s="24" t="s">
        <v>448</v>
      </c>
      <c r="C9" s="24" t="s">
        <v>200</v>
      </c>
      <c r="D9" s="36" t="s">
        <v>545</v>
      </c>
      <c r="E9" s="2" t="s">
        <v>274</v>
      </c>
    </row>
    <row r="10" spans="1:5" ht="12.75" customHeight="1" x14ac:dyDescent="0.25">
      <c r="A10" s="140" t="s">
        <v>4</v>
      </c>
      <c r="B10" s="25" t="s">
        <v>449</v>
      </c>
      <c r="C10" s="25" t="s">
        <v>60</v>
      </c>
      <c r="D10" s="36" t="s">
        <v>531</v>
      </c>
      <c r="E10" s="2" t="s">
        <v>274</v>
      </c>
    </row>
    <row r="11" spans="1:5" ht="12.75" customHeight="1" x14ac:dyDescent="0.25">
      <c r="A11" s="141" t="s">
        <v>209</v>
      </c>
      <c r="B11" s="25" t="s">
        <v>210</v>
      </c>
      <c r="C11" s="25" t="s">
        <v>384</v>
      </c>
      <c r="D11" s="36" t="s">
        <v>549</v>
      </c>
      <c r="E11" s="2" t="s">
        <v>274</v>
      </c>
    </row>
    <row r="12" spans="1:5" ht="12.75" customHeight="1" x14ac:dyDescent="0.25">
      <c r="A12" s="206" t="s">
        <v>443</v>
      </c>
      <c r="B12" s="24" t="s">
        <v>211</v>
      </c>
      <c r="C12" s="24" t="s">
        <v>322</v>
      </c>
      <c r="D12" s="36" t="s">
        <v>546</v>
      </c>
      <c r="E12" s="2" t="s">
        <v>274</v>
      </c>
    </row>
    <row r="13" spans="1:5" ht="12.75" customHeight="1" x14ac:dyDescent="0.25">
      <c r="A13" s="205" t="s">
        <v>320</v>
      </c>
      <c r="B13" s="24" t="s">
        <v>307</v>
      </c>
      <c r="C13" s="24" t="s">
        <v>281</v>
      </c>
      <c r="D13" s="36" t="s">
        <v>534</v>
      </c>
      <c r="E13" s="2" t="s">
        <v>274</v>
      </c>
    </row>
    <row r="14" spans="1:5" ht="12.75" customHeight="1" x14ac:dyDescent="0.25">
      <c r="A14" s="145" t="s">
        <v>393</v>
      </c>
      <c r="B14" s="24" t="s">
        <v>394</v>
      </c>
      <c r="C14" s="24" t="s">
        <v>239</v>
      </c>
      <c r="D14" s="36" t="s">
        <v>535</v>
      </c>
      <c r="E14" s="2" t="s">
        <v>274</v>
      </c>
    </row>
    <row r="15" spans="1:5" ht="12.75" customHeight="1" x14ac:dyDescent="0.25">
      <c r="A15" s="204" t="s">
        <v>422</v>
      </c>
      <c r="B15" s="24" t="s">
        <v>353</v>
      </c>
      <c r="C15" s="24" t="s">
        <v>227</v>
      </c>
      <c r="D15" s="36" t="s">
        <v>532</v>
      </c>
      <c r="E15" s="2" t="s">
        <v>274</v>
      </c>
    </row>
    <row r="16" spans="1:5" ht="12.75" customHeight="1" x14ac:dyDescent="0.25">
      <c r="A16" s="204" t="s">
        <v>456</v>
      </c>
      <c r="B16" s="24" t="s">
        <v>520</v>
      </c>
      <c r="C16" s="24" t="s">
        <v>458</v>
      </c>
      <c r="D16" s="36" t="s">
        <v>529</v>
      </c>
      <c r="E16" s="2" t="s">
        <v>274</v>
      </c>
    </row>
    <row r="17" spans="1:5" ht="12.75" customHeight="1" x14ac:dyDescent="0.25">
      <c r="A17" s="203" t="s">
        <v>480</v>
      </c>
      <c r="B17" s="24" t="s">
        <v>481</v>
      </c>
      <c r="C17" s="24" t="s">
        <v>444</v>
      </c>
      <c r="D17" s="36" t="s">
        <v>547</v>
      </c>
      <c r="E17" s="2" t="s">
        <v>274</v>
      </c>
    </row>
    <row r="18" spans="1:5" ht="12.75" customHeight="1" x14ac:dyDescent="0.25">
      <c r="A18" s="381" t="s">
        <v>482</v>
      </c>
      <c r="B18" s="24" t="s">
        <v>483</v>
      </c>
      <c r="C18" s="24" t="s">
        <v>484</v>
      </c>
      <c r="D18" s="36" t="s">
        <v>536</v>
      </c>
      <c r="E18" s="2" t="s">
        <v>274</v>
      </c>
    </row>
    <row r="19" spans="1:5" s="2" customFormat="1" ht="12.75" customHeight="1" x14ac:dyDescent="0.25">
      <c r="A19" s="202" t="s">
        <v>436</v>
      </c>
      <c r="B19" s="24" t="s">
        <v>437</v>
      </c>
      <c r="C19" s="24" t="s">
        <v>60</v>
      </c>
      <c r="D19" s="36" t="s">
        <v>530</v>
      </c>
      <c r="E19" s="2" t="s">
        <v>274</v>
      </c>
    </row>
    <row r="20" spans="1:5" s="2" customFormat="1" ht="12.75" customHeight="1" x14ac:dyDescent="0.25">
      <c r="A20" s="121"/>
      <c r="B20" s="20"/>
      <c r="C20" s="20"/>
      <c r="D20" s="122"/>
      <c r="E20"/>
    </row>
    <row r="21" spans="1:5" s="40" customFormat="1" ht="15" customHeight="1" x14ac:dyDescent="0.25">
      <c r="A21" s="43" t="s">
        <v>30</v>
      </c>
      <c r="B21" s="43"/>
      <c r="C21" s="42"/>
      <c r="D21"/>
    </row>
    <row r="22" spans="1:5" ht="15" customHeight="1" x14ac:dyDescent="0.25">
      <c r="A22" s="43" t="s">
        <v>44</v>
      </c>
      <c r="B22" s="26"/>
    </row>
    <row r="23" spans="1:5" s="2" customFormat="1" ht="15.75" customHeight="1" x14ac:dyDescent="0.25">
      <c r="A23"/>
      <c r="B23" s="3"/>
      <c r="C23"/>
      <c r="D23"/>
      <c r="E23"/>
    </row>
    <row r="24" spans="1:5" s="40" customFormat="1" ht="12.75" customHeight="1" x14ac:dyDescent="0.25">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401</v>
      </c>
    </row>
    <row r="31" spans="1:5" x14ac:dyDescent="0.25">
      <c r="A31" s="27" t="s">
        <v>42</v>
      </c>
      <c r="B31" s="28" t="s">
        <v>416</v>
      </c>
    </row>
    <row r="33" spans="1:2" s="40" customFormat="1" x14ac:dyDescent="0.25">
      <c r="A33" s="46" t="s">
        <v>43</v>
      </c>
      <c r="B33" s="47"/>
    </row>
    <row r="34" spans="1:2" x14ac:dyDescent="0.25">
      <c r="A34" s="29" t="s">
        <v>45</v>
      </c>
      <c r="B34" s="38" t="s">
        <v>517</v>
      </c>
    </row>
    <row r="35" spans="1:2" x14ac:dyDescent="0.25">
      <c r="A35" s="29" t="s">
        <v>46</v>
      </c>
      <c r="B35" s="38" t="s">
        <v>518</v>
      </c>
    </row>
    <row r="36" spans="1:2" x14ac:dyDescent="0.25">
      <c r="A36" s="29" t="s">
        <v>243</v>
      </c>
      <c r="B36" s="38" t="s">
        <v>525</v>
      </c>
    </row>
    <row r="37" spans="1:2" ht="15.6" x14ac:dyDescent="0.25">
      <c r="A37" s="29" t="s">
        <v>47</v>
      </c>
      <c r="B37" s="38" t="s">
        <v>548</v>
      </c>
    </row>
    <row r="38" spans="1:2" ht="15.6" x14ac:dyDescent="0.25">
      <c r="A38" s="29" t="s">
        <v>49</v>
      </c>
      <c r="B38" s="38" t="s">
        <v>524</v>
      </c>
    </row>
    <row r="39" spans="1:2" x14ac:dyDescent="0.25">
      <c r="A39" s="29" t="s">
        <v>48</v>
      </c>
      <c r="B39" s="38" t="s">
        <v>459</v>
      </c>
    </row>
    <row r="40" spans="1:2" x14ac:dyDescent="0.25">
      <c r="A40" s="29" t="s">
        <v>214</v>
      </c>
      <c r="B40" s="38" t="s">
        <v>519</v>
      </c>
    </row>
    <row r="41" spans="1:2" x14ac:dyDescent="0.25">
      <c r="A41" s="29" t="s">
        <v>1</v>
      </c>
      <c r="B41" s="38" t="s">
        <v>523</v>
      </c>
    </row>
    <row r="42" spans="1:2" x14ac:dyDescent="0.25">
      <c r="A42" s="29" t="s">
        <v>285</v>
      </c>
      <c r="B42" s="38" t="s">
        <v>526</v>
      </c>
    </row>
    <row r="43" spans="1:2" x14ac:dyDescent="0.25">
      <c r="A43" s="29" t="s">
        <v>63</v>
      </c>
      <c r="B43" s="38" t="s">
        <v>528</v>
      </c>
    </row>
    <row r="45" spans="1:2" x14ac:dyDescent="0.25">
      <c r="A45" s="34" t="s">
        <v>50</v>
      </c>
      <c r="B45" s="33"/>
    </row>
    <row r="46" spans="1:2" s="2" customFormat="1" x14ac:dyDescent="0.25">
      <c r="A46"/>
      <c r="B46"/>
    </row>
    <row r="47" spans="1:2" s="40" customFormat="1" x14ac:dyDescent="0.25">
      <c r="A47" s="48" t="s">
        <v>58</v>
      </c>
      <c r="B47" s="48"/>
    </row>
    <row r="48" spans="1:2" x14ac:dyDescent="0.25">
      <c r="A48" s="39" t="s">
        <v>53</v>
      </c>
      <c r="B48" s="35" t="s">
        <v>54</v>
      </c>
    </row>
    <row r="49" spans="1:2" x14ac:dyDescent="0.25">
      <c r="A49" s="39" t="s">
        <v>16</v>
      </c>
      <c r="B49" s="35" t="s">
        <v>55</v>
      </c>
    </row>
    <row r="51" spans="1:2" s="40" customFormat="1" x14ac:dyDescent="0.25">
      <c r="A51" s="42" t="s">
        <v>59</v>
      </c>
    </row>
    <row r="52" spans="1:2" x14ac:dyDescent="0.25">
      <c r="A52" s="49" t="s">
        <v>216</v>
      </c>
      <c r="B52" s="36" t="s">
        <v>400</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 ref="D9" r:id="rId29" xr:uid="{61B0A6B7-DE2D-49A9-9C28-2D9EF51925E4}"/>
    <hyperlink ref="D12" r:id="rId30" xr:uid="{12C4809C-84D3-4A3D-9BDC-A72ACDD174F5}"/>
    <hyperlink ref="D17" r:id="rId31" xr:uid="{4C6B5F3B-D4F3-4CDA-A3D3-835980CC957C}"/>
    <hyperlink ref="D11" r:id="rId32" xr:uid="{325697B3-832A-4CC1-8E7E-690CED056C31}"/>
    <hyperlink ref="B37" r:id="rId33" xr:uid="{C04939B5-E71D-4D60-A60F-637F13C9F05C}"/>
  </hyperlinks>
  <pageMargins left="0.7" right="0.7" top="0.75" bottom="0.75" header="0.3" footer="0.3"/>
  <pageSetup paperSize="9" orientation="portrait" horizontalDpi="1200" verticalDpi="1200"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3.2" x14ac:dyDescent="0.25"/>
  <cols>
    <col min="1" max="1" width="33.44140625" customWidth="1"/>
    <col min="2" max="2" width="65.5546875" customWidth="1"/>
  </cols>
  <sheetData>
    <row r="1" spans="1:2" x14ac:dyDescent="0.25">
      <c r="A1" s="20" t="s">
        <v>27</v>
      </c>
      <c r="B1" s="20" t="s">
        <v>513</v>
      </c>
    </row>
    <row r="2" spans="1:2" x14ac:dyDescent="0.25">
      <c r="A2" s="20" t="s">
        <v>25</v>
      </c>
      <c r="B2" s="454" t="s">
        <v>514</v>
      </c>
    </row>
    <row r="3" spans="1:2" x14ac:dyDescent="0.25">
      <c r="A3" s="20" t="s">
        <v>26</v>
      </c>
      <c r="B3" s="20" t="s">
        <v>515</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8</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2025-08-01T08:48:15Z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