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5/"/>
    </mc:Choice>
  </mc:AlternateContent>
  <xr:revisionPtr revIDLastSave="246" documentId="8_{0101EBD4-D888-4606-8720-DE58BF318C6B}" xr6:coauthVersionLast="47" xr6:coauthVersionMax="47" xr10:uidLastSave="{85448B6A-6EF7-4E0A-BFDA-BE5F7FAD4323}"/>
  <bookViews>
    <workbookView xWindow="-108" yWindow="-108" windowWidth="23256" windowHeight="13896" tabRatio="800"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881" l="1"/>
  <c r="B2" i="889"/>
  <c r="C2" i="889"/>
  <c r="D2" i="889" s="1"/>
  <c r="J2" i="889" s="1"/>
  <c r="P2" i="889" s="1"/>
  <c r="V2" i="889" s="1"/>
  <c r="AB2" i="889" s="1"/>
  <c r="K3" i="889"/>
  <c r="L3" i="889"/>
  <c r="M3" i="889"/>
  <c r="P3" i="889"/>
  <c r="V3" i="889" s="1"/>
  <c r="Q3" i="889"/>
  <c r="R3" i="889"/>
  <c r="W3" i="889"/>
  <c r="X3" i="889"/>
  <c r="AG5" i="889"/>
  <c r="A6" i="889"/>
  <c r="A7" i="889" s="1"/>
  <c r="A8" i="889" s="1"/>
  <c r="A9" i="889" s="1"/>
  <c r="A10" i="889" s="1"/>
  <c r="A11" i="889" s="1"/>
  <c r="AG6" i="889"/>
  <c r="AG7" i="889"/>
  <c r="AG8" i="889"/>
  <c r="AG9" i="889"/>
  <c r="AG10" i="889"/>
  <c r="AG11" i="889"/>
  <c r="AG12" i="889"/>
  <c r="AG13" i="889"/>
  <c r="AG14" i="889"/>
  <c r="AG15" i="889"/>
  <c r="AG16" i="889"/>
  <c r="AG17" i="889"/>
  <c r="AG18" i="889"/>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37" i="889" l="1"/>
  <c r="A38" i="889" l="1"/>
  <c r="B39" i="889" l="1"/>
  <c r="A39" i="889"/>
  <c r="B5" i="889" l="1"/>
  <c r="B8" i="889"/>
  <c r="B10" i="889"/>
  <c r="B7" i="889"/>
  <c r="B9" i="889"/>
  <c r="B11" i="889"/>
  <c r="B6"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F60" i="891" l="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H75" i="891" s="1"/>
  <c r="F76" i="891" l="1"/>
  <c r="H76" i="891" s="1"/>
  <c r="F77" i="891" s="1"/>
  <c r="H77" i="891" s="1"/>
  <c r="A7" i="881"/>
  <c r="A6" i="881"/>
  <c r="A5" i="881"/>
  <c r="A4" i="881"/>
  <c r="F78" i="891" l="1"/>
  <c r="H78" i="891" s="1"/>
  <c r="F79" i="891" l="1"/>
  <c r="H79" i="891" s="1"/>
  <c r="F80" i="891" s="1"/>
  <c r="H80" i="891" s="1"/>
  <c r="F81" i="891" s="1"/>
  <c r="H81" i="891" s="1"/>
  <c r="F84" i="891" s="1"/>
  <c r="H84" i="891" s="1"/>
  <c r="F85" i="891" s="1"/>
  <c r="H85" i="891" s="1"/>
  <c r="F90"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F24" i="881" l="1"/>
  <c r="H24" i="881" s="1"/>
  <c r="F26" i="881" s="1"/>
  <c r="H26" i="881" s="1"/>
  <c r="F28" i="881" s="1"/>
  <c r="H28" i="881" s="1"/>
  <c r="H90" i="89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57" i="886" l="1"/>
  <c r="H57" i="886" s="1"/>
  <c r="A8" i="886"/>
  <c r="A8" i="891"/>
  <c r="H25" i="880"/>
  <c r="F26" i="880" s="1"/>
  <c r="H26" i="880" s="1"/>
  <c r="F30" i="880" s="1"/>
  <c r="A8" i="880"/>
  <c r="A8" i="881"/>
  <c r="F58" i="886" l="1"/>
  <c r="H58" i="886" s="1"/>
  <c r="F59" i="886" s="1"/>
  <c r="H59" i="886" s="1"/>
  <c r="F62" i="886" s="1"/>
  <c r="H62" i="886" s="1"/>
  <c r="F63" i="886" s="1"/>
  <c r="H63" i="886" s="1"/>
  <c r="F66" i="886" s="1"/>
  <c r="H66" i="886" s="1"/>
  <c r="F67" i="886" s="1"/>
  <c r="H67" i="886" s="1"/>
  <c r="F71" i="886" s="1"/>
  <c r="H71" i="886" s="1"/>
  <c r="H30" i="880"/>
  <c r="F31" i="880" s="1"/>
  <c r="H31" i="880" s="1"/>
  <c r="F32" i="880" s="1"/>
  <c r="H32" i="880" s="1"/>
  <c r="F35" i="880" s="1"/>
  <c r="H35" i="880" s="1"/>
  <c r="F36" i="880" s="1"/>
  <c r="F74" i="886" l="1"/>
  <c r="H74" i="886" s="1"/>
  <c r="F75" i="886" s="1"/>
  <c r="H75" i="886" s="1"/>
  <c r="F76" i="886" s="1"/>
  <c r="H76" i="886" s="1"/>
  <c r="F77" i="886" s="1"/>
  <c r="H77" i="886" s="1"/>
  <c r="F78" i="886" s="1"/>
  <c r="H78" i="886" s="1"/>
  <c r="F79" i="886" s="1"/>
  <c r="H79" i="886" s="1"/>
  <c r="F82" i="886" s="1"/>
  <c r="H82" i="886" s="1"/>
  <c r="F83" i="886" s="1"/>
  <c r="H36" i="880"/>
  <c r="F40" i="880" s="1"/>
  <c r="H40" i="880" s="1"/>
  <c r="F41" i="880" s="1"/>
  <c r="H83" i="886" l="1"/>
  <c r="F84" i="886" l="1"/>
  <c r="H84" i="886" s="1"/>
  <c r="F85" i="886" s="1"/>
  <c r="H85" i="886" s="1"/>
  <c r="F86" i="886" s="1"/>
  <c r="H86" i="886" s="1"/>
  <c r="F87" i="886" s="1"/>
  <c r="H87" i="886" s="1"/>
  <c r="F88" i="886" l="1"/>
  <c r="H88" i="886" s="1"/>
  <c r="F89" i="886" s="1"/>
  <c r="H89" i="886" s="1"/>
  <c r="F92" i="886" s="1"/>
  <c r="H92" i="886" s="1"/>
  <c r="H41" i="880" l="1"/>
  <c r="F43" i="880" s="1"/>
  <c r="H43" i="880" s="1"/>
  <c r="G44" i="880" s="1"/>
  <c r="F93" i="886"/>
  <c r="H93" i="886" s="1"/>
  <c r="F98" i="886" s="1"/>
  <c r="H98" i="886" l="1"/>
  <c r="F99" i="886" s="1"/>
  <c r="H99" i="886" s="1"/>
  <c r="F100" i="886" s="1"/>
  <c r="H100" i="886" s="1"/>
  <c r="F101" i="886" s="1"/>
  <c r="H101" i="886" s="1"/>
  <c r="G102" i="886" s="1"/>
</calcChain>
</file>

<file path=xl/sharedStrings.xml><?xml version="1.0" encoding="utf-8"?>
<sst xmlns="http://schemas.openxmlformats.org/spreadsheetml/2006/main" count="1347" uniqueCount="563">
  <si>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</si>
  <si>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</si>
  <si>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</si>
  <si>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</si>
  <si>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</si>
  <si>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</si>
  <si>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</si>
  <si>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</si>
  <si>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</si>
  <si>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</si>
  <si>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</si>
  <si>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</si>
  <si>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</si>
  <si>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</si>
  <si>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</si>
  <si>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</si>
  <si>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</si>
  <si>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</si>
  <si>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</si>
  <si>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</si>
  <si>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</si>
  <si>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</si>
  <si>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</si>
  <si>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</si>
  <si>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</si>
  <si>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</si>
  <si>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</si>
  <si>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</si>
  <si>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</si>
  <si>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</si>
  <si>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</si>
  <si>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</si>
  <si>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</si>
  <si>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</si>
  <si>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</si>
  <si>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</si>
  <si>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</si>
  <si>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</si>
  <si>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</si>
  <si>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</si>
  <si>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</si>
  <si>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</si>
  <si>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</si>
  <si>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</si>
  <si>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</si>
  <si>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</si>
  <si>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</si>
  <si>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</si>
  <si>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</si>
  <si>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</si>
  <si>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</si>
  <si>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</si>
  <si>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</si>
  <si>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</si>
  <si>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</si>
  <si>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</si>
  <si>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</si>
  <si>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</si>
  <si>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</si>
  <si>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</si>
  <si>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</si>
  <si>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</si>
  <si>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</si>
  <si>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</si>
  <si>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</si>
  <si>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</si>
  <si>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</si>
  <si>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</si>
  <si>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</si>
  <si>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</si>
  <si>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</si>
  <si>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</si>
  <si>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</si>
  <si>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</si>
  <si>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</si>
  <si>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</si>
  <si>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</si>
  <si>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</si>
  <si>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</si>
  <si>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</si>
  <si>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</si>
  <si>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</si>
  <si>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</si>
  <si>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</si>
  <si>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</si>
  <si>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</si>
  <si>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</si>
  <si>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</si>
  <si>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</si>
  <si>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</si>
  <si>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</si>
  <si>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</si>
  <si>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</si>
  <si>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</si>
  <si>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</si>
  <si>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</si>
  <si>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</si>
  <si>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</si>
  <si>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</si>
  <si>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</si>
  <si>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</si>
  <si>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</si>
  <si>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</si>
  <si>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</si>
  <si>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</si>
  <si>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</si>
  <si>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</si>
  <si>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</si>
  <si>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</si>
  <si>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</si>
  <si>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</si>
  <si>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</si>
  <si>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</si>
  <si>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</si>
  <si>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</si>
  <si>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</si>
  <si>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</si>
  <si>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</si>
  <si>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</si>
  <si>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</si>
  <si>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</si>
  <si>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</si>
  <si>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</si>
  <si>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</si>
  <si>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</si>
  <si>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</si>
  <si>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</si>
  <si>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</si>
  <si>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</si>
  <si>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</si>
  <si>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</si>
  <si>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</si>
  <si>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</si>
  <si>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</si>
  <si>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</si>
  <si>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</si>
  <si>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</si>
  <si>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</si>
  <si>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</si>
  <si>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</si>
  <si>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</si>
  <si>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</si>
  <si>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</si>
  <si>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</si>
  <si>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</si>
  <si>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</si>
  <si>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</si>
  <si>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</si>
  <si>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</si>
  <si>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</si>
  <si>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</si>
  <si>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</si>
  <si>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</si>
  <si>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</si>
  <si>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</si>
  <si>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</si>
  <si>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</si>
  <si>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</si>
  <si>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</si>
  <si>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</si>
  <si>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</si>
  <si>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</si>
  <si>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</si>
  <si>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</si>
  <si>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</si>
  <si>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</si>
  <si>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</si>
  <si>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</si>
  <si>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</si>
  <si>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</si>
  <si>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</si>
  <si>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</si>
  <si>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</si>
  <si>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</si>
  <si>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</si>
  <si>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</si>
  <si>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</si>
  <si>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</si>
  <si>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</si>
  <si>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</si>
  <si>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</si>
  <si>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</si>
  <si>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</si>
  <si>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</si>
  <si>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</si>
  <si>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</si>
  <si>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</si>
  <si>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</si>
  <si>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</si>
  <si>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</si>
  <si>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</si>
  <si>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</si>
  <si>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</si>
  <si>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</si>
  <si>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</si>
  <si>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</si>
  <si>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</si>
  <si>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</si>
  <si>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</si>
  <si>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</si>
  <si>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</si>
  <si>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</si>
  <si>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</si>
  <si>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</si>
  <si>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</si>
  <si>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</si>
  <si>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</si>
  <si>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</si>
  <si>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</si>
  <si>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</si>
  <si>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</si>
  <si>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</si>
  <si>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</si>
  <si>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</si>
  <si>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</si>
  <si>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</si>
  <si>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</si>
  <si>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</si>
  <si>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</si>
  <si>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</si>
  <si>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</si>
  <si>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</si>
  <si>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</si>
  <si>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</si>
  <si>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</si>
  <si>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</si>
  <si>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</si>
  <si>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</si>
  <si>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</si>
  <si>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</si>
  <si>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</si>
  <si>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</si>
  <si>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</si>
  <si>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</si>
  <si>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</si>
  <si>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</si>
  <si>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</si>
  <si>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</si>
  <si>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</si>
  <si>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</si>
  <si>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</si>
  <si>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</si>
  <si>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</si>
  <si>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</si>
  <si>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</si>
  <si>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</si>
  <si>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</si>
  <si>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</si>
  <si>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</si>
  <si>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</si>
  <si>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</si>
  <si>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</si>
  <si>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</si>
  <si>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</si>
  <si>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</si>
  <si>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</si>
  <si>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</si>
  <si>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</si>
  <si>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</si>
  <si>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</si>
  <si>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</si>
  <si>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</si>
  <si>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</si>
  <si>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</si>
  <si>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</si>
  <si>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</si>
  <si>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</si>
  <si>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</si>
  <si>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</si>
  <si>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</si>
  <si>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</si>
  <si>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</si>
  <si>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</si>
  <si>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</si>
  <si>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</si>
  <si>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</si>
  <si>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</si>
  <si>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</si>
  <si>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</si>
  <si>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</si>
  <si>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</si>
  <si>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</si>
  <si>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</si>
  <si>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</si>
  <si>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</si>
  <si>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</si>
  <si>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</si>
  <si>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</si>
  <si>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</si>
  <si>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</si>
  <si>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</si>
  <si>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</si>
  <si>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</si>
  <si>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</si>
  <si>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</si>
  <si>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</si>
  <si>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</si>
  <si>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</si>
  <si>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</si>
  <si>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</si>
  <si>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</si>
  <si>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</si>
  <si>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</si>
  <si>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</si>
  <si>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</si>
  <si>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</si>
  <si>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</si>
  <si>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</si>
  <si>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</si>
  <si>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</si>
  <si>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</si>
  <si>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</si>
  <si>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</si>
  <si>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</si>
  <si>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</si>
  <si>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</si>
  <si>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</si>
  <si>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</si>
  <si>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</si>
  <si>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</si>
  <si>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</si>
  <si>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</si>
  <si>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</si>
  <si>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</si>
  <si>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</si>
  <si>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</si>
  <si>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</si>
  <si>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</si>
  <si>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</si>
  <si>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</si>
  <si>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</si>
  <si>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</si>
  <si>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</si>
  <si>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</si>
  <si>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</si>
  <si>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</si>
  <si>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</si>
  <si>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</si>
  <si>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</si>
  <si>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</si>
  <si>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</si>
  <si>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</si>
  <si>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</si>
  <si>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</si>
  <si>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</si>
  <si>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</si>
  <si>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</si>
  <si>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</si>
  <si>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</si>
  <si>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</si>
  <si>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</si>
  <si>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</si>
  <si>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</si>
  <si>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</si>
  <si>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</si>
  <si>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</si>
  <si>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</si>
  <si>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</si>
  <si>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</si>
  <si>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</si>
  <si>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</si>
  <si>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</si>
  <si>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</si>
  <si>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</si>
  <si>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</si>
  <si>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</si>
  <si>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</si>
  <si>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</si>
  <si>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</si>
  <si>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</si>
  <si>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</si>
  <si>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</si>
  <si>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</si>
  <si>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</si>
  <si>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</si>
  <si>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</si>
  <si>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</si>
  <si>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</si>
  <si>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</si>
  <si>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</si>
  <si>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</si>
  <si>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</si>
  <si>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</si>
  <si>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</si>
  <si>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</si>
  <si>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</si>
  <si>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</si>
  <si>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</si>
  <si>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</si>
  <si>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</si>
  <si>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</si>
  <si>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</si>
  <si>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</si>
  <si>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</si>
  <si>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</si>
  <si>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</si>
  <si>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</si>
  <si>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</si>
  <si>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</si>
  <si>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</si>
  <si>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</si>
  <si>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</si>
  <si>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</si>
  <si>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</si>
  <si>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</si>
  <si>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</si>
  <si>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</si>
  <si>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</si>
  <si>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</si>
  <si>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</si>
  <si>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</si>
  <si>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</si>
  <si>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</si>
  <si>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</si>
  <si>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</si>
  <si>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</si>
  <si>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</si>
  <si>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</si>
  <si>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</si>
  <si>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</si>
  <si>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</si>
  <si>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</si>
  <si>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</si>
  <si>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</si>
  <si>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</si>
  <si>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</si>
  <si>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</si>
  <si>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</si>
  <si>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</si>
  <si>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</si>
  <si>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</si>
  <si>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</si>
  <si>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</si>
  <si>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</si>
  <si>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</si>
  <si>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</si>
  <si>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</si>
  <si>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</si>
  <si>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</si>
  <si>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</si>
  <si>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</si>
  <si>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</si>
  <si>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</si>
  <si>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</si>
  <si>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</si>
  <si>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</si>
  <si>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</si>
  <si>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</si>
  <si>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</si>
  <si>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</si>
  <si>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</si>
  <si>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</si>
  <si>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</si>
  <si>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</si>
  <si>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</si>
  <si>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</si>
  <si>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</si>
  <si>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</si>
  <si>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</si>
  <si>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 xml:space="preserve">      3.4.3</t>
  </si>
  <si>
    <t xml:space="preserve">     4.4.3</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</si>
  <si>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</si>
  <si>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</si>
  <si>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</si>
  <si>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</si>
  <si>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</si>
  <si>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</si>
  <si>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</si>
  <si>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</si>
  <si>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</si>
  <si>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</si>
  <si>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</si>
  <si>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</si>
  <si>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</si>
  <si>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</si>
  <si>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Integrated Millimeter Wave</t>
  </si>
  <si>
    <t xml:space="preserve">      4.3.9</t>
  </si>
  <si>
    <t>TGbq - Integrated mmWave (IMMW)</t>
  </si>
  <si>
    <t xml:space="preserve">      3.3.9</t>
  </si>
  <si>
    <t>Edward Au</t>
  </si>
  <si>
    <t>Max</t>
  </si>
  <si>
    <t>https://mentor.ieee.org/802.11/dcn/25/11-25-0006</t>
  </si>
  <si>
    <t>https://mentor.ieee.org/802-ec/dcn/25/ec-25-0001</t>
  </si>
  <si>
    <t>Au</t>
  </si>
  <si>
    <t>WNG</t>
  </si>
  <si>
    <t>TGBQ</t>
  </si>
  <si>
    <t xml:space="preserve">ATTENDANCE MUST BE RECORDED IN IMAT.  CREDIT TOWARDS VOTING RIGHTS FOR THE MARCH PLENARY SESSION: 75% = 12 MEETINGS ATTENDED
</t>
  </si>
  <si>
    <t>MON
Other</t>
  </si>
  <si>
    <t>TUES
Other</t>
  </si>
  <si>
    <t>WEDS 
Other</t>
  </si>
  <si>
    <t>THURS
Other</t>
  </si>
  <si>
    <t>WG Agenda March 2025</t>
  </si>
  <si>
    <t xml:space="preserve">      4.4.2</t>
  </si>
  <si>
    <t xml:space="preserve">      4.4.1</t>
  </si>
  <si>
    <t xml:space="preserve">     6.1</t>
  </si>
  <si>
    <t xml:space="preserve">      4.1.10</t>
  </si>
  <si>
    <t>WG membership and attendance statistics</t>
  </si>
  <si>
    <t>Special arrangements for subgroups (e.g., officer attendance)</t>
  </si>
  <si>
    <t>11-25-0466</t>
  </si>
  <si>
    <t>11-25-0311</t>
  </si>
  <si>
    <t>11-25-0475</t>
  </si>
  <si>
    <t>Social Event</t>
  </si>
  <si>
    <t>1st Vice Chair Report</t>
  </si>
  <si>
    <t>Review material for closing 802 LMSC (Plenary sessions only, those unaffected can leave)</t>
  </si>
  <si>
    <t>ec-25-0002</t>
  </si>
  <si>
    <t>Godfrey</t>
  </si>
  <si>
    <t>2025 May  IEEE 802 Wireless Interim- 802/802W and 802.11/.18/.19/.24 Working Group meetings - Meeting Graphic</t>
  </si>
  <si>
    <t>802 Wireless Opening Plenary</t>
  </si>
  <si>
    <t>08:00-8:55</t>
  </si>
  <si>
    <r>
      <t xml:space="preserve"> </t>
    </r>
    <r>
      <rPr>
        <b/>
        <sz val="20"/>
        <rFont val="Times New Roman"/>
        <family val="1"/>
      </rPr>
      <t xml:space="preserve"> 802.11 Opening Plenary</t>
    </r>
  </si>
  <si>
    <t>09:00-10:15</t>
  </si>
  <si>
    <t>PQC</t>
  </si>
  <si>
    <t>SG</t>
  </si>
  <si>
    <t xml:space="preserve"> w/.15</t>
  </si>
  <si>
    <t>IEEE 802.11 WIRELESS LOCAL AREA NETWORKS SESSION #211</t>
  </si>
  <si>
    <t>Warsaw Presidential Hotel, Warsaw, Poland</t>
  </si>
  <si>
    <t>May 11-16, 2025</t>
  </si>
  <si>
    <t>May 2025</t>
  </si>
  <si>
    <t>Week May 11</t>
  </si>
  <si>
    <t>https://mentor.ieee.org/802.11/dcn/25/11-25-0593</t>
  </si>
  <si>
    <t>https://mentor.ieee.org/802.11/dcn/25/11-25-0594</t>
  </si>
  <si>
    <t>https://mentor.ieee.org/802.11/dcn/25/11-25-0595</t>
  </si>
  <si>
    <t>https://mentor.ieee.org/802.11/dcn/25/11-25-0562</t>
  </si>
  <si>
    <t>https://mentor.ieee.org/802.11/dcn/25/11-25-0560</t>
  </si>
  <si>
    <t>https://mentor.ieee.org/802.11/dcn/25/11-25-0559</t>
  </si>
  <si>
    <t>https://mentor.ieee.org/802.11/dcn/25/11-25-0561</t>
  </si>
  <si>
    <t>https://mentor.ieee.org/802.11/dcn/25/11-25-0229</t>
  </si>
  <si>
    <t>https://mentor.ieee.org/802.11/dcn/25/11-25-0591</t>
  </si>
  <si>
    <t>https://mentor.ieee.org/802.11/dcn/25/11-25-0590</t>
  </si>
  <si>
    <t>TGbr</t>
  </si>
  <si>
    <t>Enhanced Light Communications (ELC)</t>
  </si>
  <si>
    <t>PQC SG</t>
  </si>
  <si>
    <t>Post Quantum Cryptography (PQC)</t>
  </si>
  <si>
    <t>Stephen Orr</t>
  </si>
  <si>
    <t>TGBR</t>
  </si>
  <si>
    <t>CAC Agenda - Sunday 2025-05-11 - 18:00 to 19:30 CET</t>
  </si>
  <si>
    <t>CAC Agenda - Thursday 2025-05-15 - 19:30 to 21:30 CET</t>
  </si>
  <si>
    <t>WG11 Agenda - Monday 2025-05-12 - 09:00 to 10:15 CET</t>
  </si>
  <si>
    <t>Orr</t>
  </si>
  <si>
    <t>PQC SG - Post Quantum Cryptography</t>
  </si>
  <si>
    <t>TGbr - Enhanced Light Communications (ELC)</t>
  </si>
  <si>
    <t>802.18 (Radio Reg TAG)</t>
  </si>
  <si>
    <t>PQC SG -Post Quantum Cyrptography</t>
  </si>
  <si>
    <t>WG11 Agenda - Friday 2025-05-16 - 8:00 to 12:00 CET</t>
  </si>
  <si>
    <t>WG11 Agenda - Wednesday 2025-05-14  - 13:30 to 15:30 CET</t>
  </si>
  <si>
    <t>N</t>
  </si>
  <si>
    <t>https://mentor.ieee.org/802.11/dcn/25/11-25-0611</t>
  </si>
  <si>
    <t>https://mentor.ieee.org/802.11/dcn/25/11-25-0616</t>
  </si>
  <si>
    <t>https://mentor.ieee.org/802.11/dcn/25/11-25-0617</t>
  </si>
  <si>
    <t>Report on 802 LMSC and IEEE-SA Standards Board decisions</t>
  </si>
  <si>
    <t>https://mentor.ieee.org/802.11/dcn/25/11-25-0604</t>
  </si>
  <si>
    <t>https://mentor.ieee.org/802.11/dcn/25/11-25-0605</t>
  </si>
  <si>
    <t>https://mentor.ieee.org/802.11/dcn/25/11-25-0625</t>
  </si>
  <si>
    <t>https://mentor.ieee.org/802.11/dcn/25/11-25-0609</t>
  </si>
  <si>
    <t>https://mentor.ieee.org/802.11/dcn/25/11-25-0568</t>
  </si>
  <si>
    <t>https://mentor.ieee.org/802.11/dcn/25/11-25-0515</t>
  </si>
  <si>
    <t>https://mentor.ieee.org/802.11/dcn/25/11-25-0746</t>
  </si>
  <si>
    <t>Jain</t>
  </si>
  <si>
    <t>Overview of the Wi-Fi Alliance (WFA)</t>
  </si>
  <si>
    <t>https://mentor.ieee.org/802.11/dcn/25/11-25-0861</t>
  </si>
  <si>
    <t>Liaise 802.11 standards to ISO/IEC JTC1</t>
  </si>
  <si>
    <t>R4 2025-05-11</t>
  </si>
  <si>
    <t>doc.: IEEE 802.11-25/0593r2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</si>
</sst>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sz val="16"/>
      <color theme="8" tint="-0.499984740745262"/>
      <name val="Calibri"/>
      <family val="2"/>
      <scheme val="minor"/>
    </font>
    <font>
      <sz val="20"/>
      <name val="Times New Roman"/>
      <family val="1"/>
    </font>
    <font>
      <sz val="18"/>
      <name val="Arial Black"/>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483">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50"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6" fillId="36" borderId="0" xfId="0" applyNumberFormat="1" applyFont="1" applyFill="1" applyAlignment="1">
      <alignment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36" borderId="15"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3" fillId="61" borderId="10" xfId="0" applyNumberFormat="1" applyFont="1" applyFill="1" applyBorder="1" applyAlignment="1">
      <alignment wrapText="1"/>
    </xf>
    <xf numFmtId="20" fontId="13" fillId="61" borderId="10" xfId="0" applyNumberFormat="1" applyFont="1" applyFill="1" applyBorder="1" applyAlignment="1">
      <alignment wrapText="1"/>
    </xf>
    <xf numFmtId="1" fontId="13" fillId="61"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9" borderId="0" xfId="0" applyFont="1" applyFill="1" applyAlignment="1">
      <alignment vertical="center" wrapText="1"/>
    </xf>
    <xf numFmtId="0" fontId="69" fillId="58" borderId="0" xfId="0" applyFont="1" applyFill="1" applyAlignment="1">
      <alignment vertical="center" wrapText="1"/>
    </xf>
    <xf numFmtId="0" fontId="69" fillId="47" borderId="0" xfId="0" applyFont="1" applyFill="1" applyAlignment="1">
      <alignment vertical="center" wrapText="1"/>
    </xf>
    <xf numFmtId="0" fontId="69" fillId="54" borderId="0" xfId="0" applyFont="1" applyFill="1" applyAlignment="1">
      <alignment vertical="center" wrapText="1"/>
    </xf>
    <xf numFmtId="0" fontId="69" fillId="53" borderId="0" xfId="0" applyFont="1" applyFill="1" applyAlignment="1">
      <alignment vertical="center" wrapText="1"/>
    </xf>
    <xf numFmtId="0" fontId="69" fillId="48" borderId="0" xfId="0" applyFont="1" applyFill="1" applyAlignment="1">
      <alignment vertical="center" wrapText="1"/>
    </xf>
    <xf numFmtId="0" fontId="69" fillId="60" borderId="0" xfId="0" applyFont="1" applyFill="1" applyAlignment="1">
      <alignment vertical="center"/>
    </xf>
    <xf numFmtId="0" fontId="69" fillId="35" borderId="0" xfId="0" applyFont="1" applyFill="1" applyAlignment="1">
      <alignment vertical="center"/>
    </xf>
    <xf numFmtId="0" fontId="88" fillId="57"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9" borderId="43" xfId="107" applyNumberFormat="1" applyFont="1" applyFill="1" applyBorder="1" applyAlignment="1">
      <alignment horizontal="center" vertical="center" wrapText="1"/>
    </xf>
    <xf numFmtId="0" fontId="80" fillId="49"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9"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90" fillId="0" borderId="29" xfId="106" applyFont="1" applyBorder="1">
      <alignment horizontal="left" vertical="center" wrapText="1" indent="1"/>
    </xf>
    <xf numFmtId="0" fontId="82" fillId="0" borderId="23" xfId="106" applyFont="1" applyBorder="1">
      <alignment horizontal="left" vertical="center" wrapText="1" indent="1"/>
    </xf>
    <xf numFmtId="0" fontId="91" fillId="62" borderId="30" xfId="106" applyFont="1" applyFill="1" applyBorder="1" applyAlignment="1">
      <alignment horizontal="center" vertical="center"/>
    </xf>
    <xf numFmtId="0" fontId="90" fillId="0" borderId="41" xfId="106" applyFont="1" applyBorder="1">
      <alignment horizontal="left" vertical="center" wrapText="1" indent="1"/>
    </xf>
    <xf numFmtId="0" fontId="82" fillId="35" borderId="31"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39"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82" fillId="0" borderId="14" xfId="106" applyFont="1" applyBorder="1" applyAlignment="1">
      <alignment horizontal="center" vertical="center" wrapText="1"/>
    </xf>
    <xf numFmtId="0" fontId="82" fillId="0" borderId="23" xfId="106" applyFont="1" applyBorder="1" applyAlignment="1">
      <alignment horizontal="center" vertical="center" wrapText="1"/>
    </xf>
    <xf numFmtId="0" fontId="82" fillId="0" borderId="30" xfId="106" applyFont="1" applyBorder="1" applyAlignment="1">
      <alignment horizontal="center" vertical="center" wrapText="1"/>
    </xf>
    <xf numFmtId="0" fontId="90" fillId="0" borderId="30" xfId="106" applyFont="1" applyBorder="1">
      <alignment horizontal="left" vertical="center" wrapText="1" indent="1"/>
    </xf>
    <xf numFmtId="0" fontId="82" fillId="0" borderId="40" xfId="106" applyFont="1" applyBorder="1" applyAlignment="1">
      <alignment horizontal="center" vertical="center" wrapText="1"/>
    </xf>
    <xf numFmtId="0" fontId="82" fillId="0" borderId="12" xfId="106" applyFont="1" applyBorder="1" applyAlignment="1">
      <alignment horizontal="center" vertical="center" wrapText="1"/>
    </xf>
    <xf numFmtId="0" fontId="82" fillId="0" borderId="35" xfId="106" applyFont="1" applyBorder="1" applyAlignment="1">
      <alignment horizontal="center" vertical="center" wrapText="1"/>
    </xf>
    <xf numFmtId="0" fontId="82" fillId="0" borderId="41" xfId="106" applyFont="1" applyBorder="1" applyAlignment="1">
      <alignment horizontal="center" vertical="center" wrapText="1"/>
    </xf>
    <xf numFmtId="0" fontId="90" fillId="0" borderId="35" xfId="106" applyFont="1" applyBorder="1">
      <alignment horizontal="left" vertical="center" wrapText="1" indent="1"/>
    </xf>
    <xf numFmtId="0" fontId="48" fillId="62"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3" borderId="12" xfId="106" applyFont="1" applyFill="1" applyBorder="1" applyAlignment="1">
      <alignment horizontal="center" vertical="center" wrapText="1"/>
    </xf>
    <xf numFmtId="0" fontId="94" fillId="53"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6" borderId="27" xfId="106" applyFont="1" applyFill="1" applyBorder="1" applyAlignment="1">
      <alignment horizontal="center" vertical="center" wrapText="1"/>
    </xf>
    <xf numFmtId="0" fontId="49" fillId="56"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6" borderId="39" xfId="106" applyFont="1" applyFill="1" applyBorder="1" applyAlignment="1">
      <alignment horizontal="center" vertical="center" wrapText="1"/>
    </xf>
    <xf numFmtId="0" fontId="49" fillId="56" borderId="29" xfId="106" applyFont="1" applyFill="1" applyBorder="1" applyAlignment="1">
      <alignment horizontal="center" vertical="center" wrapText="1"/>
    </xf>
    <xf numFmtId="0" fontId="82" fillId="56" borderId="29" xfId="106" applyFont="1" applyFill="1" applyBorder="1" applyAlignment="1">
      <alignment horizontal="center" vertical="center" wrapText="1"/>
    </xf>
    <xf numFmtId="0" fontId="82" fillId="56"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6"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7" borderId="0" xfId="106" applyFont="1" applyFill="1" applyAlignment="1">
      <alignment horizontal="center" vertical="center" wrapText="1"/>
    </xf>
    <xf numFmtId="0" fontId="82" fillId="57" borderId="0" xfId="106" applyFont="1" applyFill="1" applyAlignment="1">
      <alignment horizontal="center" vertical="center" wrapText="1"/>
    </xf>
    <xf numFmtId="0" fontId="49" fillId="57" borderId="27" xfId="106" applyFont="1" applyFill="1" applyBorder="1" applyAlignment="1">
      <alignment horizontal="center" vertical="center" wrapText="1"/>
    </xf>
    <xf numFmtId="0" fontId="82" fillId="57"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5" borderId="28" xfId="106" applyFont="1" applyFill="1" applyBorder="1" applyAlignment="1">
      <alignment horizontal="center" vertical="center" wrapText="1"/>
    </xf>
    <xf numFmtId="0" fontId="49" fillId="55"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3"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9" borderId="40" xfId="106" applyFont="1" applyFill="1" applyBorder="1">
      <alignment horizontal="left" vertical="center" wrapText="1" indent="1"/>
    </xf>
    <xf numFmtId="0" fontId="82" fillId="58" borderId="29" xfId="106" applyFont="1" applyFill="1" applyBorder="1">
      <alignment horizontal="left" vertical="center" wrapText="1" indent="1"/>
    </xf>
    <xf numFmtId="0" fontId="82" fillId="58" borderId="41"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5" borderId="30" xfId="106" applyFont="1" applyFill="1" applyBorder="1" applyAlignment="1">
      <alignment horizontal="center" vertical="center" wrapText="1"/>
    </xf>
    <xf numFmtId="0" fontId="82" fillId="55"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5" borderId="14" xfId="106" applyFont="1" applyFill="1" applyBorder="1" applyAlignment="1">
      <alignment horizontal="center" vertical="center" wrapText="1"/>
    </xf>
    <xf numFmtId="0" fontId="49" fillId="55" borderId="23" xfId="106" applyFont="1" applyFill="1" applyBorder="1" applyAlignment="1">
      <alignment horizontal="center" vertical="center" wrapText="1"/>
    </xf>
    <xf numFmtId="0" fontId="82" fillId="55" borderId="23" xfId="106" applyFont="1" applyFill="1" applyBorder="1" applyAlignment="1">
      <alignment horizontal="center" vertical="center" wrapText="1"/>
    </xf>
    <xf numFmtId="0" fontId="82" fillId="55"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9" borderId="23" xfId="106" applyFont="1" applyFill="1" applyBorder="1" applyAlignment="1">
      <alignment horizontal="center" vertical="center" wrapText="1"/>
    </xf>
    <xf numFmtId="0" fontId="82" fillId="53"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60" borderId="39" xfId="108" applyFont="1" applyFill="1" applyBorder="1" applyAlignment="1">
      <alignment horizontal="center" vertical="center"/>
    </xf>
    <xf numFmtId="0" fontId="82" fillId="60" borderId="29" xfId="106" applyFont="1" applyFill="1" applyBorder="1" applyAlignment="1">
      <alignment horizontal="center" vertical="center"/>
    </xf>
    <xf numFmtId="0" fontId="94" fillId="60" borderId="29" xfId="108" applyFont="1" applyFill="1" applyBorder="1" applyAlignment="1">
      <alignment horizontal="center" vertical="center"/>
    </xf>
    <xf numFmtId="0" fontId="82" fillId="60"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41" borderId="29" xfId="106" applyFont="1" applyFill="1" applyBorder="1" applyAlignment="1">
      <alignment horizontal="center" vertical="center"/>
    </xf>
    <xf numFmtId="0" fontId="100" fillId="41" borderId="41" xfId="106" applyFont="1" applyFill="1" applyBorder="1" applyAlignment="1">
      <alignment horizontal="center" vertical="center"/>
    </xf>
    <xf numFmtId="0" fontId="101" fillId="39" borderId="28" xfId="108" applyFont="1" applyFill="1" applyBorder="1" applyAlignment="1">
      <alignment horizontal="center" vertical="center" wrapText="1"/>
    </xf>
    <xf numFmtId="0" fontId="101" fillId="39" borderId="35" xfId="108" applyFont="1" applyFill="1" applyBorder="1" applyAlignment="1">
      <alignment horizontal="center" vertical="center" wrapText="1"/>
    </xf>
    <xf numFmtId="0" fontId="102" fillId="59" borderId="14" xfId="106" applyFont="1" applyFill="1" applyBorder="1" applyAlignment="1">
      <alignment horizontal="center" vertical="center" wrapText="1"/>
    </xf>
    <xf numFmtId="0" fontId="102" fillId="59" borderId="23" xfId="106" applyFont="1" applyFill="1" applyBorder="1" applyAlignment="1">
      <alignment horizontal="center" vertical="center" wrapText="1"/>
    </xf>
    <xf numFmtId="0" fontId="89" fillId="52" borderId="14" xfId="106" applyFont="1" applyFill="1" applyBorder="1" applyAlignment="1">
      <alignment horizontal="center" vertical="center" wrapText="1"/>
    </xf>
    <xf numFmtId="0" fontId="89" fillId="52" borderId="40" xfId="106" applyFont="1" applyFill="1" applyBorder="1" applyAlignment="1">
      <alignment horizontal="center" vertical="center" wrapText="1"/>
    </xf>
    <xf numFmtId="49" fontId="103" fillId="51" borderId="14" xfId="106" applyNumberFormat="1" applyFont="1" applyFill="1" applyBorder="1" applyAlignment="1">
      <alignment horizontal="center" vertical="center"/>
    </xf>
    <xf numFmtId="49" fontId="103" fillId="51" borderId="23" xfId="106" applyNumberFormat="1" applyFont="1" applyFill="1" applyBorder="1" applyAlignment="1">
      <alignment horizontal="center" vertical="center"/>
    </xf>
    <xf numFmtId="49" fontId="103" fillId="51"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1"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4" fillId="51" borderId="30" xfId="106" applyNumberFormat="1" applyFont="1" applyFill="1" applyBorder="1" applyAlignment="1">
      <alignment horizontal="center" vertical="center"/>
    </xf>
    <xf numFmtId="49" fontId="80" fillId="51" borderId="35" xfId="106" applyNumberFormat="1" applyFont="1" applyFill="1" applyBorder="1" applyAlignment="1">
      <alignment horizontal="left" vertical="center" indent="1"/>
    </xf>
    <xf numFmtId="0" fontId="79" fillId="0" borderId="35" xfId="106" applyFont="1" applyBorder="1">
      <alignment horizontal="left" vertical="center" wrapText="1" indent="1"/>
    </xf>
    <xf numFmtId="0" fontId="80" fillId="0" borderId="28" xfId="106" applyFont="1" applyBorder="1">
      <alignment horizontal="left" vertical="center" wrapText="1" indent="1"/>
    </xf>
    <xf numFmtId="0" fontId="79" fillId="0" borderId="39" xfId="106" applyFont="1" applyBorder="1">
      <alignment horizontal="left" vertical="center" wrapText="1" indent="1"/>
    </xf>
    <xf numFmtId="0" fontId="80" fillId="0" borderId="35" xfId="106" applyFont="1" applyBorder="1">
      <alignment horizontal="left" vertical="center" wrapText="1" indent="1"/>
    </xf>
    <xf numFmtId="0" fontId="79" fillId="0" borderId="41" xfId="106" applyFont="1" applyBorder="1">
      <alignment horizontal="left" vertical="center" wrapText="1" indent="1"/>
    </xf>
    <xf numFmtId="0" fontId="77" fillId="0" borderId="46" xfId="106" applyFont="1" applyBorder="1">
      <alignment horizontal="left" vertical="center" wrapText="1" indent="1"/>
    </xf>
    <xf numFmtId="169" fontId="105" fillId="44" borderId="34" xfId="109" applyFont="1" applyFill="1" applyBorder="1" applyAlignment="1">
      <alignment horizontal="center" vertical="center" wrapText="1"/>
    </xf>
    <xf numFmtId="169" fontId="80" fillId="44" borderId="34" xfId="109" applyFont="1" applyFill="1" applyBorder="1" applyAlignment="1">
      <alignment horizontal="center" vertical="center" wrapText="1"/>
    </xf>
    <xf numFmtId="0" fontId="82" fillId="53" borderId="14" xfId="106" applyFont="1" applyFill="1" applyBorder="1" applyAlignment="1">
      <alignment horizontal="left" vertical="center"/>
    </xf>
    <xf numFmtId="0" fontId="92" fillId="53" borderId="27" xfId="106" applyFont="1" applyFill="1" applyBorder="1" applyAlignment="1">
      <alignment horizontal="left" vertical="center"/>
    </xf>
    <xf numFmtId="0" fontId="82" fillId="53" borderId="27" xfId="106" applyFont="1" applyFill="1" applyBorder="1" applyAlignment="1">
      <alignment horizontal="left" vertical="center"/>
    </xf>
    <xf numFmtId="0" fontId="82" fillId="53" borderId="39" xfId="106" applyFont="1" applyFill="1" applyBorder="1" applyAlignment="1">
      <alignment horizontal="left" vertical="center"/>
    </xf>
    <xf numFmtId="0" fontId="82" fillId="53" borderId="23" xfId="106" applyFont="1" applyFill="1" applyBorder="1" applyAlignment="1">
      <alignment horizontal="left" vertical="center"/>
    </xf>
    <xf numFmtId="0" fontId="106" fillId="53" borderId="0" xfId="106" applyFont="1" applyFill="1" applyAlignment="1">
      <alignment horizontal="left" vertical="center"/>
    </xf>
    <xf numFmtId="0" fontId="92" fillId="53" borderId="0" xfId="106" applyFont="1" applyFill="1" applyAlignment="1">
      <alignment horizontal="center" vertical="center"/>
    </xf>
    <xf numFmtId="0" fontId="82" fillId="53" borderId="29" xfId="106" applyFont="1" applyFill="1" applyBorder="1" applyAlignment="1">
      <alignment horizontal="left" vertical="center"/>
    </xf>
    <xf numFmtId="0" fontId="82" fillId="0" borderId="30" xfId="106" applyFont="1" applyBorder="1">
      <alignment horizontal="left" vertical="center" wrapText="1" indent="1"/>
    </xf>
    <xf numFmtId="0" fontId="82" fillId="41" borderId="47" xfId="106" applyFont="1" applyFill="1" applyBorder="1" applyAlignment="1">
      <alignment horizontal="left" vertical="center"/>
    </xf>
    <xf numFmtId="0" fontId="106" fillId="41" borderId="11" xfId="106" applyFont="1" applyFill="1" applyBorder="1" applyAlignment="1">
      <alignment horizontal="left" vertical="center"/>
    </xf>
    <xf numFmtId="0" fontId="82" fillId="41" borderId="48" xfId="106" applyFont="1" applyFill="1" applyBorder="1" applyAlignment="1">
      <alignment horizontal="left" vertical="center"/>
    </xf>
    <xf numFmtId="0" fontId="92" fillId="41" borderId="40"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1" xfId="106" applyFont="1" applyFill="1" applyBorder="1" applyAlignment="1">
      <alignment horizontal="center" vertical="center"/>
    </xf>
    <xf numFmtId="0" fontId="82" fillId="0" borderId="35" xfId="106" applyFont="1" applyBorder="1">
      <alignment horizontal="left" vertical="center" wrapText="1" indent="1"/>
    </xf>
    <xf numFmtId="0" fontId="49" fillId="42" borderId="27" xfId="106" applyFont="1" applyFill="1" applyBorder="1" applyAlignment="1">
      <alignment horizontal="center" vertical="center" wrapText="1" shrinkToFit="1"/>
    </xf>
    <xf numFmtId="0" fontId="49" fillId="50" borderId="27" xfId="106" applyFont="1" applyFill="1" applyBorder="1" applyAlignment="1">
      <alignment horizontal="center" vertical="center" wrapText="1"/>
    </xf>
    <xf numFmtId="0" fontId="49" fillId="42" borderId="0" xfId="106" applyFont="1" applyFill="1" applyAlignment="1">
      <alignment horizontal="center" vertical="center" wrapText="1" shrinkToFit="1"/>
    </xf>
    <xf numFmtId="0" fontId="49" fillId="50" borderId="0" xfId="106" applyFont="1" applyFill="1" applyAlignment="1">
      <alignment horizontal="center" vertical="center" wrapText="1"/>
    </xf>
    <xf numFmtId="0" fontId="82" fillId="50" borderId="0" xfId="106" applyFont="1" applyFill="1">
      <alignment horizontal="left" vertical="center" wrapText="1" indent="1"/>
    </xf>
    <xf numFmtId="0" fontId="82" fillId="50" borderId="12" xfId="106" applyFont="1" applyFill="1" applyBorder="1">
      <alignment horizontal="left" vertical="center" wrapText="1" indent="1"/>
    </xf>
    <xf numFmtId="0" fontId="76" fillId="0" borderId="28" xfId="106" applyFont="1" applyBorder="1">
      <alignment horizontal="left" vertical="center" wrapText="1" indent="1"/>
    </xf>
    <xf numFmtId="0" fontId="76" fillId="0" borderId="30" xfId="106" applyFont="1" applyBorder="1">
      <alignment horizontal="left" vertical="center" wrapText="1" indent="1"/>
    </xf>
    <xf numFmtId="0" fontId="49" fillId="29" borderId="27" xfId="106" applyFont="1" applyFill="1" applyBorder="1" applyAlignment="1">
      <alignment horizontal="center" vertical="center" wrapText="1"/>
    </xf>
    <xf numFmtId="0" fontId="49" fillId="60" borderId="27" xfId="108" applyFont="1" applyFill="1" applyBorder="1" applyAlignment="1">
      <alignment horizontal="center" vertical="center"/>
    </xf>
    <xf numFmtId="0" fontId="82" fillId="58" borderId="0" xfId="106" applyFont="1" applyFill="1">
      <alignment horizontal="left" vertical="center" wrapText="1" indent="1"/>
    </xf>
    <xf numFmtId="0" fontId="49" fillId="29" borderId="0" xfId="106" applyFont="1" applyFill="1" applyAlignment="1">
      <alignment horizontal="center" vertical="center" wrapText="1"/>
    </xf>
    <xf numFmtId="0" fontId="82" fillId="60" borderId="0" xfId="106" applyFont="1" applyFill="1" applyAlignment="1">
      <alignment horizontal="center" vertical="center"/>
    </xf>
    <xf numFmtId="0" fontId="82" fillId="29" borderId="0" xfId="106" applyFont="1" applyFill="1" applyAlignment="1">
      <alignment horizontal="center" vertical="center" wrapText="1"/>
    </xf>
    <xf numFmtId="0" fontId="94" fillId="60" borderId="0" xfId="108" applyFont="1" applyFill="1" applyBorder="1" applyAlignment="1">
      <alignment horizontal="center" vertical="center"/>
    </xf>
    <xf numFmtId="0" fontId="82" fillId="58"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2" fillId="60" borderId="12" xfId="106" applyFont="1" applyFill="1" applyBorder="1" applyAlignment="1">
      <alignment horizontal="center" vertical="center"/>
    </xf>
    <xf numFmtId="0" fontId="82" fillId="0" borderId="28" xfId="106" applyFont="1" applyBorder="1" applyAlignment="1">
      <alignment horizontal="center" vertical="center" wrapText="1"/>
    </xf>
    <xf numFmtId="0" fontId="80" fillId="0" borderId="30" xfId="106" applyFont="1" applyBorder="1">
      <alignment horizontal="left" vertical="center" wrapText="1" indent="1"/>
    </xf>
    <xf numFmtId="0" fontId="71" fillId="0" borderId="0" xfId="0" applyFont="1" applyAlignment="1">
      <alignment horizontal="left" vertical="center" wrapText="1" indent="1"/>
    </xf>
    <xf numFmtId="171" fontId="80" fillId="0" borderId="33" xfId="0" applyNumberFormat="1" applyFont="1" applyBorder="1" applyAlignment="1">
      <alignment horizontal="center" vertical="center" wrapText="1"/>
    </xf>
    <xf numFmtId="0" fontId="79" fillId="0" borderId="0" xfId="0" applyFont="1" applyAlignment="1">
      <alignment horizontal="left" vertical="center" wrapText="1" indent="1"/>
    </xf>
    <xf numFmtId="169" fontId="80" fillId="44" borderId="32" xfId="106" applyNumberFormat="1" applyFont="1" applyFill="1" applyBorder="1" applyAlignment="1">
      <alignment horizontal="center" vertical="center" wrapText="1"/>
    </xf>
    <xf numFmtId="0" fontId="69" fillId="50" borderId="0" xfId="0" applyFont="1" applyFill="1" applyAlignment="1">
      <alignment vertical="center" wrapText="1"/>
    </xf>
    <xf numFmtId="0" fontId="107" fillId="58" borderId="39" xfId="106" applyFont="1" applyFill="1" applyBorder="1" applyAlignment="1">
      <alignment horizontal="center" vertical="center" wrapText="1"/>
    </xf>
    <xf numFmtId="0" fontId="107" fillId="58" borderId="27" xfId="106" applyFont="1" applyFill="1" applyBorder="1" applyAlignment="1">
      <alignment horizontal="center" vertical="center" wrapText="1"/>
    </xf>
    <xf numFmtId="49" fontId="51" fillId="0" borderId="0" xfId="61" applyNumberFormat="1" applyFont="1" applyBorder="1" applyAlignment="1" applyProtection="1"/>
    <xf numFmtId="49" fontId="0" fillId="36" borderId="22" xfId="0" applyNumberFormat="1" applyFill="1" applyBorder="1"/>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12" fillId="25" borderId="0" xfId="0" applyFont="1" applyFill="1" applyAlignment="1">
      <alignment horizontal="center" vertical="center"/>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169" fontId="105" fillId="44" borderId="32" xfId="109" applyFont="1" applyFill="1" applyBorder="1" applyAlignment="1">
      <alignment horizontal="center" vertical="center" wrapText="1"/>
    </xf>
    <xf numFmtId="169" fontId="105" fillId="44" borderId="33" xfId="109" applyFont="1" applyFill="1" applyBorder="1" applyAlignment="1">
      <alignment horizontal="center" vertical="center" wrapText="1"/>
    </xf>
    <xf numFmtId="169" fontId="105"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98">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theme="8" tint="-0.499984740745262"/>
        <name val="Calibri"/>
        <family val="2"/>
        <scheme val="minor"/>
      </font>
      <numFmt numFmtId="171" formatCode="[$-F400]h:mm:ss\ AM/PM"/>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8"/>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strike val="0"/>
        <outline val="0"/>
        <shadow val="0"/>
        <u val="none"/>
        <vertAlign val="baseline"/>
        <sz val="11"/>
        <name val="Times New Roman"/>
        <family val="1"/>
        <scheme val="none"/>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left style="medium">
          <color indexed="64"/>
        </left>
        <right style="medium">
          <color indexed="64"/>
        </right>
        <top/>
        <bottom/>
        <vertical/>
        <horizontal/>
      </border>
    </dxf>
    <dxf>
      <font>
        <b val="0"/>
        <strike val="0"/>
        <outline val="0"/>
        <shadow val="0"/>
        <u val="none"/>
        <vertAlign val="baseline"/>
        <sz val="18"/>
        <name val="Times New Roman"/>
        <family val="1"/>
        <scheme val="none"/>
      </font>
      <border diagonalUp="0" diagonalDown="0">
        <left/>
        <right style="medium">
          <color indexed="64"/>
        </right>
        <top/>
        <bottom/>
        <vertical/>
        <horizontal/>
      </border>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alignment horizontal="center" vertical="center" textRotation="0" wrapText="1" indent="0"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medium">
          <color indexed="64"/>
        </right>
        <top/>
        <bottom/>
        <vertical/>
        <horizontal/>
      </border>
    </dxf>
    <dxf>
      <font>
        <strike val="0"/>
        <outline val="0"/>
        <shadow val="0"/>
        <u val="none"/>
        <vertAlign val="baseline"/>
        <sz val="18"/>
        <name val="Times New Roman"/>
        <family val="1"/>
        <scheme val="none"/>
      </font>
    </dxf>
    <dxf>
      <font>
        <strike val="0"/>
        <outline val="0"/>
        <shadow val="0"/>
        <u val="none"/>
        <vertAlign val="baseline"/>
        <sz val="18"/>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strike val="0"/>
        <outline val="0"/>
        <shadow val="0"/>
        <u val="none"/>
        <vertAlign val="baseline"/>
        <sz val="12"/>
        <color theme="1"/>
        <name val="Calibri"/>
        <family val="2"/>
        <scheme val="minor"/>
      </font>
    </dxf>
    <dxf>
      <font>
        <b/>
        <strike val="0"/>
        <outline val="0"/>
        <shadow val="0"/>
        <u val="none"/>
        <vertAlign val="baseline"/>
        <sz val="12"/>
        <color theme="1"/>
        <name val="Calibri"/>
        <family val="2"/>
        <scheme val="minor"/>
      </font>
    </dxf>
    <dxf>
      <font>
        <b/>
        <i val="0"/>
        <strike val="0"/>
        <condense val="0"/>
        <extend val="0"/>
        <outline val="0"/>
        <shadow val="0"/>
        <u val="none"/>
        <vertAlign val="baseline"/>
        <sz val="12"/>
        <color auto="1"/>
        <name val="Calibri"/>
        <family val="2"/>
        <scheme val="none"/>
      </font>
    </dxf>
    <dxf>
      <font>
        <b/>
        <strike val="0"/>
        <outline val="0"/>
        <shadow val="0"/>
        <u val="none"/>
        <vertAlign val="baseline"/>
        <sz val="12"/>
        <color theme="1"/>
        <name val="Calibri"/>
        <family val="2"/>
        <scheme val="minor"/>
      </font>
    </dxf>
    <dxf>
      <font>
        <b/>
        <i val="0"/>
        <strike val="0"/>
        <condense val="0"/>
        <extend val="0"/>
        <outline val="0"/>
        <shadow val="0"/>
        <u val="none"/>
        <vertAlign val="baseline"/>
        <sz val="12"/>
        <color auto="1"/>
        <name val="Calibri"/>
        <family val="2"/>
        <scheme val="minor"/>
      </font>
    </dxf>
    <dxf>
      <font>
        <b/>
        <strike val="0"/>
        <outline val="0"/>
        <shadow val="0"/>
        <u val="none"/>
        <vertAlign val="baseline"/>
        <sz val="12"/>
        <name val="Calibri"/>
        <family val="2"/>
        <scheme val="minor"/>
      </font>
    </dxf>
    <dxf>
      <font>
        <b val="0"/>
        <strike val="0"/>
        <outline val="0"/>
        <shadow val="0"/>
        <u val="none"/>
        <vertAlign val="baseline"/>
        <sz val="18"/>
        <name val="Times New Roman"/>
        <family val="1"/>
        <scheme val="none"/>
      </font>
      <border diagonalUp="0" diagonalDown="0" outline="0">
        <left/>
        <right style="medium">
          <color indexed="64"/>
        </right>
        <top/>
        <bottom/>
      </border>
    </dxf>
    <dxf>
      <font>
        <b val="0"/>
        <strike val="0"/>
        <outline val="0"/>
        <shadow val="0"/>
        <u val="none"/>
        <vertAlign val="baseline"/>
        <sz val="18"/>
        <color theme="8" tint="-0.499984740745262"/>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auto="1"/>
        </left>
        <right/>
        <top/>
        <bottom/>
        <vertical/>
        <horizontal/>
      </border>
    </dxf>
    <dxf>
      <font>
        <b/>
        <strike val="0"/>
        <outline val="0"/>
        <shadow val="0"/>
        <u val="none"/>
        <vertAlign val="baseline"/>
        <sz val="12"/>
        <color theme="1"/>
        <name val="Calibri"/>
        <family val="2"/>
        <scheme val="minor"/>
      </font>
    </dxf>
    <dxf>
      <font>
        <b val="0"/>
        <i val="0"/>
        <strike val="0"/>
        <condense val="0"/>
        <extend val="0"/>
        <outline val="0"/>
        <shadow val="0"/>
        <u val="none"/>
        <vertAlign val="baseline"/>
        <sz val="18"/>
        <color auto="1"/>
        <name val="Calibri"/>
        <family val="2"/>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0" defaultTableStyle="TableStyleMedium2" defaultPivotStyle="PivotStyleLight16">
    <tableStyle name="Five-day event schedule" pivot="0" count="3" xr9:uid="{00000000-0011-0000-FFFF-FFFF00000000}">
      <tableStyleElement type="wholeTable" dxfId="97"/>
      <tableStyleElement type="headerRow" dxfId="96"/>
      <tableStyleElement type="firstColumn" dxfId="95"/>
    </tableStyle>
    <tableStyle name="Five-day event schedule 10" pivot="0" count="3" xr9:uid="{CFAEBE84-5660-4E70-9D38-076F63B8D20E}">
      <tableStyleElement type="wholeTable" dxfId="94"/>
      <tableStyleElement type="headerRow" dxfId="93"/>
      <tableStyleElement type="firstColumn" dxfId="92"/>
    </tableStyle>
    <tableStyle name="Five-day event schedule 2" pivot="0" count="3" xr9:uid="{527FBA7C-EBB5-457B-95BB-DE446FBE1F4A}">
      <tableStyleElement type="wholeTable" dxfId="91"/>
      <tableStyleElement type="headerRow" dxfId="90"/>
      <tableStyleElement type="firstColumn" dxfId="89"/>
    </tableStyle>
    <tableStyle name="Five-day event schedule 3" pivot="0" count="3" xr9:uid="{0F6B7C83-11CE-4862-A44A-ADC7F39E7F48}">
      <tableStyleElement type="wholeTable" dxfId="88"/>
      <tableStyleElement type="headerRow" dxfId="87"/>
      <tableStyleElement type="firstColumn" dxfId="86"/>
    </tableStyle>
    <tableStyle name="Five-day event schedule 4" pivot="0" count="3" xr9:uid="{33C44058-11EA-4F29-B908-C45286D3B7C6}">
      <tableStyleElement type="wholeTable" dxfId="85"/>
      <tableStyleElement type="headerRow" dxfId="84"/>
      <tableStyleElement type="firstColumn" dxfId="83"/>
    </tableStyle>
    <tableStyle name="Five-day event schedule 5" pivot="0" count="3" xr9:uid="{FAE3C456-35C5-486F-8A49-5395FC7C04BB}">
      <tableStyleElement type="wholeTable" dxfId="82"/>
      <tableStyleElement type="headerRow" dxfId="81"/>
      <tableStyleElement type="firstColumn" dxfId="80"/>
    </tableStyle>
    <tableStyle name="Five-day event schedule 6" pivot="0" count="3" xr9:uid="{AA31C163-3289-4E20-87B0-2FA42A80AC75}">
      <tableStyleElement type="wholeTable" dxfId="79"/>
      <tableStyleElement type="headerRow" dxfId="78"/>
      <tableStyleElement type="firstColumn" dxfId="77"/>
    </tableStyle>
    <tableStyle name="Five-day event schedule 7" pivot="0" count="3" xr9:uid="{3FF0B2E3-FFFE-4B5D-ADBB-A9EE2648EDCD}">
      <tableStyleElement type="wholeTable" dxfId="76"/>
      <tableStyleElement type="headerRow" dxfId="75"/>
      <tableStyleElement type="firstColumn" dxfId="74"/>
    </tableStyle>
    <tableStyle name="Five-day event schedule 8" pivot="0" count="3" xr9:uid="{25B6C0CD-4B39-4E79-8B10-D94CCAB78456}">
      <tableStyleElement type="wholeTable" dxfId="73"/>
      <tableStyleElement type="headerRow" dxfId="72"/>
      <tableStyleElement type="firstColumn" dxfId="71"/>
    </tableStyle>
    <tableStyle name="Five-day event schedule 9" pivot="0" count="3" xr9:uid="{FB6E7354-FB4C-4E42-B3FB-031FD259A27F}">
      <tableStyleElement type="wholeTable" dxfId="70"/>
      <tableStyleElement type="headerRow" dxfId="69"/>
      <tableStyleElement type="firstColumn" dxfId="6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9" totalsRowCount="1" headerRowDxfId="67" dataDxfId="66" headerRowCellStyle="Normal 7" dataCellStyle="Normal" totalsRowCellStyle="Normal 7">
  <tableColumns count="33">
    <tableColumn id="1" xr3:uid="{AD29510F-B16D-471E-8316-6263E3F3E121}" name="Time Central Europe" totalsRowFunction="custom" dataDxfId="65" totalsRowDxfId="32" dataCellStyle="Normal 7">
      <calculatedColumnFormula>CONCATENATE(TEXT(IF($A5-$B$39&gt;=0,$A5-$B$39,$A5-$B$39+24),"h:mm;@"),"-",TEXT(IF($A5-$B$39&gt;=0,$A5-$B$39,$A5-$B$39+24)+TIME(0,AI5,0),"h:mm;@"))</calculatedColumnFormula>
      <totalsRowFormula>TIME(INDEX(AD5:AD18,MATCH(B4,AH5:AH19,0)),INDEX(AF5:AF18,MATCH(B4,AH5:AH19,0)),0)</totalsRowFormula>
    </tableColumn>
    <tableColumn id="32" xr3:uid="{6850FE01-BA3D-4A1F-9482-08CF9E202633}" name="Sunday" dataDxfId="57" totalsRowDxfId="31" dataCellStyle="Normal 7"/>
    <tableColumn id="11" xr3:uid="{EC9C3D33-9030-4067-8E9C-CDA6E5213D2E}" name="MON_x000a_1" dataDxfId="56" totalsRowDxfId="30" dataCellStyle="Normal 7"/>
    <tableColumn id="10" xr3:uid="{C98DAED5-8853-424C-B15D-D0DDD49C2EB0}" name="MON_x000a_2" dataDxfId="55" totalsRowDxfId="29" dataCellStyle="Normal 7"/>
    <tableColumn id="30" xr3:uid="{F23B883D-2566-40D0-A449-14981E22326D}" name="MON_x000a_3" dataDxfId="54" totalsRowDxfId="28" dataCellStyle="Normal 7"/>
    <tableColumn id="34" xr3:uid="{C897DCAF-15CF-416B-8D71-5AA01C4B16F7}" name="MON_x000a_4" dataDxfId="53" totalsRowDxfId="27" dataCellStyle="Normal 7"/>
    <tableColumn id="38" xr3:uid="{03110680-DA9C-495E-A312-20E32DB749FE}" name="MON_x000a_5" dataDxfId="52" totalsRowDxfId="26" dataCellStyle="Normal 7"/>
    <tableColumn id="2" xr3:uid="{C3A65E71-A19F-41CA-A2F8-7C72E3C9A9A3}" name="MON_x000a_Other" dataDxfId="64" totalsRowDxfId="25"/>
    <tableColumn id="3" xr3:uid="{64338718-3A7E-489E-96D3-51A5C4004B13}" name="TUES_x000a_1" dataDxfId="51" totalsRowDxfId="24" dataCellStyle="Normal 7"/>
    <tableColumn id="13" xr3:uid="{9457F286-F81A-4DF7-AB26-FB16B04DE3BC}" name="TUES_x000a_2" dataDxfId="50" totalsRowDxfId="23" dataCellStyle="Normal 7"/>
    <tableColumn id="4" xr3:uid="{C7F3F768-2285-46C4-8657-CC3C0D6CD6FB}" name="TUES_x000a_3" dataDxfId="49" totalsRowDxfId="22" dataCellStyle="Normal 7"/>
    <tableColumn id="35" xr3:uid="{259FEC58-AF3C-4B71-BCA7-B5E5D395A0D8}" name="TUES_x000a_4" dataDxfId="48" totalsRowDxfId="21" dataCellStyle="Normal 7"/>
    <tableColumn id="5" xr3:uid="{7C79830A-6054-45DC-8F97-A9429F84ADED}" name="TUES_x000a_5" dataDxfId="47" totalsRowDxfId="20" dataCellStyle="Normal 7"/>
    <tableColumn id="39" xr3:uid="{F7E6EDCA-9DF6-42EC-8E28-FA01ADAC3F84}" name="TUES_x000a_Other" dataDxfId="46" totalsRowDxfId="19" dataCellStyle="Normal 7"/>
    <tableColumn id="8" xr3:uid="{492EF3C7-3306-413D-BE79-3651DC0982B2}" name="WEDS_x000a_1" dataDxfId="45" totalsRowDxfId="18" dataCellStyle="Normal 7"/>
    <tableColumn id="7" xr3:uid="{5AD32116-B8F5-4021-BFFB-319EF93D3190}" name="WEDS_x000a_2" dataDxfId="44" totalsRowDxfId="17" dataCellStyle="Normal 7"/>
    <tableColumn id="24" xr3:uid="{BCCD3905-8BEF-4372-864A-FC36E4F33AFA}" name="WEDS_x000a_3" dataDxfId="43" totalsRowDxfId="16" dataCellStyle="Normal 7"/>
    <tableColumn id="36" xr3:uid="{0F2F89C5-317A-4CB8-83A0-A9F81CB33727}" name="WEDS_x000a_4" dataDxfId="42" totalsRowDxfId="15" dataCellStyle="Normal 7"/>
    <tableColumn id="9" xr3:uid="{FB25D685-0DAE-400E-8BA2-F4F34BBBD488}" name="WEDS _x000a_5" dataDxfId="41" totalsRowDxfId="14" dataCellStyle="Normal 7"/>
    <tableColumn id="40" xr3:uid="{9A432E47-8AC6-4EA8-B836-EC6CFE5D456F}" name="WEDS _x000a_Other" dataDxfId="40" totalsRowDxfId="13" dataCellStyle="Normal 7"/>
    <tableColumn id="15" xr3:uid="{6FAE7C66-E997-45C2-8EB3-EDFDD7CC4446}" name="THURS_x000a_1" dataDxfId="39" totalsRowDxfId="12" dataCellStyle="Normal 7"/>
    <tableColumn id="14" xr3:uid="{865CC80B-7450-41E3-B1E7-9C25F0FCB20A}" name="THURS_x000a_2" dataDxfId="38" totalsRowDxfId="11" dataCellStyle="Normal 7"/>
    <tableColumn id="19" xr3:uid="{2B6DDC78-DDFB-4C4B-A46D-B3A3D444A53D}" name="THURS_x000a_3" dataDxfId="37" totalsRowDxfId="10" dataCellStyle="Normal 7"/>
    <tableColumn id="37" xr3:uid="{7BE9A378-495F-42B7-8DF6-3E82DC27565E}" name="THURS_x000a_4" dataDxfId="36" totalsRowDxfId="9" dataCellStyle="Normal 7"/>
    <tableColumn id="18" xr3:uid="{AF09B391-536B-43A3-9C1B-50090B869E8D}" name="THURS_x000a_5" dataDxfId="35" totalsRowDxfId="8" dataCellStyle="Normal 7"/>
    <tableColumn id="41" xr3:uid="{6E18177E-120B-47A3-84C6-411198B57A45}" name="THURS_x000a_Other" dataDxfId="34" totalsRowDxfId="7" dataCellStyle="Normal 7"/>
    <tableColumn id="20" xr3:uid="{23B94CEA-D68C-4719-BFDE-475E8CC003D4}" name="FRI_x000a_1" dataDxfId="33" totalsRowDxfId="6" dataCellStyle="Normal 7"/>
    <tableColumn id="16" xr3:uid="{CC96FC10-70F5-48BC-AF8C-9D5157CE60FB}" name="Column1" dataDxfId="63" totalsRowDxfId="5" dataCellStyle="Normal 7"/>
    <tableColumn id="33" xr3:uid="{F90602A5-ABFE-42C5-B74E-E16DBDE2A469}" name="Hour offset 2" dataDxfId="62" totalsRowDxfId="4" dataCellStyle="Normal 7"/>
    <tableColumn id="25" xr3:uid="{125BA6EF-DDC0-4F3D-B2A5-4E781E2D55E9}" name="Hour offset" dataDxfId="61" totalsRowDxfId="3" dataCellStyle="Normal"/>
    <tableColumn id="28" xr3:uid="{40F04282-D6FF-4EAB-AF38-838132ECE422}" name="MInute offset" dataDxfId="60" totalsRowDxfId="2" dataCellStyle="Normal 7"/>
    <tableColumn id="26" xr3:uid="{83A72538-1E8C-4478-99EE-F428663110FF}" name="Column3" dataDxfId="59" totalsRowDxfId="1" dataCellStyle="Normal"/>
    <tableColumn id="27" xr3:uid="{44B688FD-E583-43C0-A875-A3D8EEAA2975}" name="Column4" dataDxfId="58"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0475" TargetMode="External"/><Relationship Id="rId2" Type="http://schemas.openxmlformats.org/officeDocument/2006/relationships/hyperlink" Target="https://mentor.ieee.org/802.11/dcn/25/11-25-0311" TargetMode="External"/><Relationship Id="rId1" Type="http://schemas.openxmlformats.org/officeDocument/2006/relationships/hyperlink" Target="https://mentor.ieee.org/802.11/dcn/25/11-25-0466" TargetMode="External"/><Relationship Id="rId6" Type="http://schemas.openxmlformats.org/officeDocument/2006/relationships/printerSettings" Target="../printerSettings/printerSettings13.bin"/><Relationship Id="rId5" Type="http://schemas.openxmlformats.org/officeDocument/2006/relationships/hyperlink" Target="https://mentor.ieee.org/802.11/dcn/25/11-25-0475" TargetMode="External"/><Relationship Id="rId4" Type="http://schemas.openxmlformats.org/officeDocument/2006/relationships/hyperlink" Target="https://mentor.ieee.org/802.11/dcn/25/11-25-0002-00-0000-1st-vice-chair-report-2025-march-plenary-atlanta.ppt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559"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11/dcn/25/11-25-0625"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611" TargetMode="External"/><Relationship Id="rId7" Type="http://schemas.openxmlformats.org/officeDocument/2006/relationships/hyperlink" Target="https://mentor.ieee.org/802.11/dcn/25/11-25-0593" TargetMode="External"/><Relationship Id="rId12" Type="http://schemas.openxmlformats.org/officeDocument/2006/relationships/hyperlink" Target="https://mentor.ieee.org/802.11/dcn/25/11-25-0595"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5/11-25-0605"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590" TargetMode="External"/><Relationship Id="rId29" Type="http://schemas.openxmlformats.org/officeDocument/2006/relationships/hyperlink" Target="https://mentor.ieee.org/802.11/dcn/25/11-25-0515"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562" TargetMode="External"/><Relationship Id="rId24" Type="http://schemas.openxmlformats.org/officeDocument/2006/relationships/hyperlink" Target="https://mentor.ieee.org/802.11/dcn/25/11-25-0604" TargetMode="External"/><Relationship Id="rId32" Type="http://schemas.openxmlformats.org/officeDocument/2006/relationships/printerSettings" Target="../printerSettings/printerSettings16.bin"/><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0229" TargetMode="External"/><Relationship Id="rId23" Type="http://schemas.openxmlformats.org/officeDocument/2006/relationships/hyperlink" Target="https://mentor.ieee.org/802.11/dcn/25/11-25-0617" TargetMode="External"/><Relationship Id="rId28" Type="http://schemas.openxmlformats.org/officeDocument/2006/relationships/hyperlink" Target="https://mentor.ieee.org/802.11/dcn/25/11-25-0568" TargetMode="External"/><Relationship Id="rId10" Type="http://schemas.openxmlformats.org/officeDocument/2006/relationships/hyperlink" Target="https://mentor.ieee.org/802.11/dcn/25/11-25-0560" TargetMode="External"/><Relationship Id="rId19" Type="http://schemas.openxmlformats.org/officeDocument/2006/relationships/hyperlink" Target="https://mentor.ieee.org/802.11/dcn/25/11-25-0591" TargetMode="External"/><Relationship Id="rId31" Type="http://schemas.openxmlformats.org/officeDocument/2006/relationships/hyperlink" Target="https://mentor.ieee.org/802.11/dcn/25/11-25-0861"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594" TargetMode="External"/><Relationship Id="rId14" Type="http://schemas.openxmlformats.org/officeDocument/2006/relationships/hyperlink" Target="https://mentor.ieee.org/802.11/dcn/25/11-25-0561" TargetMode="External"/><Relationship Id="rId22" Type="http://schemas.openxmlformats.org/officeDocument/2006/relationships/hyperlink" Target="https://mentor.ieee.org/802.11/dcn/25/11-25-0616" TargetMode="External"/><Relationship Id="rId27" Type="http://schemas.openxmlformats.org/officeDocument/2006/relationships/hyperlink" Target="https://mentor.ieee.org/802.11/dcn/25/11-25-0609" TargetMode="External"/><Relationship Id="rId30" Type="http://schemas.openxmlformats.org/officeDocument/2006/relationships/hyperlink" Target="https://mentor.ieee.org/802.11/dcn/25/11-25-074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5" sqref="C5"/>
    </sheetView>
  </sheetViews>
  <sheetFormatPr defaultColWidth="9.44140625" defaultRowHeight="20.100000000000001" customHeight="1" x14ac:dyDescent="0.3"/>
  <cols>
    <col min="1" max="1" width="1.44140625" style="175"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562</v>
      </c>
      <c r="D4" s="6"/>
      <c r="E4" s="6"/>
      <c r="F4" s="6"/>
      <c r="G4" s="6"/>
      <c r="H4" s="6"/>
      <c r="I4" s="6"/>
      <c r="J4" s="6"/>
      <c r="K4" s="6"/>
      <c r="L4" s="6"/>
      <c r="M4" s="6"/>
    </row>
    <row r="5" spans="2:15" ht="20.100000000000001" customHeight="1" x14ac:dyDescent="0.35">
      <c r="B5" s="9" t="s">
        <v>8</v>
      </c>
      <c r="C5" s="10" t="s">
        <v>517</v>
      </c>
      <c r="D5" s="6"/>
      <c r="E5" s="6"/>
      <c r="F5" s="6"/>
      <c r="G5" s="11"/>
      <c r="H5" s="6"/>
      <c r="I5" s="6"/>
      <c r="J5" s="6"/>
      <c r="K5" s="6"/>
      <c r="L5" s="6"/>
      <c r="M5" s="6"/>
    </row>
    <row r="6" spans="2:15" ht="20.100000000000001" customHeight="1" x14ac:dyDescent="0.4">
      <c r="B6" s="9" t="s">
        <v>9</v>
      </c>
      <c r="C6" s="12" t="s">
        <v>421</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491</v>
      </c>
      <c r="D8" s="16"/>
      <c r="E8" s="16"/>
      <c r="F8" s="16"/>
      <c r="G8" s="16"/>
      <c r="H8" s="6"/>
      <c r="I8" s="6"/>
      <c r="J8" s="6"/>
      <c r="K8" s="6"/>
      <c r="L8" s="6"/>
      <c r="M8" s="6"/>
    </row>
    <row r="9" spans="2:15" ht="20.100000000000001" customHeight="1" x14ac:dyDescent="0.4">
      <c r="B9" s="9" t="s">
        <v>11</v>
      </c>
      <c r="C9" s="31">
        <v>44327</v>
      </c>
      <c r="D9" s="16"/>
      <c r="E9" s="16"/>
      <c r="F9" s="16"/>
      <c r="G9" s="16"/>
      <c r="H9" s="6"/>
      <c r="I9" s="6"/>
      <c r="J9" s="6"/>
      <c r="K9" s="6"/>
      <c r="L9" s="6"/>
      <c r="M9" s="6"/>
    </row>
    <row r="10" spans="2:15" ht="20.100000000000001" customHeight="1" x14ac:dyDescent="0.4">
      <c r="B10" s="9" t="s">
        <v>12</v>
      </c>
      <c r="C10" s="32" t="s">
        <v>422</v>
      </c>
      <c r="D10" s="12"/>
      <c r="E10" s="12"/>
      <c r="F10" s="12"/>
      <c r="G10" s="12"/>
      <c r="H10" s="17"/>
      <c r="I10" s="32" t="s">
        <v>62</v>
      </c>
      <c r="J10" s="12"/>
      <c r="K10" s="16"/>
      <c r="L10" s="16"/>
      <c r="M10" s="16"/>
    </row>
    <row r="11" spans="2:15" ht="20.100000000000001" customHeight="1" x14ac:dyDescent="0.4">
      <c r="B11" s="16"/>
      <c r="C11" s="12" t="s">
        <v>244</v>
      </c>
      <c r="D11" s="12"/>
      <c r="E11" s="12"/>
      <c r="F11" s="12"/>
      <c r="G11" s="12"/>
      <c r="H11" s="17"/>
      <c r="I11" s="12" t="s">
        <v>423</v>
      </c>
      <c r="J11" s="12"/>
      <c r="K11" s="16"/>
      <c r="L11" s="16"/>
      <c r="M11" s="16"/>
    </row>
    <row r="12" spans="2:15" ht="20.100000000000001" customHeight="1" x14ac:dyDescent="0.4">
      <c r="B12" s="16"/>
      <c r="C12" s="16" t="s">
        <v>226</v>
      </c>
      <c r="D12" s="12"/>
      <c r="E12" s="12"/>
      <c r="F12" s="12"/>
      <c r="G12" s="12"/>
      <c r="H12" s="17"/>
      <c r="I12" s="16" t="s">
        <v>14</v>
      </c>
      <c r="J12" s="12"/>
      <c r="K12" s="16"/>
      <c r="L12" s="16"/>
      <c r="M12" s="16"/>
    </row>
    <row r="13" spans="2:15" ht="20.100000000000001" customHeight="1" x14ac:dyDescent="0.4">
      <c r="B13" s="16"/>
      <c r="C13" s="18" t="s">
        <v>227</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424</v>
      </c>
      <c r="J15" s="6"/>
      <c r="K15" s="6"/>
      <c r="L15" s="6"/>
      <c r="M15" s="6"/>
    </row>
    <row r="16" spans="2:15" ht="20.100000000000001" customHeight="1" x14ac:dyDescent="0.4">
      <c r="C16" s="6"/>
      <c r="D16" s="6"/>
      <c r="E16" s="6"/>
      <c r="F16" s="6"/>
      <c r="G16" s="6"/>
      <c r="H16" s="6"/>
      <c r="I16" s="12" t="s">
        <v>425</v>
      </c>
      <c r="J16" s="6"/>
      <c r="K16" s="6"/>
      <c r="L16" s="6"/>
      <c r="M16" s="6"/>
    </row>
    <row r="17" spans="2:16" ht="20.100000000000001" customHeight="1" x14ac:dyDescent="0.4">
      <c r="C17" s="6"/>
      <c r="D17" s="6"/>
      <c r="E17" s="6"/>
      <c r="F17" s="6"/>
      <c r="G17" s="6"/>
      <c r="H17" s="6"/>
      <c r="I17" s="16" t="s">
        <v>426</v>
      </c>
      <c r="J17" s="6"/>
      <c r="K17" s="6"/>
      <c r="L17" s="6"/>
      <c r="M17" s="6"/>
    </row>
    <row r="18" spans="2:16" ht="20.100000000000001" customHeight="1" x14ac:dyDescent="0.3">
      <c r="C18" s="6"/>
      <c r="D18" s="6"/>
      <c r="E18" s="6"/>
      <c r="F18" s="6"/>
      <c r="G18" s="6"/>
      <c r="H18" s="6"/>
      <c r="I18" s="18" t="s">
        <v>427</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41" t="s">
        <v>52</v>
      </c>
      <c r="D22" s="442"/>
      <c r="E22" s="442"/>
      <c r="F22" s="442"/>
      <c r="G22" s="442"/>
      <c r="H22" s="442"/>
      <c r="I22" s="442"/>
      <c r="J22" s="442"/>
      <c r="K22" s="442"/>
      <c r="L22" s="442"/>
      <c r="M22" s="442"/>
      <c r="N22" s="442"/>
      <c r="O22" s="442"/>
      <c r="P22" s="443"/>
    </row>
    <row r="23" spans="2:16" ht="20.100000000000001" customHeight="1" x14ac:dyDescent="0.35">
      <c r="B23" s="19" t="s">
        <v>51</v>
      </c>
      <c r="C23" s="444"/>
      <c r="D23" s="445"/>
      <c r="E23" s="445"/>
      <c r="F23" s="445"/>
      <c r="G23" s="445"/>
      <c r="H23" s="445"/>
      <c r="I23" s="445"/>
      <c r="J23" s="445"/>
      <c r="K23" s="445"/>
      <c r="L23" s="445"/>
      <c r="M23" s="445"/>
      <c r="N23" s="445"/>
      <c r="O23" s="445"/>
      <c r="P23" s="446"/>
    </row>
    <row r="24" spans="2:16" ht="20.100000000000001" customHeight="1" x14ac:dyDescent="0.3">
      <c r="C24" s="447"/>
      <c r="D24" s="448"/>
      <c r="E24" s="448"/>
      <c r="F24" s="448"/>
      <c r="G24" s="448"/>
      <c r="H24" s="448"/>
      <c r="I24" s="448"/>
      <c r="J24" s="448"/>
      <c r="K24" s="448"/>
      <c r="L24" s="448"/>
      <c r="M24" s="448"/>
      <c r="N24" s="448"/>
      <c r="O24" s="448"/>
      <c r="P24" s="449"/>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50" t="str">
        <f>Parameters!B1</f>
        <v>IEEE 802.11 WIRELESS LOCAL AREA NETWORKS SESSION #211</v>
      </c>
      <c r="C2" s="451"/>
      <c r="D2" s="451"/>
      <c r="E2" s="451"/>
      <c r="F2" s="451"/>
      <c r="G2" s="451"/>
      <c r="H2" s="451"/>
      <c r="I2" s="451"/>
      <c r="J2" s="451"/>
      <c r="K2" s="451"/>
      <c r="L2" s="451"/>
      <c r="M2" s="451"/>
      <c r="N2" s="451"/>
      <c r="O2" s="451"/>
      <c r="P2" s="452"/>
      <c r="IS2" s="1" t="s">
        <v>3</v>
      </c>
    </row>
    <row r="3" spans="2:253" ht="15.75" customHeight="1" x14ac:dyDescent="0.25">
      <c r="B3" s="453"/>
      <c r="C3" s="454"/>
      <c r="D3" s="454"/>
      <c r="E3" s="454"/>
      <c r="F3" s="454"/>
      <c r="G3" s="454"/>
      <c r="H3" s="454"/>
      <c r="I3" s="454"/>
      <c r="J3" s="454"/>
      <c r="K3" s="454"/>
      <c r="L3" s="454"/>
      <c r="M3" s="454"/>
      <c r="N3" s="454"/>
      <c r="O3" s="454"/>
      <c r="P3" s="455"/>
    </row>
    <row r="4" spans="2:253" ht="15.75" customHeight="1" x14ac:dyDescent="0.25">
      <c r="B4" s="456"/>
      <c r="C4" s="457"/>
      <c r="D4" s="457"/>
      <c r="E4" s="457"/>
      <c r="F4" s="457"/>
      <c r="G4" s="457"/>
      <c r="H4" s="457"/>
      <c r="I4" s="457"/>
      <c r="J4" s="457"/>
      <c r="K4" s="457"/>
      <c r="L4" s="457"/>
      <c r="M4" s="457"/>
      <c r="N4" s="457"/>
      <c r="O4" s="457"/>
      <c r="P4" s="458"/>
    </row>
    <row r="5" spans="2:253" ht="21" customHeight="1" x14ac:dyDescent="0.25">
      <c r="B5" s="459" t="str">
        <f>Parameters!B2</f>
        <v>Warsaw Presidential Hotel, Warsaw, Poland</v>
      </c>
      <c r="C5" s="460"/>
      <c r="D5" s="460"/>
      <c r="E5" s="460"/>
      <c r="F5" s="460"/>
      <c r="G5" s="460"/>
      <c r="H5" s="460"/>
      <c r="I5" s="460"/>
      <c r="J5" s="460"/>
      <c r="K5" s="460"/>
      <c r="L5" s="460"/>
      <c r="M5" s="460"/>
      <c r="N5" s="460"/>
      <c r="O5" s="460"/>
      <c r="P5" s="460"/>
    </row>
    <row r="6" spans="2:253" ht="15.75" customHeight="1" x14ac:dyDescent="0.25">
      <c r="B6" s="460"/>
      <c r="C6" s="460"/>
      <c r="D6" s="460"/>
      <c r="E6" s="460"/>
      <c r="F6" s="460"/>
      <c r="G6" s="460"/>
      <c r="H6" s="460"/>
      <c r="I6" s="460"/>
      <c r="J6" s="460"/>
      <c r="K6" s="460"/>
      <c r="L6" s="460"/>
      <c r="M6" s="460"/>
      <c r="N6" s="460"/>
      <c r="O6" s="460"/>
      <c r="P6" s="460"/>
    </row>
    <row r="7" spans="2:253" ht="15.75" customHeight="1" x14ac:dyDescent="0.25">
      <c r="B7" s="462" t="str">
        <f>Parameters!B3</f>
        <v>May 11-16, 2025</v>
      </c>
      <c r="C7" s="462"/>
      <c r="D7" s="462"/>
      <c r="E7" s="462"/>
      <c r="F7" s="462"/>
      <c r="G7" s="462"/>
      <c r="H7" s="462"/>
      <c r="I7" s="462"/>
      <c r="J7" s="462"/>
      <c r="K7" s="462"/>
      <c r="L7" s="462"/>
      <c r="M7" s="462"/>
      <c r="N7" s="462"/>
      <c r="O7" s="462"/>
      <c r="P7" s="462"/>
    </row>
    <row r="8" spans="2:253" ht="15.75" customHeight="1" x14ac:dyDescent="0.25">
      <c r="B8" s="462"/>
      <c r="C8" s="462"/>
      <c r="D8" s="462"/>
      <c r="E8" s="462"/>
      <c r="F8" s="462"/>
      <c r="G8" s="462"/>
      <c r="H8" s="462"/>
      <c r="I8" s="462"/>
      <c r="J8" s="462"/>
      <c r="K8" s="462"/>
      <c r="L8" s="462"/>
      <c r="M8" s="462"/>
      <c r="N8" s="462"/>
      <c r="O8" s="462"/>
      <c r="P8" s="462"/>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61" t="s">
        <v>2</v>
      </c>
      <c r="C25" s="461"/>
      <c r="D25" s="461"/>
      <c r="E25" s="461"/>
      <c r="F25" s="461"/>
      <c r="G25" s="461"/>
      <c r="H25" s="461"/>
      <c r="I25" s="461"/>
      <c r="J25" s="461"/>
      <c r="K25" s="461"/>
      <c r="L25" s="461"/>
      <c r="M25" s="461"/>
      <c r="N25" s="461"/>
      <c r="O25" s="461"/>
      <c r="P25" s="461"/>
    </row>
    <row r="26" spans="2:18" ht="15.75" customHeight="1" x14ac:dyDescent="0.25">
      <c r="B26" s="461"/>
      <c r="C26" s="461"/>
      <c r="D26" s="461"/>
      <c r="E26" s="461"/>
      <c r="F26" s="461"/>
      <c r="G26" s="461"/>
      <c r="H26" s="461"/>
      <c r="I26" s="461"/>
      <c r="J26" s="461"/>
      <c r="K26" s="461"/>
      <c r="L26" s="461"/>
      <c r="M26" s="461"/>
      <c r="N26" s="461"/>
      <c r="O26" s="461"/>
      <c r="P26" s="461"/>
    </row>
    <row r="27" spans="2:18" ht="15.75" customHeight="1" x14ac:dyDescent="0.25">
      <c r="B27" s="460" t="s">
        <v>428</v>
      </c>
      <c r="C27" s="460"/>
      <c r="D27" s="460"/>
      <c r="E27" s="460"/>
      <c r="F27" s="460"/>
      <c r="G27" s="460"/>
      <c r="H27" s="460"/>
      <c r="I27" s="460"/>
      <c r="J27" s="465"/>
      <c r="K27" s="465"/>
      <c r="L27" s="463" t="s">
        <v>449</v>
      </c>
      <c r="M27" s="463"/>
      <c r="N27" s="463"/>
      <c r="O27" s="463"/>
      <c r="P27" s="463"/>
      <c r="Q27" s="463"/>
      <c r="R27" s="463"/>
    </row>
    <row r="28" spans="2:18" ht="15.75" customHeight="1" x14ac:dyDescent="0.25">
      <c r="B28" s="466"/>
      <c r="C28" s="466"/>
      <c r="D28" s="466"/>
      <c r="E28" s="466"/>
      <c r="F28" s="466"/>
      <c r="G28" s="466"/>
      <c r="H28" s="466"/>
      <c r="I28" s="466"/>
      <c r="J28" s="465"/>
      <c r="K28" s="465"/>
      <c r="L28" s="463"/>
      <c r="M28" s="463"/>
      <c r="N28" s="463"/>
      <c r="O28" s="463"/>
      <c r="P28" s="463"/>
      <c r="Q28" s="463"/>
      <c r="R28" s="463"/>
    </row>
    <row r="29" spans="2:18" ht="15.75" customHeight="1" x14ac:dyDescent="0.25">
      <c r="B29" s="460" t="s">
        <v>243</v>
      </c>
      <c r="C29" s="460"/>
      <c r="D29" s="460"/>
      <c r="E29" s="460"/>
      <c r="F29" s="460"/>
      <c r="G29" s="460"/>
      <c r="H29" s="460"/>
      <c r="I29" s="460"/>
      <c r="J29" s="465"/>
      <c r="K29" s="465"/>
      <c r="L29" s="464" t="s">
        <v>15</v>
      </c>
      <c r="M29" s="464"/>
      <c r="N29" s="464"/>
      <c r="O29" s="464"/>
      <c r="P29" s="464"/>
      <c r="Q29" s="464"/>
      <c r="R29" s="464"/>
    </row>
    <row r="30" spans="2:18" ht="15.75" customHeight="1" x14ac:dyDescent="0.25">
      <c r="B30" s="466"/>
      <c r="C30" s="466"/>
      <c r="D30" s="466"/>
      <c r="E30" s="466"/>
      <c r="F30" s="466"/>
      <c r="G30" s="466"/>
      <c r="H30" s="466"/>
      <c r="I30" s="466"/>
      <c r="J30" s="465"/>
      <c r="K30" s="465"/>
      <c r="L30" s="464"/>
      <c r="M30" s="464"/>
      <c r="N30" s="464"/>
      <c r="O30" s="464"/>
      <c r="P30" s="464"/>
      <c r="Q30" s="464"/>
      <c r="R30" s="464"/>
    </row>
    <row r="31" spans="2:18" ht="15.75" customHeight="1" x14ac:dyDescent="0.25">
      <c r="B31" s="460" t="s">
        <v>429</v>
      </c>
      <c r="C31" s="460"/>
      <c r="D31" s="460"/>
      <c r="E31" s="460"/>
      <c r="F31" s="460"/>
      <c r="G31" s="460"/>
      <c r="H31" s="460"/>
      <c r="I31" s="460"/>
      <c r="J31" s="465"/>
      <c r="K31" s="465"/>
      <c r="L31" s="467" t="s">
        <v>427</v>
      </c>
      <c r="M31" s="467"/>
      <c r="N31" s="467"/>
      <c r="O31" s="467"/>
      <c r="P31" s="467"/>
      <c r="Q31" s="467"/>
      <c r="R31" s="467"/>
    </row>
    <row r="32" spans="2:18" ht="15.75" customHeight="1" x14ac:dyDescent="0.25">
      <c r="B32" s="466"/>
      <c r="C32" s="466"/>
      <c r="D32" s="466"/>
      <c r="E32" s="466"/>
      <c r="F32" s="466"/>
      <c r="G32" s="466"/>
      <c r="H32" s="466"/>
      <c r="I32" s="466"/>
      <c r="J32" s="465"/>
      <c r="K32" s="465"/>
      <c r="L32" s="468"/>
      <c r="M32" s="468"/>
      <c r="N32" s="468"/>
      <c r="O32" s="468"/>
      <c r="P32" s="468"/>
      <c r="Q32" s="468"/>
      <c r="R32" s="468"/>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30" zoomScaleNormal="30" workbookViewId="0">
      <selection activeCell="AC1" sqref="AC1"/>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55" t="s">
        <v>561</v>
      </c>
      <c r="B1" s="472" t="s">
        <v>506</v>
      </c>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2" t="s">
        <v>486</v>
      </c>
      <c r="AC1" s="393"/>
      <c r="AD1" s="203"/>
      <c r="AH1" s="203"/>
      <c r="AI1" s="204"/>
    </row>
    <row r="2" spans="1:35" s="130" customFormat="1" ht="54.45" customHeight="1" thickBot="1" x14ac:dyDescent="0.3">
      <c r="A2" s="135" t="s">
        <v>518</v>
      </c>
      <c r="B2" s="135" t="str">
        <f>A2</f>
        <v>Week May 11</v>
      </c>
      <c r="C2" s="435">
        <f>Parameters!B4</f>
        <v>44326</v>
      </c>
      <c r="D2" s="469">
        <f>C2+1</f>
        <v>44327</v>
      </c>
      <c r="E2" s="470"/>
      <c r="F2" s="470"/>
      <c r="G2" s="470"/>
      <c r="H2" s="470"/>
      <c r="I2" s="471"/>
      <c r="J2" s="469">
        <f>D2+1</f>
        <v>44328</v>
      </c>
      <c r="K2" s="470"/>
      <c r="L2" s="470"/>
      <c r="M2" s="470"/>
      <c r="N2" s="470"/>
      <c r="O2" s="394"/>
      <c r="P2" s="469">
        <f>J2+1</f>
        <v>44329</v>
      </c>
      <c r="Q2" s="470"/>
      <c r="R2" s="470"/>
      <c r="S2" s="470"/>
      <c r="T2" s="470"/>
      <c r="U2" s="394"/>
      <c r="V2" s="469">
        <f>P2+1</f>
        <v>44330</v>
      </c>
      <c r="W2" s="470"/>
      <c r="X2" s="470"/>
      <c r="Y2" s="470"/>
      <c r="Z2" s="470"/>
      <c r="AA2" s="394"/>
      <c r="AB2" s="395">
        <f>V2+1</f>
        <v>44331</v>
      </c>
      <c r="AE2" s="130" t="s">
        <v>391</v>
      </c>
      <c r="AI2" s="204"/>
    </row>
    <row r="3" spans="1:35" s="131" customFormat="1" ht="44.25" customHeight="1" thickBot="1" x14ac:dyDescent="0.3">
      <c r="A3" s="137"/>
      <c r="B3" s="137"/>
      <c r="C3" s="214">
        <v>30</v>
      </c>
      <c r="D3" s="215">
        <v>350</v>
      </c>
      <c r="E3" s="216">
        <v>150</v>
      </c>
      <c r="F3" s="216">
        <v>75</v>
      </c>
      <c r="G3" s="216">
        <v>45</v>
      </c>
      <c r="H3" s="216">
        <v>30</v>
      </c>
      <c r="I3" s="217">
        <v>35</v>
      </c>
      <c r="J3" s="216">
        <v>350</v>
      </c>
      <c r="K3" s="216">
        <f>$E$3</f>
        <v>150</v>
      </c>
      <c r="L3" s="216">
        <f>F3</f>
        <v>75</v>
      </c>
      <c r="M3" s="216">
        <f>G3</f>
        <v>45</v>
      </c>
      <c r="N3" s="216">
        <v>30</v>
      </c>
      <c r="O3" s="217">
        <v>35</v>
      </c>
      <c r="P3" s="216">
        <f>J3</f>
        <v>350</v>
      </c>
      <c r="Q3" s="216">
        <f>$E$3</f>
        <v>150</v>
      </c>
      <c r="R3" s="216">
        <f>F3</f>
        <v>75</v>
      </c>
      <c r="S3" s="216">
        <v>45</v>
      </c>
      <c r="T3" s="216">
        <v>30</v>
      </c>
      <c r="U3" s="216">
        <v>35</v>
      </c>
      <c r="V3" s="215">
        <f>P3</f>
        <v>350</v>
      </c>
      <c r="W3" s="216">
        <f>$E$3</f>
        <v>150</v>
      </c>
      <c r="X3" s="216">
        <f>F3</f>
        <v>75</v>
      </c>
      <c r="Y3" s="216">
        <v>45</v>
      </c>
      <c r="Z3" s="216">
        <v>30</v>
      </c>
      <c r="AA3" s="217">
        <v>35</v>
      </c>
      <c r="AB3" s="218">
        <v>125</v>
      </c>
      <c r="AC3" s="131" t="s">
        <v>337</v>
      </c>
      <c r="AD3" s="131" t="s">
        <v>356</v>
      </c>
      <c r="AE3" s="131" t="s">
        <v>353</v>
      </c>
      <c r="AF3" s="131" t="s">
        <v>352</v>
      </c>
      <c r="AG3" s="131" t="s">
        <v>339</v>
      </c>
      <c r="AH3" s="131" t="s">
        <v>340</v>
      </c>
      <c r="AI3" s="204"/>
    </row>
    <row r="4" spans="1:35" s="131" customFormat="1" ht="69" customHeight="1" thickBot="1" x14ac:dyDescent="0.3">
      <c r="A4" s="219" t="s">
        <v>393</v>
      </c>
      <c r="B4" s="220" t="s">
        <v>344</v>
      </c>
      <c r="C4" s="221" t="s">
        <v>366</v>
      </c>
      <c r="D4" s="222" t="s">
        <v>294</v>
      </c>
      <c r="E4" s="214" t="s">
        <v>295</v>
      </c>
      <c r="F4" s="214" t="s">
        <v>296</v>
      </c>
      <c r="G4" s="214" t="s">
        <v>309</v>
      </c>
      <c r="H4" s="214" t="s">
        <v>310</v>
      </c>
      <c r="I4" s="223" t="s">
        <v>487</v>
      </c>
      <c r="J4" s="224" t="s">
        <v>297</v>
      </c>
      <c r="K4" s="225" t="s">
        <v>298</v>
      </c>
      <c r="L4" s="225" t="s">
        <v>299</v>
      </c>
      <c r="M4" s="225" t="s">
        <v>300</v>
      </c>
      <c r="N4" s="225" t="s">
        <v>311</v>
      </c>
      <c r="O4" s="226" t="s">
        <v>488</v>
      </c>
      <c r="P4" s="222" t="s">
        <v>301</v>
      </c>
      <c r="Q4" s="214" t="s">
        <v>302</v>
      </c>
      <c r="R4" s="214" t="s">
        <v>303</v>
      </c>
      <c r="S4" s="214" t="s">
        <v>367</v>
      </c>
      <c r="T4" s="214" t="s">
        <v>368</v>
      </c>
      <c r="U4" s="223" t="s">
        <v>489</v>
      </c>
      <c r="V4" s="222" t="s">
        <v>304</v>
      </c>
      <c r="W4" s="214" t="s">
        <v>305</v>
      </c>
      <c r="X4" s="214" t="s">
        <v>306</v>
      </c>
      <c r="Y4" s="214" t="s">
        <v>307</v>
      </c>
      <c r="Z4" s="214" t="s">
        <v>369</v>
      </c>
      <c r="AA4" s="223" t="s">
        <v>490</v>
      </c>
      <c r="AB4" s="218" t="s">
        <v>308</v>
      </c>
      <c r="AC4" s="131" t="s">
        <v>337</v>
      </c>
      <c r="AD4" s="131" t="s">
        <v>356</v>
      </c>
      <c r="AE4" s="131" t="s">
        <v>353</v>
      </c>
      <c r="AF4" s="131" t="s">
        <v>352</v>
      </c>
      <c r="AG4" s="131" t="s">
        <v>339</v>
      </c>
      <c r="AH4" s="131" t="s">
        <v>340</v>
      </c>
      <c r="AI4" s="204"/>
    </row>
    <row r="5" spans="1:35" ht="41.25" customHeight="1" thickBot="1" x14ac:dyDescent="0.3">
      <c r="A5" s="227">
        <v>0.20833333333333334</v>
      </c>
      <c r="B5" s="228" t="str">
        <f>CONCATENATE(TEXT(IF($A5-$B$39&gt;=0,$A5-$B$39,$A5-$B$39+24),"h:mm;@"),"-",TEXT(IF($A5-$B$39&gt;=0,$A5-$B$39,$A5-$B$39+24)+TIME(0,AI5,0),"h:mm;@"))</f>
        <v>7:00-7:30</v>
      </c>
      <c r="C5" s="365"/>
      <c r="D5" s="229"/>
      <c r="E5" s="230"/>
      <c r="F5" s="230"/>
      <c r="G5" s="230"/>
      <c r="H5" s="230"/>
      <c r="I5" s="231"/>
      <c r="J5" s="232"/>
      <c r="K5" s="230"/>
      <c r="L5" s="230"/>
      <c r="M5" s="230"/>
      <c r="N5" s="264" t="s">
        <v>338</v>
      </c>
      <c r="O5" s="231"/>
      <c r="P5" s="233"/>
      <c r="Q5" s="233"/>
      <c r="R5" s="233"/>
      <c r="S5" s="233"/>
      <c r="T5" s="233"/>
      <c r="U5" s="233"/>
      <c r="V5" s="229"/>
      <c r="W5" s="234"/>
      <c r="X5" s="234"/>
      <c r="Y5" s="230"/>
      <c r="Z5" s="234"/>
      <c r="AA5" s="235"/>
      <c r="AB5" s="366"/>
      <c r="AC5" s="196"/>
      <c r="AD5" s="202">
        <v>4</v>
      </c>
      <c r="AE5" s="202">
        <v>4</v>
      </c>
      <c r="AF5" s="201">
        <v>0</v>
      </c>
      <c r="AG5" s="198">
        <f>TIME(4,0,0)</f>
        <v>0.16666666666666666</v>
      </c>
      <c r="AH5" s="200" t="s">
        <v>330</v>
      </c>
      <c r="AI5" s="204">
        <v>30</v>
      </c>
    </row>
    <row r="6" spans="1:35" ht="41.25" customHeight="1" thickBot="1" x14ac:dyDescent="0.3">
      <c r="A6" s="236">
        <f t="shared" ref="A6:A38" si="0">A5+TIME(0,30,0)</f>
        <v>0.22916666666666669</v>
      </c>
      <c r="B6" s="237" t="str">
        <f t="shared" ref="B6:B38" si="1">CONCATENATE(TEXT(IF($A6-$B$39&gt;=0,$A6-$B$39,$A6-$B$39+24),"h:mm;@"),"-",TEXT(IF($A6-$B$39&gt;=0,$A6-$B$39,$A6-$B$39+24)+TIME(0,AI6,0),"h:mm;@"))</f>
        <v>7:30-8:00</v>
      </c>
      <c r="C6" s="365"/>
      <c r="D6" s="238"/>
      <c r="E6" s="233"/>
      <c r="F6" s="233"/>
      <c r="G6" s="233"/>
      <c r="H6" s="233"/>
      <c r="I6" s="239"/>
      <c r="J6" s="240"/>
      <c r="K6" s="197"/>
      <c r="L6" s="197"/>
      <c r="M6" s="197"/>
      <c r="N6" s="241"/>
      <c r="O6" s="242"/>
      <c r="P6" s="233"/>
      <c r="Q6" s="233"/>
      <c r="R6" s="233"/>
      <c r="S6" s="233"/>
      <c r="T6" s="233"/>
      <c r="U6" s="233"/>
      <c r="V6" s="238"/>
      <c r="W6" s="197"/>
      <c r="X6" s="197"/>
      <c r="Y6" s="197"/>
      <c r="Z6" s="197"/>
      <c r="AA6" s="243" t="s">
        <v>417</v>
      </c>
      <c r="AB6" s="366"/>
      <c r="AC6" s="196"/>
      <c r="AD6" s="202">
        <v>5</v>
      </c>
      <c r="AE6" s="202">
        <v>5</v>
      </c>
      <c r="AF6" s="201">
        <v>0</v>
      </c>
      <c r="AG6" s="198">
        <f>TIME(5,0,0)</f>
        <v>0.20833333333333334</v>
      </c>
      <c r="AH6" s="200" t="s">
        <v>341</v>
      </c>
      <c r="AI6" s="204">
        <v>30</v>
      </c>
    </row>
    <row r="7" spans="1:35" ht="41.25" customHeight="1" thickBot="1" x14ac:dyDescent="0.3">
      <c r="A7" s="236">
        <f t="shared" si="0"/>
        <v>0.25</v>
      </c>
      <c r="B7" s="237" t="str">
        <f t="shared" si="1"/>
        <v>8:00-8:30</v>
      </c>
      <c r="C7" s="365"/>
      <c r="D7" s="396"/>
      <c r="E7" s="397" t="s">
        <v>507</v>
      </c>
      <c r="F7" s="398"/>
      <c r="G7" s="398"/>
      <c r="H7" s="399"/>
      <c r="I7" s="234"/>
      <c r="J7" s="356" t="s">
        <v>484</v>
      </c>
      <c r="K7" s="234"/>
      <c r="L7" s="234"/>
      <c r="M7" s="234"/>
      <c r="N7" s="235"/>
      <c r="O7" s="244"/>
      <c r="P7" s="301" t="s">
        <v>409</v>
      </c>
      <c r="Q7" s="296" t="s">
        <v>409</v>
      </c>
      <c r="R7" s="325" t="s">
        <v>430</v>
      </c>
      <c r="S7" s="334" t="s">
        <v>313</v>
      </c>
      <c r="T7" s="235"/>
      <c r="U7" s="245"/>
      <c r="V7" s="301" t="s">
        <v>409</v>
      </c>
      <c r="W7" s="296" t="s">
        <v>409</v>
      </c>
      <c r="X7" s="325" t="s">
        <v>430</v>
      </c>
      <c r="Y7" s="334" t="s">
        <v>313</v>
      </c>
      <c r="Z7" s="437" t="s">
        <v>534</v>
      </c>
      <c r="AA7" s="352">
        <v>18</v>
      </c>
      <c r="AB7" s="367"/>
      <c r="AC7" s="196"/>
      <c r="AD7" s="202">
        <v>6</v>
      </c>
      <c r="AE7" s="202">
        <v>6</v>
      </c>
      <c r="AF7" s="201">
        <v>0</v>
      </c>
      <c r="AG7" s="198">
        <f>TIME(6,0,0)</f>
        <v>0.25</v>
      </c>
      <c r="AH7" s="200" t="s">
        <v>342</v>
      </c>
      <c r="AI7" s="204">
        <v>30</v>
      </c>
    </row>
    <row r="8" spans="1:35" ht="41.25" customHeight="1" x14ac:dyDescent="0.25">
      <c r="A8" s="236">
        <f t="shared" si="0"/>
        <v>0.27083333333333331</v>
      </c>
      <c r="B8" s="237" t="str">
        <f t="shared" si="1"/>
        <v>8:30-9:00</v>
      </c>
      <c r="C8" s="365"/>
      <c r="D8" s="400"/>
      <c r="E8" s="401"/>
      <c r="F8" s="402" t="s">
        <v>508</v>
      </c>
      <c r="G8" s="401"/>
      <c r="H8" s="403"/>
      <c r="I8" s="197"/>
      <c r="J8" s="301" t="s">
        <v>409</v>
      </c>
      <c r="K8" s="197"/>
      <c r="L8" s="197"/>
      <c r="M8" s="197"/>
      <c r="N8" s="246"/>
      <c r="O8" s="244"/>
      <c r="P8" s="302" t="s">
        <v>411</v>
      </c>
      <c r="Q8" s="297" t="s">
        <v>412</v>
      </c>
      <c r="R8" s="267"/>
      <c r="S8" s="354"/>
      <c r="T8" s="246"/>
      <c r="U8" s="404"/>
      <c r="V8" s="302" t="s">
        <v>411</v>
      </c>
      <c r="W8" s="297" t="s">
        <v>412</v>
      </c>
      <c r="X8" s="326"/>
      <c r="Y8" s="354"/>
      <c r="Z8" s="338"/>
      <c r="AA8" s="351" t="s">
        <v>370</v>
      </c>
      <c r="AB8" s="368">
        <v>802.11</v>
      </c>
      <c r="AC8" s="196"/>
      <c r="AD8" s="202">
        <v>7</v>
      </c>
      <c r="AE8" s="202">
        <v>7</v>
      </c>
      <c r="AF8" s="201">
        <v>0</v>
      </c>
      <c r="AG8" s="198">
        <f>TIME(7,0,0)</f>
        <v>0.29166666666666669</v>
      </c>
      <c r="AH8" s="200" t="s">
        <v>343</v>
      </c>
      <c r="AI8" s="204">
        <v>30</v>
      </c>
    </row>
    <row r="9" spans="1:35" ht="37.5" customHeight="1" x14ac:dyDescent="0.25">
      <c r="A9" s="236">
        <f t="shared" si="0"/>
        <v>0.29166666666666663</v>
      </c>
      <c r="B9" s="237" t="str">
        <f t="shared" si="1"/>
        <v>9:00-9:30</v>
      </c>
      <c r="C9" s="365"/>
      <c r="D9" s="405"/>
      <c r="E9" s="406" t="s">
        <v>509</v>
      </c>
      <c r="F9" s="406"/>
      <c r="G9" s="406"/>
      <c r="H9" s="407"/>
      <c r="I9" s="197"/>
      <c r="J9" s="302" t="s">
        <v>411</v>
      </c>
      <c r="K9" s="197"/>
      <c r="L9" s="197"/>
      <c r="M9" s="197"/>
      <c r="N9" s="246"/>
      <c r="O9" s="244"/>
      <c r="P9" s="317"/>
      <c r="Q9" s="298"/>
      <c r="R9" s="268"/>
      <c r="S9" s="300"/>
      <c r="T9" s="246"/>
      <c r="U9" s="404"/>
      <c r="V9" s="317"/>
      <c r="W9" s="298"/>
      <c r="X9" s="268"/>
      <c r="Y9" s="300"/>
      <c r="Z9" s="338"/>
      <c r="AA9" s="314"/>
      <c r="AB9" s="369" t="s">
        <v>372</v>
      </c>
      <c r="AC9" s="196"/>
      <c r="AD9" s="202">
        <v>22</v>
      </c>
      <c r="AE9" s="202">
        <v>22</v>
      </c>
      <c r="AF9" s="201">
        <v>0</v>
      </c>
      <c r="AG9" s="198">
        <f>TIME(24-2,0,0)</f>
        <v>0.91666666666666663</v>
      </c>
      <c r="AH9" s="200" t="s">
        <v>344</v>
      </c>
      <c r="AI9" s="204">
        <v>30</v>
      </c>
    </row>
    <row r="10" spans="1:35" ht="37.5" customHeight="1" thickBot="1" x14ac:dyDescent="0.3">
      <c r="A10" s="236">
        <f t="shared" si="0"/>
        <v>0.31249999999999994</v>
      </c>
      <c r="B10" s="237" t="str">
        <f t="shared" si="1"/>
        <v>9:30-10:00</v>
      </c>
      <c r="C10" s="365"/>
      <c r="D10" s="408"/>
      <c r="E10" s="409"/>
      <c r="F10" s="409" t="s">
        <v>510</v>
      </c>
      <c r="G10" s="409"/>
      <c r="H10" s="410"/>
      <c r="I10" s="247"/>
      <c r="J10" s="309"/>
      <c r="K10" s="247"/>
      <c r="L10" s="247"/>
      <c r="M10" s="247"/>
      <c r="N10" s="248"/>
      <c r="O10" s="244"/>
      <c r="P10" s="295"/>
      <c r="Q10" s="303"/>
      <c r="R10" s="273"/>
      <c r="S10" s="299"/>
      <c r="T10" s="248"/>
      <c r="U10" s="411"/>
      <c r="V10" s="295"/>
      <c r="W10" s="303"/>
      <c r="X10" s="273"/>
      <c r="Y10" s="299"/>
      <c r="Z10" s="339"/>
      <c r="AA10" s="315"/>
      <c r="AB10" s="369" t="s">
        <v>371</v>
      </c>
      <c r="AC10" s="196"/>
      <c r="AD10" s="202">
        <v>23</v>
      </c>
      <c r="AE10" s="202">
        <v>23</v>
      </c>
      <c r="AF10" s="201">
        <v>0</v>
      </c>
      <c r="AG10" s="198">
        <f>TIME(24-1,0,0)</f>
        <v>0.95833333333333337</v>
      </c>
      <c r="AH10" s="200" t="s">
        <v>345</v>
      </c>
      <c r="AI10" s="204">
        <v>30</v>
      </c>
    </row>
    <row r="11" spans="1:35" ht="37.5" customHeight="1" thickBot="1" x14ac:dyDescent="0.3">
      <c r="A11" s="236">
        <f t="shared" si="0"/>
        <v>0.33333333333333326</v>
      </c>
      <c r="B11" s="237" t="str">
        <f t="shared" si="1"/>
        <v>10:00-10:30</v>
      </c>
      <c r="C11" s="365"/>
      <c r="D11" s="281" t="s">
        <v>284</v>
      </c>
      <c r="E11" s="280" t="s">
        <v>284</v>
      </c>
      <c r="F11" s="280" t="s">
        <v>284</v>
      </c>
      <c r="G11" s="280" t="s">
        <v>284</v>
      </c>
      <c r="H11" s="280" t="s">
        <v>284</v>
      </c>
      <c r="I11" s="285" t="s">
        <v>284</v>
      </c>
      <c r="J11" s="281" t="s">
        <v>284</v>
      </c>
      <c r="K11" s="280" t="s">
        <v>284</v>
      </c>
      <c r="L11" s="280" t="s">
        <v>284</v>
      </c>
      <c r="M11" s="280" t="s">
        <v>284</v>
      </c>
      <c r="N11" s="280" t="s">
        <v>284</v>
      </c>
      <c r="O11" s="285" t="s">
        <v>284</v>
      </c>
      <c r="P11" s="280" t="s">
        <v>284</v>
      </c>
      <c r="Q11" s="280" t="s">
        <v>284</v>
      </c>
      <c r="R11" s="280" t="s">
        <v>284</v>
      </c>
      <c r="S11" s="280" t="s">
        <v>284</v>
      </c>
      <c r="T11" s="280" t="s">
        <v>284</v>
      </c>
      <c r="U11" s="283" t="s">
        <v>284</v>
      </c>
      <c r="V11" s="265" t="s">
        <v>284</v>
      </c>
      <c r="W11" s="266" t="s">
        <v>284</v>
      </c>
      <c r="X11" s="266" t="s">
        <v>284</v>
      </c>
      <c r="Y11" s="266" t="s">
        <v>284</v>
      </c>
      <c r="Z11" s="266" t="s">
        <v>284</v>
      </c>
      <c r="AA11" s="285" t="s">
        <v>284</v>
      </c>
      <c r="AB11" s="370"/>
      <c r="AC11" s="196"/>
      <c r="AD11" s="202">
        <v>21</v>
      </c>
      <c r="AE11" s="202">
        <v>21</v>
      </c>
      <c r="AF11" s="201">
        <v>0</v>
      </c>
      <c r="AG11" s="198">
        <f>TIME(24-3,0,0)</f>
        <v>0.875</v>
      </c>
      <c r="AH11" s="200" t="s">
        <v>346</v>
      </c>
      <c r="AI11" s="204">
        <v>30</v>
      </c>
    </row>
    <row r="12" spans="1:35" ht="37.5" customHeight="1" x14ac:dyDescent="0.25">
      <c r="A12" s="236">
        <f t="shared" si="0"/>
        <v>0.35416666666666657</v>
      </c>
      <c r="B12" s="237" t="str">
        <f t="shared" si="1"/>
        <v>10:30-11:00</v>
      </c>
      <c r="C12" s="365"/>
      <c r="D12" s="301" t="s">
        <v>409</v>
      </c>
      <c r="E12" s="230"/>
      <c r="F12" s="325" t="s">
        <v>430</v>
      </c>
      <c r="G12" s="412" t="s">
        <v>373</v>
      </c>
      <c r="H12" s="335" t="s">
        <v>285</v>
      </c>
      <c r="I12" s="234"/>
      <c r="J12" s="301" t="s">
        <v>409</v>
      </c>
      <c r="K12" s="296" t="s">
        <v>409</v>
      </c>
      <c r="L12" s="325" t="s">
        <v>430</v>
      </c>
      <c r="M12" s="413" t="s">
        <v>511</v>
      </c>
      <c r="N12" s="235"/>
      <c r="O12" s="351">
        <v>18</v>
      </c>
      <c r="P12" s="301" t="s">
        <v>409</v>
      </c>
      <c r="Q12" s="296" t="s">
        <v>409</v>
      </c>
      <c r="R12" s="325" t="s">
        <v>430</v>
      </c>
      <c r="S12" s="438" t="s">
        <v>534</v>
      </c>
      <c r="T12" s="335" t="s">
        <v>285</v>
      </c>
      <c r="U12" s="233"/>
      <c r="V12" s="301" t="s">
        <v>409</v>
      </c>
      <c r="W12" s="234"/>
      <c r="X12" s="234"/>
      <c r="Y12" s="413" t="s">
        <v>511</v>
      </c>
      <c r="Z12" s="235"/>
      <c r="AA12" s="235"/>
      <c r="AB12" s="371"/>
      <c r="AC12" s="196"/>
      <c r="AD12" s="202">
        <v>18</v>
      </c>
      <c r="AE12" s="202">
        <v>18</v>
      </c>
      <c r="AF12" s="201">
        <v>30</v>
      </c>
      <c r="AG12" s="198">
        <f>TIME(24-6,30,0)</f>
        <v>0.77083333333333337</v>
      </c>
      <c r="AH12" s="200" t="s">
        <v>347</v>
      </c>
      <c r="AI12" s="204">
        <v>30</v>
      </c>
    </row>
    <row r="13" spans="1:35" ht="45" customHeight="1" x14ac:dyDescent="0.25">
      <c r="A13" s="236">
        <f t="shared" si="0"/>
        <v>0.37499999999999989</v>
      </c>
      <c r="B13" s="237" t="str">
        <f t="shared" si="1"/>
        <v>11:00-11:30</v>
      </c>
      <c r="C13" s="365"/>
      <c r="D13" s="302" t="s">
        <v>360</v>
      </c>
      <c r="E13" s="233"/>
      <c r="F13" s="267"/>
      <c r="G13" s="414" t="s">
        <v>374</v>
      </c>
      <c r="H13" s="322"/>
      <c r="I13" s="197"/>
      <c r="J13" s="302" t="s">
        <v>411</v>
      </c>
      <c r="K13" s="297" t="s">
        <v>412</v>
      </c>
      <c r="L13" s="267"/>
      <c r="M13" s="415" t="s">
        <v>512</v>
      </c>
      <c r="N13" s="246"/>
      <c r="O13" s="351" t="s">
        <v>370</v>
      </c>
      <c r="P13" s="302" t="s">
        <v>411</v>
      </c>
      <c r="Q13" s="297" t="s">
        <v>412</v>
      </c>
      <c r="R13" s="267"/>
      <c r="S13" s="422"/>
      <c r="T13" s="322"/>
      <c r="U13" s="197"/>
      <c r="V13" s="302" t="s">
        <v>360</v>
      </c>
      <c r="W13" s="197"/>
      <c r="X13" s="197"/>
      <c r="Y13" s="415" t="s">
        <v>512</v>
      </c>
      <c r="Z13" s="246"/>
      <c r="AA13" s="246"/>
      <c r="AB13" s="372"/>
      <c r="AC13" s="196"/>
      <c r="AD13" s="202">
        <v>17</v>
      </c>
      <c r="AE13" s="202">
        <v>17</v>
      </c>
      <c r="AF13" s="201">
        <v>0</v>
      </c>
      <c r="AG13" s="198">
        <f>TIME(24-7,0,0)</f>
        <v>0.70833333333333337</v>
      </c>
      <c r="AH13" s="200" t="s">
        <v>392</v>
      </c>
      <c r="AI13" s="204">
        <v>30</v>
      </c>
    </row>
    <row r="14" spans="1:35" ht="37.5" customHeight="1" thickBot="1" x14ac:dyDescent="0.3">
      <c r="A14" s="236">
        <f t="shared" si="0"/>
        <v>0.3958333333333332</v>
      </c>
      <c r="B14" s="237" t="str">
        <f t="shared" si="1"/>
        <v>11:30-12:00</v>
      </c>
      <c r="C14" s="365"/>
      <c r="D14" s="309"/>
      <c r="E14" s="233"/>
      <c r="F14" s="268"/>
      <c r="G14" s="269"/>
      <c r="H14" s="323"/>
      <c r="I14" s="197"/>
      <c r="J14" s="309"/>
      <c r="K14" s="298"/>
      <c r="L14" s="268"/>
      <c r="M14" s="416"/>
      <c r="N14" s="246"/>
      <c r="O14" s="314"/>
      <c r="P14" s="309"/>
      <c r="Q14" s="298"/>
      <c r="R14" s="268"/>
      <c r="S14" s="422"/>
      <c r="T14" s="323"/>
      <c r="U14" s="197"/>
      <c r="V14" s="309"/>
      <c r="W14" s="197"/>
      <c r="X14" s="197"/>
      <c r="Y14" s="416"/>
      <c r="Z14" s="246"/>
      <c r="AA14" s="246"/>
      <c r="AB14" s="373"/>
      <c r="AC14" s="196"/>
      <c r="AD14" s="202">
        <v>16</v>
      </c>
      <c r="AE14" s="202">
        <v>16</v>
      </c>
      <c r="AF14" s="201">
        <v>0</v>
      </c>
      <c r="AG14" s="198">
        <f>TIME(24-8,0,0)</f>
        <v>0.66666666666666663</v>
      </c>
      <c r="AH14" s="200" t="s">
        <v>348</v>
      </c>
      <c r="AI14" s="204">
        <v>30</v>
      </c>
    </row>
    <row r="15" spans="1:35" ht="37.5" customHeight="1" thickBot="1" x14ac:dyDescent="0.3">
      <c r="A15" s="236">
        <f t="shared" si="0"/>
        <v>0.41666666666666652</v>
      </c>
      <c r="B15" s="237" t="str">
        <f t="shared" si="1"/>
        <v>12:00-12:30</v>
      </c>
      <c r="C15" s="365"/>
      <c r="D15" s="295"/>
      <c r="E15" s="249"/>
      <c r="F15" s="273"/>
      <c r="G15" s="270"/>
      <c r="H15" s="324"/>
      <c r="I15" s="247"/>
      <c r="J15" s="295"/>
      <c r="K15" s="303"/>
      <c r="L15" s="273"/>
      <c r="M15" s="417"/>
      <c r="N15" s="248"/>
      <c r="O15" s="315"/>
      <c r="P15" s="295"/>
      <c r="Q15" s="303"/>
      <c r="R15" s="273"/>
      <c r="S15" s="427"/>
      <c r="T15" s="324"/>
      <c r="U15" s="247"/>
      <c r="V15" s="295"/>
      <c r="W15" s="247"/>
      <c r="X15" s="247"/>
      <c r="Y15" s="417"/>
      <c r="Z15" s="248"/>
      <c r="AA15" s="248"/>
      <c r="AB15" s="374" t="s">
        <v>385</v>
      </c>
      <c r="AC15" s="196"/>
      <c r="AD15" s="202">
        <v>15</v>
      </c>
      <c r="AE15" s="202">
        <v>15</v>
      </c>
      <c r="AF15" s="201">
        <v>0</v>
      </c>
      <c r="AG15" s="198">
        <f>TIME(24-9,0,0)</f>
        <v>0.625</v>
      </c>
      <c r="AH15" s="200" t="s">
        <v>349</v>
      </c>
      <c r="AI15" s="204">
        <v>30</v>
      </c>
    </row>
    <row r="16" spans="1:35" ht="37.5" customHeight="1" thickBot="1" x14ac:dyDescent="0.3">
      <c r="A16" s="236">
        <f t="shared" si="0"/>
        <v>0.43749999999999983</v>
      </c>
      <c r="B16" s="237" t="str">
        <f t="shared" si="1"/>
        <v>12:30-13:00</v>
      </c>
      <c r="C16" s="365"/>
      <c r="D16" s="265" t="s">
        <v>284</v>
      </c>
      <c r="E16" s="266" t="s">
        <v>284</v>
      </c>
      <c r="F16" s="266" t="s">
        <v>284</v>
      </c>
      <c r="G16" s="266" t="s">
        <v>284</v>
      </c>
      <c r="H16" s="266" t="s">
        <v>284</v>
      </c>
      <c r="I16" s="278" t="s">
        <v>284</v>
      </c>
      <c r="J16" s="265" t="s">
        <v>284</v>
      </c>
      <c r="K16" s="266" t="s">
        <v>284</v>
      </c>
      <c r="L16" s="266" t="s">
        <v>284</v>
      </c>
      <c r="M16" s="266" t="s">
        <v>284</v>
      </c>
      <c r="N16" s="266" t="s">
        <v>284</v>
      </c>
      <c r="O16" s="279" t="s">
        <v>284</v>
      </c>
      <c r="P16" s="265" t="s">
        <v>284</v>
      </c>
      <c r="Q16" s="266" t="s">
        <v>284</v>
      </c>
      <c r="R16" s="266" t="s">
        <v>284</v>
      </c>
      <c r="S16" s="266" t="s">
        <v>284</v>
      </c>
      <c r="T16" s="266" t="s">
        <v>284</v>
      </c>
      <c r="U16" s="279" t="s">
        <v>284</v>
      </c>
      <c r="V16" s="265" t="s">
        <v>284</v>
      </c>
      <c r="W16" s="266" t="s">
        <v>284</v>
      </c>
      <c r="X16" s="266" t="s">
        <v>284</v>
      </c>
      <c r="Y16" s="266" t="s">
        <v>284</v>
      </c>
      <c r="Z16" s="266" t="s">
        <v>284</v>
      </c>
      <c r="AA16" s="279" t="s">
        <v>284</v>
      </c>
      <c r="AB16" s="375" t="s">
        <v>386</v>
      </c>
      <c r="AC16" s="196"/>
      <c r="AD16" s="202">
        <v>14</v>
      </c>
      <c r="AE16" s="202">
        <v>14</v>
      </c>
      <c r="AF16" s="201">
        <v>0</v>
      </c>
      <c r="AG16" s="198">
        <f>TIME(24-10,0,0)</f>
        <v>0.58333333333333337</v>
      </c>
      <c r="AH16" s="200" t="s">
        <v>350</v>
      </c>
      <c r="AI16" s="204">
        <v>30</v>
      </c>
    </row>
    <row r="17" spans="1:35" ht="37.5" customHeight="1" thickBot="1" x14ac:dyDescent="0.3">
      <c r="A17" s="236">
        <f t="shared" si="0"/>
        <v>0.45833333333333315</v>
      </c>
      <c r="B17" s="237" t="str">
        <f t="shared" si="1"/>
        <v>13:00-13:30</v>
      </c>
      <c r="C17" s="365"/>
      <c r="D17" s="265" t="s">
        <v>284</v>
      </c>
      <c r="E17" s="266" t="s">
        <v>284</v>
      </c>
      <c r="F17" s="266" t="s">
        <v>284</v>
      </c>
      <c r="G17" s="266" t="s">
        <v>284</v>
      </c>
      <c r="H17" s="266" t="s">
        <v>284</v>
      </c>
      <c r="I17" s="275" t="s">
        <v>284</v>
      </c>
      <c r="J17" s="265" t="s">
        <v>284</v>
      </c>
      <c r="K17" s="266" t="s">
        <v>284</v>
      </c>
      <c r="L17" s="266" t="s">
        <v>284</v>
      </c>
      <c r="M17" s="266" t="s">
        <v>284</v>
      </c>
      <c r="N17" s="266" t="s">
        <v>284</v>
      </c>
      <c r="O17" s="278" t="s">
        <v>284</v>
      </c>
      <c r="P17" s="277" t="s">
        <v>284</v>
      </c>
      <c r="Q17" s="276" t="s">
        <v>284</v>
      </c>
      <c r="R17" s="276" t="s">
        <v>284</v>
      </c>
      <c r="S17" s="276" t="s">
        <v>284</v>
      </c>
      <c r="T17" s="276" t="s">
        <v>284</v>
      </c>
      <c r="U17" s="275" t="s">
        <v>284</v>
      </c>
      <c r="V17" s="265" t="s">
        <v>284</v>
      </c>
      <c r="W17" s="266" t="s">
        <v>284</v>
      </c>
      <c r="X17" s="266" t="s">
        <v>284</v>
      </c>
      <c r="Y17" s="266" t="s">
        <v>284</v>
      </c>
      <c r="Z17" s="266" t="s">
        <v>284</v>
      </c>
      <c r="AA17" s="266" t="s">
        <v>284</v>
      </c>
      <c r="AB17" s="418"/>
      <c r="AC17" s="196"/>
      <c r="AD17" s="202">
        <v>22</v>
      </c>
      <c r="AE17" s="202">
        <v>22</v>
      </c>
      <c r="AF17" s="201">
        <v>0</v>
      </c>
      <c r="AG17" s="198">
        <f>TIME(24-3,0,0)</f>
        <v>0.875</v>
      </c>
      <c r="AH17" s="200" t="s">
        <v>354</v>
      </c>
      <c r="AI17" s="204">
        <v>30</v>
      </c>
    </row>
    <row r="18" spans="1:35" ht="37.5" customHeight="1" x14ac:dyDescent="0.25">
      <c r="A18" s="236">
        <f t="shared" si="0"/>
        <v>0.47916666666666646</v>
      </c>
      <c r="B18" s="237" t="str">
        <f t="shared" si="1"/>
        <v>13:30-14:00</v>
      </c>
      <c r="C18" s="365"/>
      <c r="D18" s="301" t="s">
        <v>409</v>
      </c>
      <c r="E18" s="296" t="s">
        <v>409</v>
      </c>
      <c r="F18" s="320" t="s">
        <v>378</v>
      </c>
      <c r="G18" s="334" t="s">
        <v>313</v>
      </c>
      <c r="H18" s="235"/>
      <c r="I18" s="235"/>
      <c r="J18" s="357" t="s">
        <v>485</v>
      </c>
      <c r="K18" s="340" t="s">
        <v>468</v>
      </c>
      <c r="L18" s="325" t="s">
        <v>430</v>
      </c>
      <c r="M18" s="334" t="s">
        <v>313</v>
      </c>
      <c r="N18" s="235"/>
      <c r="O18" s="235"/>
      <c r="P18" s="290"/>
      <c r="Q18" s="291"/>
      <c r="R18" s="291"/>
      <c r="S18" s="291"/>
      <c r="T18" s="292"/>
      <c r="U18" s="234"/>
      <c r="V18" s="357" t="s">
        <v>485</v>
      </c>
      <c r="W18" s="234"/>
      <c r="X18" s="325" t="s">
        <v>430</v>
      </c>
      <c r="Y18" s="334" t="s">
        <v>313</v>
      </c>
      <c r="Z18" s="235"/>
      <c r="AA18" s="234"/>
      <c r="AB18" s="419"/>
      <c r="AC18" s="199"/>
      <c r="AD18" s="201">
        <v>10</v>
      </c>
      <c r="AE18" s="201">
        <v>10</v>
      </c>
      <c r="AF18" s="201">
        <v>0</v>
      </c>
      <c r="AG18" s="198">
        <f>TIME(10,0,0)</f>
        <v>0.41666666666666669</v>
      </c>
      <c r="AH18" s="200" t="s">
        <v>384</v>
      </c>
      <c r="AI18" s="204">
        <v>30</v>
      </c>
    </row>
    <row r="19" spans="1:35" ht="37.5" customHeight="1" thickBot="1" x14ac:dyDescent="0.3">
      <c r="A19" s="236">
        <f t="shared" si="0"/>
        <v>0.49999999999999978</v>
      </c>
      <c r="B19" s="237" t="str">
        <f t="shared" si="1"/>
        <v>14:00-14:30</v>
      </c>
      <c r="C19" s="365"/>
      <c r="D19" s="302" t="s">
        <v>411</v>
      </c>
      <c r="E19" s="297" t="s">
        <v>412</v>
      </c>
      <c r="F19" s="318" t="s">
        <v>379</v>
      </c>
      <c r="G19" s="354"/>
      <c r="H19" s="246"/>
      <c r="I19" s="246"/>
      <c r="J19" s="358"/>
      <c r="K19" s="349" t="s">
        <v>379</v>
      </c>
      <c r="L19" s="326"/>
      <c r="M19" s="354"/>
      <c r="N19" s="246"/>
      <c r="O19" s="246"/>
      <c r="P19" s="306"/>
      <c r="Q19" s="307"/>
      <c r="R19" s="336" t="s">
        <v>470</v>
      </c>
      <c r="S19" s="307"/>
      <c r="T19" s="308"/>
      <c r="U19" s="197"/>
      <c r="V19" s="358"/>
      <c r="W19" s="197"/>
      <c r="X19" s="267"/>
      <c r="Y19" s="354"/>
      <c r="Z19" s="246"/>
      <c r="AA19" s="197"/>
      <c r="AB19" s="419"/>
      <c r="AC19" s="199"/>
      <c r="AD19" s="201">
        <v>0</v>
      </c>
      <c r="AE19" s="201">
        <v>0</v>
      </c>
      <c r="AF19" s="201">
        <v>0</v>
      </c>
      <c r="AG19" s="198">
        <v>0</v>
      </c>
      <c r="AH19" s="195" t="s">
        <v>387</v>
      </c>
      <c r="AI19" s="204">
        <v>30</v>
      </c>
    </row>
    <row r="20" spans="1:35" ht="37.5" customHeight="1" x14ac:dyDescent="0.25">
      <c r="A20" s="236">
        <f t="shared" si="0"/>
        <v>0.52083333333333315</v>
      </c>
      <c r="B20" s="254" t="str">
        <f t="shared" si="1"/>
        <v>14:30-15:00</v>
      </c>
      <c r="C20" s="378" t="s">
        <v>431</v>
      </c>
      <c r="D20" s="309"/>
      <c r="E20" s="298"/>
      <c r="F20" s="319"/>
      <c r="G20" s="300"/>
      <c r="H20" s="246"/>
      <c r="I20" s="246"/>
      <c r="J20" s="359"/>
      <c r="K20" s="350"/>
      <c r="L20" s="268"/>
      <c r="M20" s="300"/>
      <c r="N20" s="246"/>
      <c r="O20" s="246"/>
      <c r="P20" s="293"/>
      <c r="Q20" s="289"/>
      <c r="R20" s="289"/>
      <c r="S20" s="289"/>
      <c r="T20" s="294"/>
      <c r="U20" s="197"/>
      <c r="V20" s="359"/>
      <c r="W20" s="197"/>
      <c r="X20" s="268"/>
      <c r="Y20" s="300"/>
      <c r="Z20" s="246"/>
      <c r="AA20" s="197"/>
      <c r="AB20" s="419"/>
      <c r="AC20" s="196"/>
      <c r="AD20" s="196"/>
      <c r="AE20" s="195"/>
      <c r="AF20" s="195"/>
      <c r="AG20" s="195"/>
      <c r="AH20" s="195"/>
      <c r="AI20" s="204">
        <v>30</v>
      </c>
    </row>
    <row r="21" spans="1:35" ht="37.5" customHeight="1" thickBot="1" x14ac:dyDescent="0.3">
      <c r="A21" s="236">
        <f t="shared" si="0"/>
        <v>0.54166666666666652</v>
      </c>
      <c r="B21" s="254" t="str">
        <f t="shared" si="1"/>
        <v>15:00-15:30</v>
      </c>
      <c r="C21" s="379" t="s">
        <v>375</v>
      </c>
      <c r="D21" s="295"/>
      <c r="E21" s="303"/>
      <c r="F21" s="321"/>
      <c r="G21" s="299"/>
      <c r="H21" s="248"/>
      <c r="I21" s="248"/>
      <c r="J21" s="360"/>
      <c r="K21" s="274"/>
      <c r="L21" s="273"/>
      <c r="M21" s="299"/>
      <c r="N21" s="248"/>
      <c r="O21" s="248"/>
      <c r="P21" s="287"/>
      <c r="Q21" s="286"/>
      <c r="R21" s="286"/>
      <c r="S21" s="286"/>
      <c r="T21" s="288"/>
      <c r="U21" s="247"/>
      <c r="V21" s="360"/>
      <c r="W21" s="247"/>
      <c r="X21" s="273"/>
      <c r="Y21" s="299"/>
      <c r="Z21" s="248"/>
      <c r="AA21" s="197"/>
      <c r="AB21" s="419"/>
      <c r="AC21" s="196"/>
      <c r="AD21" s="196"/>
      <c r="AE21" s="195"/>
      <c r="AF21" s="195"/>
      <c r="AG21" s="195"/>
      <c r="AH21" s="195"/>
      <c r="AI21" s="204">
        <v>30</v>
      </c>
    </row>
    <row r="22" spans="1:35" ht="37.5" customHeight="1" thickBot="1" x14ac:dyDescent="0.3">
      <c r="A22" s="236">
        <f t="shared" si="0"/>
        <v>0.56249999999999989</v>
      </c>
      <c r="B22" s="237" t="str">
        <f t="shared" si="1"/>
        <v>15:30-16:00</v>
      </c>
      <c r="C22" s="265" t="s">
        <v>284</v>
      </c>
      <c r="D22" s="265" t="s">
        <v>284</v>
      </c>
      <c r="E22" s="266" t="s">
        <v>284</v>
      </c>
      <c r="F22" s="266" t="s">
        <v>284</v>
      </c>
      <c r="G22" s="266" t="s">
        <v>284</v>
      </c>
      <c r="H22" s="266" t="s">
        <v>284</v>
      </c>
      <c r="I22" s="285" t="s">
        <v>284</v>
      </c>
      <c r="J22" s="265" t="s">
        <v>284</v>
      </c>
      <c r="K22" s="266" t="s">
        <v>284</v>
      </c>
      <c r="L22" s="266" t="s">
        <v>284</v>
      </c>
      <c r="M22" s="266" t="s">
        <v>284</v>
      </c>
      <c r="N22" s="266" t="s">
        <v>284</v>
      </c>
      <c r="O22" s="275" t="s">
        <v>284</v>
      </c>
      <c r="P22" s="281" t="s">
        <v>284</v>
      </c>
      <c r="Q22" s="280" t="s">
        <v>284</v>
      </c>
      <c r="R22" s="280" t="s">
        <v>284</v>
      </c>
      <c r="S22" s="280" t="s">
        <v>284</v>
      </c>
      <c r="T22" s="280" t="s">
        <v>284</v>
      </c>
      <c r="U22" s="279" t="s">
        <v>284</v>
      </c>
      <c r="V22" s="284" t="s">
        <v>284</v>
      </c>
      <c r="W22" s="283" t="s">
        <v>284</v>
      </c>
      <c r="X22" s="283" t="s">
        <v>284</v>
      </c>
      <c r="Y22" s="283" t="s">
        <v>284</v>
      </c>
      <c r="Z22" s="283" t="s">
        <v>284</v>
      </c>
      <c r="AA22" s="283" t="s">
        <v>284</v>
      </c>
      <c r="AB22" s="419"/>
      <c r="AC22" s="196"/>
      <c r="AD22" s="196"/>
      <c r="AE22" s="195"/>
      <c r="AF22" s="195"/>
      <c r="AG22" s="195"/>
      <c r="AH22" s="195"/>
      <c r="AI22" s="204">
        <v>30</v>
      </c>
    </row>
    <row r="23" spans="1:35" ht="37.5" customHeight="1" x14ac:dyDescent="0.25">
      <c r="A23" s="236">
        <f t="shared" si="0"/>
        <v>0.58333333333333326</v>
      </c>
      <c r="B23" s="254" t="str">
        <f t="shared" si="1"/>
        <v>16:00-16:30</v>
      </c>
      <c r="C23" s="380" t="s">
        <v>357</v>
      </c>
      <c r="D23" s="376" t="s">
        <v>450</v>
      </c>
      <c r="E23" s="230"/>
      <c r="F23" s="325" t="s">
        <v>430</v>
      </c>
      <c r="G23" s="438" t="s">
        <v>534</v>
      </c>
      <c r="H23" s="361" t="s">
        <v>469</v>
      </c>
      <c r="I23" s="234"/>
      <c r="J23" s="301" t="s">
        <v>409</v>
      </c>
      <c r="K23" s="296" t="s">
        <v>409</v>
      </c>
      <c r="L23" s="234"/>
      <c r="M23" s="420" t="s">
        <v>377</v>
      </c>
      <c r="N23" s="335" t="s">
        <v>285</v>
      </c>
      <c r="O23" s="304" t="s">
        <v>376</v>
      </c>
      <c r="P23" s="301" t="s">
        <v>409</v>
      </c>
      <c r="Q23" s="296" t="s">
        <v>409</v>
      </c>
      <c r="R23" s="320" t="s">
        <v>378</v>
      </c>
      <c r="S23" s="234"/>
      <c r="T23" s="361" t="s">
        <v>469</v>
      </c>
      <c r="U23" s="310" t="s">
        <v>376</v>
      </c>
      <c r="V23" s="301" t="s">
        <v>409</v>
      </c>
      <c r="W23" s="234"/>
      <c r="X23" s="234"/>
      <c r="Y23" s="234"/>
      <c r="Z23" s="421" t="s">
        <v>469</v>
      </c>
      <c r="AA23" s="234"/>
      <c r="AB23" s="419"/>
      <c r="AC23" s="196"/>
      <c r="AD23" s="196"/>
      <c r="AE23" s="195"/>
      <c r="AF23" s="195"/>
      <c r="AG23" s="195"/>
      <c r="AH23" s="195"/>
      <c r="AI23" s="204">
        <v>30</v>
      </c>
    </row>
    <row r="24" spans="1:35" ht="37.5" customHeight="1" x14ac:dyDescent="0.25">
      <c r="A24" s="236">
        <f t="shared" si="0"/>
        <v>0.60416666666666663</v>
      </c>
      <c r="B24" s="254" t="str">
        <f t="shared" si="1"/>
        <v>16:30-17:00</v>
      </c>
      <c r="C24" s="381" t="s">
        <v>358</v>
      </c>
      <c r="D24" s="377" t="s">
        <v>451</v>
      </c>
      <c r="E24" s="233"/>
      <c r="F24" s="326"/>
      <c r="G24" s="422"/>
      <c r="H24" s="362"/>
      <c r="I24" s="197"/>
      <c r="J24" s="302" t="s">
        <v>411</v>
      </c>
      <c r="K24" s="297" t="s">
        <v>412</v>
      </c>
      <c r="L24" s="197"/>
      <c r="M24" s="423" t="s">
        <v>379</v>
      </c>
      <c r="N24" s="322"/>
      <c r="O24" s="305">
        <v>24</v>
      </c>
      <c r="P24" s="302" t="s">
        <v>411</v>
      </c>
      <c r="Q24" s="297" t="s">
        <v>412</v>
      </c>
      <c r="R24" s="318" t="s">
        <v>379</v>
      </c>
      <c r="S24" s="197"/>
      <c r="T24" s="362"/>
      <c r="U24" s="311">
        <v>24</v>
      </c>
      <c r="V24" s="302" t="s">
        <v>360</v>
      </c>
      <c r="W24" s="197"/>
      <c r="X24" s="197"/>
      <c r="Y24" s="197"/>
      <c r="Z24" s="424"/>
      <c r="AA24" s="197"/>
      <c r="AB24" s="419"/>
      <c r="AC24" s="196"/>
      <c r="AD24" s="196"/>
      <c r="AE24" s="195"/>
      <c r="AF24" s="195"/>
      <c r="AG24" s="195"/>
      <c r="AH24" s="195"/>
      <c r="AI24" s="204">
        <v>30</v>
      </c>
    </row>
    <row r="25" spans="1:35" ht="37.5" customHeight="1" thickBot="1" x14ac:dyDescent="0.3">
      <c r="A25" s="236">
        <f t="shared" si="0"/>
        <v>0.625</v>
      </c>
      <c r="B25" s="254" t="str">
        <f t="shared" si="1"/>
        <v>17:00-17:30</v>
      </c>
      <c r="C25" s="382" t="s">
        <v>379</v>
      </c>
      <c r="D25" s="353"/>
      <c r="E25" s="233"/>
      <c r="F25" s="268"/>
      <c r="G25" s="422"/>
      <c r="H25" s="363"/>
      <c r="I25" s="197"/>
      <c r="J25" s="317"/>
      <c r="K25" s="298"/>
      <c r="L25" s="197"/>
      <c r="M25" s="425"/>
      <c r="N25" s="323"/>
      <c r="O25" s="316"/>
      <c r="P25" s="317"/>
      <c r="Q25" s="298"/>
      <c r="R25" s="319"/>
      <c r="S25" s="197"/>
      <c r="T25" s="363"/>
      <c r="U25" s="312"/>
      <c r="V25" s="309"/>
      <c r="W25" s="197"/>
      <c r="X25" s="197"/>
      <c r="Y25" s="197"/>
      <c r="Z25" s="426"/>
      <c r="AA25" s="197"/>
      <c r="AB25" s="419"/>
      <c r="AC25" s="196"/>
      <c r="AD25" s="196"/>
      <c r="AE25" s="195"/>
      <c r="AF25" s="195"/>
      <c r="AG25" s="195"/>
      <c r="AH25" s="195"/>
      <c r="AI25" s="204">
        <v>30</v>
      </c>
    </row>
    <row r="26" spans="1:35" ht="37.5" customHeight="1" thickBot="1" x14ac:dyDescent="0.3">
      <c r="A26" s="236">
        <f t="shared" si="0"/>
        <v>0.64583333333333337</v>
      </c>
      <c r="B26" s="237" t="str">
        <f t="shared" si="1"/>
        <v>17:30-18:00</v>
      </c>
      <c r="C26" s="383" t="s">
        <v>284</v>
      </c>
      <c r="D26" s="337"/>
      <c r="E26" s="249"/>
      <c r="F26" s="273"/>
      <c r="G26" s="427"/>
      <c r="H26" s="364"/>
      <c r="I26" s="247"/>
      <c r="J26" s="295"/>
      <c r="K26" s="303"/>
      <c r="L26" s="247"/>
      <c r="M26" s="428"/>
      <c r="N26" s="324"/>
      <c r="O26" s="316"/>
      <c r="P26" s="295"/>
      <c r="Q26" s="303"/>
      <c r="R26" s="321"/>
      <c r="S26" s="247"/>
      <c r="T26" s="364"/>
      <c r="U26" s="313"/>
      <c r="V26" s="295"/>
      <c r="W26" s="247"/>
      <c r="X26" s="247"/>
      <c r="Y26" s="247"/>
      <c r="Z26" s="429"/>
      <c r="AA26" s="247"/>
      <c r="AB26" s="419"/>
      <c r="AC26" s="196"/>
      <c r="AD26" s="196"/>
      <c r="AE26" s="195"/>
      <c r="AF26" s="195"/>
      <c r="AG26" s="195"/>
      <c r="AH26" s="195"/>
      <c r="AI26" s="204">
        <v>30</v>
      </c>
    </row>
    <row r="27" spans="1:35" ht="37.5" customHeight="1" thickBot="1" x14ac:dyDescent="0.3">
      <c r="A27" s="236">
        <f t="shared" si="0"/>
        <v>0.66666666666666674</v>
      </c>
      <c r="B27" s="237" t="str">
        <f t="shared" si="1"/>
        <v>18:00-18:30</v>
      </c>
      <c r="C27" s="384"/>
      <c r="D27" s="265" t="s">
        <v>284</v>
      </c>
      <c r="E27" s="266" t="s">
        <v>284</v>
      </c>
      <c r="F27" s="266" t="s">
        <v>284</v>
      </c>
      <c r="G27" s="266" t="s">
        <v>284</v>
      </c>
      <c r="H27" s="266" t="s">
        <v>284</v>
      </c>
      <c r="I27" s="284" t="s">
        <v>284</v>
      </c>
      <c r="J27" s="265" t="s">
        <v>284</v>
      </c>
      <c r="K27" s="266" t="s">
        <v>284</v>
      </c>
      <c r="L27" s="266" t="s">
        <v>284</v>
      </c>
      <c r="M27" s="266" t="s">
        <v>284</v>
      </c>
      <c r="N27" s="266" t="s">
        <v>284</v>
      </c>
      <c r="O27" s="279" t="s">
        <v>284</v>
      </c>
      <c r="P27" s="283" t="s">
        <v>284</v>
      </c>
      <c r="Q27" s="283" t="s">
        <v>284</v>
      </c>
      <c r="R27" s="283" t="s">
        <v>284</v>
      </c>
      <c r="S27" s="283" t="s">
        <v>284</v>
      </c>
      <c r="T27" s="283" t="s">
        <v>284</v>
      </c>
      <c r="U27" s="285" t="s">
        <v>284</v>
      </c>
      <c r="V27" s="281" t="s">
        <v>284</v>
      </c>
      <c r="W27" s="280" t="s">
        <v>284</v>
      </c>
      <c r="X27" s="282" t="s">
        <v>284</v>
      </c>
      <c r="Y27" s="282" t="s">
        <v>284</v>
      </c>
      <c r="Z27" s="280" t="s">
        <v>284</v>
      </c>
      <c r="AA27" s="280" t="s">
        <v>284</v>
      </c>
      <c r="AB27" s="385"/>
      <c r="AC27" s="196"/>
      <c r="AD27" s="196"/>
      <c r="AE27" s="195"/>
      <c r="AF27" s="195"/>
      <c r="AG27" s="195"/>
      <c r="AH27" s="195"/>
      <c r="AI27" s="204">
        <v>30</v>
      </c>
    </row>
    <row r="28" spans="1:35" ht="37.5" customHeight="1" x14ac:dyDescent="0.25">
      <c r="A28" s="236">
        <f t="shared" si="0"/>
        <v>0.68750000000000011</v>
      </c>
      <c r="B28" s="237" t="str">
        <f t="shared" si="1"/>
        <v>18:30-19:00</v>
      </c>
      <c r="C28" s="386" t="s">
        <v>16</v>
      </c>
      <c r="D28" s="265" t="s">
        <v>284</v>
      </c>
      <c r="E28" s="266" t="s">
        <v>284</v>
      </c>
      <c r="F28" s="266" t="s">
        <v>284</v>
      </c>
      <c r="G28" s="266" t="s">
        <v>284</v>
      </c>
      <c r="H28" s="266" t="s">
        <v>284</v>
      </c>
      <c r="I28" s="327" t="s">
        <v>376</v>
      </c>
      <c r="J28" s="265" t="s">
        <v>284</v>
      </c>
      <c r="K28" s="266" t="s">
        <v>284</v>
      </c>
      <c r="L28" s="266" t="s">
        <v>284</v>
      </c>
      <c r="M28" s="266" t="s">
        <v>284</v>
      </c>
      <c r="N28" s="266" t="s">
        <v>284</v>
      </c>
      <c r="O28" s="278" t="s">
        <v>284</v>
      </c>
      <c r="P28" s="280" t="s">
        <v>359</v>
      </c>
      <c r="Q28" s="280" t="s">
        <v>359</v>
      </c>
      <c r="R28" s="280" t="s">
        <v>359</v>
      </c>
      <c r="S28" s="280" t="s">
        <v>359</v>
      </c>
      <c r="T28" s="280" t="s">
        <v>359</v>
      </c>
      <c r="U28" s="279" t="s">
        <v>359</v>
      </c>
      <c r="V28" s="265" t="s">
        <v>284</v>
      </c>
      <c r="W28" s="266" t="s">
        <v>284</v>
      </c>
      <c r="X28" s="266" t="s">
        <v>284</v>
      </c>
      <c r="Y28" s="266" t="s">
        <v>284</v>
      </c>
      <c r="Z28" s="266" t="s">
        <v>284</v>
      </c>
      <c r="AA28" s="345" t="s">
        <v>376</v>
      </c>
      <c r="AB28" s="385"/>
      <c r="AC28" s="196"/>
      <c r="AD28" s="196"/>
      <c r="AE28" s="195"/>
      <c r="AF28" s="195"/>
      <c r="AG28" s="195"/>
      <c r="AH28" s="195"/>
      <c r="AI28" s="204">
        <v>30</v>
      </c>
    </row>
    <row r="29" spans="1:35" ht="42.75" customHeight="1" thickBot="1" x14ac:dyDescent="0.3">
      <c r="A29" s="236">
        <f t="shared" si="0"/>
        <v>0.70833333333333348</v>
      </c>
      <c r="B29" s="237" t="str">
        <f t="shared" si="1"/>
        <v>19:00-19:30</v>
      </c>
      <c r="C29" s="387"/>
      <c r="D29" s="265" t="s">
        <v>284</v>
      </c>
      <c r="E29" s="266" t="s">
        <v>284</v>
      </c>
      <c r="F29" s="266" t="s">
        <v>284</v>
      </c>
      <c r="G29" s="266" t="s">
        <v>284</v>
      </c>
      <c r="H29" s="266" t="s">
        <v>284</v>
      </c>
      <c r="I29" s="328">
        <v>19</v>
      </c>
      <c r="J29" s="277" t="s">
        <v>284</v>
      </c>
      <c r="K29" s="276" t="s">
        <v>284</v>
      </c>
      <c r="L29" s="276" t="s">
        <v>284</v>
      </c>
      <c r="M29" s="276" t="s">
        <v>284</v>
      </c>
      <c r="N29" s="276" t="s">
        <v>284</v>
      </c>
      <c r="O29" s="275" t="s">
        <v>284</v>
      </c>
      <c r="P29" s="266" t="s">
        <v>359</v>
      </c>
      <c r="Q29" s="266" t="s">
        <v>359</v>
      </c>
      <c r="R29" s="266" t="s">
        <v>359</v>
      </c>
      <c r="S29" s="266" t="s">
        <v>359</v>
      </c>
      <c r="T29" s="266" t="s">
        <v>359</v>
      </c>
      <c r="U29" s="278" t="s">
        <v>359</v>
      </c>
      <c r="V29" s="277" t="s">
        <v>284</v>
      </c>
      <c r="W29" s="276" t="s">
        <v>284</v>
      </c>
      <c r="X29" s="276" t="s">
        <v>284</v>
      </c>
      <c r="Y29" s="276" t="s">
        <v>284</v>
      </c>
      <c r="Z29" s="276" t="s">
        <v>284</v>
      </c>
      <c r="AA29" s="346">
        <v>19</v>
      </c>
      <c r="AB29" s="385"/>
      <c r="AC29" s="196"/>
      <c r="AD29" s="196"/>
      <c r="AE29" s="195"/>
      <c r="AF29" s="195"/>
      <c r="AG29" s="195"/>
      <c r="AH29" s="195"/>
      <c r="AI29" s="204">
        <v>30</v>
      </c>
    </row>
    <row r="30" spans="1:35" ht="37.5" customHeight="1" x14ac:dyDescent="0.25">
      <c r="A30" s="236">
        <f t="shared" si="0"/>
        <v>0.72916666666666685</v>
      </c>
      <c r="B30" s="237" t="str">
        <f t="shared" si="1"/>
        <v>19:30-20:00</v>
      </c>
      <c r="C30" s="246"/>
      <c r="D30" s="357" t="s">
        <v>485</v>
      </c>
      <c r="E30" s="234"/>
      <c r="F30" s="234"/>
      <c r="G30" s="234"/>
      <c r="H30" s="235"/>
      <c r="I30" s="342"/>
      <c r="J30" s="357" t="s">
        <v>485</v>
      </c>
      <c r="K30" s="234"/>
      <c r="L30" s="320" t="s">
        <v>378</v>
      </c>
      <c r="M30" s="234"/>
      <c r="N30" s="235"/>
      <c r="O30" s="246"/>
      <c r="P30" s="266" t="s">
        <v>359</v>
      </c>
      <c r="Q30" s="266" t="s">
        <v>359</v>
      </c>
      <c r="R30" s="266" t="s">
        <v>359</v>
      </c>
      <c r="S30" s="266" t="s">
        <v>359</v>
      </c>
      <c r="T30" s="266" t="s">
        <v>359</v>
      </c>
      <c r="U30" s="278" t="s">
        <v>359</v>
      </c>
      <c r="V30" s="329"/>
      <c r="W30" s="330"/>
      <c r="X30" s="330"/>
      <c r="Y30" s="330"/>
      <c r="Z30" s="331"/>
      <c r="AA30" s="347"/>
      <c r="AB30" s="385"/>
      <c r="AC30" s="196"/>
      <c r="AD30" s="196"/>
      <c r="AE30" s="195"/>
      <c r="AF30" s="195"/>
      <c r="AG30" s="195"/>
      <c r="AH30" s="195"/>
      <c r="AI30" s="204">
        <v>30</v>
      </c>
    </row>
    <row r="31" spans="1:35" ht="37.5" customHeight="1" thickBot="1" x14ac:dyDescent="0.3">
      <c r="A31" s="236">
        <f t="shared" si="0"/>
        <v>0.75000000000000022</v>
      </c>
      <c r="B31" s="237" t="str">
        <f t="shared" si="1"/>
        <v>20:00-20:30</v>
      </c>
      <c r="C31" s="246"/>
      <c r="D31" s="358"/>
      <c r="E31" s="197"/>
      <c r="F31" s="197"/>
      <c r="G31" s="197"/>
      <c r="H31" s="246"/>
      <c r="I31" s="343"/>
      <c r="J31" s="358"/>
      <c r="K31" s="197"/>
      <c r="L31" s="318" t="s">
        <v>379</v>
      </c>
      <c r="M31" s="197"/>
      <c r="N31" s="246"/>
      <c r="O31" s="246"/>
      <c r="P31" s="266" t="s">
        <v>359</v>
      </c>
      <c r="Q31" s="266" t="s">
        <v>359</v>
      </c>
      <c r="R31" s="266" t="s">
        <v>359</v>
      </c>
      <c r="S31" s="266" t="s">
        <v>359</v>
      </c>
      <c r="T31" s="266" t="s">
        <v>359</v>
      </c>
      <c r="U31" s="278" t="s">
        <v>359</v>
      </c>
      <c r="V31" s="332"/>
      <c r="W31" s="341"/>
      <c r="X31" s="336" t="s">
        <v>16</v>
      </c>
      <c r="Y31" s="341"/>
      <c r="Z31" s="333"/>
      <c r="AA31" s="348"/>
      <c r="AB31" s="385"/>
      <c r="AC31" s="196"/>
      <c r="AD31" s="196"/>
      <c r="AE31" s="195"/>
      <c r="AF31" s="195"/>
      <c r="AG31" s="195"/>
      <c r="AH31" s="195"/>
      <c r="AI31" s="204">
        <v>30</v>
      </c>
    </row>
    <row r="32" spans="1:35" ht="37.5" customHeight="1" x14ac:dyDescent="0.25">
      <c r="A32" s="236">
        <f t="shared" si="0"/>
        <v>0.77083333333333359</v>
      </c>
      <c r="B32" s="237" t="str">
        <f t="shared" si="1"/>
        <v>20:30-21:00</v>
      </c>
      <c r="C32" s="246"/>
      <c r="D32" s="359"/>
      <c r="E32" s="197"/>
      <c r="F32" s="197"/>
      <c r="G32" s="197"/>
      <c r="H32" s="246"/>
      <c r="I32" s="246"/>
      <c r="J32" s="359"/>
      <c r="K32" s="197"/>
      <c r="L32" s="318" t="s">
        <v>360</v>
      </c>
      <c r="M32" s="197"/>
      <c r="N32" s="246"/>
      <c r="O32" s="246"/>
      <c r="P32" s="251"/>
      <c r="Q32" s="251"/>
      <c r="R32" s="251"/>
      <c r="S32" s="251"/>
      <c r="T32" s="251"/>
      <c r="U32" s="252"/>
      <c r="V32" s="332"/>
      <c r="W32" s="341"/>
      <c r="X32" s="341"/>
      <c r="Y32" s="341"/>
      <c r="Z32" s="333"/>
      <c r="AA32" s="251"/>
      <c r="AB32" s="385"/>
      <c r="AC32" s="196"/>
      <c r="AD32" s="196"/>
      <c r="AE32" s="195"/>
      <c r="AF32" s="195"/>
      <c r="AG32" s="195"/>
      <c r="AH32" s="195"/>
      <c r="AI32" s="204">
        <v>30</v>
      </c>
    </row>
    <row r="33" spans="1:35" ht="37.5" customHeight="1" thickBot="1" x14ac:dyDescent="0.3">
      <c r="A33" s="236">
        <f t="shared" si="0"/>
        <v>0.79166666666666696</v>
      </c>
      <c r="B33" s="237" t="str">
        <f t="shared" si="1"/>
        <v>21:00-21:30</v>
      </c>
      <c r="C33" s="246"/>
      <c r="D33" s="360"/>
      <c r="E33" s="247"/>
      <c r="F33" s="247"/>
      <c r="G33" s="247"/>
      <c r="H33" s="248"/>
      <c r="I33" s="246"/>
      <c r="J33" s="360"/>
      <c r="K33" s="247"/>
      <c r="L33" s="318" t="s">
        <v>513</v>
      </c>
      <c r="M33" s="247"/>
      <c r="N33" s="246"/>
      <c r="O33" s="246"/>
      <c r="P33" s="253"/>
      <c r="Q33" s="253"/>
      <c r="R33" s="253"/>
      <c r="S33" s="253"/>
      <c r="T33" s="253"/>
      <c r="U33" s="244"/>
      <c r="V33" s="332"/>
      <c r="W33" s="341"/>
      <c r="X33" s="341"/>
      <c r="Y33" s="341"/>
      <c r="Z33" s="344"/>
      <c r="AA33" s="253"/>
      <c r="AB33" s="388"/>
      <c r="AC33" s="196"/>
      <c r="AD33" s="196"/>
      <c r="AE33" s="195"/>
      <c r="AF33" s="195"/>
      <c r="AG33" s="195"/>
      <c r="AH33" s="195"/>
      <c r="AI33" s="204">
        <v>30</v>
      </c>
    </row>
    <row r="34" spans="1:35" ht="30" customHeight="1" x14ac:dyDescent="0.3">
      <c r="A34" s="236">
        <f t="shared" si="0"/>
        <v>0.81250000000000033</v>
      </c>
      <c r="B34" s="254" t="str">
        <f t="shared" si="1"/>
        <v>21:30-22:00</v>
      </c>
      <c r="C34" s="389"/>
      <c r="D34" s="232"/>
      <c r="E34" s="234"/>
      <c r="F34" s="234"/>
      <c r="G34" s="234"/>
      <c r="H34" s="235"/>
      <c r="I34" s="234"/>
      <c r="J34" s="255"/>
      <c r="K34" s="234"/>
      <c r="L34" s="234"/>
      <c r="M34" s="230"/>
      <c r="N34" s="235"/>
      <c r="O34" s="430"/>
      <c r="P34" s="232"/>
      <c r="Q34" s="234"/>
      <c r="R34" s="251"/>
      <c r="S34" s="230"/>
      <c r="T34" s="235"/>
      <c r="U34" s="252"/>
      <c r="V34" s="232"/>
      <c r="W34" s="234"/>
      <c r="X34" s="234"/>
      <c r="Y34" s="230"/>
      <c r="Z34" s="235"/>
      <c r="AA34" s="245"/>
      <c r="AB34" s="390"/>
      <c r="AC34" s="196"/>
      <c r="AD34" s="196"/>
      <c r="AE34" s="148"/>
      <c r="AF34" s="195"/>
      <c r="AG34" s="148"/>
      <c r="AH34" s="148"/>
      <c r="AI34" s="204">
        <v>30</v>
      </c>
    </row>
    <row r="35" spans="1:35" ht="30" customHeight="1" x14ac:dyDescent="0.3">
      <c r="A35" s="236">
        <f t="shared" si="0"/>
        <v>0.8333333333333337</v>
      </c>
      <c r="B35" s="254" t="str">
        <f t="shared" si="1"/>
        <v>22:00-22:30</v>
      </c>
      <c r="C35" s="431"/>
      <c r="D35" s="240"/>
      <c r="E35" s="197"/>
      <c r="F35" s="197"/>
      <c r="G35" s="197"/>
      <c r="H35" s="246"/>
      <c r="I35" s="197"/>
      <c r="J35" s="256"/>
      <c r="K35" s="197"/>
      <c r="L35" s="197"/>
      <c r="M35" s="233"/>
      <c r="N35" s="246"/>
      <c r="O35" s="257"/>
      <c r="P35" s="240"/>
      <c r="Q35" s="197"/>
      <c r="R35" s="253"/>
      <c r="S35" s="233"/>
      <c r="T35" s="246"/>
      <c r="U35" s="244"/>
      <c r="V35" s="240"/>
      <c r="W35" s="197"/>
      <c r="X35" s="197"/>
      <c r="Y35" s="233"/>
      <c r="Z35" s="246"/>
      <c r="AA35" s="258"/>
      <c r="AB35" s="366"/>
      <c r="AC35" s="196"/>
      <c r="AD35" s="196"/>
      <c r="AE35" s="148"/>
      <c r="AF35" s="195"/>
      <c r="AG35" s="148"/>
      <c r="AH35" s="148"/>
      <c r="AI35" s="204">
        <v>30</v>
      </c>
    </row>
    <row r="36" spans="1:35" ht="30" customHeight="1" x14ac:dyDescent="0.25">
      <c r="A36" s="236">
        <f t="shared" si="0"/>
        <v>0.85416666666666707</v>
      </c>
      <c r="B36" s="254" t="str">
        <f t="shared" si="1"/>
        <v>22:30-23:00</v>
      </c>
      <c r="C36" s="404"/>
      <c r="D36" s="240"/>
      <c r="E36" s="197"/>
      <c r="F36" s="197"/>
      <c r="G36" s="197"/>
      <c r="H36" s="246"/>
      <c r="I36" s="197"/>
      <c r="J36" s="240"/>
      <c r="K36" s="197"/>
      <c r="L36" s="197"/>
      <c r="M36" s="197"/>
      <c r="N36" s="246"/>
      <c r="O36" s="404"/>
      <c r="P36" s="240"/>
      <c r="Q36" s="197"/>
      <c r="R36" s="197"/>
      <c r="S36" s="197"/>
      <c r="T36" s="246"/>
      <c r="U36" s="246"/>
      <c r="V36" s="240"/>
      <c r="W36" s="197"/>
      <c r="X36" s="197"/>
      <c r="Y36" s="197"/>
      <c r="Z36" s="246"/>
      <c r="AA36" s="404"/>
      <c r="AB36" s="246"/>
      <c r="AC36" s="197"/>
      <c r="AD36" s="197"/>
      <c r="AE36" s="197"/>
      <c r="AF36" s="197"/>
      <c r="AG36" s="197"/>
      <c r="AH36" s="197"/>
      <c r="AI36" s="204">
        <v>30</v>
      </c>
    </row>
    <row r="37" spans="1:35" ht="30" customHeight="1" x14ac:dyDescent="0.3">
      <c r="A37" s="236">
        <f t="shared" si="0"/>
        <v>0.87500000000000044</v>
      </c>
      <c r="B37" s="254" t="str">
        <f t="shared" si="1"/>
        <v>23:00-23:30</v>
      </c>
      <c r="C37" s="431"/>
      <c r="D37" s="240"/>
      <c r="E37" s="197"/>
      <c r="F37" s="197"/>
      <c r="G37" s="197"/>
      <c r="H37" s="246"/>
      <c r="I37" s="253"/>
      <c r="J37" s="256"/>
      <c r="K37" s="197"/>
      <c r="L37" s="197"/>
      <c r="M37" s="233"/>
      <c r="N37" s="246"/>
      <c r="O37" s="257"/>
      <c r="P37" s="240"/>
      <c r="Q37" s="197"/>
      <c r="R37" s="253"/>
      <c r="S37" s="233"/>
      <c r="T37" s="246"/>
      <c r="U37" s="244"/>
      <c r="V37" s="240"/>
      <c r="W37" s="197"/>
      <c r="X37" s="197"/>
      <c r="Y37" s="233"/>
      <c r="Z37" s="246"/>
      <c r="AA37" s="258"/>
      <c r="AB37" s="366"/>
      <c r="AC37" s="196"/>
      <c r="AD37" s="196"/>
      <c r="AE37" s="148"/>
      <c r="AF37" s="195"/>
      <c r="AG37" s="148"/>
      <c r="AH37" s="148"/>
      <c r="AI37" s="204">
        <v>30</v>
      </c>
    </row>
    <row r="38" spans="1:35" ht="30" customHeight="1" thickBot="1" x14ac:dyDescent="0.35">
      <c r="A38" s="236">
        <f t="shared" si="0"/>
        <v>0.89583333333333381</v>
      </c>
      <c r="B38" s="254" t="str">
        <f t="shared" si="1"/>
        <v>23:30-0:00</v>
      </c>
      <c r="C38" s="391"/>
      <c r="D38" s="259"/>
      <c r="E38" s="247"/>
      <c r="F38" s="247"/>
      <c r="G38" s="249"/>
      <c r="H38" s="248"/>
      <c r="I38" s="260"/>
      <c r="J38" s="259"/>
      <c r="K38" s="247"/>
      <c r="L38" s="247"/>
      <c r="M38" s="249"/>
      <c r="N38" s="248"/>
      <c r="O38" s="261"/>
      <c r="P38" s="250"/>
      <c r="Q38" s="247"/>
      <c r="R38" s="260"/>
      <c r="S38" s="249"/>
      <c r="T38" s="248"/>
      <c r="U38" s="262"/>
      <c r="V38" s="250"/>
      <c r="W38" s="247"/>
      <c r="X38" s="247"/>
      <c r="Y38" s="249"/>
      <c r="Z38" s="248"/>
      <c r="AA38" s="263"/>
      <c r="AB38" s="392"/>
      <c r="AC38" s="196"/>
      <c r="AD38" s="196"/>
      <c r="AE38" s="148"/>
      <c r="AF38" s="195"/>
      <c r="AG38" s="148"/>
      <c r="AH38" s="148"/>
      <c r="AI38" s="204">
        <v>30</v>
      </c>
    </row>
    <row r="39" spans="1:35" ht="30" customHeight="1" thickBot="1" x14ac:dyDescent="0.3">
      <c r="A39" s="136">
        <f>TIME(INDEX(AE5:AE18,MATCH(B4,AH5:AH19,0)),INDEX(AF5:AF18,MATCH(B4,AH5:AH19,0)),0)+TIME(1,0,0)</f>
        <v>0.95833333333333326</v>
      </c>
      <c r="B39" s="433">
        <f>TIME(INDEX(AD5:AD18,MATCH(B4,AH5:AH19,0)),INDEX(AF5:AF18,MATCH(B4,AH5:AH19,0)),0)</f>
        <v>0.91666666666666663</v>
      </c>
      <c r="C39" s="434"/>
      <c r="D39" s="432"/>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204"/>
    </row>
    <row r="40" spans="1:35" ht="30" customHeight="1" x14ac:dyDescent="0.25">
      <c r="A40" s="134"/>
      <c r="D40" s="123"/>
      <c r="E40" s="124"/>
      <c r="F40" s="124"/>
      <c r="G40" s="124"/>
      <c r="I40" s="125"/>
      <c r="J40" s="123"/>
      <c r="K40" s="123"/>
      <c r="L40" s="123"/>
      <c r="N40" s="129"/>
      <c r="Q40" s="123"/>
      <c r="AI40" s="204"/>
    </row>
  </sheetData>
  <mergeCells count="5">
    <mergeCell ref="D2:I2"/>
    <mergeCell ref="B1:AB1"/>
    <mergeCell ref="J2:N2"/>
    <mergeCell ref="P2:T2"/>
    <mergeCell ref="V2:Z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zoomScale="120" zoomScaleNormal="120" workbookViewId="0">
      <selection activeCell="G91" sqref="G91"/>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81" t="str">
        <f>Parameters!B1</f>
        <v>IEEE 802.11 WIRELESS LOCAL AREA NETWORKS SESSION #211</v>
      </c>
      <c r="B1" s="475"/>
      <c r="C1" s="475"/>
      <c r="D1" s="475"/>
      <c r="E1" s="475"/>
      <c r="F1" s="475"/>
      <c r="G1" s="475"/>
      <c r="H1" s="475"/>
      <c r="I1" s="475"/>
    </row>
    <row r="2" spans="1:9" ht="25.35" customHeight="1" x14ac:dyDescent="0.4">
      <c r="A2" s="481" t="str">
        <f>Parameters!B2</f>
        <v>Warsaw Presidential Hotel, Warsaw, Poland</v>
      </c>
      <c r="B2" s="475"/>
      <c r="C2" s="475"/>
      <c r="D2" s="475"/>
      <c r="E2" s="475"/>
      <c r="F2" s="475"/>
      <c r="G2" s="475"/>
      <c r="H2" s="475"/>
      <c r="I2" s="475"/>
    </row>
    <row r="3" spans="1:9" ht="25.35" customHeight="1" x14ac:dyDescent="0.4">
      <c r="A3" s="481" t="str">
        <f>Parameters!B3</f>
        <v>May 11-16, 2025</v>
      </c>
      <c r="B3" s="475"/>
      <c r="C3" s="475"/>
      <c r="D3" s="475"/>
      <c r="E3" s="475"/>
      <c r="F3" s="475"/>
      <c r="G3" s="475"/>
      <c r="H3" s="475"/>
      <c r="I3" s="475"/>
    </row>
    <row r="4" spans="1:9" ht="18" customHeight="1" x14ac:dyDescent="0.3">
      <c r="A4" s="474" t="s">
        <v>433</v>
      </c>
      <c r="B4" s="475"/>
      <c r="C4" s="475"/>
      <c r="D4" s="475"/>
      <c r="E4" s="475"/>
      <c r="F4" s="475"/>
      <c r="G4" s="475"/>
      <c r="H4" s="475"/>
      <c r="I4" s="475"/>
    </row>
    <row r="5" spans="1:9" ht="18" customHeight="1" x14ac:dyDescent="0.3">
      <c r="A5" s="474" t="s">
        <v>64</v>
      </c>
      <c r="B5" s="475"/>
      <c r="C5" s="475"/>
      <c r="D5" s="475"/>
      <c r="E5" s="475"/>
      <c r="F5" s="475"/>
      <c r="G5" s="475"/>
      <c r="H5" s="475"/>
      <c r="I5" s="475"/>
    </row>
    <row r="6" spans="1:9" ht="18" customHeight="1" x14ac:dyDescent="0.3">
      <c r="A6" s="474" t="s">
        <v>434</v>
      </c>
      <c r="B6" s="475"/>
      <c r="C6" s="475"/>
      <c r="D6" s="475"/>
      <c r="E6" s="475"/>
      <c r="F6" s="475"/>
      <c r="G6" s="475"/>
      <c r="H6" s="475"/>
      <c r="I6" s="475"/>
    </row>
    <row r="7" spans="1:9" ht="18" customHeight="1" x14ac:dyDescent="0.3">
      <c r="A7" s="474" t="s">
        <v>454</v>
      </c>
      <c r="B7" s="475"/>
      <c r="C7" s="475"/>
      <c r="D7" s="475"/>
      <c r="E7" s="475"/>
      <c r="F7" s="475"/>
      <c r="G7" s="475"/>
      <c r="H7" s="475"/>
      <c r="I7" s="475"/>
    </row>
    <row r="8" spans="1:9" ht="30" customHeight="1" x14ac:dyDescent="0.5">
      <c r="A8" s="476" t="str">
        <f>"Agenda R" &amp; Parameters!$B$8</f>
        <v>Agenda R2</v>
      </c>
      <c r="B8" s="477"/>
      <c r="C8" s="477"/>
      <c r="D8" s="477"/>
      <c r="E8" s="477"/>
      <c r="F8" s="477"/>
      <c r="G8" s="477"/>
      <c r="H8" s="477"/>
      <c r="I8" s="477"/>
    </row>
    <row r="12" spans="1:9" ht="15.6" x14ac:dyDescent="0.3">
      <c r="A12" s="478" t="s">
        <v>537</v>
      </c>
      <c r="B12" s="479"/>
      <c r="C12" s="479"/>
      <c r="D12" s="479"/>
      <c r="E12" s="479"/>
      <c r="F12" s="479"/>
      <c r="G12" s="479"/>
      <c r="H12" s="479"/>
      <c r="I12" s="479"/>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134</v>
      </c>
      <c r="F15" s="99">
        <v>0.375</v>
      </c>
      <c r="G15" s="71">
        <v>1</v>
      </c>
      <c r="H15" s="99">
        <f t="shared" ref="H15:H20" si="0">F15+TIME(0,G15,0)</f>
        <v>0.37569444444444444</v>
      </c>
      <c r="I15" s="80"/>
    </row>
    <row r="16" spans="1:9" ht="30" x14ac:dyDescent="0.25">
      <c r="A16" s="53" t="s">
        <v>78</v>
      </c>
      <c r="B16" s="62" t="s">
        <v>76</v>
      </c>
      <c r="C16" s="62" t="s">
        <v>443</v>
      </c>
      <c r="D16" s="62"/>
      <c r="E16" s="62" t="s">
        <v>79</v>
      </c>
      <c r="F16" s="99">
        <f>H15</f>
        <v>0.37569444444444444</v>
      </c>
      <c r="G16" s="71">
        <v>1</v>
      </c>
      <c r="H16" s="99">
        <f t="shared" si="0"/>
        <v>0.37638888888888888</v>
      </c>
      <c r="I16" s="80"/>
    </row>
    <row r="17" spans="1:9" ht="15" x14ac:dyDescent="0.25">
      <c r="A17" s="53" t="s">
        <v>80</v>
      </c>
      <c r="B17" s="62" t="s">
        <v>76</v>
      </c>
      <c r="C17" s="62" t="s">
        <v>234</v>
      </c>
      <c r="D17" s="150" t="s">
        <v>221</v>
      </c>
      <c r="E17" s="62" t="s">
        <v>134</v>
      </c>
      <c r="F17" s="99">
        <f>H16</f>
        <v>0.37638888888888888</v>
      </c>
      <c r="G17" s="71">
        <v>1</v>
      </c>
      <c r="H17" s="99">
        <f t="shared" si="0"/>
        <v>0.37708333333333333</v>
      </c>
      <c r="I17" s="80"/>
    </row>
    <row r="18" spans="1:9" ht="30" x14ac:dyDescent="0.25">
      <c r="A18" s="53" t="s">
        <v>81</v>
      </c>
      <c r="B18" s="62" t="s">
        <v>82</v>
      </c>
      <c r="C18" s="62" t="s">
        <v>203</v>
      </c>
      <c r="D18" s="150" t="s">
        <v>45</v>
      </c>
      <c r="E18" s="62" t="s">
        <v>134</v>
      </c>
      <c r="F18" s="99">
        <f>H17</f>
        <v>0.37708333333333333</v>
      </c>
      <c r="G18" s="71">
        <v>2</v>
      </c>
      <c r="H18" s="99">
        <f t="shared" si="0"/>
        <v>0.37847222222222221</v>
      </c>
      <c r="I18" s="80"/>
    </row>
    <row r="19" spans="1:9" ht="15" x14ac:dyDescent="0.25">
      <c r="A19" s="53" t="s">
        <v>83</v>
      </c>
      <c r="B19" s="62" t="s">
        <v>82</v>
      </c>
      <c r="C19" s="62" t="s">
        <v>84</v>
      </c>
      <c r="D19" s="150" t="s">
        <v>222</v>
      </c>
      <c r="E19" s="62" t="s">
        <v>455</v>
      </c>
      <c r="F19" s="99">
        <f>H18</f>
        <v>0.37847222222222221</v>
      </c>
      <c r="G19" s="71">
        <v>1</v>
      </c>
      <c r="H19" s="99">
        <f t="shared" si="0"/>
        <v>0.37916666666666665</v>
      </c>
      <c r="I19" s="80"/>
    </row>
    <row r="20" spans="1:9" ht="15" x14ac:dyDescent="0.25">
      <c r="A20" s="54" t="s">
        <v>86</v>
      </c>
      <c r="B20" s="63" t="s">
        <v>76</v>
      </c>
      <c r="C20" s="63" t="s">
        <v>87</v>
      </c>
      <c r="D20" s="63"/>
      <c r="E20" s="63" t="s">
        <v>134</v>
      </c>
      <c r="F20" s="100">
        <f>H19</f>
        <v>0.37916666666666665</v>
      </c>
      <c r="G20" s="72">
        <v>1</v>
      </c>
      <c r="H20" s="100">
        <f t="shared" si="0"/>
        <v>0.37986111111111109</v>
      </c>
      <c r="I20" s="81"/>
    </row>
    <row r="21" spans="1:9" ht="15" x14ac:dyDescent="0.25">
      <c r="A21" s="116"/>
      <c r="B21" s="116"/>
      <c r="C21" s="116"/>
      <c r="D21" s="116"/>
      <c r="E21" s="116"/>
      <c r="F21" s="152"/>
      <c r="G21" s="153"/>
      <c r="H21" s="152"/>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0" t="s">
        <v>94</v>
      </c>
      <c r="E24" s="62" t="s">
        <v>85</v>
      </c>
      <c r="F24" s="99">
        <f>H20</f>
        <v>0.37986111111111109</v>
      </c>
      <c r="G24" s="71">
        <v>2</v>
      </c>
      <c r="H24" s="99">
        <f>F24+TIME(0,G24,0)</f>
        <v>0.38124999999999998</v>
      </c>
      <c r="I24" s="80"/>
    </row>
    <row r="25" spans="1:9" ht="18" customHeight="1" x14ac:dyDescent="0.3">
      <c r="A25" s="53" t="s">
        <v>95</v>
      </c>
      <c r="B25" s="62" t="s">
        <v>76</v>
      </c>
      <c r="C25" s="62" t="s">
        <v>249</v>
      </c>
      <c r="D25" s="150" t="s">
        <v>235</v>
      </c>
      <c r="E25" s="62" t="s">
        <v>85</v>
      </c>
      <c r="F25" s="99">
        <f>H24</f>
        <v>0.38124999999999998</v>
      </c>
      <c r="G25" s="71">
        <v>2</v>
      </c>
      <c r="H25" s="99">
        <f>F25+TIME(0,G25,0)</f>
        <v>0.38263888888888886</v>
      </c>
      <c r="I25" s="82"/>
    </row>
    <row r="26" spans="1:9" ht="18.600000000000001" customHeight="1" x14ac:dyDescent="0.25">
      <c r="A26" s="53" t="s">
        <v>250</v>
      </c>
      <c r="B26" s="62" t="s">
        <v>76</v>
      </c>
      <c r="C26" s="62" t="s">
        <v>253</v>
      </c>
      <c r="D26" s="150" t="s">
        <v>235</v>
      </c>
      <c r="E26" s="62" t="s">
        <v>85</v>
      </c>
      <c r="F26" s="99">
        <f>H25</f>
        <v>0.38263888888888886</v>
      </c>
      <c r="G26" s="71">
        <v>2</v>
      </c>
      <c r="H26" s="99">
        <f t="shared" ref="H26:H36" si="1">F26+TIME(0,G26,0)</f>
        <v>0.38402777777777775</v>
      </c>
      <c r="I26" s="80"/>
    </row>
    <row r="27" spans="1:9" ht="19.2" customHeight="1" x14ac:dyDescent="0.25">
      <c r="A27" s="53" t="s">
        <v>251</v>
      </c>
      <c r="B27" s="62" t="s">
        <v>76</v>
      </c>
      <c r="C27" s="62" t="s">
        <v>335</v>
      </c>
      <c r="D27" s="150" t="s">
        <v>235</v>
      </c>
      <c r="E27" s="62" t="s">
        <v>85</v>
      </c>
      <c r="F27" s="99">
        <f t="shared" ref="F27:F36" si="2">H26</f>
        <v>0.38402777777777775</v>
      </c>
      <c r="G27" s="71">
        <v>1</v>
      </c>
      <c r="H27" s="99">
        <f t="shared" si="1"/>
        <v>0.38472222222222219</v>
      </c>
      <c r="I27" s="80"/>
    </row>
    <row r="28" spans="1:9" ht="15" x14ac:dyDescent="0.25">
      <c r="A28" s="53" t="s">
        <v>252</v>
      </c>
      <c r="B28" s="62" t="s">
        <v>76</v>
      </c>
      <c r="C28" s="62" t="s">
        <v>336</v>
      </c>
      <c r="D28" s="150" t="s">
        <v>254</v>
      </c>
      <c r="E28" s="62" t="s">
        <v>85</v>
      </c>
      <c r="F28" s="99">
        <f t="shared" si="2"/>
        <v>0.38472222222222219</v>
      </c>
      <c r="G28" s="71">
        <v>1</v>
      </c>
      <c r="H28" s="99">
        <f t="shared" si="1"/>
        <v>0.38541666666666663</v>
      </c>
      <c r="I28" s="80"/>
    </row>
    <row r="29" spans="1:9" ht="18.600000000000001" customHeight="1" x14ac:dyDescent="0.25">
      <c r="A29" s="53" t="s">
        <v>255</v>
      </c>
      <c r="B29" s="62" t="s">
        <v>76</v>
      </c>
      <c r="C29" s="62" t="s">
        <v>256</v>
      </c>
      <c r="D29" s="150" t="s">
        <v>235</v>
      </c>
      <c r="E29" s="62" t="s">
        <v>85</v>
      </c>
      <c r="F29" s="99">
        <f t="shared" si="2"/>
        <v>0.38541666666666663</v>
      </c>
      <c r="G29" s="71">
        <v>1</v>
      </c>
      <c r="H29" s="99">
        <f t="shared" si="1"/>
        <v>0.38611111111111107</v>
      </c>
      <c r="I29" s="80"/>
    </row>
    <row r="30" spans="1:9" ht="18" customHeight="1" x14ac:dyDescent="0.25">
      <c r="A30" s="53" t="s">
        <v>257</v>
      </c>
      <c r="B30" s="62" t="s">
        <v>76</v>
      </c>
      <c r="C30" s="62" t="s">
        <v>258</v>
      </c>
      <c r="D30" s="150" t="s">
        <v>235</v>
      </c>
      <c r="E30" s="62" t="s">
        <v>85</v>
      </c>
      <c r="F30" s="99">
        <f t="shared" si="2"/>
        <v>0.38611111111111107</v>
      </c>
      <c r="G30" s="71">
        <v>1</v>
      </c>
      <c r="H30" s="99">
        <f t="shared" si="1"/>
        <v>0.38680555555555551</v>
      </c>
      <c r="I30" s="80"/>
    </row>
    <row r="31" spans="1:9" ht="15.6" customHeight="1" x14ac:dyDescent="0.25">
      <c r="A31" s="53" t="s">
        <v>259</v>
      </c>
      <c r="B31" s="62" t="s">
        <v>76</v>
      </c>
      <c r="C31" s="62" t="s">
        <v>260</v>
      </c>
      <c r="D31" s="150" t="s">
        <v>235</v>
      </c>
      <c r="E31" s="62" t="s">
        <v>85</v>
      </c>
      <c r="F31" s="99">
        <f t="shared" si="2"/>
        <v>0.38680555555555551</v>
      </c>
      <c r="G31" s="71">
        <v>1</v>
      </c>
      <c r="H31" s="99">
        <f t="shared" si="1"/>
        <v>0.38749999999999996</v>
      </c>
      <c r="I31" s="80"/>
    </row>
    <row r="32" spans="1:9" ht="16.95" customHeight="1" x14ac:dyDescent="0.25">
      <c r="A32" s="53" t="s">
        <v>261</v>
      </c>
      <c r="B32" s="62" t="s">
        <v>76</v>
      </c>
      <c r="C32" s="62" t="s">
        <v>262</v>
      </c>
      <c r="D32" s="150" t="s">
        <v>235</v>
      </c>
      <c r="E32" s="62" t="s">
        <v>85</v>
      </c>
      <c r="F32" s="99">
        <f t="shared" si="2"/>
        <v>0.38749999999999996</v>
      </c>
      <c r="G32" s="71">
        <v>1</v>
      </c>
      <c r="H32" s="99">
        <f t="shared" si="1"/>
        <v>0.3881944444444444</v>
      </c>
      <c r="I32" s="80"/>
    </row>
    <row r="33" spans="1:9" ht="15.6" customHeight="1" x14ac:dyDescent="0.25">
      <c r="A33" s="53" t="s">
        <v>263</v>
      </c>
      <c r="B33" s="62" t="s">
        <v>76</v>
      </c>
      <c r="C33" s="62" t="s">
        <v>264</v>
      </c>
      <c r="D33" s="150" t="s">
        <v>235</v>
      </c>
      <c r="E33" s="62" t="s">
        <v>85</v>
      </c>
      <c r="F33" s="99">
        <f t="shared" si="2"/>
        <v>0.3881944444444444</v>
      </c>
      <c r="G33" s="71">
        <v>1</v>
      </c>
      <c r="H33" s="99">
        <f t="shared" si="1"/>
        <v>0.38888888888888884</v>
      </c>
      <c r="I33" s="117"/>
    </row>
    <row r="34" spans="1:9" ht="16.350000000000001" customHeight="1" x14ac:dyDescent="0.25">
      <c r="A34" s="53" t="s">
        <v>265</v>
      </c>
      <c r="B34" s="62" t="s">
        <v>76</v>
      </c>
      <c r="C34" s="62" t="s">
        <v>266</v>
      </c>
      <c r="D34" s="150" t="s">
        <v>235</v>
      </c>
      <c r="E34" s="62" t="s">
        <v>85</v>
      </c>
      <c r="F34" s="99">
        <f t="shared" si="2"/>
        <v>0.38888888888888884</v>
      </c>
      <c r="G34" s="71">
        <v>1</v>
      </c>
      <c r="H34" s="99">
        <f t="shared" si="1"/>
        <v>0.38958333333333328</v>
      </c>
      <c r="I34" s="117"/>
    </row>
    <row r="35" spans="1:9" ht="15.6" customHeight="1" x14ac:dyDescent="0.25">
      <c r="A35" s="53" t="s">
        <v>267</v>
      </c>
      <c r="B35" s="62" t="s">
        <v>76</v>
      </c>
      <c r="C35" s="62" t="s">
        <v>268</v>
      </c>
      <c r="D35" s="150" t="s">
        <v>235</v>
      </c>
      <c r="E35" s="62" t="s">
        <v>85</v>
      </c>
      <c r="F35" s="99">
        <f t="shared" si="2"/>
        <v>0.38958333333333328</v>
      </c>
      <c r="G35" s="71">
        <v>1</v>
      </c>
      <c r="H35" s="99">
        <f t="shared" si="1"/>
        <v>0.39027777777777772</v>
      </c>
      <c r="I35" s="117"/>
    </row>
    <row r="36" spans="1:9" ht="16.2" customHeight="1" x14ac:dyDescent="0.25">
      <c r="A36" s="53" t="s">
        <v>269</v>
      </c>
      <c r="B36" s="62"/>
      <c r="C36" s="62"/>
      <c r="D36" s="150"/>
      <c r="E36" s="62"/>
      <c r="F36" s="99">
        <f t="shared" si="2"/>
        <v>0.39027777777777772</v>
      </c>
      <c r="G36" s="71">
        <v>0</v>
      </c>
      <c r="H36" s="99">
        <f t="shared" si="1"/>
        <v>0.39027777777777772</v>
      </c>
      <c r="I36" s="117"/>
    </row>
    <row r="37" spans="1:9" ht="15.6" x14ac:dyDescent="0.3">
      <c r="A37" s="55" t="s">
        <v>270</v>
      </c>
      <c r="B37" s="64"/>
      <c r="C37" s="64" t="s">
        <v>98</v>
      </c>
      <c r="D37" s="64"/>
      <c r="E37" s="64"/>
      <c r="F37" s="101"/>
      <c r="G37" s="73"/>
      <c r="H37" s="101"/>
      <c r="I37" s="117"/>
    </row>
    <row r="38" spans="1:9" ht="30" x14ac:dyDescent="0.25">
      <c r="A38" s="53" t="s">
        <v>271</v>
      </c>
      <c r="B38" s="62" t="s">
        <v>76</v>
      </c>
      <c r="C38" s="62" t="s">
        <v>99</v>
      </c>
      <c r="D38" s="150" t="s">
        <v>221</v>
      </c>
      <c r="E38" s="62" t="s">
        <v>134</v>
      </c>
      <c r="F38" s="99">
        <f>H36</f>
        <v>0.39027777777777772</v>
      </c>
      <c r="G38" s="71">
        <v>1</v>
      </c>
      <c r="H38" s="99">
        <f>F38+TIME(0,G38,0)</f>
        <v>0.39097222222222217</v>
      </c>
      <c r="I38" s="117"/>
    </row>
    <row r="39" spans="1:9" ht="31.2" x14ac:dyDescent="0.3">
      <c r="A39" s="55" t="s">
        <v>272</v>
      </c>
      <c r="B39" s="62" t="s">
        <v>76</v>
      </c>
      <c r="C39" s="64" t="s">
        <v>549</v>
      </c>
      <c r="D39" s="150" t="s">
        <v>221</v>
      </c>
      <c r="E39" s="62" t="s">
        <v>134</v>
      </c>
      <c r="F39" s="99">
        <f>H38</f>
        <v>0.39097222222222217</v>
      </c>
      <c r="G39" s="71">
        <v>1</v>
      </c>
      <c r="H39" s="99">
        <f>F39+TIME(0,G39,0)</f>
        <v>0.39166666666666661</v>
      </c>
      <c r="I39" s="117"/>
    </row>
    <row r="40" spans="1:9" ht="15" x14ac:dyDescent="0.25">
      <c r="A40" s="86"/>
      <c r="B40" s="88"/>
      <c r="C40" s="88"/>
      <c r="D40" s="88"/>
      <c r="E40" s="88"/>
      <c r="F40" s="103">
        <f>H39</f>
        <v>0.39166666666666661</v>
      </c>
      <c r="G40" s="90">
        <v>0</v>
      </c>
      <c r="H40" s="103">
        <f>F40+TIME(0,G40,0)</f>
        <v>0.39166666666666661</v>
      </c>
      <c r="I40" s="119"/>
    </row>
    <row r="41" spans="1:9" ht="15" x14ac:dyDescent="0.25">
      <c r="A41" s="116"/>
      <c r="B41" s="116"/>
      <c r="C41" s="116"/>
      <c r="D41" s="116"/>
      <c r="E41" s="116"/>
      <c r="F41" s="152"/>
      <c r="G41" s="153"/>
      <c r="H41" s="152"/>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0" t="s">
        <v>221</v>
      </c>
      <c r="E43" s="62" t="s">
        <v>134</v>
      </c>
      <c r="F43" s="99">
        <f>H40</f>
        <v>0.39166666666666661</v>
      </c>
      <c r="G43" s="71">
        <v>1</v>
      </c>
      <c r="H43" s="99">
        <f t="shared" ref="H43:H50" si="3">F43+TIME(0,G43,0)</f>
        <v>0.39236111111111105</v>
      </c>
      <c r="I43" s="117"/>
    </row>
    <row r="44" spans="1:9" ht="30" x14ac:dyDescent="0.25">
      <c r="A44" s="53" t="s">
        <v>106</v>
      </c>
      <c r="B44" s="62" t="s">
        <v>76</v>
      </c>
      <c r="C44" s="62" t="s">
        <v>334</v>
      </c>
      <c r="D44" s="150" t="s">
        <v>221</v>
      </c>
      <c r="E44" s="62" t="s">
        <v>134</v>
      </c>
      <c r="F44" s="99">
        <f t="shared" ref="F44:F50" si="4">H43</f>
        <v>0.39236111111111105</v>
      </c>
      <c r="G44" s="71">
        <v>1</v>
      </c>
      <c r="H44" s="99">
        <f t="shared" si="3"/>
        <v>0.39305555555555549</v>
      </c>
      <c r="I44" s="117"/>
    </row>
    <row r="45" spans="1:9" ht="15" x14ac:dyDescent="0.25">
      <c r="A45" s="53" t="s">
        <v>107</v>
      </c>
      <c r="B45" s="62" t="s">
        <v>76</v>
      </c>
      <c r="C45" s="62" t="s">
        <v>50</v>
      </c>
      <c r="D45" s="150" t="s">
        <v>223</v>
      </c>
      <c r="E45" s="62" t="s">
        <v>108</v>
      </c>
      <c r="F45" s="99">
        <f t="shared" si="4"/>
        <v>0.39305555555555549</v>
      </c>
      <c r="G45" s="71">
        <v>8</v>
      </c>
      <c r="H45" s="99">
        <f t="shared" si="3"/>
        <v>0.39861111111111103</v>
      </c>
      <c r="I45" s="117"/>
    </row>
    <row r="46" spans="1:9" ht="15" x14ac:dyDescent="0.25">
      <c r="A46" s="53" t="s">
        <v>109</v>
      </c>
      <c r="B46" s="62" t="s">
        <v>76</v>
      </c>
      <c r="C46" s="62" t="s">
        <v>110</v>
      </c>
      <c r="D46" s="150" t="s">
        <v>223</v>
      </c>
      <c r="E46" s="62" t="s">
        <v>108</v>
      </c>
      <c r="F46" s="99">
        <f t="shared" si="4"/>
        <v>0.39861111111111103</v>
      </c>
      <c r="G46" s="71">
        <v>2</v>
      </c>
      <c r="H46" s="99">
        <f t="shared" si="3"/>
        <v>0.39999999999999991</v>
      </c>
      <c r="I46" s="117"/>
    </row>
    <row r="47" spans="1:9" ht="15" x14ac:dyDescent="0.25">
      <c r="A47" s="53" t="s">
        <v>111</v>
      </c>
      <c r="B47" s="62" t="s">
        <v>76</v>
      </c>
      <c r="C47" s="62" t="s">
        <v>113</v>
      </c>
      <c r="D47" s="150" t="s">
        <v>223</v>
      </c>
      <c r="E47" s="62" t="s">
        <v>108</v>
      </c>
      <c r="F47" s="99">
        <f t="shared" si="4"/>
        <v>0.39999999999999991</v>
      </c>
      <c r="G47" s="71">
        <v>1</v>
      </c>
      <c r="H47" s="99">
        <f t="shared" si="3"/>
        <v>0.40069444444444435</v>
      </c>
      <c r="I47" s="117"/>
    </row>
    <row r="48" spans="1:9" ht="15" x14ac:dyDescent="0.25">
      <c r="A48" s="53" t="s">
        <v>112</v>
      </c>
      <c r="B48" s="62" t="s">
        <v>76</v>
      </c>
      <c r="C48" s="62" t="s">
        <v>115</v>
      </c>
      <c r="D48" s="150" t="s">
        <v>223</v>
      </c>
      <c r="E48" s="62" t="s">
        <v>108</v>
      </c>
      <c r="F48" s="99">
        <f t="shared" si="4"/>
        <v>0.40069444444444435</v>
      </c>
      <c r="G48" s="71">
        <v>1</v>
      </c>
      <c r="H48" s="99">
        <f t="shared" si="3"/>
        <v>0.4013888888888888</v>
      </c>
      <c r="I48" s="117"/>
    </row>
    <row r="49" spans="1:9" ht="15" x14ac:dyDescent="0.25">
      <c r="A49" s="53" t="s">
        <v>114</v>
      </c>
      <c r="B49" s="62" t="s">
        <v>76</v>
      </c>
      <c r="C49" s="62" t="s">
        <v>237</v>
      </c>
      <c r="D49" s="150" t="s">
        <v>223</v>
      </c>
      <c r="E49" s="62" t="s">
        <v>108</v>
      </c>
      <c r="F49" s="99">
        <f t="shared" si="4"/>
        <v>0.4013888888888888</v>
      </c>
      <c r="G49" s="71">
        <v>1</v>
      </c>
      <c r="H49" s="99">
        <f t="shared" si="3"/>
        <v>0.40208333333333324</v>
      </c>
      <c r="I49" s="117"/>
    </row>
    <row r="50" spans="1:9" ht="15" x14ac:dyDescent="0.25">
      <c r="A50" s="54" t="s">
        <v>116</v>
      </c>
      <c r="B50" s="63" t="s">
        <v>76</v>
      </c>
      <c r="C50" s="63" t="s">
        <v>117</v>
      </c>
      <c r="D50" s="169" t="s">
        <v>223</v>
      </c>
      <c r="E50" s="63" t="s">
        <v>108</v>
      </c>
      <c r="F50" s="100">
        <f t="shared" si="4"/>
        <v>0.40208333333333324</v>
      </c>
      <c r="G50" s="72">
        <v>3</v>
      </c>
      <c r="H50" s="100">
        <f t="shared" si="3"/>
        <v>0.40416666666666656</v>
      </c>
      <c r="I50" s="119"/>
    </row>
    <row r="51" spans="1:9" ht="15" x14ac:dyDescent="0.25">
      <c r="A51" s="116"/>
      <c r="B51" s="116"/>
      <c r="C51" s="116"/>
      <c r="D51" s="116"/>
      <c r="E51" s="116"/>
      <c r="F51" s="152"/>
      <c r="G51" s="153"/>
      <c r="H51" s="152"/>
    </row>
    <row r="52" spans="1:9" ht="15.6" x14ac:dyDescent="0.3">
      <c r="A52" s="52" t="s">
        <v>118</v>
      </c>
      <c r="B52" s="61"/>
      <c r="C52" s="61" t="s">
        <v>119</v>
      </c>
      <c r="D52" s="61"/>
      <c r="E52" s="61"/>
      <c r="F52" s="98"/>
      <c r="G52" s="70"/>
      <c r="H52" s="98"/>
      <c r="I52" s="133"/>
    </row>
    <row r="53" spans="1:9" ht="15.6" x14ac:dyDescent="0.3">
      <c r="A53" s="55" t="s">
        <v>120</v>
      </c>
      <c r="B53" s="64"/>
      <c r="C53" s="64" t="s">
        <v>121</v>
      </c>
      <c r="D53" s="64"/>
      <c r="E53" s="64"/>
      <c r="F53" s="101"/>
      <c r="G53" s="73"/>
      <c r="H53" s="101"/>
      <c r="I53" s="117"/>
    </row>
    <row r="54" spans="1:9" ht="15" x14ac:dyDescent="0.25">
      <c r="A54" s="53" t="s">
        <v>122</v>
      </c>
      <c r="B54" s="62" t="s">
        <v>76</v>
      </c>
      <c r="C54" s="62" t="s">
        <v>123</v>
      </c>
      <c r="D54" s="150" t="s">
        <v>221</v>
      </c>
      <c r="E54" s="62" t="s">
        <v>134</v>
      </c>
      <c r="F54" s="99">
        <f>H50</f>
        <v>0.40416666666666656</v>
      </c>
      <c r="G54" s="71">
        <v>1</v>
      </c>
      <c r="H54" s="99">
        <f t="shared" ref="H54:H63" si="5">F54+TIME(0,G54,0)</f>
        <v>0.40486111111111101</v>
      </c>
      <c r="I54" s="117"/>
    </row>
    <row r="55" spans="1:9" ht="15" x14ac:dyDescent="0.25">
      <c r="A55" s="53" t="s">
        <v>124</v>
      </c>
      <c r="B55" s="62" t="s">
        <v>76</v>
      </c>
      <c r="C55" s="62" t="s">
        <v>276</v>
      </c>
      <c r="D55" s="150" t="s">
        <v>221</v>
      </c>
      <c r="E55" s="62" t="s">
        <v>134</v>
      </c>
      <c r="F55" s="99">
        <f t="shared" ref="F55:F63" si="6">H54</f>
        <v>0.40486111111111101</v>
      </c>
      <c r="G55" s="71">
        <v>1</v>
      </c>
      <c r="H55" s="99">
        <f t="shared" si="5"/>
        <v>0.40555555555555545</v>
      </c>
      <c r="I55" s="117"/>
    </row>
    <row r="56" spans="1:9" ht="15" x14ac:dyDescent="0.25">
      <c r="A56" s="53" t="s">
        <v>125</v>
      </c>
      <c r="B56" s="62" t="s">
        <v>76</v>
      </c>
      <c r="C56" s="62" t="s">
        <v>231</v>
      </c>
      <c r="D56" s="150" t="s">
        <v>221</v>
      </c>
      <c r="E56" s="62" t="s">
        <v>134</v>
      </c>
      <c r="F56" s="99">
        <f t="shared" si="6"/>
        <v>0.40555555555555545</v>
      </c>
      <c r="G56" s="71">
        <v>1</v>
      </c>
      <c r="H56" s="99">
        <f t="shared" si="5"/>
        <v>0.40624999999999989</v>
      </c>
      <c r="I56" s="117"/>
    </row>
    <row r="57" spans="1:9" ht="15" x14ac:dyDescent="0.25">
      <c r="A57" s="53" t="s">
        <v>126</v>
      </c>
      <c r="B57" s="62" t="s">
        <v>76</v>
      </c>
      <c r="C57" s="62" t="s">
        <v>127</v>
      </c>
      <c r="D57" s="150" t="s">
        <v>221</v>
      </c>
      <c r="E57" s="62" t="s">
        <v>134</v>
      </c>
      <c r="F57" s="99">
        <f t="shared" si="6"/>
        <v>0.40624999999999989</v>
      </c>
      <c r="G57" s="71">
        <v>1</v>
      </c>
      <c r="H57" s="99">
        <f t="shared" si="5"/>
        <v>0.40694444444444433</v>
      </c>
      <c r="I57" s="117"/>
    </row>
    <row r="58" spans="1:9" ht="15" x14ac:dyDescent="0.25">
      <c r="A58" s="53" t="s">
        <v>128</v>
      </c>
      <c r="B58" s="62" t="s">
        <v>76</v>
      </c>
      <c r="C58" s="62" t="s">
        <v>129</v>
      </c>
      <c r="D58" s="150" t="s">
        <v>221</v>
      </c>
      <c r="E58" s="62" t="s">
        <v>134</v>
      </c>
      <c r="F58" s="99">
        <f t="shared" si="6"/>
        <v>0.40694444444444433</v>
      </c>
      <c r="G58" s="71">
        <v>1</v>
      </c>
      <c r="H58" s="99">
        <f t="shared" si="5"/>
        <v>0.40763888888888877</v>
      </c>
      <c r="I58" s="117"/>
    </row>
    <row r="59" spans="1:9" ht="15" x14ac:dyDescent="0.25">
      <c r="A59" s="53" t="s">
        <v>130</v>
      </c>
      <c r="B59" s="62" t="s">
        <v>76</v>
      </c>
      <c r="C59" s="62" t="s">
        <v>131</v>
      </c>
      <c r="D59" s="150" t="s">
        <v>221</v>
      </c>
      <c r="E59" s="62" t="s">
        <v>134</v>
      </c>
      <c r="F59" s="99">
        <f t="shared" si="6"/>
        <v>0.40763888888888877</v>
      </c>
      <c r="G59" s="71">
        <v>1</v>
      </c>
      <c r="H59" s="99">
        <f t="shared" si="5"/>
        <v>0.40833333333333321</v>
      </c>
      <c r="I59" s="117"/>
    </row>
    <row r="60" spans="1:9" ht="15" x14ac:dyDescent="0.25">
      <c r="A60" s="53" t="s">
        <v>132</v>
      </c>
      <c r="B60" s="62" t="s">
        <v>76</v>
      </c>
      <c r="C60" s="62" t="s">
        <v>496</v>
      </c>
      <c r="D60" s="150" t="s">
        <v>221</v>
      </c>
      <c r="E60" s="62" t="s">
        <v>134</v>
      </c>
      <c r="F60" s="99">
        <f t="shared" ref="F60" si="7">H59</f>
        <v>0.40833333333333321</v>
      </c>
      <c r="G60" s="71">
        <v>3</v>
      </c>
      <c r="H60" s="99">
        <f t="shared" ref="H60" si="8">F60+TIME(0,G60,0)</f>
        <v>0.41041666666666654</v>
      </c>
      <c r="I60" s="117"/>
    </row>
    <row r="61" spans="1:9" ht="15" x14ac:dyDescent="0.25">
      <c r="A61" s="53" t="s">
        <v>135</v>
      </c>
      <c r="B61" s="62" t="s">
        <v>76</v>
      </c>
      <c r="C61" s="62" t="s">
        <v>136</v>
      </c>
      <c r="D61" s="62"/>
      <c r="E61" s="62" t="s">
        <v>85</v>
      </c>
      <c r="F61" s="99">
        <f>H60</f>
        <v>0.41041666666666654</v>
      </c>
      <c r="G61" s="71">
        <v>1</v>
      </c>
      <c r="H61" s="99">
        <f t="shared" si="5"/>
        <v>0.41111111111111098</v>
      </c>
      <c r="I61" s="117"/>
    </row>
    <row r="62" spans="1:9" ht="15" x14ac:dyDescent="0.25">
      <c r="A62" s="53" t="s">
        <v>137</v>
      </c>
      <c r="B62" s="62" t="s">
        <v>76</v>
      </c>
      <c r="C62" s="62" t="s">
        <v>138</v>
      </c>
      <c r="D62" s="150" t="s">
        <v>224</v>
      </c>
      <c r="E62" s="62" t="s">
        <v>134</v>
      </c>
      <c r="F62" s="99">
        <f t="shared" si="6"/>
        <v>0.41111111111111098</v>
      </c>
      <c r="G62" s="71">
        <v>1</v>
      </c>
      <c r="H62" s="99">
        <f t="shared" si="5"/>
        <v>0.41180555555555542</v>
      </c>
      <c r="I62" s="117"/>
    </row>
    <row r="63" spans="1:9" ht="15" x14ac:dyDescent="0.25">
      <c r="A63" s="54" t="s">
        <v>495</v>
      </c>
      <c r="B63" s="63" t="s">
        <v>76</v>
      </c>
      <c r="C63" s="63" t="s">
        <v>133</v>
      </c>
      <c r="D63" s="169" t="s">
        <v>224</v>
      </c>
      <c r="E63" s="63" t="s">
        <v>333</v>
      </c>
      <c r="F63" s="100">
        <f t="shared" si="6"/>
        <v>0.41180555555555542</v>
      </c>
      <c r="G63" s="72">
        <v>1</v>
      </c>
      <c r="H63" s="100">
        <f t="shared" si="5"/>
        <v>0.41249999999999987</v>
      </c>
      <c r="I63" s="119"/>
    </row>
    <row r="64" spans="1:9" ht="15" x14ac:dyDescent="0.25">
      <c r="A64" s="116"/>
      <c r="B64" s="116"/>
      <c r="C64" s="116"/>
      <c r="D64" s="116"/>
      <c r="E64" s="116"/>
      <c r="F64" s="152"/>
      <c r="G64" s="153"/>
      <c r="H64" s="152"/>
    </row>
    <row r="65" spans="1:9" ht="15.6" x14ac:dyDescent="0.3">
      <c r="A65" s="176" t="s">
        <v>139</v>
      </c>
      <c r="B65" s="177"/>
      <c r="C65" s="177" t="s">
        <v>140</v>
      </c>
      <c r="D65" s="177"/>
      <c r="E65" s="177"/>
      <c r="F65" s="178"/>
      <c r="G65" s="179"/>
      <c r="H65" s="178"/>
      <c r="I65" s="133"/>
    </row>
    <row r="66" spans="1:9" ht="15" x14ac:dyDescent="0.25">
      <c r="A66" s="53" t="s">
        <v>141</v>
      </c>
      <c r="B66" s="62" t="s">
        <v>76</v>
      </c>
      <c r="C66" s="62" t="s">
        <v>435</v>
      </c>
      <c r="D66" s="150" t="s">
        <v>224</v>
      </c>
      <c r="E66" s="62" t="s">
        <v>363</v>
      </c>
      <c r="F66" s="99">
        <f>H63</f>
        <v>0.41249999999999987</v>
      </c>
      <c r="G66" s="71">
        <v>2</v>
      </c>
      <c r="H66" s="99">
        <f t="shared" ref="H66:H71" si="9">F66+TIME(0,G66,0)</f>
        <v>0.41388888888888875</v>
      </c>
      <c r="I66" s="117"/>
    </row>
    <row r="67" spans="1:9" ht="15" x14ac:dyDescent="0.25">
      <c r="A67" s="53" t="s">
        <v>141</v>
      </c>
      <c r="B67" s="62" t="s">
        <v>76</v>
      </c>
      <c r="C67" s="62" t="s">
        <v>182</v>
      </c>
      <c r="D67" s="150" t="s">
        <v>224</v>
      </c>
      <c r="E67" s="62" t="s">
        <v>183</v>
      </c>
      <c r="F67" s="99">
        <f>H66</f>
        <v>0.41388888888888875</v>
      </c>
      <c r="G67" s="71">
        <v>2</v>
      </c>
      <c r="H67" s="99">
        <f t="shared" si="9"/>
        <v>0.41527777777777763</v>
      </c>
      <c r="I67" s="117"/>
    </row>
    <row r="68" spans="1:9" ht="15" x14ac:dyDescent="0.25">
      <c r="A68" s="53" t="s">
        <v>142</v>
      </c>
      <c r="B68" s="62" t="s">
        <v>76</v>
      </c>
      <c r="C68" s="62" t="s">
        <v>220</v>
      </c>
      <c r="D68" s="150" t="s">
        <v>224</v>
      </c>
      <c r="E68" s="62" t="s">
        <v>239</v>
      </c>
      <c r="F68" s="99">
        <f>H67</f>
        <v>0.41527777777777763</v>
      </c>
      <c r="G68" s="71">
        <v>2</v>
      </c>
      <c r="H68" s="99">
        <f t="shared" si="9"/>
        <v>0.41666666666666652</v>
      </c>
      <c r="I68" s="117"/>
    </row>
    <row r="69" spans="1:9" ht="15" x14ac:dyDescent="0.25">
      <c r="A69" s="53" t="s">
        <v>144</v>
      </c>
      <c r="B69" s="62" t="s">
        <v>76</v>
      </c>
      <c r="C69" s="62" t="s">
        <v>143</v>
      </c>
      <c r="D69" s="150" t="s">
        <v>224</v>
      </c>
      <c r="E69" s="62" t="s">
        <v>108</v>
      </c>
      <c r="F69" s="99">
        <f>H68</f>
        <v>0.41666666666666652</v>
      </c>
      <c r="G69" s="71">
        <v>1</v>
      </c>
      <c r="H69" s="99">
        <f t="shared" si="9"/>
        <v>0.41736111111111096</v>
      </c>
      <c r="I69" s="117"/>
    </row>
    <row r="70" spans="1:9" ht="15" x14ac:dyDescent="0.25">
      <c r="A70" s="53" t="s">
        <v>145</v>
      </c>
      <c r="B70" s="62" t="s">
        <v>76</v>
      </c>
      <c r="C70" s="62" t="s">
        <v>146</v>
      </c>
      <c r="D70" s="150" t="s">
        <v>224</v>
      </c>
      <c r="E70" s="62" t="s">
        <v>236</v>
      </c>
      <c r="F70" s="99">
        <f>H69</f>
        <v>0.41736111111111096</v>
      </c>
      <c r="G70" s="71">
        <v>1</v>
      </c>
      <c r="H70" s="99">
        <f t="shared" si="9"/>
        <v>0.4180555555555554</v>
      </c>
      <c r="I70" s="117"/>
    </row>
    <row r="71" spans="1:9" ht="15" x14ac:dyDescent="0.25">
      <c r="A71" s="54" t="s">
        <v>147</v>
      </c>
      <c r="B71" s="63" t="s">
        <v>76</v>
      </c>
      <c r="C71" s="63" t="s">
        <v>148</v>
      </c>
      <c r="D71" s="169" t="s">
        <v>224</v>
      </c>
      <c r="E71" s="63" t="s">
        <v>232</v>
      </c>
      <c r="F71" s="100">
        <f>H70</f>
        <v>0.4180555555555554</v>
      </c>
      <c r="G71" s="72">
        <v>1</v>
      </c>
      <c r="H71" s="100">
        <f t="shared" si="9"/>
        <v>0.41874999999999984</v>
      </c>
      <c r="I71" s="119"/>
    </row>
    <row r="72" spans="1:9" ht="15" x14ac:dyDescent="0.25">
      <c r="A72" s="53"/>
      <c r="B72" s="62"/>
      <c r="C72" s="62"/>
      <c r="D72" s="150"/>
      <c r="E72" s="62"/>
      <c r="F72" s="99"/>
      <c r="G72" s="71"/>
      <c r="H72" s="99"/>
    </row>
    <row r="73" spans="1:9" ht="15.6" x14ac:dyDescent="0.3">
      <c r="A73" s="176" t="s">
        <v>149</v>
      </c>
      <c r="B73" s="177"/>
      <c r="C73" s="177" t="s">
        <v>150</v>
      </c>
      <c r="D73" s="180"/>
      <c r="E73" s="177"/>
      <c r="F73" s="178"/>
      <c r="G73" s="179"/>
      <c r="H73" s="178"/>
      <c r="I73" s="133"/>
    </row>
    <row r="74" spans="1:9" ht="15" x14ac:dyDescent="0.25">
      <c r="A74" s="53" t="s">
        <v>151</v>
      </c>
      <c r="B74" s="62" t="s">
        <v>76</v>
      </c>
      <c r="C74" s="62" t="s">
        <v>471</v>
      </c>
      <c r="D74" s="150" t="s">
        <v>224</v>
      </c>
      <c r="E74" s="62" t="s">
        <v>332</v>
      </c>
      <c r="F74" s="99">
        <f>H71</f>
        <v>0.41874999999999984</v>
      </c>
      <c r="G74" s="71">
        <v>1</v>
      </c>
      <c r="H74" s="99">
        <f t="shared" ref="H74:H81" si="10">F74+TIME(0,G74,0)</f>
        <v>0.41944444444444429</v>
      </c>
      <c r="I74" s="117"/>
    </row>
    <row r="75" spans="1:9" ht="15" x14ac:dyDescent="0.25">
      <c r="A75" s="53" t="s">
        <v>152</v>
      </c>
      <c r="B75" s="62" t="s">
        <v>76</v>
      </c>
      <c r="C75" s="62" t="s">
        <v>292</v>
      </c>
      <c r="D75" s="150" t="s">
        <v>224</v>
      </c>
      <c r="E75" s="62" t="s">
        <v>248</v>
      </c>
      <c r="F75" s="99">
        <f>H74</f>
        <v>0.41944444444444429</v>
      </c>
      <c r="G75" s="71">
        <v>1</v>
      </c>
      <c r="H75" s="99">
        <f t="shared" si="10"/>
        <v>0.42013888888888873</v>
      </c>
      <c r="I75" s="117"/>
    </row>
    <row r="76" spans="1:9" ht="15" x14ac:dyDescent="0.25">
      <c r="A76" s="53" t="s">
        <v>153</v>
      </c>
      <c r="B76" s="62" t="s">
        <v>76</v>
      </c>
      <c r="C76" s="62" t="s">
        <v>315</v>
      </c>
      <c r="D76" s="150" t="s">
        <v>224</v>
      </c>
      <c r="E76" s="62" t="s">
        <v>333</v>
      </c>
      <c r="F76" s="99">
        <f>H75</f>
        <v>0.42013888888888873</v>
      </c>
      <c r="G76" s="71">
        <v>1</v>
      </c>
      <c r="H76" s="99">
        <f t="shared" si="10"/>
        <v>0.42083333333333317</v>
      </c>
      <c r="I76" s="117"/>
    </row>
    <row r="77" spans="1:9" ht="15" x14ac:dyDescent="0.25">
      <c r="A77" s="53" t="s">
        <v>154</v>
      </c>
      <c r="B77" s="62" t="s">
        <v>76</v>
      </c>
      <c r="C77" s="62" t="s">
        <v>394</v>
      </c>
      <c r="D77" s="150" t="s">
        <v>224</v>
      </c>
      <c r="E77" s="62" t="s">
        <v>406</v>
      </c>
      <c r="F77" s="99">
        <f t="shared" ref="F77:F78" si="11">H76</f>
        <v>0.42083333333333317</v>
      </c>
      <c r="G77" s="71">
        <v>1</v>
      </c>
      <c r="H77" s="99">
        <f t="shared" si="10"/>
        <v>0.42152777777777761</v>
      </c>
      <c r="I77" s="117"/>
    </row>
    <row r="78" spans="1:9" ht="15" x14ac:dyDescent="0.25">
      <c r="A78" s="53" t="s">
        <v>155</v>
      </c>
      <c r="B78" s="62" t="s">
        <v>76</v>
      </c>
      <c r="C78" s="62" t="s">
        <v>405</v>
      </c>
      <c r="D78" s="150" t="s">
        <v>224</v>
      </c>
      <c r="E78" s="116" t="s">
        <v>240</v>
      </c>
      <c r="F78" s="99">
        <f t="shared" si="11"/>
        <v>0.42152777777777761</v>
      </c>
      <c r="G78" s="71">
        <v>1</v>
      </c>
      <c r="H78" s="99">
        <f t="shared" si="10"/>
        <v>0.42222222222222205</v>
      </c>
      <c r="I78" s="117"/>
    </row>
    <row r="79" spans="1:9" ht="15" x14ac:dyDescent="0.25">
      <c r="A79" s="53" t="s">
        <v>156</v>
      </c>
      <c r="B79" s="62" t="s">
        <v>76</v>
      </c>
      <c r="C79" s="62" t="s">
        <v>472</v>
      </c>
      <c r="D79" s="150" t="s">
        <v>224</v>
      </c>
      <c r="E79" s="116" t="s">
        <v>230</v>
      </c>
      <c r="F79" s="99">
        <f>H78</f>
        <v>0.42222222222222205</v>
      </c>
      <c r="G79" s="71">
        <v>1</v>
      </c>
      <c r="H79" s="99">
        <f t="shared" ref="H79:H80" si="12">F79+TIME(0,G79,0)</f>
        <v>0.4229166666666665</v>
      </c>
      <c r="I79" s="117"/>
    </row>
    <row r="80" spans="1:9" ht="15" x14ac:dyDescent="0.25">
      <c r="A80" s="53" t="s">
        <v>157</v>
      </c>
      <c r="B80" s="62" t="s">
        <v>76</v>
      </c>
      <c r="C80" s="62" t="s">
        <v>477</v>
      </c>
      <c r="D80" s="150" t="s">
        <v>224</v>
      </c>
      <c r="E80" s="116" t="s">
        <v>483</v>
      </c>
      <c r="F80" s="99">
        <f>H79</f>
        <v>0.4229166666666665</v>
      </c>
      <c r="G80" s="71">
        <v>1</v>
      </c>
      <c r="H80" s="99">
        <f t="shared" si="12"/>
        <v>0.42361111111111094</v>
      </c>
      <c r="I80" s="117"/>
    </row>
    <row r="81" spans="1:9" ht="15.6" customHeight="1" x14ac:dyDescent="0.25">
      <c r="A81" s="54" t="s">
        <v>158</v>
      </c>
      <c r="B81" s="63" t="s">
        <v>76</v>
      </c>
      <c r="C81" s="63" t="s">
        <v>540</v>
      </c>
      <c r="D81" s="169" t="s">
        <v>224</v>
      </c>
      <c r="E81" s="63" t="s">
        <v>456</v>
      </c>
      <c r="F81" s="100">
        <f>H80</f>
        <v>0.42361111111111094</v>
      </c>
      <c r="G81" s="72">
        <v>1</v>
      </c>
      <c r="H81" s="100">
        <f t="shared" si="10"/>
        <v>0.42430555555555538</v>
      </c>
      <c r="I81" s="119"/>
    </row>
    <row r="83" spans="1:9" ht="15.6" x14ac:dyDescent="0.3">
      <c r="A83" s="176" t="s">
        <v>159</v>
      </c>
      <c r="B83" s="177"/>
      <c r="C83" s="177" t="s">
        <v>273</v>
      </c>
      <c r="D83" s="180"/>
      <c r="E83" s="177"/>
      <c r="F83" s="178"/>
      <c r="G83" s="179"/>
      <c r="H83" s="178"/>
      <c r="I83" s="181"/>
    </row>
    <row r="84" spans="1:9" ht="15" x14ac:dyDescent="0.25">
      <c r="A84" s="53" t="s">
        <v>493</v>
      </c>
      <c r="B84" s="62" t="s">
        <v>76</v>
      </c>
      <c r="C84" s="62" t="s">
        <v>539</v>
      </c>
      <c r="D84" s="150" t="s">
        <v>224</v>
      </c>
      <c r="E84" s="62" t="s">
        <v>538</v>
      </c>
      <c r="F84" s="99">
        <f>H81</f>
        <v>0.42430555555555538</v>
      </c>
      <c r="G84" s="71">
        <v>1</v>
      </c>
      <c r="H84" s="99">
        <f>F84+TIME(0,G84,0)</f>
        <v>0.42499999999999982</v>
      </c>
      <c r="I84" s="80"/>
    </row>
    <row r="85" spans="1:9" ht="15" x14ac:dyDescent="0.25">
      <c r="A85" s="53" t="s">
        <v>492</v>
      </c>
      <c r="B85" s="62" t="s">
        <v>76</v>
      </c>
      <c r="C85" s="62" t="s">
        <v>457</v>
      </c>
      <c r="D85" s="150" t="s">
        <v>224</v>
      </c>
      <c r="E85" s="62" t="s">
        <v>236</v>
      </c>
      <c r="F85" s="99">
        <f>H84</f>
        <v>0.42499999999999982</v>
      </c>
      <c r="G85" s="71">
        <v>1</v>
      </c>
      <c r="H85" s="99">
        <f>F85+TIME(0,G85,0)</f>
        <v>0.42569444444444426</v>
      </c>
      <c r="I85" s="80"/>
    </row>
    <row r="86" spans="1:9" ht="15" x14ac:dyDescent="0.25">
      <c r="A86" s="151"/>
      <c r="B86" s="62"/>
      <c r="C86" s="62"/>
      <c r="D86" s="150"/>
      <c r="E86" s="62"/>
      <c r="F86" s="100"/>
      <c r="G86" s="72"/>
      <c r="H86" s="100"/>
      <c r="I86" s="81"/>
    </row>
    <row r="87" spans="1:9" ht="15.6" x14ac:dyDescent="0.3">
      <c r="A87" s="52" t="s">
        <v>274</v>
      </c>
      <c r="B87" s="159"/>
      <c r="C87" s="61" t="s">
        <v>418</v>
      </c>
      <c r="D87" s="160"/>
      <c r="E87" s="159"/>
      <c r="F87" s="161"/>
      <c r="G87" s="162"/>
      <c r="H87" s="147"/>
      <c r="I87" s="163"/>
    </row>
    <row r="88" spans="1:9" ht="14.1" customHeight="1" x14ac:dyDescent="0.25">
      <c r="A88" s="53"/>
      <c r="B88" s="63"/>
      <c r="C88" s="62"/>
      <c r="D88" s="150"/>
      <c r="E88" s="63"/>
      <c r="F88" s="99"/>
      <c r="G88" s="71"/>
      <c r="H88" s="100"/>
      <c r="I88" s="80"/>
    </row>
    <row r="89" spans="1:9" ht="15.6" x14ac:dyDescent="0.3">
      <c r="A89" s="52" t="s">
        <v>275</v>
      </c>
      <c r="B89" s="61"/>
      <c r="C89" s="61" t="s">
        <v>161</v>
      </c>
      <c r="D89" s="61"/>
      <c r="E89" s="61"/>
      <c r="F89" s="98"/>
      <c r="G89" s="70"/>
      <c r="H89" s="98"/>
      <c r="I89" s="79"/>
    </row>
    <row r="90" spans="1:9" ht="15" x14ac:dyDescent="0.25">
      <c r="A90" s="54" t="s">
        <v>494</v>
      </c>
      <c r="B90" s="63" t="s">
        <v>76</v>
      </c>
      <c r="C90" s="63" t="s">
        <v>89</v>
      </c>
      <c r="D90" s="169"/>
      <c r="E90" s="63" t="s">
        <v>134</v>
      </c>
      <c r="F90" s="100">
        <f>H85</f>
        <v>0.42569444444444426</v>
      </c>
      <c r="G90" s="72">
        <v>1</v>
      </c>
      <c r="H90" s="100">
        <f>F90+TIME(0,G90,0)</f>
        <v>0.42638888888888871</v>
      </c>
      <c r="I90" s="194"/>
    </row>
    <row r="91" spans="1:9" ht="15" x14ac:dyDescent="0.25">
      <c r="A91" s="149"/>
      <c r="B91" s="62"/>
      <c r="C91" s="62"/>
      <c r="D91" s="150"/>
      <c r="E91" s="62"/>
      <c r="F91" s="99"/>
      <c r="G91" s="71"/>
      <c r="H91" s="99"/>
      <c r="I91" s="164"/>
    </row>
    <row r="92" spans="1:9" ht="15.6" x14ac:dyDescent="0.3">
      <c r="A92" s="57" t="s">
        <v>382</v>
      </c>
      <c r="B92" s="67"/>
      <c r="C92" s="67" t="s">
        <v>163</v>
      </c>
      <c r="D92" s="67"/>
      <c r="E92" s="67" t="s">
        <v>134</v>
      </c>
      <c r="F92" s="104">
        <f>H90</f>
        <v>0.42638888888888871</v>
      </c>
      <c r="G92" s="75">
        <v>1</v>
      </c>
      <c r="H92" s="104">
        <f>F92+TIME(0,G92,0)</f>
        <v>0.42708333333333315</v>
      </c>
      <c r="I92" s="118"/>
    </row>
    <row r="93" spans="1:9" ht="15.6" x14ac:dyDescent="0.3">
      <c r="A93" s="165"/>
      <c r="B93" s="165"/>
      <c r="C93" s="165" t="s">
        <v>164</v>
      </c>
      <c r="D93" s="165"/>
      <c r="E93" s="165"/>
      <c r="F93" s="166"/>
      <c r="G93" s="167">
        <f>(H93-H92) * 24 * 60</f>
        <v>2.3980817331903381E-13</v>
      </c>
      <c r="H93" s="166">
        <v>0.42708333333333331</v>
      </c>
      <c r="I93" s="168"/>
    </row>
    <row r="95" spans="1:9" ht="15.6" x14ac:dyDescent="0.3">
      <c r="A95" s="480"/>
      <c r="B95" s="479"/>
      <c r="C95" s="479"/>
      <c r="D95" s="479"/>
      <c r="E95" s="479"/>
      <c r="F95" s="479"/>
      <c r="G95" s="479"/>
      <c r="H95" s="479"/>
      <c r="I95" s="479"/>
    </row>
    <row r="96" spans="1:9" s="2" customFormat="1" ht="15.6" x14ac:dyDescent="0.3">
      <c r="A96" s="188"/>
      <c r="B96" s="188"/>
      <c r="C96" s="188"/>
      <c r="D96" s="188"/>
      <c r="E96" s="188"/>
      <c r="F96" s="189"/>
      <c r="G96" s="190"/>
      <c r="H96" s="189"/>
      <c r="I96" s="188"/>
    </row>
    <row r="97" spans="1:9" ht="15.6" x14ac:dyDescent="0.3">
      <c r="A97" s="114"/>
      <c r="B97" s="64"/>
      <c r="C97" s="64"/>
      <c r="D97" s="64"/>
      <c r="E97" s="64"/>
      <c r="F97" s="101"/>
      <c r="G97" s="73"/>
      <c r="H97" s="101"/>
      <c r="I97" s="64"/>
    </row>
    <row r="98" spans="1:9" ht="15" x14ac:dyDescent="0.25">
      <c r="A98" s="149"/>
      <c r="B98" s="62"/>
      <c r="C98" s="62"/>
      <c r="D98" s="62"/>
      <c r="E98" s="62"/>
      <c r="F98" s="99"/>
      <c r="G98" s="71"/>
      <c r="H98" s="99"/>
      <c r="I98" s="62"/>
    </row>
    <row r="99" spans="1:9" ht="15" x14ac:dyDescent="0.25">
      <c r="A99" s="149"/>
      <c r="B99" s="62"/>
      <c r="C99" s="62"/>
      <c r="D99" s="62"/>
      <c r="E99" s="62"/>
      <c r="F99" s="99"/>
      <c r="G99" s="71"/>
      <c r="H99" s="99"/>
      <c r="I99" s="62"/>
    </row>
    <row r="100" spans="1:9" ht="15" x14ac:dyDescent="0.25">
      <c r="A100" s="149"/>
      <c r="B100" s="62"/>
      <c r="C100" s="62"/>
      <c r="D100" s="191"/>
      <c r="E100" s="62"/>
      <c r="F100" s="99"/>
      <c r="G100" s="71"/>
      <c r="H100" s="99"/>
      <c r="I100" s="62"/>
    </row>
    <row r="101" spans="1:9" ht="15" x14ac:dyDescent="0.25">
      <c r="A101" s="116"/>
      <c r="B101" s="116"/>
      <c r="C101" s="116"/>
      <c r="D101" s="116"/>
      <c r="E101" s="116"/>
      <c r="F101" s="152"/>
      <c r="G101" s="153"/>
      <c r="H101" s="152"/>
      <c r="I101" s="116"/>
    </row>
    <row r="102" spans="1:9" ht="15.6" x14ac:dyDescent="0.3">
      <c r="A102" s="114"/>
      <c r="B102" s="64"/>
      <c r="C102" s="64"/>
      <c r="D102" s="64"/>
      <c r="E102" s="64"/>
      <c r="F102" s="101"/>
      <c r="G102" s="73"/>
      <c r="H102" s="101"/>
      <c r="I102" s="64"/>
    </row>
    <row r="103" spans="1:9" ht="15" x14ac:dyDescent="0.25">
      <c r="A103" s="149"/>
      <c r="B103" s="62"/>
      <c r="C103" s="62"/>
      <c r="D103" s="191"/>
      <c r="E103" s="62"/>
      <c r="F103" s="99"/>
      <c r="G103" s="71"/>
      <c r="H103" s="99"/>
      <c r="I103" s="62"/>
    </row>
    <row r="104" spans="1:9" ht="15" x14ac:dyDescent="0.25">
      <c r="A104" s="149"/>
      <c r="B104" s="62"/>
      <c r="C104" s="62"/>
      <c r="D104" s="191"/>
      <c r="E104" s="62"/>
      <c r="F104" s="99"/>
      <c r="G104" s="71"/>
      <c r="H104" s="99"/>
      <c r="I104" s="62"/>
    </row>
    <row r="105" spans="1:9" ht="15" x14ac:dyDescent="0.25">
      <c r="A105" s="149"/>
      <c r="B105" s="62"/>
      <c r="C105" s="62"/>
      <c r="D105" s="191"/>
      <c r="E105" s="62"/>
      <c r="F105" s="99"/>
      <c r="G105" s="71"/>
      <c r="H105" s="99"/>
      <c r="I105" s="62"/>
    </row>
    <row r="106" spans="1:9" ht="15" x14ac:dyDescent="0.25">
      <c r="A106" s="149"/>
      <c r="B106" s="62"/>
      <c r="C106" s="62"/>
      <c r="D106" s="191"/>
      <c r="E106" s="62"/>
      <c r="F106" s="99"/>
      <c r="G106" s="71"/>
      <c r="H106" s="99"/>
      <c r="I106" s="62"/>
    </row>
    <row r="107" spans="1:9" ht="15" x14ac:dyDescent="0.25">
      <c r="A107" s="149"/>
      <c r="B107" s="62"/>
      <c r="C107" s="62"/>
      <c r="D107" s="191"/>
      <c r="E107" s="62"/>
      <c r="F107" s="99"/>
      <c r="G107" s="71"/>
      <c r="H107" s="99"/>
      <c r="I107" s="62"/>
    </row>
    <row r="108" spans="1:9" ht="15" x14ac:dyDescent="0.25">
      <c r="A108" s="149"/>
      <c r="B108" s="62"/>
      <c r="C108" s="62"/>
      <c r="D108" s="191"/>
      <c r="E108" s="62"/>
      <c r="F108" s="99"/>
      <c r="G108" s="71"/>
      <c r="H108" s="99"/>
      <c r="I108" s="62"/>
    </row>
    <row r="109" spans="1:9" ht="15" x14ac:dyDescent="0.25">
      <c r="A109" s="149"/>
      <c r="B109" s="62"/>
      <c r="C109" s="62"/>
      <c r="D109" s="191"/>
      <c r="E109" s="62"/>
      <c r="F109" s="99"/>
      <c r="G109" s="71"/>
      <c r="H109" s="99"/>
      <c r="I109" s="62"/>
    </row>
    <row r="110" spans="1:9" ht="15" x14ac:dyDescent="0.25">
      <c r="A110" s="116"/>
      <c r="B110" s="116"/>
      <c r="C110" s="116"/>
      <c r="D110" s="116"/>
      <c r="E110" s="116"/>
      <c r="F110" s="152"/>
      <c r="G110" s="153"/>
      <c r="H110" s="152"/>
      <c r="I110" s="116"/>
    </row>
    <row r="111" spans="1:9" ht="15.6" x14ac:dyDescent="0.3">
      <c r="A111" s="114"/>
      <c r="B111" s="64"/>
      <c r="C111" s="64"/>
      <c r="D111" s="64"/>
      <c r="E111" s="64"/>
      <c r="F111" s="101"/>
      <c r="G111" s="73"/>
      <c r="H111" s="101"/>
      <c r="I111" s="64"/>
    </row>
    <row r="112" spans="1:9" ht="15.6" x14ac:dyDescent="0.3">
      <c r="A112" s="114"/>
      <c r="B112" s="64"/>
      <c r="C112" s="64"/>
      <c r="D112" s="64"/>
      <c r="E112" s="64"/>
      <c r="F112" s="101"/>
      <c r="G112" s="73"/>
      <c r="H112" s="101"/>
    </row>
    <row r="113" spans="1:8" ht="15" x14ac:dyDescent="0.25">
      <c r="A113" s="149"/>
      <c r="B113" s="62"/>
      <c r="C113" s="62"/>
      <c r="D113" s="192"/>
      <c r="E113" s="62"/>
      <c r="F113" s="99"/>
      <c r="G113" s="71"/>
      <c r="H113" s="99"/>
    </row>
    <row r="114" spans="1:8" ht="15" x14ac:dyDescent="0.25">
      <c r="A114" s="149"/>
      <c r="B114" s="62"/>
      <c r="C114" s="62"/>
      <c r="D114" s="192"/>
      <c r="E114" s="62"/>
      <c r="F114" s="99"/>
      <c r="G114" s="71"/>
      <c r="H114" s="99"/>
    </row>
    <row r="115" spans="1:8" ht="15" x14ac:dyDescent="0.25">
      <c r="A115" s="149"/>
      <c r="B115" s="62"/>
      <c r="C115" s="62"/>
      <c r="D115" s="191"/>
      <c r="E115" s="62"/>
      <c r="F115" s="99"/>
      <c r="G115" s="71"/>
      <c r="H115" s="99"/>
    </row>
    <row r="116" spans="1:8" ht="15" x14ac:dyDescent="0.25">
      <c r="A116" s="149"/>
      <c r="B116" s="62"/>
      <c r="C116" s="62"/>
      <c r="D116" s="191"/>
      <c r="E116" s="62"/>
      <c r="F116" s="99"/>
      <c r="G116" s="71"/>
      <c r="H116" s="99"/>
    </row>
    <row r="117" spans="1:8" ht="15.6" x14ac:dyDescent="0.3">
      <c r="A117" s="114"/>
      <c r="B117" s="64"/>
      <c r="C117" s="64"/>
      <c r="D117" s="64"/>
      <c r="E117" s="64"/>
      <c r="F117" s="101"/>
      <c r="G117" s="73"/>
      <c r="H117" s="101"/>
    </row>
    <row r="118" spans="1:8" ht="15" x14ac:dyDescent="0.25">
      <c r="A118" s="149"/>
      <c r="B118" s="62"/>
      <c r="C118" s="62"/>
      <c r="D118" s="192"/>
      <c r="E118" s="62"/>
      <c r="F118" s="99"/>
      <c r="G118" s="71"/>
      <c r="H118" s="99"/>
    </row>
    <row r="119" spans="1:8" ht="15" x14ac:dyDescent="0.25">
      <c r="A119" s="149"/>
      <c r="B119" s="62"/>
      <c r="C119" s="62"/>
      <c r="D119" s="192"/>
      <c r="E119" s="62"/>
      <c r="F119" s="99"/>
      <c r="G119" s="71"/>
      <c r="H119" s="99"/>
    </row>
    <row r="120" spans="1:8" ht="14.1" customHeight="1" x14ac:dyDescent="0.25">
      <c r="A120" s="149"/>
      <c r="B120" s="62"/>
      <c r="C120" s="62"/>
      <c r="D120" s="192"/>
      <c r="E120" s="62"/>
      <c r="F120" s="99"/>
      <c r="G120" s="71"/>
      <c r="H120" s="99"/>
    </row>
    <row r="121" spans="1:8" ht="14.1" customHeight="1" x14ac:dyDescent="0.25">
      <c r="A121" s="149"/>
      <c r="B121" s="62"/>
      <c r="C121" s="62"/>
      <c r="D121" s="192"/>
      <c r="E121" s="62"/>
      <c r="F121" s="99"/>
      <c r="G121" s="71"/>
      <c r="H121" s="99"/>
    </row>
    <row r="122" spans="1:8" ht="14.1" customHeight="1" x14ac:dyDescent="0.25">
      <c r="A122" s="149"/>
      <c r="B122" s="62"/>
      <c r="C122" s="62"/>
      <c r="D122" s="191"/>
      <c r="E122" s="62"/>
      <c r="F122" s="99"/>
      <c r="G122" s="71"/>
      <c r="H122" s="99"/>
    </row>
    <row r="123" spans="1:8" ht="15.6" x14ac:dyDescent="0.3">
      <c r="A123" s="114"/>
      <c r="B123" s="64"/>
      <c r="C123" s="64"/>
      <c r="D123" s="64"/>
      <c r="E123" s="64"/>
      <c r="F123" s="101"/>
      <c r="G123" s="73"/>
      <c r="H123" s="101"/>
    </row>
    <row r="124" spans="1:8" ht="15.6" customHeight="1" x14ac:dyDescent="0.25">
      <c r="A124" s="149"/>
      <c r="B124" s="62"/>
      <c r="C124" s="62"/>
      <c r="D124" s="193"/>
      <c r="E124" s="116"/>
      <c r="F124" s="99"/>
      <c r="G124" s="71"/>
      <c r="H124" s="99"/>
    </row>
    <row r="125" spans="1:8" ht="15.6" customHeight="1" x14ac:dyDescent="0.25">
      <c r="A125" s="149"/>
      <c r="B125" s="62"/>
      <c r="C125" s="62"/>
      <c r="D125" s="193"/>
      <c r="E125" s="116"/>
      <c r="F125" s="99"/>
      <c r="G125" s="71"/>
      <c r="H125" s="99"/>
    </row>
    <row r="126" spans="1:8" ht="15" x14ac:dyDescent="0.25">
      <c r="A126" s="116"/>
      <c r="B126" s="116"/>
      <c r="C126" s="116"/>
      <c r="D126" s="116"/>
      <c r="E126" s="116"/>
      <c r="F126" s="152"/>
      <c r="G126" s="153"/>
      <c r="H126" s="152"/>
    </row>
    <row r="127" spans="1:8" ht="15.6" x14ac:dyDescent="0.3">
      <c r="A127" s="114"/>
      <c r="B127" s="64"/>
      <c r="C127" s="64"/>
      <c r="D127" s="64"/>
      <c r="E127" s="64"/>
      <c r="F127" s="99"/>
      <c r="G127" s="71"/>
      <c r="H127" s="99"/>
    </row>
    <row r="128" spans="1:8" ht="15.6" x14ac:dyDescent="0.3">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2"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3" location="Links!B42" display="Snapshots Report" xr:uid="{972385A9-67E2-4C33-B9E6-383810A46A44}"/>
    <hyperlink ref="D67" location="Links!B42" display="Snapshots Report" xr:uid="{C213AA0F-BF57-45CB-9A17-8E3D94953C20}"/>
    <hyperlink ref="D68" location="Links!B42" display="Snapshots Report" xr:uid="{0732DF41-C242-4A43-819A-B036795F2159}"/>
    <hyperlink ref="D69" location="Links!B42" display="Snapshots Report" xr:uid="{6095571C-13C3-4D3A-AEFA-6A66237C8FE4}"/>
    <hyperlink ref="D70" location="Links!B42" display="Snapshots Report" xr:uid="{0F27C020-5F82-483E-97CB-4EC1FC38C59C}"/>
    <hyperlink ref="D71" location="Links!B42" display="Snapshots Report" xr:uid="{5BDBDF58-A350-4E1B-BA12-34ACED92884D}"/>
    <hyperlink ref="D74" location="Links!B42" display="Snapshots Report" xr:uid="{CF9971AD-5522-49E0-8180-49E258F14C88}"/>
    <hyperlink ref="D76" location="Links!B42" display="Snapshots Report" xr:uid="{49BD9303-5E6A-427F-9A99-0B6F510D7070}"/>
    <hyperlink ref="D77" location="Links!B42" display="Snapshots Report" xr:uid="{6B39B97E-CE3F-43B1-866D-9807120DE80B}"/>
    <hyperlink ref="D78" location="Links!B42" display="Snapshots Report" xr:uid="{CD41A47A-D184-4070-B060-E737FF7E2480}"/>
    <hyperlink ref="D81" location="Links!B42" display="Snapshots Report" xr:uid="{14888570-9B53-4293-98B2-5ACF4360E9C9}"/>
    <hyperlink ref="D75" location="Links!B42" display="Snapshots Report" xr:uid="{3F19D8ED-EB3E-4F45-936F-FAFAF13181DD}"/>
    <hyperlink ref="D66" location="Links!B42" display="Snapshots Report" xr:uid="{4C709A68-44E1-44F7-B9FA-29518B8419FA}"/>
    <hyperlink ref="D84:D85" location="Links!B42" display="Snapshots Report" xr:uid="{2B8D2949-4EA7-4D93-B5CD-FC0DA560BE8D}"/>
    <hyperlink ref="D79" location="Links!B42" display="Snapshots Report" xr:uid="{7A09B031-A1EC-40C5-B457-AD51CC3DE7F8}"/>
    <hyperlink ref="D60" location="Links!B41" display="Opening Report" xr:uid="{869FBD7D-E49C-4DF4-BAD2-672E4CE8FA95}"/>
    <hyperlink ref="D80" location="Links!B42" display="Snapshots Report" xr:uid="{1C8C0EDA-32AE-46EB-A8F7-3AEB8C66E496}"/>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4"/>
  <sheetViews>
    <sheetView topLeftCell="A13" zoomScale="120" zoomScaleNormal="120" workbookViewId="0">
      <selection activeCell="C24" sqref="C24"/>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81" t="str">
        <f>Parameters!B1</f>
        <v>IEEE 802.11 WIRELESS LOCAL AREA NETWORKS SESSION #211</v>
      </c>
      <c r="B1" s="475"/>
      <c r="C1" s="475"/>
      <c r="D1" s="475"/>
      <c r="E1" s="475"/>
      <c r="F1" s="475"/>
      <c r="G1" s="475"/>
      <c r="H1" s="475"/>
      <c r="I1" s="475"/>
    </row>
    <row r="2" spans="1:9" ht="25.35" customHeight="1" x14ac:dyDescent="0.4">
      <c r="A2" s="481" t="str">
        <f>Parameters!B2</f>
        <v>Warsaw Presidential Hotel, Warsaw, Poland</v>
      </c>
      <c r="B2" s="475"/>
      <c r="C2" s="475"/>
      <c r="D2" s="475"/>
      <c r="E2" s="475"/>
      <c r="F2" s="475"/>
      <c r="G2" s="475"/>
      <c r="H2" s="475"/>
      <c r="I2" s="475"/>
    </row>
    <row r="3" spans="1:9" ht="25.35" customHeight="1" x14ac:dyDescent="0.4">
      <c r="A3" s="481" t="str">
        <f>Parameters!B3</f>
        <v>May 11-16, 2025</v>
      </c>
      <c r="B3" s="475"/>
      <c r="C3" s="475"/>
      <c r="D3" s="475"/>
      <c r="E3" s="475"/>
      <c r="F3" s="475"/>
      <c r="G3" s="475"/>
      <c r="H3" s="475"/>
      <c r="I3" s="475"/>
    </row>
    <row r="4" spans="1:9" ht="18" customHeight="1" x14ac:dyDescent="0.3">
      <c r="A4" s="474" t="str">
        <f>'WG11 Opening'!A4</f>
        <v>WG Chair - Robert Stacey (Intel)</v>
      </c>
      <c r="B4" s="475"/>
      <c r="C4" s="475"/>
      <c r="D4" s="475"/>
      <c r="E4" s="475"/>
      <c r="F4" s="475"/>
      <c r="G4" s="475"/>
      <c r="H4" s="475"/>
      <c r="I4" s="475"/>
    </row>
    <row r="5" spans="1:9" ht="18" customHeight="1" x14ac:dyDescent="0.3">
      <c r="A5" s="474" t="str">
        <f>'WG11 Opening'!A5</f>
        <v>WG  Vice Chair - Jon Rosdahl (Qualcomm)</v>
      </c>
      <c r="B5" s="475"/>
      <c r="C5" s="475"/>
      <c r="D5" s="475"/>
      <c r="E5" s="475"/>
      <c r="F5" s="475"/>
      <c r="G5" s="475"/>
      <c r="H5" s="475"/>
      <c r="I5" s="475"/>
    </row>
    <row r="6" spans="1:9" ht="18" customHeight="1" x14ac:dyDescent="0.3">
      <c r="A6" s="474" t="str">
        <f>'WG11 Opening'!A6</f>
        <v>WG  Vice Chair - Stephen McCann (Huawei)</v>
      </c>
      <c r="B6" s="475"/>
      <c r="C6" s="475"/>
      <c r="D6" s="475"/>
      <c r="E6" s="475"/>
      <c r="F6" s="475"/>
      <c r="G6" s="475"/>
      <c r="H6" s="475"/>
      <c r="I6" s="475"/>
    </row>
    <row r="7" spans="1:9" ht="18" customHeight="1" x14ac:dyDescent="0.3">
      <c r="A7" s="474" t="str">
        <f>'WG11 Opening'!A7</f>
        <v>WG Secretary - Volker Jungnickel (Fraunhofer)</v>
      </c>
      <c r="B7" s="475"/>
      <c r="C7" s="475"/>
      <c r="D7" s="475"/>
      <c r="E7" s="475"/>
      <c r="F7" s="475"/>
      <c r="G7" s="475"/>
      <c r="H7" s="475"/>
      <c r="I7" s="475"/>
    </row>
    <row r="8" spans="1:9" ht="30" customHeight="1" x14ac:dyDescent="0.5">
      <c r="A8" s="476" t="str">
        <f>"Agenda R" &amp; Parameters!$B$8</f>
        <v>Agenda R2</v>
      </c>
      <c r="B8" s="477"/>
      <c r="C8" s="477"/>
      <c r="D8" s="477"/>
      <c r="E8" s="477"/>
      <c r="F8" s="477"/>
      <c r="G8" s="477"/>
      <c r="H8" s="477"/>
      <c r="I8" s="477"/>
    </row>
    <row r="12" spans="1:9" ht="15.6" x14ac:dyDescent="0.3">
      <c r="A12" s="478" t="s">
        <v>544</v>
      </c>
      <c r="B12" s="479"/>
      <c r="C12" s="479"/>
      <c r="D12" s="479"/>
      <c r="E12" s="479"/>
      <c r="F12" s="479"/>
      <c r="G12" s="479"/>
      <c r="H12" s="479"/>
      <c r="I12" s="479"/>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165</v>
      </c>
      <c r="D15" s="62"/>
      <c r="E15" s="62" t="s">
        <v>134</v>
      </c>
      <c r="F15" s="99">
        <v>0.5625</v>
      </c>
      <c r="G15" s="71">
        <v>1</v>
      </c>
      <c r="H15" s="99">
        <f>F15+TIME(0,G15,0)</f>
        <v>0.56319444444444444</v>
      </c>
      <c r="I15" s="80"/>
    </row>
    <row r="16" spans="1:9" ht="15" x14ac:dyDescent="0.25">
      <c r="A16" s="53" t="s">
        <v>78</v>
      </c>
      <c r="B16" s="62" t="s">
        <v>76</v>
      </c>
      <c r="C16" s="62" t="s">
        <v>277</v>
      </c>
      <c r="D16" s="62"/>
      <c r="E16" s="62" t="s">
        <v>79</v>
      </c>
      <c r="F16" s="99">
        <f>H15</f>
        <v>0.56319444444444444</v>
      </c>
      <c r="G16" s="71">
        <v>1</v>
      </c>
      <c r="H16" s="99">
        <f>F16+TIME(0,G16,0)</f>
        <v>0.56388888888888888</v>
      </c>
      <c r="I16" s="80"/>
    </row>
    <row r="17" spans="1:9" ht="30" x14ac:dyDescent="0.25">
      <c r="A17" s="54" t="s">
        <v>80</v>
      </c>
      <c r="B17" s="63" t="s">
        <v>82</v>
      </c>
      <c r="C17" s="63" t="s">
        <v>365</v>
      </c>
      <c r="D17" s="169" t="s">
        <v>45</v>
      </c>
      <c r="E17" s="63" t="s">
        <v>134</v>
      </c>
      <c r="F17" s="100">
        <f>H16</f>
        <v>0.56388888888888888</v>
      </c>
      <c r="G17" s="72">
        <v>5</v>
      </c>
      <c r="H17" s="100">
        <f>F17+TIME(0,G17,0)</f>
        <v>0.56736111111111109</v>
      </c>
      <c r="I17" s="81"/>
    </row>
    <row r="18" spans="1:9" ht="15" x14ac:dyDescent="0.25">
      <c r="A18" s="116"/>
      <c r="B18" s="116"/>
      <c r="C18" s="116"/>
      <c r="D18" s="116"/>
      <c r="E18" s="116"/>
      <c r="F18" s="152"/>
      <c r="G18" s="153"/>
      <c r="H18" s="152"/>
      <c r="I18" s="116"/>
    </row>
    <row r="19" spans="1:9" ht="15.6" x14ac:dyDescent="0.3">
      <c r="A19" s="52" t="s">
        <v>88</v>
      </c>
      <c r="B19" s="61"/>
      <c r="C19" s="61" t="s">
        <v>89</v>
      </c>
      <c r="D19" s="61"/>
      <c r="E19" s="61"/>
      <c r="F19" s="98"/>
      <c r="G19" s="70"/>
      <c r="H19" s="98"/>
      <c r="I19" s="79"/>
    </row>
    <row r="20" spans="1:9" ht="15" x14ac:dyDescent="0.25">
      <c r="A20" s="53" t="s">
        <v>90</v>
      </c>
      <c r="B20" s="62" t="s">
        <v>76</v>
      </c>
      <c r="C20" s="62" t="s">
        <v>166</v>
      </c>
      <c r="D20" s="150" t="s">
        <v>225</v>
      </c>
      <c r="E20" s="62" t="s">
        <v>134</v>
      </c>
      <c r="F20" s="99">
        <f>H17</f>
        <v>0.56736111111111109</v>
      </c>
      <c r="G20" s="71">
        <v>1</v>
      </c>
      <c r="H20" s="99">
        <f t="shared" ref="H20:H25" si="0">F20+TIME(0,G20,0)</f>
        <v>0.56805555555555554</v>
      </c>
      <c r="I20" s="80"/>
    </row>
    <row r="21" spans="1:9" ht="15" x14ac:dyDescent="0.25">
      <c r="A21" s="53" t="s">
        <v>96</v>
      </c>
      <c r="B21" s="62" t="s">
        <v>76</v>
      </c>
      <c r="C21" s="62" t="s">
        <v>167</v>
      </c>
      <c r="D21" s="150" t="s">
        <v>225</v>
      </c>
      <c r="E21" s="62" t="s">
        <v>134</v>
      </c>
      <c r="F21" s="99">
        <f t="shared" ref="F21:F23" si="1">H20</f>
        <v>0.56805555555555554</v>
      </c>
      <c r="G21" s="71">
        <v>1</v>
      </c>
      <c r="H21" s="99">
        <f t="shared" si="0"/>
        <v>0.56874999999999998</v>
      </c>
      <c r="I21" s="80"/>
    </row>
    <row r="22" spans="1:9" ht="15" x14ac:dyDescent="0.25">
      <c r="A22" s="53" t="s">
        <v>97</v>
      </c>
      <c r="B22" s="62" t="s">
        <v>76</v>
      </c>
      <c r="C22" s="62" t="s">
        <v>234</v>
      </c>
      <c r="D22" s="150" t="s">
        <v>225</v>
      </c>
      <c r="E22" s="62" t="s">
        <v>134</v>
      </c>
      <c r="F22" s="99">
        <f t="shared" si="1"/>
        <v>0.56874999999999998</v>
      </c>
      <c r="G22" s="71">
        <v>1</v>
      </c>
      <c r="H22" s="99">
        <f t="shared" si="0"/>
        <v>0.56944444444444442</v>
      </c>
      <c r="I22" s="80"/>
    </row>
    <row r="23" spans="1:9" ht="15" x14ac:dyDescent="0.25">
      <c r="A23" s="53" t="s">
        <v>100</v>
      </c>
      <c r="B23" s="62" t="s">
        <v>76</v>
      </c>
      <c r="C23" s="62" t="s">
        <v>442</v>
      </c>
      <c r="D23" s="150" t="s">
        <v>225</v>
      </c>
      <c r="E23" s="62" t="s">
        <v>134</v>
      </c>
      <c r="F23" s="99">
        <f t="shared" si="1"/>
        <v>0.56944444444444442</v>
      </c>
      <c r="G23" s="71">
        <v>1</v>
      </c>
      <c r="H23" s="99">
        <f t="shared" si="0"/>
        <v>0.57013888888888886</v>
      </c>
      <c r="I23" s="80"/>
    </row>
    <row r="24" spans="1:9" ht="15" x14ac:dyDescent="0.25">
      <c r="A24" s="53" t="s">
        <v>101</v>
      </c>
      <c r="B24" s="62" t="s">
        <v>76</v>
      </c>
      <c r="C24" s="62" t="s">
        <v>89</v>
      </c>
      <c r="D24" s="150" t="s">
        <v>225</v>
      </c>
      <c r="E24" s="62" t="s">
        <v>79</v>
      </c>
      <c r="F24" s="99">
        <f>H23</f>
        <v>0.57013888888888886</v>
      </c>
      <c r="G24" s="71">
        <v>3</v>
      </c>
      <c r="H24" s="99">
        <f t="shared" si="0"/>
        <v>0.57222222222222219</v>
      </c>
      <c r="I24" s="80"/>
    </row>
    <row r="25" spans="1:9" ht="15" x14ac:dyDescent="0.25">
      <c r="A25" s="53" t="s">
        <v>176</v>
      </c>
      <c r="B25" s="62" t="s">
        <v>76</v>
      </c>
      <c r="C25" s="62" t="s">
        <v>389</v>
      </c>
      <c r="D25" s="150"/>
      <c r="E25" s="62" t="s">
        <v>85</v>
      </c>
      <c r="F25" s="99">
        <f>H24</f>
        <v>0.57222222222222219</v>
      </c>
      <c r="G25" s="71">
        <v>1</v>
      </c>
      <c r="H25" s="99">
        <f t="shared" si="0"/>
        <v>0.57291666666666663</v>
      </c>
      <c r="I25" s="80"/>
    </row>
    <row r="26" spans="1:9" ht="15" x14ac:dyDescent="0.25">
      <c r="A26" s="54" t="s">
        <v>201</v>
      </c>
      <c r="B26" s="63" t="s">
        <v>76</v>
      </c>
      <c r="C26" s="63" t="s">
        <v>501</v>
      </c>
      <c r="D26" s="169" t="s">
        <v>502</v>
      </c>
      <c r="E26" s="63" t="s">
        <v>108</v>
      </c>
      <c r="F26" s="100">
        <f>H25</f>
        <v>0.57291666666666663</v>
      </c>
      <c r="G26" s="72">
        <v>5</v>
      </c>
      <c r="H26" s="100">
        <f t="shared" ref="H26" si="2">F26+TIME(0,G26,0)</f>
        <v>0.57638888888888884</v>
      </c>
      <c r="I26" s="81"/>
    </row>
    <row r="27" spans="1:9" ht="15" x14ac:dyDescent="0.25">
      <c r="A27" s="116"/>
      <c r="B27" s="116"/>
      <c r="C27" s="116"/>
      <c r="D27" s="116"/>
      <c r="E27" s="116"/>
      <c r="F27" s="152"/>
      <c r="G27" s="153"/>
      <c r="H27" s="152"/>
      <c r="I27" s="116"/>
    </row>
    <row r="28" spans="1:9" ht="15.6" x14ac:dyDescent="0.3">
      <c r="A28" s="52" t="s">
        <v>102</v>
      </c>
      <c r="B28" s="61"/>
      <c r="C28" s="61" t="s">
        <v>419</v>
      </c>
      <c r="D28" s="61"/>
      <c r="E28" s="61"/>
      <c r="F28" s="98"/>
      <c r="G28" s="70"/>
      <c r="H28" s="98"/>
      <c r="I28" s="79"/>
    </row>
    <row r="29" spans="1:9" ht="15.6" x14ac:dyDescent="0.3">
      <c r="A29" s="55" t="s">
        <v>413</v>
      </c>
      <c r="B29" s="64"/>
      <c r="C29" s="64" t="s">
        <v>169</v>
      </c>
      <c r="D29" s="64"/>
      <c r="E29" s="64"/>
      <c r="F29" s="101"/>
      <c r="G29" s="73"/>
      <c r="H29" s="101"/>
      <c r="I29" s="117"/>
    </row>
    <row r="30" spans="1:9" ht="15" x14ac:dyDescent="0.25">
      <c r="A30" s="53" t="s">
        <v>204</v>
      </c>
      <c r="B30" s="62" t="s">
        <v>76</v>
      </c>
      <c r="C30" s="62" t="s">
        <v>441</v>
      </c>
      <c r="D30" s="271"/>
      <c r="E30" s="62" t="s">
        <v>444</v>
      </c>
      <c r="F30" s="99">
        <f>H26</f>
        <v>0.57638888888888884</v>
      </c>
      <c r="G30" s="71">
        <v>0</v>
      </c>
      <c r="H30" s="99">
        <f>F30+TIME(0,G30,0)</f>
        <v>0.57638888888888884</v>
      </c>
      <c r="I30" s="117"/>
    </row>
    <row r="31" spans="1:9" ht="15" x14ac:dyDescent="0.25">
      <c r="A31" s="53" t="s">
        <v>205</v>
      </c>
      <c r="B31" s="62" t="s">
        <v>76</v>
      </c>
      <c r="C31" s="62" t="s">
        <v>170</v>
      </c>
      <c r="D31" s="271" t="s">
        <v>498</v>
      </c>
      <c r="E31" s="62" t="s">
        <v>232</v>
      </c>
      <c r="F31" s="99">
        <f>H30</f>
        <v>0.57638888888888884</v>
      </c>
      <c r="G31" s="71">
        <v>10</v>
      </c>
      <c r="H31" s="99">
        <f>F31+TIME(0,G31,0)</f>
        <v>0.58333333333333326</v>
      </c>
      <c r="I31" s="117"/>
    </row>
    <row r="32" spans="1:9" ht="15" x14ac:dyDescent="0.25">
      <c r="A32" s="53" t="s">
        <v>206</v>
      </c>
      <c r="B32" s="62" t="s">
        <v>76</v>
      </c>
      <c r="C32" s="62" t="s">
        <v>440</v>
      </c>
      <c r="D32" s="271" t="s">
        <v>499</v>
      </c>
      <c r="E32" s="62" t="s">
        <v>439</v>
      </c>
      <c r="F32" s="99">
        <f>H31</f>
        <v>0.58333333333333326</v>
      </c>
      <c r="G32" s="71">
        <v>5</v>
      </c>
      <c r="H32" s="99">
        <f>F32+TIME(0,G32,0)</f>
        <v>0.58680555555555547</v>
      </c>
      <c r="I32" s="117"/>
    </row>
    <row r="33" spans="1:9" ht="15" x14ac:dyDescent="0.25">
      <c r="A33" s="53"/>
      <c r="B33" s="62"/>
      <c r="C33" s="62"/>
      <c r="D33" s="150"/>
      <c r="E33" s="62"/>
      <c r="F33" s="99"/>
      <c r="G33" s="71"/>
      <c r="H33" s="99"/>
      <c r="I33" s="117"/>
    </row>
    <row r="34" spans="1:9" ht="15.6" x14ac:dyDescent="0.3">
      <c r="A34" s="55" t="s">
        <v>414</v>
      </c>
      <c r="B34" s="64"/>
      <c r="C34" s="64" t="s">
        <v>171</v>
      </c>
      <c r="D34" s="64"/>
      <c r="E34" s="64"/>
      <c r="F34" s="101"/>
      <c r="G34" s="73"/>
      <c r="H34" s="101"/>
      <c r="I34" s="117"/>
    </row>
    <row r="35" spans="1:9" ht="15" x14ac:dyDescent="0.25">
      <c r="A35" s="53" t="s">
        <v>319</v>
      </c>
      <c r="B35" s="62" t="s">
        <v>76</v>
      </c>
      <c r="C35" s="62" t="s">
        <v>541</v>
      </c>
      <c r="D35" s="271" t="s">
        <v>500</v>
      </c>
      <c r="E35" s="62" t="s">
        <v>483</v>
      </c>
      <c r="F35" s="99">
        <f>H32</f>
        <v>0.58680555555555547</v>
      </c>
      <c r="G35" s="71">
        <v>5</v>
      </c>
      <c r="H35" s="99">
        <f>F35+TIME(0,G35,0)</f>
        <v>0.59027777777777768</v>
      </c>
      <c r="I35" s="117"/>
    </row>
    <row r="36" spans="1:9" ht="14.1" customHeight="1" x14ac:dyDescent="0.25">
      <c r="A36" s="53" t="s">
        <v>319</v>
      </c>
      <c r="B36" s="62" t="s">
        <v>76</v>
      </c>
      <c r="C36" s="62" t="s">
        <v>238</v>
      </c>
      <c r="D36" s="271" t="s">
        <v>500</v>
      </c>
      <c r="E36" s="62" t="s">
        <v>242</v>
      </c>
      <c r="F36" s="99">
        <f>H35</f>
        <v>0.59027777777777768</v>
      </c>
      <c r="G36" s="71">
        <v>5</v>
      </c>
      <c r="H36" s="99">
        <f>F36+TIME(0,G36,0)</f>
        <v>0.59374999999999989</v>
      </c>
      <c r="I36" s="117"/>
    </row>
    <row r="37" spans="1:9" ht="14.1" customHeight="1" x14ac:dyDescent="0.25">
      <c r="A37" s="54"/>
      <c r="B37" s="63"/>
      <c r="C37" s="63"/>
      <c r="D37" s="272"/>
      <c r="E37" s="63"/>
      <c r="F37" s="100"/>
      <c r="G37" s="72"/>
      <c r="H37" s="100"/>
      <c r="I37" s="119"/>
    </row>
    <row r="38" spans="1:9" ht="14.1" customHeight="1" x14ac:dyDescent="0.25">
      <c r="A38" s="149"/>
      <c r="B38" s="62"/>
      <c r="C38" s="62"/>
      <c r="D38" s="150"/>
      <c r="E38" s="62"/>
      <c r="F38" s="99"/>
      <c r="G38" s="71"/>
      <c r="H38" s="99"/>
    </row>
    <row r="39" spans="1:9" ht="15.6" x14ac:dyDescent="0.3">
      <c r="A39" s="52" t="s">
        <v>364</v>
      </c>
      <c r="B39" s="61"/>
      <c r="C39" s="61" t="s">
        <v>161</v>
      </c>
      <c r="D39" s="61"/>
      <c r="E39" s="61"/>
      <c r="F39" s="98"/>
      <c r="G39" s="70"/>
      <c r="H39" s="98"/>
      <c r="I39" s="440"/>
    </row>
    <row r="40" spans="1:9" ht="15" x14ac:dyDescent="0.25">
      <c r="A40" s="53" t="s">
        <v>120</v>
      </c>
      <c r="B40" s="62" t="s">
        <v>76</v>
      </c>
      <c r="C40" s="62" t="s">
        <v>558</v>
      </c>
      <c r="D40" s="439"/>
      <c r="E40" s="116" t="s">
        <v>557</v>
      </c>
      <c r="F40" s="99">
        <f>H36</f>
        <v>0.59374999999999989</v>
      </c>
      <c r="G40" s="71">
        <v>30</v>
      </c>
      <c r="H40" s="99">
        <f t="shared" ref="H40" si="3">F40+TIME(0,G40,0)</f>
        <v>0.61458333333333326</v>
      </c>
      <c r="I40" s="117"/>
    </row>
    <row r="41" spans="1:9" ht="15.6" customHeight="1" x14ac:dyDescent="0.25">
      <c r="A41" s="54" t="s">
        <v>139</v>
      </c>
      <c r="B41" s="63" t="s">
        <v>76</v>
      </c>
      <c r="C41" s="63" t="s">
        <v>420</v>
      </c>
      <c r="D41" s="182"/>
      <c r="E41" s="142"/>
      <c r="F41" s="100">
        <f>H40</f>
        <v>0.61458333333333326</v>
      </c>
      <c r="G41" s="72">
        <v>2</v>
      </c>
      <c r="H41" s="100">
        <f t="shared" ref="H41:H43" si="4">F41+TIME(0,G41,0)</f>
        <v>0.61597222222222214</v>
      </c>
      <c r="I41" s="119"/>
    </row>
    <row r="42" spans="1:9" ht="15" x14ac:dyDescent="0.25">
      <c r="A42" s="116"/>
      <c r="B42" s="116"/>
      <c r="C42" s="116"/>
      <c r="D42" s="116"/>
      <c r="E42" s="116"/>
      <c r="F42" s="152"/>
      <c r="G42" s="153"/>
      <c r="H42" s="152"/>
    </row>
    <row r="43" spans="1:9" ht="15.6" x14ac:dyDescent="0.3">
      <c r="A43" s="52" t="s">
        <v>160</v>
      </c>
      <c r="B43" s="61"/>
      <c r="C43" s="61" t="s">
        <v>163</v>
      </c>
      <c r="D43" s="61"/>
      <c r="E43" s="61" t="s">
        <v>134</v>
      </c>
      <c r="F43" s="161">
        <f>H41</f>
        <v>0.61597222222222214</v>
      </c>
      <c r="G43" s="162">
        <v>1</v>
      </c>
      <c r="H43" s="161">
        <f t="shared" si="4"/>
        <v>0.61666666666666659</v>
      </c>
      <c r="I43" s="133"/>
    </row>
    <row r="44" spans="1:9" ht="15.6" x14ac:dyDescent="0.3">
      <c r="A44" s="183"/>
      <c r="B44" s="184"/>
      <c r="C44" s="185" t="s">
        <v>164</v>
      </c>
      <c r="D44" s="185"/>
      <c r="E44" s="185"/>
      <c r="F44" s="186"/>
      <c r="G44" s="187">
        <f>(H44-H43)*24*60</f>
        <v>42.000000000000171</v>
      </c>
      <c r="H44" s="186">
        <v>0.64583333333333337</v>
      </c>
      <c r="I44"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4" location="Links!B46" display="Supplementary" xr:uid="{00000000-0004-0000-0300-000041000000}"/>
    <hyperlink ref="D31" r:id="rId1" xr:uid="{D7C9B1F1-83FC-4544-8F79-2A00AA5D488E}"/>
    <hyperlink ref="D32" r:id="rId2" xr:uid="{2790130A-2C99-4A3B-9ACF-82B5D83F2E33}"/>
    <hyperlink ref="D36" r:id="rId3" xr:uid="{952531DB-4FFD-4303-980A-C3882E7537A8}"/>
    <hyperlink ref="D26" r:id="rId4" xr:uid="{9A31997E-3580-46B8-955E-812117C96463}"/>
    <hyperlink ref="D35" r:id="rId5" xr:uid="{EB4D6D8A-A7B7-4F55-B2ED-E7DDA4146C2F}"/>
  </hyperlink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8"/>
  <sheetViews>
    <sheetView topLeftCell="A48" zoomScale="120" zoomScaleNormal="120" workbookViewId="0">
      <selection activeCell="B83" sqref="B83"/>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81" t="str">
        <f>Parameters!B1</f>
        <v>IEEE 802.11 WIRELESS LOCAL AREA NETWORKS SESSION #211</v>
      </c>
      <c r="B1" s="475"/>
      <c r="C1" s="475"/>
      <c r="D1" s="475"/>
      <c r="E1" s="475"/>
      <c r="F1" s="475"/>
      <c r="G1" s="475"/>
      <c r="H1" s="475"/>
      <c r="I1" s="475"/>
    </row>
    <row r="2" spans="1:9" ht="25.35" customHeight="1" x14ac:dyDescent="0.4">
      <c r="A2" s="481" t="str">
        <f>Parameters!B2</f>
        <v>Warsaw Presidential Hotel, Warsaw, Poland</v>
      </c>
      <c r="B2" s="475"/>
      <c r="C2" s="475"/>
      <c r="D2" s="475"/>
      <c r="E2" s="475"/>
      <c r="F2" s="475"/>
      <c r="G2" s="475"/>
      <c r="H2" s="475"/>
      <c r="I2" s="475"/>
    </row>
    <row r="3" spans="1:9" ht="25.35" customHeight="1" x14ac:dyDescent="0.4">
      <c r="A3" s="481" t="str">
        <f>Parameters!B3</f>
        <v>May 11-16, 2025</v>
      </c>
      <c r="B3" s="475"/>
      <c r="C3" s="475"/>
      <c r="D3" s="475"/>
      <c r="E3" s="475"/>
      <c r="F3" s="475"/>
      <c r="G3" s="475"/>
      <c r="H3" s="475"/>
      <c r="I3" s="475"/>
    </row>
    <row r="4" spans="1:9" ht="18" customHeight="1" x14ac:dyDescent="0.3">
      <c r="A4" s="474" t="str">
        <f>'WG11 Opening'!A4</f>
        <v>WG Chair - Robert Stacey (Intel)</v>
      </c>
      <c r="B4" s="475"/>
      <c r="C4" s="475"/>
      <c r="D4" s="475"/>
      <c r="E4" s="475"/>
      <c r="F4" s="475"/>
      <c r="G4" s="475"/>
      <c r="H4" s="475"/>
      <c r="I4" s="475"/>
    </row>
    <row r="5" spans="1:9" ht="18" customHeight="1" x14ac:dyDescent="0.3">
      <c r="A5" s="474" t="str">
        <f>'WG11 Opening'!A5</f>
        <v>WG  Vice Chair - Jon Rosdahl (Qualcomm)</v>
      </c>
      <c r="B5" s="475"/>
      <c r="C5" s="475"/>
      <c r="D5" s="475"/>
      <c r="E5" s="475"/>
      <c r="F5" s="475"/>
      <c r="G5" s="475"/>
      <c r="H5" s="475"/>
      <c r="I5" s="475"/>
    </row>
    <row r="6" spans="1:9" ht="18" customHeight="1" x14ac:dyDescent="0.3">
      <c r="A6" s="474" t="str">
        <f>'WG11 Opening'!A6</f>
        <v>WG  Vice Chair - Stephen McCann (Huawei)</v>
      </c>
      <c r="B6" s="475"/>
      <c r="C6" s="475"/>
      <c r="D6" s="475"/>
      <c r="E6" s="475"/>
      <c r="F6" s="475"/>
      <c r="G6" s="475"/>
      <c r="H6" s="475"/>
      <c r="I6" s="475"/>
    </row>
    <row r="7" spans="1:9" ht="18" customHeight="1" x14ac:dyDescent="0.3">
      <c r="A7" s="474" t="str">
        <f>'WG11 Opening'!A7</f>
        <v>WG Secretary - Volker Jungnickel (Fraunhofer)</v>
      </c>
      <c r="B7" s="475"/>
      <c r="C7" s="475"/>
      <c r="D7" s="475"/>
      <c r="E7" s="475"/>
      <c r="F7" s="475"/>
      <c r="G7" s="475"/>
      <c r="H7" s="475"/>
      <c r="I7" s="475"/>
    </row>
    <row r="8" spans="1:9" ht="30" customHeight="1" x14ac:dyDescent="0.5">
      <c r="A8" s="476" t="str">
        <f>"Agenda R" &amp; Parameters!$B$8</f>
        <v>Agenda R2</v>
      </c>
      <c r="B8" s="477"/>
      <c r="C8" s="477"/>
      <c r="D8" s="477"/>
      <c r="E8" s="477"/>
      <c r="F8" s="477"/>
      <c r="G8" s="477"/>
      <c r="H8" s="477"/>
      <c r="I8" s="477"/>
    </row>
    <row r="12" spans="1:9" ht="15.6" x14ac:dyDescent="0.3">
      <c r="A12" s="478" t="s">
        <v>543</v>
      </c>
      <c r="B12" s="479"/>
      <c r="C12" s="479"/>
      <c r="D12" s="479"/>
      <c r="E12" s="479"/>
      <c r="F12" s="479"/>
      <c r="G12" s="479"/>
      <c r="H12" s="479"/>
      <c r="I12" s="479"/>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165</v>
      </c>
      <c r="D15" s="62"/>
      <c r="E15" s="62" t="s">
        <v>134</v>
      </c>
      <c r="F15" s="99">
        <v>0.33333333333333331</v>
      </c>
      <c r="G15" s="71">
        <v>1</v>
      </c>
      <c r="H15" s="99">
        <f>F15+TIME(0,G15,0)</f>
        <v>0.33402777777777776</v>
      </c>
      <c r="I15" s="80"/>
    </row>
    <row r="16" spans="1:9" ht="15" x14ac:dyDescent="0.25">
      <c r="A16" s="53" t="s">
        <v>78</v>
      </c>
      <c r="B16" s="62" t="s">
        <v>76</v>
      </c>
      <c r="C16" s="62" t="s">
        <v>277</v>
      </c>
      <c r="D16" s="62"/>
      <c r="E16" s="62" t="s">
        <v>79</v>
      </c>
      <c r="F16" s="99">
        <f>H15</f>
        <v>0.33402777777777776</v>
      </c>
      <c r="G16" s="71">
        <v>1</v>
      </c>
      <c r="H16" s="99">
        <f>F16+TIME(0,G16,0)</f>
        <v>0.3347222222222222</v>
      </c>
      <c r="I16" s="80"/>
    </row>
    <row r="17" spans="1:15" ht="15" x14ac:dyDescent="0.25">
      <c r="A17" s="54" t="s">
        <v>80</v>
      </c>
      <c r="B17" s="63" t="s">
        <v>82</v>
      </c>
      <c r="C17" s="63" t="s">
        <v>278</v>
      </c>
      <c r="D17" s="169" t="s">
        <v>45</v>
      </c>
      <c r="E17" s="62" t="s">
        <v>134</v>
      </c>
      <c r="F17" s="100">
        <f>H16</f>
        <v>0.3347222222222222</v>
      </c>
      <c r="G17" s="72">
        <v>1</v>
      </c>
      <c r="H17" s="100">
        <f>F17+TIME(0,G17,0)</f>
        <v>0.33541666666666664</v>
      </c>
      <c r="I17" s="81"/>
    </row>
    <row r="18" spans="1:15" ht="15" x14ac:dyDescent="0.25">
      <c r="A18" s="116"/>
      <c r="B18" s="116"/>
      <c r="C18" s="116"/>
      <c r="D18" s="116"/>
      <c r="E18" s="170"/>
      <c r="F18" s="152"/>
      <c r="G18" s="153"/>
      <c r="H18" s="152"/>
      <c r="I18" s="116"/>
    </row>
    <row r="19" spans="1:15" ht="15.6" x14ac:dyDescent="0.3">
      <c r="A19" s="52" t="s">
        <v>88</v>
      </c>
      <c r="B19" s="61"/>
      <c r="C19" s="61" t="s">
        <v>89</v>
      </c>
      <c r="D19" s="61"/>
      <c r="E19" s="61"/>
      <c r="F19" s="98"/>
      <c r="G19" s="70"/>
      <c r="H19" s="98"/>
      <c r="I19" s="79"/>
    </row>
    <row r="20" spans="1:15" ht="15" x14ac:dyDescent="0.25">
      <c r="A20" s="53" t="s">
        <v>90</v>
      </c>
      <c r="B20" s="62" t="s">
        <v>76</v>
      </c>
      <c r="C20" s="62" t="s">
        <v>166</v>
      </c>
      <c r="D20" s="154" t="s">
        <v>225</v>
      </c>
      <c r="E20" s="62" t="s">
        <v>134</v>
      </c>
      <c r="F20" s="99">
        <f>H17</f>
        <v>0.33541666666666664</v>
      </c>
      <c r="G20" s="71">
        <v>1</v>
      </c>
      <c r="H20" s="99">
        <f t="shared" ref="H20:H32" si="0">F20+TIME(0,G20,0)</f>
        <v>0.33611111111111108</v>
      </c>
      <c r="I20" s="80"/>
    </row>
    <row r="21" spans="1:15" ht="15" x14ac:dyDescent="0.25">
      <c r="A21" s="53" t="s">
        <v>96</v>
      </c>
      <c r="B21" s="62" t="s">
        <v>76</v>
      </c>
      <c r="C21" s="62" t="s">
        <v>167</v>
      </c>
      <c r="D21" s="154" t="s">
        <v>225</v>
      </c>
      <c r="E21" s="62" t="s">
        <v>134</v>
      </c>
      <c r="F21" s="99">
        <f>H20</f>
        <v>0.33611111111111108</v>
      </c>
      <c r="G21" s="71">
        <v>1</v>
      </c>
      <c r="H21" s="99">
        <f t="shared" si="0"/>
        <v>0.33680555555555552</v>
      </c>
      <c r="I21" s="80"/>
    </row>
    <row r="22" spans="1:15" ht="15" x14ac:dyDescent="0.25">
      <c r="A22" s="53" t="s">
        <v>97</v>
      </c>
      <c r="B22" s="62" t="s">
        <v>76</v>
      </c>
      <c r="C22" s="62" t="s">
        <v>234</v>
      </c>
      <c r="D22" s="154" t="s">
        <v>225</v>
      </c>
      <c r="E22" s="62" t="s">
        <v>134</v>
      </c>
      <c r="F22" s="99">
        <f>H21</f>
        <v>0.33680555555555552</v>
      </c>
      <c r="G22" s="71">
        <v>1</v>
      </c>
      <c r="H22" s="99">
        <f t="shared" si="0"/>
        <v>0.33749999999999997</v>
      </c>
      <c r="I22" s="80"/>
    </row>
    <row r="23" spans="1:15" ht="15" x14ac:dyDescent="0.25">
      <c r="A23" s="53" t="s">
        <v>100</v>
      </c>
      <c r="B23" s="62" t="s">
        <v>76</v>
      </c>
      <c r="C23" s="62" t="s">
        <v>351</v>
      </c>
      <c r="D23" s="154" t="s">
        <v>225</v>
      </c>
      <c r="E23" s="62" t="s">
        <v>134</v>
      </c>
      <c r="F23" s="99">
        <f>H22</f>
        <v>0.33749999999999997</v>
      </c>
      <c r="G23" s="71">
        <v>1</v>
      </c>
      <c r="H23" s="99">
        <f t="shared" si="0"/>
        <v>0.33819444444444441</v>
      </c>
      <c r="I23" s="80"/>
    </row>
    <row r="24" spans="1:15" ht="15" x14ac:dyDescent="0.25">
      <c r="A24" s="53" t="s">
        <v>101</v>
      </c>
      <c r="B24" s="62" t="s">
        <v>76</v>
      </c>
      <c r="C24" s="62" t="s">
        <v>403</v>
      </c>
      <c r="D24" s="154" t="s">
        <v>225</v>
      </c>
      <c r="E24" s="62" t="s">
        <v>79</v>
      </c>
      <c r="F24" s="99">
        <f>H23</f>
        <v>0.33819444444444441</v>
      </c>
      <c r="G24" s="71">
        <v>3</v>
      </c>
      <c r="H24" s="99">
        <f t="shared" si="0"/>
        <v>0.34027777777777773</v>
      </c>
      <c r="I24" s="80"/>
    </row>
    <row r="25" spans="1:15" ht="15" x14ac:dyDescent="0.25">
      <c r="A25" s="53" t="s">
        <v>168</v>
      </c>
      <c r="B25" s="62" t="s">
        <v>76</v>
      </c>
      <c r="C25" s="62" t="s">
        <v>173</v>
      </c>
      <c r="D25" s="154"/>
      <c r="E25" s="62" t="s">
        <v>85</v>
      </c>
      <c r="F25" s="99">
        <f t="shared" ref="F25:F31" si="1">H24</f>
        <v>0.34027777777777773</v>
      </c>
      <c r="G25" s="71">
        <v>1</v>
      </c>
      <c r="H25" s="99">
        <f t="shared" si="0"/>
        <v>0.34097222222222218</v>
      </c>
      <c r="I25" s="80"/>
    </row>
    <row r="26" spans="1:15" ht="15" x14ac:dyDescent="0.25">
      <c r="A26" s="53" t="s">
        <v>176</v>
      </c>
      <c r="B26" s="62" t="s">
        <v>76</v>
      </c>
      <c r="C26" s="62" t="s">
        <v>174</v>
      </c>
      <c r="D26" s="154" t="s">
        <v>225</v>
      </c>
      <c r="E26" s="62" t="s">
        <v>134</v>
      </c>
      <c r="F26" s="99">
        <f t="shared" si="1"/>
        <v>0.34097222222222218</v>
      </c>
      <c r="G26" s="71">
        <v>1</v>
      </c>
      <c r="H26" s="99">
        <f t="shared" si="0"/>
        <v>0.34166666666666662</v>
      </c>
      <c r="I26" s="80"/>
    </row>
    <row r="27" spans="1:15" ht="15" x14ac:dyDescent="0.25">
      <c r="A27" s="53" t="s">
        <v>201</v>
      </c>
      <c r="B27" s="62" t="s">
        <v>76</v>
      </c>
      <c r="C27" s="62" t="s">
        <v>175</v>
      </c>
      <c r="D27" s="154" t="s">
        <v>225</v>
      </c>
      <c r="E27" s="62" t="s">
        <v>134</v>
      </c>
      <c r="F27" s="99">
        <f t="shared" si="1"/>
        <v>0.34166666666666662</v>
      </c>
      <c r="G27" s="71">
        <v>1</v>
      </c>
      <c r="H27" s="99">
        <f t="shared" si="0"/>
        <v>0.34236111111111106</v>
      </c>
      <c r="I27" s="80"/>
    </row>
    <row r="28" spans="1:15" ht="15" x14ac:dyDescent="0.25">
      <c r="A28" s="53" t="s">
        <v>280</v>
      </c>
      <c r="B28" s="62" t="s">
        <v>76</v>
      </c>
      <c r="C28" s="62" t="s">
        <v>177</v>
      </c>
      <c r="D28" s="154" t="s">
        <v>225</v>
      </c>
      <c r="E28" s="62" t="s">
        <v>134</v>
      </c>
      <c r="F28" s="99">
        <f t="shared" si="1"/>
        <v>0.34236111111111106</v>
      </c>
      <c r="G28" s="71">
        <v>5</v>
      </c>
      <c r="H28" s="99">
        <f t="shared" si="0"/>
        <v>0.34583333333333327</v>
      </c>
      <c r="I28" s="80"/>
    </row>
    <row r="29" spans="1:15" ht="15" x14ac:dyDescent="0.25">
      <c r="A29" s="53" t="s">
        <v>281</v>
      </c>
      <c r="B29" s="62" t="s">
        <v>76</v>
      </c>
      <c r="C29" s="62" t="s">
        <v>233</v>
      </c>
      <c r="D29" s="154" t="s">
        <v>225</v>
      </c>
      <c r="E29" s="62" t="s">
        <v>134</v>
      </c>
      <c r="F29" s="99">
        <f t="shared" si="1"/>
        <v>0.34583333333333327</v>
      </c>
      <c r="G29" s="71">
        <v>1</v>
      </c>
      <c r="H29" s="99">
        <f t="shared" si="0"/>
        <v>0.34652777777777771</v>
      </c>
      <c r="I29" s="80"/>
    </row>
    <row r="30" spans="1:15" ht="15" x14ac:dyDescent="0.25">
      <c r="A30" s="53" t="s">
        <v>282</v>
      </c>
      <c r="B30" s="62" t="s">
        <v>76</v>
      </c>
      <c r="C30" s="62" t="s">
        <v>289</v>
      </c>
      <c r="D30" s="154" t="s">
        <v>225</v>
      </c>
      <c r="E30" s="62" t="s">
        <v>134</v>
      </c>
      <c r="F30" s="99">
        <f t="shared" si="1"/>
        <v>0.34652777777777771</v>
      </c>
      <c r="G30" s="71">
        <v>2</v>
      </c>
      <c r="H30" s="99">
        <f t="shared" si="0"/>
        <v>0.3479166666666666</v>
      </c>
      <c r="I30" s="80"/>
      <c r="L30" s="99"/>
      <c r="M30" s="71"/>
      <c r="N30" s="99"/>
      <c r="O30" s="62"/>
    </row>
    <row r="31" spans="1:15" ht="15" x14ac:dyDescent="0.25">
      <c r="A31" s="53" t="s">
        <v>283</v>
      </c>
      <c r="B31" s="62"/>
      <c r="C31" s="62"/>
      <c r="D31" s="154"/>
      <c r="E31" s="62"/>
      <c r="F31" s="99">
        <f t="shared" si="1"/>
        <v>0.3479166666666666</v>
      </c>
      <c r="G31" s="71">
        <v>0</v>
      </c>
      <c r="H31" s="99">
        <f t="shared" si="0"/>
        <v>0.3479166666666666</v>
      </c>
      <c r="I31" s="80"/>
      <c r="L31" s="99"/>
      <c r="M31" s="71"/>
      <c r="N31" s="99"/>
      <c r="O31" s="62"/>
    </row>
    <row r="32" spans="1:15" ht="15" x14ac:dyDescent="0.25">
      <c r="A32" s="86" t="s">
        <v>288</v>
      </c>
      <c r="B32" s="88"/>
      <c r="C32" s="88"/>
      <c r="D32" s="88"/>
      <c r="E32" s="88"/>
      <c r="F32" s="103">
        <f>H31</f>
        <v>0.3479166666666666</v>
      </c>
      <c r="G32" s="90">
        <v>0</v>
      </c>
      <c r="H32" s="103">
        <f t="shared" si="0"/>
        <v>0.3479166666666666</v>
      </c>
      <c r="I32" s="92"/>
    </row>
    <row r="33" spans="1:9" ht="15" x14ac:dyDescent="0.25">
      <c r="A33" s="116"/>
      <c r="B33" s="116"/>
      <c r="C33" s="116"/>
      <c r="D33" s="116"/>
      <c r="E33" s="116"/>
      <c r="F33" s="152"/>
      <c r="G33" s="153"/>
      <c r="H33" s="152"/>
      <c r="I33" s="116"/>
    </row>
    <row r="34" spans="1:9" ht="15.6" x14ac:dyDescent="0.3">
      <c r="A34" s="52" t="s">
        <v>102</v>
      </c>
      <c r="B34" s="61"/>
      <c r="C34" s="61" t="s">
        <v>178</v>
      </c>
      <c r="D34" s="61"/>
      <c r="E34" s="61"/>
      <c r="F34" s="98"/>
      <c r="G34" s="70"/>
      <c r="H34" s="98"/>
      <c r="I34" s="79"/>
    </row>
    <row r="35" spans="1:9" ht="15.6" x14ac:dyDescent="0.3">
      <c r="A35" s="55" t="s">
        <v>104</v>
      </c>
      <c r="B35" s="64"/>
      <c r="C35" s="64" t="s">
        <v>179</v>
      </c>
      <c r="D35" s="64"/>
      <c r="E35" s="64"/>
      <c r="F35" s="101"/>
      <c r="G35" s="73"/>
      <c r="H35" s="101"/>
      <c r="I35" s="82"/>
    </row>
    <row r="36" spans="1:9" ht="15" x14ac:dyDescent="0.25">
      <c r="A36" s="53" t="s">
        <v>204</v>
      </c>
      <c r="B36" s="62" t="s">
        <v>76</v>
      </c>
      <c r="C36" s="62" t="s">
        <v>180</v>
      </c>
      <c r="D36" s="171" t="s">
        <v>180</v>
      </c>
      <c r="E36" s="62" t="s">
        <v>108</v>
      </c>
      <c r="F36" s="99">
        <f>H31</f>
        <v>0.3479166666666666</v>
      </c>
      <c r="G36" s="71">
        <v>5</v>
      </c>
      <c r="H36" s="99">
        <f t="shared" ref="H36:H41" si="2">F36+TIME(0,G36,0)</f>
        <v>0.35138888888888881</v>
      </c>
      <c r="I36" s="80"/>
    </row>
    <row r="37" spans="1:9" ht="15" x14ac:dyDescent="0.25">
      <c r="A37" s="53" t="s">
        <v>205</v>
      </c>
      <c r="B37" s="62" t="s">
        <v>172</v>
      </c>
      <c r="C37" s="62" t="s">
        <v>287</v>
      </c>
      <c r="D37" s="150" t="s">
        <v>1</v>
      </c>
      <c r="E37" s="62" t="s">
        <v>108</v>
      </c>
      <c r="F37" s="99">
        <f t="shared" ref="F37:F41" si="3">H36</f>
        <v>0.35138888888888881</v>
      </c>
      <c r="G37" s="71">
        <v>8</v>
      </c>
      <c r="H37" s="99">
        <f t="shared" si="2"/>
        <v>0.35694444444444434</v>
      </c>
      <c r="I37" s="80"/>
    </row>
    <row r="38" spans="1:9" ht="15" x14ac:dyDescent="0.25">
      <c r="A38" s="53" t="s">
        <v>206</v>
      </c>
      <c r="B38" s="62" t="s">
        <v>172</v>
      </c>
      <c r="C38" s="62" t="s">
        <v>388</v>
      </c>
      <c r="D38" s="171" t="s">
        <v>504</v>
      </c>
      <c r="E38" s="62" t="s">
        <v>108</v>
      </c>
      <c r="F38" s="99">
        <f t="shared" si="3"/>
        <v>0.35694444444444434</v>
      </c>
      <c r="G38" s="71">
        <v>8</v>
      </c>
      <c r="H38" s="99">
        <f t="shared" si="2"/>
        <v>0.36249999999999988</v>
      </c>
      <c r="I38" s="80"/>
    </row>
    <row r="39" spans="1:9" ht="14.1" customHeight="1" x14ac:dyDescent="0.25">
      <c r="A39" s="53" t="s">
        <v>207</v>
      </c>
      <c r="B39" s="62" t="s">
        <v>76</v>
      </c>
      <c r="C39" s="62" t="s">
        <v>181</v>
      </c>
      <c r="D39" s="62"/>
      <c r="E39" s="62" t="s">
        <v>85</v>
      </c>
      <c r="F39" s="99">
        <f t="shared" si="3"/>
        <v>0.36249999999999988</v>
      </c>
      <c r="G39" s="71">
        <v>3</v>
      </c>
      <c r="H39" s="99">
        <f t="shared" si="2"/>
        <v>0.3645833333333332</v>
      </c>
      <c r="I39" s="80"/>
    </row>
    <row r="40" spans="1:9" ht="15" x14ac:dyDescent="0.25">
      <c r="A40" s="53" t="s">
        <v>208</v>
      </c>
      <c r="B40" s="62" t="s">
        <v>76</v>
      </c>
      <c r="C40" s="62" t="s">
        <v>355</v>
      </c>
      <c r="D40" s="150" t="s">
        <v>291</v>
      </c>
      <c r="E40" s="62" t="s">
        <v>134</v>
      </c>
      <c r="F40" s="99">
        <f t="shared" si="3"/>
        <v>0.3645833333333332</v>
      </c>
      <c r="G40" s="71">
        <v>3</v>
      </c>
      <c r="H40" s="99">
        <f t="shared" si="2"/>
        <v>0.36666666666666653</v>
      </c>
      <c r="I40" s="80"/>
    </row>
    <row r="41" spans="1:9" ht="15" x14ac:dyDescent="0.25">
      <c r="A41" s="53" t="s">
        <v>209</v>
      </c>
      <c r="B41" s="62" t="s">
        <v>76</v>
      </c>
      <c r="C41" s="62" t="s">
        <v>316</v>
      </c>
      <c r="D41" s="150" t="s">
        <v>291</v>
      </c>
      <c r="E41" s="62" t="s">
        <v>134</v>
      </c>
      <c r="F41" s="99">
        <f t="shared" si="3"/>
        <v>0.36666666666666653</v>
      </c>
      <c r="G41" s="71">
        <v>3</v>
      </c>
      <c r="H41" s="99">
        <f t="shared" si="2"/>
        <v>0.36874999999999986</v>
      </c>
      <c r="I41" s="80"/>
    </row>
    <row r="42" spans="1:9" ht="14.1" customHeight="1" x14ac:dyDescent="0.25">
      <c r="A42" s="53"/>
      <c r="B42" s="62"/>
      <c r="C42" s="62"/>
      <c r="D42" s="62"/>
      <c r="E42" s="62"/>
      <c r="F42" s="99"/>
      <c r="G42" s="71"/>
      <c r="H42" s="99"/>
      <c r="I42" s="80"/>
    </row>
    <row r="43" spans="1:9" ht="14.1" customHeight="1" x14ac:dyDescent="0.3">
      <c r="A43" s="55" t="s">
        <v>106</v>
      </c>
      <c r="B43" s="64"/>
      <c r="C43" s="64" t="s">
        <v>140</v>
      </c>
      <c r="D43" s="64"/>
      <c r="E43" s="64"/>
      <c r="F43" s="101"/>
      <c r="G43" s="73"/>
      <c r="H43" s="101"/>
      <c r="I43" s="80"/>
    </row>
    <row r="44" spans="1:9" ht="14.1" customHeight="1" x14ac:dyDescent="0.25">
      <c r="A44" s="53" t="s">
        <v>317</v>
      </c>
      <c r="B44" s="62" t="s">
        <v>76</v>
      </c>
      <c r="C44" s="62" t="s">
        <v>435</v>
      </c>
      <c r="D44" s="150" t="s">
        <v>291</v>
      </c>
      <c r="E44" s="62" t="s">
        <v>363</v>
      </c>
      <c r="F44" s="99">
        <f>H41</f>
        <v>0.36874999999999986</v>
      </c>
      <c r="G44" s="71">
        <v>3</v>
      </c>
      <c r="H44" s="99">
        <f t="shared" ref="H44:H49" si="4">F44+TIME(0,G44,0)</f>
        <v>0.37083333333333318</v>
      </c>
      <c r="I44" s="80"/>
    </row>
    <row r="45" spans="1:9" ht="14.1" customHeight="1" x14ac:dyDescent="0.25">
      <c r="A45" s="53" t="s">
        <v>317</v>
      </c>
      <c r="B45" s="62" t="s">
        <v>76</v>
      </c>
      <c r="C45" s="62" t="s">
        <v>182</v>
      </c>
      <c r="D45" s="150" t="s">
        <v>291</v>
      </c>
      <c r="E45" s="62" t="s">
        <v>183</v>
      </c>
      <c r="F45" s="99">
        <f t="shared" ref="F45:F49" si="5">H44</f>
        <v>0.37083333333333318</v>
      </c>
      <c r="G45" s="71">
        <v>3</v>
      </c>
      <c r="H45" s="99">
        <f t="shared" si="4"/>
        <v>0.37291666666666651</v>
      </c>
      <c r="I45" s="80"/>
    </row>
    <row r="46" spans="1:9" ht="14.1" customHeight="1" x14ac:dyDescent="0.25">
      <c r="A46" s="53" t="s">
        <v>318</v>
      </c>
      <c r="B46" s="62" t="s">
        <v>76</v>
      </c>
      <c r="C46" s="62" t="s">
        <v>220</v>
      </c>
      <c r="D46" s="150" t="s">
        <v>291</v>
      </c>
      <c r="E46" s="62" t="s">
        <v>480</v>
      </c>
      <c r="F46" s="99">
        <f t="shared" si="5"/>
        <v>0.37291666666666651</v>
      </c>
      <c r="G46" s="71">
        <v>3</v>
      </c>
      <c r="H46" s="99">
        <f t="shared" si="4"/>
        <v>0.37499999999999983</v>
      </c>
      <c r="I46" s="80"/>
    </row>
    <row r="47" spans="1:9" ht="15" x14ac:dyDescent="0.25">
      <c r="A47" s="53" t="s">
        <v>319</v>
      </c>
      <c r="B47" s="62" t="s">
        <v>76</v>
      </c>
      <c r="C47" s="62" t="s">
        <v>143</v>
      </c>
      <c r="D47" s="150" t="s">
        <v>291</v>
      </c>
      <c r="E47" s="62" t="s">
        <v>108</v>
      </c>
      <c r="F47" s="99">
        <f t="shared" si="5"/>
        <v>0.37499999999999983</v>
      </c>
      <c r="G47" s="71">
        <v>3</v>
      </c>
      <c r="H47" s="99">
        <f t="shared" si="4"/>
        <v>0.37708333333333316</v>
      </c>
      <c r="I47" s="80"/>
    </row>
    <row r="48" spans="1:9" ht="15.6" x14ac:dyDescent="0.3">
      <c r="A48" s="53" t="s">
        <v>320</v>
      </c>
      <c r="B48" s="62" t="s">
        <v>76</v>
      </c>
      <c r="C48" s="62" t="s">
        <v>146</v>
      </c>
      <c r="D48" s="150" t="s">
        <v>291</v>
      </c>
      <c r="E48" s="62" t="s">
        <v>236</v>
      </c>
      <c r="F48" s="99">
        <f t="shared" si="5"/>
        <v>0.37708333333333316</v>
      </c>
      <c r="G48" s="71">
        <v>3</v>
      </c>
      <c r="H48" s="99">
        <f t="shared" si="4"/>
        <v>0.37916666666666649</v>
      </c>
      <c r="I48" s="82"/>
    </row>
    <row r="49" spans="1:14" ht="15" x14ac:dyDescent="0.25">
      <c r="A49" s="53" t="s">
        <v>321</v>
      </c>
      <c r="B49" s="62" t="s">
        <v>76</v>
      </c>
      <c r="C49" s="62" t="s">
        <v>148</v>
      </c>
      <c r="D49" s="150" t="s">
        <v>291</v>
      </c>
      <c r="E49" s="62" t="s">
        <v>232</v>
      </c>
      <c r="F49" s="99">
        <f t="shared" si="5"/>
        <v>0.37916666666666649</v>
      </c>
      <c r="G49" s="71">
        <v>3</v>
      </c>
      <c r="H49" s="99">
        <f t="shared" si="4"/>
        <v>0.38124999999999981</v>
      </c>
      <c r="I49" s="80"/>
    </row>
    <row r="50" spans="1:14" ht="15" x14ac:dyDescent="0.25">
      <c r="A50" s="53"/>
      <c r="B50" s="62"/>
      <c r="C50" s="62"/>
      <c r="D50" s="150"/>
      <c r="E50" s="62"/>
      <c r="F50" s="99"/>
      <c r="G50" s="71"/>
      <c r="H50" s="99"/>
      <c r="I50" s="80"/>
    </row>
    <row r="51" spans="1:14" ht="15.6" x14ac:dyDescent="0.3">
      <c r="A51" s="55" t="s">
        <v>107</v>
      </c>
      <c r="B51" s="64"/>
      <c r="C51" s="64" t="s">
        <v>150</v>
      </c>
      <c r="D51" s="150"/>
      <c r="E51" s="64"/>
      <c r="F51" s="101"/>
      <c r="G51" s="73"/>
      <c r="H51" s="101"/>
      <c r="I51" s="80"/>
    </row>
    <row r="52" spans="1:14" ht="15.6" x14ac:dyDescent="0.3">
      <c r="A52" s="53" t="s">
        <v>322</v>
      </c>
      <c r="B52" s="62" t="s">
        <v>76</v>
      </c>
      <c r="C52" s="62" t="s">
        <v>471</v>
      </c>
      <c r="D52" s="150" t="s">
        <v>291</v>
      </c>
      <c r="E52" s="62" t="s">
        <v>183</v>
      </c>
      <c r="F52" s="99">
        <f>H49</f>
        <v>0.38124999999999981</v>
      </c>
      <c r="G52" s="71">
        <v>3</v>
      </c>
      <c r="H52" s="99">
        <f t="shared" ref="H52:H57" si="6">F52+TIME(0,G52,0)</f>
        <v>0.38333333333333314</v>
      </c>
      <c r="I52" s="82"/>
    </row>
    <row r="53" spans="1:14" ht="15.6" x14ac:dyDescent="0.3">
      <c r="A53" s="53" t="s">
        <v>323</v>
      </c>
      <c r="B53" s="62" t="s">
        <v>76</v>
      </c>
      <c r="C53" s="62" t="s">
        <v>292</v>
      </c>
      <c r="D53" s="150" t="s">
        <v>291</v>
      </c>
      <c r="E53" s="62" t="s">
        <v>248</v>
      </c>
      <c r="F53" s="99">
        <f>H52</f>
        <v>0.38333333333333314</v>
      </c>
      <c r="G53" s="71">
        <v>3</v>
      </c>
      <c r="H53" s="99">
        <f t="shared" si="6"/>
        <v>0.38541666666666646</v>
      </c>
      <c r="I53" s="82"/>
      <c r="N53" s="65"/>
    </row>
    <row r="54" spans="1:14" ht="15" x14ac:dyDescent="0.25">
      <c r="A54" s="53" t="s">
        <v>324</v>
      </c>
      <c r="B54" s="62" t="s">
        <v>76</v>
      </c>
      <c r="C54" s="62" t="s">
        <v>315</v>
      </c>
      <c r="D54" s="150" t="s">
        <v>291</v>
      </c>
      <c r="E54" s="62" t="s">
        <v>333</v>
      </c>
      <c r="F54" s="99">
        <f>H53</f>
        <v>0.38541666666666646</v>
      </c>
      <c r="G54" s="71">
        <v>3</v>
      </c>
      <c r="H54" s="99">
        <f t="shared" si="6"/>
        <v>0.38749999999999979</v>
      </c>
      <c r="I54" s="80"/>
    </row>
    <row r="55" spans="1:14" ht="15" x14ac:dyDescent="0.25">
      <c r="A55" s="149" t="s">
        <v>325</v>
      </c>
      <c r="B55" s="62" t="s">
        <v>76</v>
      </c>
      <c r="C55" s="62" t="s">
        <v>394</v>
      </c>
      <c r="D55" s="150" t="s">
        <v>291</v>
      </c>
      <c r="E55" s="62" t="s">
        <v>406</v>
      </c>
      <c r="F55" s="99">
        <f t="shared" ref="F55:F57" si="7">H54</f>
        <v>0.38749999999999979</v>
      </c>
      <c r="G55" s="71">
        <v>3</v>
      </c>
      <c r="H55" s="99">
        <f t="shared" si="6"/>
        <v>0.38958333333333311</v>
      </c>
      <c r="I55" s="80"/>
    </row>
    <row r="56" spans="1:14" ht="15" x14ac:dyDescent="0.25">
      <c r="A56" s="149" t="s">
        <v>326</v>
      </c>
      <c r="B56" s="62" t="s">
        <v>76</v>
      </c>
      <c r="C56" s="62" t="s">
        <v>405</v>
      </c>
      <c r="D56" s="150" t="s">
        <v>291</v>
      </c>
      <c r="E56" s="62" t="s">
        <v>240</v>
      </c>
      <c r="F56" s="99">
        <f t="shared" si="7"/>
        <v>0.38958333333333311</v>
      </c>
      <c r="G56" s="71">
        <v>3</v>
      </c>
      <c r="H56" s="99">
        <f t="shared" si="6"/>
        <v>0.39166666666666644</v>
      </c>
      <c r="I56" s="80"/>
    </row>
    <row r="57" spans="1:14" ht="15.6" x14ac:dyDescent="0.3">
      <c r="A57" s="149" t="s">
        <v>327</v>
      </c>
      <c r="B57" s="62" t="s">
        <v>76</v>
      </c>
      <c r="C57" s="62" t="s">
        <v>445</v>
      </c>
      <c r="D57" s="150" t="s">
        <v>291</v>
      </c>
      <c r="E57" s="62" t="s">
        <v>230</v>
      </c>
      <c r="F57" s="99">
        <f t="shared" si="7"/>
        <v>0.39166666666666644</v>
      </c>
      <c r="G57" s="71">
        <v>3</v>
      </c>
      <c r="H57" s="99">
        <f t="shared" si="6"/>
        <v>0.39374999999999977</v>
      </c>
      <c r="I57" s="82"/>
    </row>
    <row r="58" spans="1:14" ht="15.6" x14ac:dyDescent="0.3">
      <c r="A58" s="149" t="s">
        <v>478</v>
      </c>
      <c r="B58" s="62" t="s">
        <v>76</v>
      </c>
      <c r="C58" s="62" t="s">
        <v>477</v>
      </c>
      <c r="D58" s="150" t="s">
        <v>291</v>
      </c>
      <c r="E58" s="62" t="s">
        <v>483</v>
      </c>
      <c r="F58" s="99">
        <f t="shared" ref="F58" si="8">H57</f>
        <v>0.39374999999999977</v>
      </c>
      <c r="G58" s="71">
        <v>3</v>
      </c>
      <c r="H58" s="99">
        <f t="shared" ref="H58" si="9">F58+TIME(0,G58,0)</f>
        <v>0.39583333333333309</v>
      </c>
      <c r="I58" s="82"/>
    </row>
    <row r="59" spans="1:14" ht="15.6" x14ac:dyDescent="0.3">
      <c r="A59" s="149" t="s">
        <v>478</v>
      </c>
      <c r="B59" s="62" t="s">
        <v>76</v>
      </c>
      <c r="C59" s="62" t="s">
        <v>540</v>
      </c>
      <c r="D59" s="150" t="s">
        <v>291</v>
      </c>
      <c r="E59" s="62" t="s">
        <v>456</v>
      </c>
      <c r="F59" s="99">
        <f>H58</f>
        <v>0.39583333333333309</v>
      </c>
      <c r="G59" s="71">
        <v>3</v>
      </c>
      <c r="H59" s="99">
        <f t="shared" ref="H59" si="10">F59+TIME(0,G59,0)</f>
        <v>0.39791666666666642</v>
      </c>
      <c r="I59" s="82"/>
    </row>
    <row r="60" spans="1:14" ht="15" x14ac:dyDescent="0.25">
      <c r="A60" s="149"/>
      <c r="B60" s="62"/>
      <c r="C60" s="62"/>
      <c r="D60" s="150"/>
      <c r="E60" s="62"/>
      <c r="F60" s="99"/>
      <c r="G60" s="71"/>
      <c r="H60" s="99"/>
      <c r="I60" s="80"/>
    </row>
    <row r="61" spans="1:14" ht="15.6" x14ac:dyDescent="0.3">
      <c r="A61" s="114" t="s">
        <v>109</v>
      </c>
      <c r="B61" s="64"/>
      <c r="C61" s="64" t="s">
        <v>273</v>
      </c>
      <c r="D61" s="150"/>
      <c r="E61" s="64"/>
      <c r="F61" s="101"/>
      <c r="G61" s="73"/>
      <c r="H61" s="101"/>
      <c r="I61" s="80"/>
    </row>
    <row r="62" spans="1:14" ht="15" x14ac:dyDescent="0.25">
      <c r="A62" s="149" t="s">
        <v>328</v>
      </c>
      <c r="B62" s="62" t="s">
        <v>76</v>
      </c>
      <c r="C62" s="62" t="s">
        <v>542</v>
      </c>
      <c r="D62" s="150" t="s">
        <v>291</v>
      </c>
      <c r="E62" s="62" t="s">
        <v>538</v>
      </c>
      <c r="F62" s="99">
        <f>H59</f>
        <v>0.39791666666666642</v>
      </c>
      <c r="G62" s="71">
        <v>3</v>
      </c>
      <c r="H62" s="99">
        <f>F62+TIME(0,G62,0)</f>
        <v>0.39999999999999974</v>
      </c>
      <c r="I62" s="80"/>
    </row>
    <row r="63" spans="1:14" ht="15" x14ac:dyDescent="0.25">
      <c r="A63" s="149" t="s">
        <v>459</v>
      </c>
      <c r="B63" s="62" t="s">
        <v>76</v>
      </c>
      <c r="C63" s="62" t="s">
        <v>457</v>
      </c>
      <c r="D63" s="150" t="s">
        <v>291</v>
      </c>
      <c r="E63" s="62" t="s">
        <v>236</v>
      </c>
      <c r="F63" s="99">
        <f>H62</f>
        <v>0.39999999999999974</v>
      </c>
      <c r="G63" s="71">
        <v>3</v>
      </c>
      <c r="H63" s="99">
        <f>F63+TIME(0,G63,0)</f>
        <v>0.40208333333333307</v>
      </c>
      <c r="I63" s="80"/>
    </row>
    <row r="64" spans="1:14" ht="15" x14ac:dyDescent="0.25">
      <c r="A64" s="149"/>
      <c r="B64" s="62"/>
      <c r="C64" s="62"/>
      <c r="D64" s="150"/>
      <c r="E64" s="62"/>
      <c r="F64" s="99"/>
      <c r="G64" s="71"/>
      <c r="H64" s="99"/>
      <c r="I64" s="80"/>
    </row>
    <row r="65" spans="1:9" ht="15.6" x14ac:dyDescent="0.3">
      <c r="A65" s="114" t="s">
        <v>111</v>
      </c>
      <c r="B65" s="64"/>
      <c r="C65" s="64" t="s">
        <v>383</v>
      </c>
      <c r="D65" s="150"/>
      <c r="E65" s="64"/>
      <c r="F65" s="101"/>
      <c r="G65" s="73"/>
      <c r="H65" s="101"/>
      <c r="I65" s="80"/>
    </row>
    <row r="66" spans="1:9" ht="15" x14ac:dyDescent="0.25">
      <c r="A66" s="149" t="s">
        <v>446</v>
      </c>
      <c r="B66" s="62" t="s">
        <v>76</v>
      </c>
      <c r="C66" s="62" t="s">
        <v>458</v>
      </c>
      <c r="D66" s="150" t="s">
        <v>291</v>
      </c>
      <c r="E66" s="62" t="s">
        <v>436</v>
      </c>
      <c r="F66" s="99">
        <f>H63</f>
        <v>0.40208333333333307</v>
      </c>
      <c r="G66" s="71">
        <v>10</v>
      </c>
      <c r="H66" s="99">
        <f>F66+TIME(0,G66,0)</f>
        <v>0.40902777777777749</v>
      </c>
      <c r="I66" s="80"/>
    </row>
    <row r="67" spans="1:9" ht="15" x14ac:dyDescent="0.25">
      <c r="A67" s="149" t="s">
        <v>447</v>
      </c>
      <c r="B67" s="62" t="s">
        <v>76</v>
      </c>
      <c r="C67" s="172">
        <v>802.24</v>
      </c>
      <c r="D67" s="150" t="s">
        <v>291</v>
      </c>
      <c r="E67" s="62" t="s">
        <v>505</v>
      </c>
      <c r="F67" s="99">
        <f>H66</f>
        <v>0.40902777777777749</v>
      </c>
      <c r="G67" s="71">
        <v>5</v>
      </c>
      <c r="H67" s="99">
        <f>F67+TIME(0,G67,0)</f>
        <v>0.4124999999999997</v>
      </c>
      <c r="I67" s="80"/>
    </row>
    <row r="68" spans="1:9" ht="15" x14ac:dyDescent="0.25">
      <c r="A68" s="173"/>
      <c r="B68" s="63" t="s">
        <v>76</v>
      </c>
      <c r="C68" s="63"/>
      <c r="D68" s="169"/>
      <c r="E68" s="63"/>
      <c r="F68" s="100"/>
      <c r="G68" s="72"/>
      <c r="H68" s="100"/>
      <c r="I68" s="80"/>
    </row>
    <row r="69" spans="1:9" ht="15.6" x14ac:dyDescent="0.3">
      <c r="A69" s="52" t="s">
        <v>364</v>
      </c>
      <c r="B69" s="61"/>
      <c r="C69" s="61" t="s">
        <v>184</v>
      </c>
      <c r="D69" s="61"/>
      <c r="E69" s="61"/>
      <c r="F69" s="98"/>
      <c r="G69" s="70"/>
      <c r="H69" s="98"/>
      <c r="I69" s="79"/>
    </row>
    <row r="70" spans="1:9" ht="15.6" x14ac:dyDescent="0.3">
      <c r="A70" s="55" t="s">
        <v>120</v>
      </c>
      <c r="B70" s="64"/>
      <c r="C70" s="64" t="s">
        <v>186</v>
      </c>
      <c r="D70" s="64"/>
      <c r="E70" s="64"/>
      <c r="F70" s="101"/>
      <c r="G70" s="73"/>
      <c r="H70" s="101"/>
      <c r="I70" s="80"/>
    </row>
    <row r="71" spans="1:9" ht="15" x14ac:dyDescent="0.25">
      <c r="A71" s="53" t="s">
        <v>122</v>
      </c>
      <c r="B71" s="62" t="s">
        <v>189</v>
      </c>
      <c r="C71" s="62" t="s">
        <v>560</v>
      </c>
      <c r="D71" s="150" t="s">
        <v>1</v>
      </c>
      <c r="E71" s="62" t="s">
        <v>134</v>
      </c>
      <c r="F71" s="99">
        <f>H67</f>
        <v>0.4124999999999997</v>
      </c>
      <c r="G71" s="71">
        <v>10</v>
      </c>
      <c r="H71" s="99">
        <f t="shared" ref="H71" si="11">F71+TIME(0,G71,0)</f>
        <v>0.41944444444444412</v>
      </c>
      <c r="I71" s="80"/>
    </row>
    <row r="72" spans="1:9" ht="15" x14ac:dyDescent="0.25">
      <c r="A72" s="53"/>
      <c r="B72" s="62"/>
      <c r="C72" s="62"/>
      <c r="D72" s="62"/>
      <c r="E72" s="62"/>
      <c r="F72" s="99"/>
      <c r="G72" s="71"/>
      <c r="H72" s="99"/>
      <c r="I72" s="80"/>
    </row>
    <row r="73" spans="1:9" ht="15.6" x14ac:dyDescent="0.3">
      <c r="A73" s="55" t="s">
        <v>139</v>
      </c>
      <c r="B73" s="64"/>
      <c r="C73" s="64" t="s">
        <v>188</v>
      </c>
      <c r="D73" s="64"/>
      <c r="E73" s="64"/>
      <c r="F73" s="101"/>
      <c r="G73" s="73"/>
      <c r="H73" s="101"/>
      <c r="I73" s="164"/>
    </row>
    <row r="74" spans="1:9" ht="15" x14ac:dyDescent="0.25">
      <c r="A74" s="53" t="s">
        <v>141</v>
      </c>
      <c r="B74" s="62" t="s">
        <v>189</v>
      </c>
      <c r="C74" s="62" t="s">
        <v>435</v>
      </c>
      <c r="D74" s="150" t="s">
        <v>1</v>
      </c>
      <c r="E74" s="62" t="s">
        <v>363</v>
      </c>
      <c r="F74" s="99">
        <f>H67</f>
        <v>0.4124999999999997</v>
      </c>
      <c r="G74" s="71">
        <v>0</v>
      </c>
      <c r="H74" s="99">
        <f t="shared" ref="H74" si="12">F74+TIME(0,G74,0)</f>
        <v>0.4124999999999997</v>
      </c>
      <c r="I74" s="164"/>
    </row>
    <row r="75" spans="1:9" ht="15" x14ac:dyDescent="0.25">
      <c r="A75" s="53" t="s">
        <v>142</v>
      </c>
      <c r="B75" s="62" t="s">
        <v>189</v>
      </c>
      <c r="C75" s="62" t="s">
        <v>182</v>
      </c>
      <c r="D75" s="150" t="s">
        <v>1</v>
      </c>
      <c r="E75" s="62" t="s">
        <v>183</v>
      </c>
      <c r="F75" s="99">
        <f>H74</f>
        <v>0.4124999999999997</v>
      </c>
      <c r="G75" s="71">
        <v>0</v>
      </c>
      <c r="H75" s="99">
        <f t="shared" ref="H75:H79" si="13">F75+TIME(0,G75,0)</f>
        <v>0.4124999999999997</v>
      </c>
      <c r="I75" s="80"/>
    </row>
    <row r="76" spans="1:9" ht="15" x14ac:dyDescent="0.25">
      <c r="A76" s="53" t="s">
        <v>144</v>
      </c>
      <c r="B76" s="62" t="s">
        <v>82</v>
      </c>
      <c r="C76" s="62" t="s">
        <v>220</v>
      </c>
      <c r="D76" s="150" t="s">
        <v>1</v>
      </c>
      <c r="E76" s="62" t="s">
        <v>239</v>
      </c>
      <c r="F76" s="99">
        <f>H75</f>
        <v>0.4124999999999997</v>
      </c>
      <c r="G76" s="71">
        <v>0</v>
      </c>
      <c r="H76" s="99">
        <f t="shared" si="13"/>
        <v>0.4124999999999997</v>
      </c>
      <c r="I76" s="80"/>
    </row>
    <row r="77" spans="1:9" ht="15" x14ac:dyDescent="0.25">
      <c r="A77" s="53" t="s">
        <v>145</v>
      </c>
      <c r="B77" s="62" t="s">
        <v>189</v>
      </c>
      <c r="C77" s="62" t="s">
        <v>143</v>
      </c>
      <c r="D77" s="150" t="s">
        <v>1</v>
      </c>
      <c r="E77" s="62" t="s">
        <v>108</v>
      </c>
      <c r="F77" s="99">
        <f>H76</f>
        <v>0.4124999999999997</v>
      </c>
      <c r="G77" s="71">
        <v>0</v>
      </c>
      <c r="H77" s="99">
        <f t="shared" si="13"/>
        <v>0.4124999999999997</v>
      </c>
      <c r="I77" s="80"/>
    </row>
    <row r="78" spans="1:9" ht="15" x14ac:dyDescent="0.25">
      <c r="A78" s="53" t="s">
        <v>147</v>
      </c>
      <c r="B78" s="62" t="s">
        <v>189</v>
      </c>
      <c r="C78" s="62" t="s">
        <v>146</v>
      </c>
      <c r="D78" s="150" t="s">
        <v>1</v>
      </c>
      <c r="E78" s="62" t="s">
        <v>236</v>
      </c>
      <c r="F78" s="99">
        <f>H77</f>
        <v>0.4124999999999997</v>
      </c>
      <c r="G78" s="71">
        <v>0</v>
      </c>
      <c r="H78" s="99">
        <f t="shared" si="13"/>
        <v>0.4124999999999997</v>
      </c>
      <c r="I78" s="80"/>
    </row>
    <row r="79" spans="1:9" ht="15" x14ac:dyDescent="0.25">
      <c r="A79" s="53" t="s">
        <v>210</v>
      </c>
      <c r="B79" s="62" t="s">
        <v>189</v>
      </c>
      <c r="C79" s="62" t="s">
        <v>148</v>
      </c>
      <c r="D79" s="150" t="s">
        <v>1</v>
      </c>
      <c r="E79" s="62" t="s">
        <v>232</v>
      </c>
      <c r="F79" s="99">
        <f>H78</f>
        <v>0.4124999999999997</v>
      </c>
      <c r="G79" s="71">
        <v>0</v>
      </c>
      <c r="H79" s="99">
        <f t="shared" si="13"/>
        <v>0.4124999999999997</v>
      </c>
      <c r="I79" s="80"/>
    </row>
    <row r="80" spans="1:9" ht="15" x14ac:dyDescent="0.25">
      <c r="A80" s="53"/>
      <c r="B80" s="62"/>
      <c r="C80" s="62"/>
      <c r="D80" s="150"/>
      <c r="E80" s="62"/>
      <c r="F80" s="99"/>
      <c r="G80" s="71"/>
      <c r="H80" s="99"/>
      <c r="I80" s="80"/>
    </row>
    <row r="81" spans="1:9" ht="15.6" x14ac:dyDescent="0.3">
      <c r="A81" s="55" t="s">
        <v>149</v>
      </c>
      <c r="B81" s="64"/>
      <c r="C81" s="64" t="s">
        <v>191</v>
      </c>
      <c r="D81" s="64"/>
      <c r="E81" s="64"/>
      <c r="F81" s="101"/>
      <c r="G81" s="73"/>
      <c r="H81" s="101"/>
      <c r="I81" s="80"/>
    </row>
    <row r="82" spans="1:9" ht="15" x14ac:dyDescent="0.25">
      <c r="A82" s="53" t="s">
        <v>151</v>
      </c>
      <c r="B82" s="62" t="s">
        <v>82</v>
      </c>
      <c r="C82" s="62" t="s">
        <v>473</v>
      </c>
      <c r="D82" s="150" t="s">
        <v>1</v>
      </c>
      <c r="E82" s="62" t="s">
        <v>332</v>
      </c>
      <c r="F82" s="99">
        <f>H79</f>
        <v>0.4124999999999997</v>
      </c>
      <c r="G82" s="71">
        <v>3</v>
      </c>
      <c r="H82" s="99">
        <f t="shared" ref="H82:H87" si="14">F82+TIME(0,G82,0)</f>
        <v>0.41458333333333303</v>
      </c>
      <c r="I82" s="164"/>
    </row>
    <row r="83" spans="1:9" ht="15" x14ac:dyDescent="0.25">
      <c r="A83" s="53" t="s">
        <v>153</v>
      </c>
      <c r="B83" s="62" t="s">
        <v>82</v>
      </c>
      <c r="C83" s="62" t="s">
        <v>292</v>
      </c>
      <c r="D83" s="150" t="s">
        <v>1</v>
      </c>
      <c r="E83" s="62" t="s">
        <v>248</v>
      </c>
      <c r="F83" s="99">
        <f>H82</f>
        <v>0.41458333333333303</v>
      </c>
      <c r="G83" s="71">
        <v>0</v>
      </c>
      <c r="H83" s="99">
        <f t="shared" si="14"/>
        <v>0.41458333333333303</v>
      </c>
      <c r="I83" s="80"/>
    </row>
    <row r="84" spans="1:9" ht="15" x14ac:dyDescent="0.25">
      <c r="A84" s="53" t="s">
        <v>155</v>
      </c>
      <c r="B84" s="62" t="s">
        <v>82</v>
      </c>
      <c r="C84" s="62" t="s">
        <v>315</v>
      </c>
      <c r="D84" s="150" t="s">
        <v>1</v>
      </c>
      <c r="E84" s="62" t="s">
        <v>333</v>
      </c>
      <c r="F84" s="99">
        <f>H83</f>
        <v>0.41458333333333303</v>
      </c>
      <c r="G84" s="71">
        <v>0</v>
      </c>
      <c r="H84" s="99">
        <f t="shared" si="14"/>
        <v>0.41458333333333303</v>
      </c>
      <c r="I84" s="80"/>
    </row>
    <row r="85" spans="1:9" ht="15" x14ac:dyDescent="0.25">
      <c r="A85" s="53" t="s">
        <v>156</v>
      </c>
      <c r="B85" s="62" t="s">
        <v>82</v>
      </c>
      <c r="C85" s="62" t="s">
        <v>394</v>
      </c>
      <c r="D85" s="150" t="s">
        <v>1</v>
      </c>
      <c r="E85" s="62" t="s">
        <v>406</v>
      </c>
      <c r="F85" s="99">
        <f t="shared" ref="F85:F87" si="15">H84</f>
        <v>0.41458333333333303</v>
      </c>
      <c r="G85" s="71">
        <v>0</v>
      </c>
      <c r="H85" s="99">
        <f t="shared" si="14"/>
        <v>0.41458333333333303</v>
      </c>
      <c r="I85" s="80"/>
    </row>
    <row r="86" spans="1:9" ht="15" x14ac:dyDescent="0.25">
      <c r="A86" s="53" t="s">
        <v>157</v>
      </c>
      <c r="B86" s="62" t="s">
        <v>82</v>
      </c>
      <c r="C86" s="62" t="s">
        <v>405</v>
      </c>
      <c r="D86" s="150" t="s">
        <v>1</v>
      </c>
      <c r="E86" s="62" t="s">
        <v>240</v>
      </c>
      <c r="F86" s="99">
        <f t="shared" si="15"/>
        <v>0.41458333333333303</v>
      </c>
      <c r="G86" s="71">
        <v>3</v>
      </c>
      <c r="H86" s="99">
        <f>F86+TIME(0,G86,0)</f>
        <v>0.41666666666666635</v>
      </c>
      <c r="I86" s="80"/>
    </row>
    <row r="87" spans="1:9" ht="15" x14ac:dyDescent="0.25">
      <c r="A87" s="53" t="s">
        <v>158</v>
      </c>
      <c r="B87" s="62" t="s">
        <v>82</v>
      </c>
      <c r="C87" s="62" t="s">
        <v>445</v>
      </c>
      <c r="D87" s="150" t="s">
        <v>1</v>
      </c>
      <c r="E87" s="62" t="s">
        <v>230</v>
      </c>
      <c r="F87" s="99">
        <f t="shared" si="15"/>
        <v>0.41666666666666635</v>
      </c>
      <c r="G87" s="71">
        <v>0</v>
      </c>
      <c r="H87" s="99">
        <f t="shared" si="14"/>
        <v>0.41666666666666635</v>
      </c>
      <c r="I87" s="80"/>
    </row>
    <row r="88" spans="1:9" ht="15" x14ac:dyDescent="0.25">
      <c r="A88" s="53" t="s">
        <v>476</v>
      </c>
      <c r="B88" s="62" t="s">
        <v>82</v>
      </c>
      <c r="C88" s="62" t="s">
        <v>477</v>
      </c>
      <c r="D88" s="150" t="s">
        <v>1</v>
      </c>
      <c r="E88" s="62" t="s">
        <v>483</v>
      </c>
      <c r="F88" s="99">
        <f t="shared" ref="F88" si="16">H87</f>
        <v>0.41666666666666635</v>
      </c>
      <c r="G88" s="71">
        <v>0</v>
      </c>
      <c r="H88" s="99">
        <f t="shared" ref="H88" si="17">F88+TIME(0,G88,0)</f>
        <v>0.41666666666666635</v>
      </c>
      <c r="I88" s="80"/>
    </row>
    <row r="89" spans="1:9" ht="15" x14ac:dyDescent="0.25">
      <c r="A89" s="53" t="s">
        <v>476</v>
      </c>
      <c r="B89" s="62" t="s">
        <v>82</v>
      </c>
      <c r="C89" s="62" t="s">
        <v>540</v>
      </c>
      <c r="D89" s="150" t="s">
        <v>1</v>
      </c>
      <c r="E89" s="62" t="s">
        <v>456</v>
      </c>
      <c r="F89" s="99">
        <f>H88</f>
        <v>0.41666666666666635</v>
      </c>
      <c r="G89" s="71">
        <v>0</v>
      </c>
      <c r="H89" s="99">
        <f t="shared" ref="H89" si="18">F89+TIME(0,G89,0)</f>
        <v>0.41666666666666635</v>
      </c>
      <c r="I89" s="80"/>
    </row>
    <row r="90" spans="1:9" ht="15" x14ac:dyDescent="0.25">
      <c r="A90" s="53"/>
      <c r="B90" s="62"/>
      <c r="C90" s="62"/>
      <c r="D90" s="150"/>
      <c r="E90" s="116"/>
      <c r="F90" s="99"/>
      <c r="G90" s="71"/>
      <c r="H90" s="99"/>
      <c r="I90" s="80"/>
    </row>
    <row r="91" spans="1:9" ht="15.6" x14ac:dyDescent="0.3">
      <c r="A91" s="55" t="s">
        <v>159</v>
      </c>
      <c r="B91" s="64"/>
      <c r="C91" s="64" t="s">
        <v>192</v>
      </c>
      <c r="D91" s="64"/>
      <c r="E91" s="64"/>
      <c r="F91" s="101"/>
      <c r="G91" s="73"/>
      <c r="H91" s="101"/>
      <c r="I91" s="80"/>
    </row>
    <row r="92" spans="1:9" ht="15" x14ac:dyDescent="0.25">
      <c r="A92" s="149" t="s">
        <v>380</v>
      </c>
      <c r="B92" s="62" t="s">
        <v>189</v>
      </c>
      <c r="C92" s="62" t="s">
        <v>539</v>
      </c>
      <c r="D92" s="150" t="s">
        <v>1</v>
      </c>
      <c r="E92" s="62" t="s">
        <v>538</v>
      </c>
      <c r="F92" s="99">
        <f>H89</f>
        <v>0.41666666666666635</v>
      </c>
      <c r="G92" s="71">
        <v>3</v>
      </c>
      <c r="H92" s="99">
        <f>F92+TIME(0,G92,0)</f>
        <v>0.41874999999999968</v>
      </c>
      <c r="I92" s="80"/>
    </row>
    <row r="93" spans="1:9" ht="15" x14ac:dyDescent="0.25">
      <c r="A93" s="53" t="s">
        <v>460</v>
      </c>
      <c r="B93" s="62" t="s">
        <v>82</v>
      </c>
      <c r="C93" s="62" t="s">
        <v>457</v>
      </c>
      <c r="D93" s="150" t="s">
        <v>1</v>
      </c>
      <c r="E93" s="62" t="s">
        <v>236</v>
      </c>
      <c r="F93" s="99">
        <f>H92</f>
        <v>0.41874999999999968</v>
      </c>
      <c r="G93" s="71">
        <v>3</v>
      </c>
      <c r="H93" s="99">
        <f>F93+TIME(0,G93,0)</f>
        <v>0.420833333333333</v>
      </c>
      <c r="I93" s="80"/>
    </row>
    <row r="94" spans="1:9" ht="15" x14ac:dyDescent="0.25">
      <c r="A94" s="174"/>
      <c r="B94" s="116"/>
      <c r="C94" s="62"/>
      <c r="D94" s="150"/>
      <c r="E94" s="116"/>
      <c r="F94" s="152"/>
      <c r="G94" s="153"/>
      <c r="H94" s="152"/>
      <c r="I94" s="80"/>
    </row>
    <row r="95" spans="1:9" ht="15.6" x14ac:dyDescent="0.3">
      <c r="A95" s="52" t="s">
        <v>160</v>
      </c>
      <c r="B95" s="61"/>
      <c r="C95" s="61" t="s">
        <v>161</v>
      </c>
      <c r="D95" s="61"/>
      <c r="E95" s="61"/>
      <c r="F95" s="98"/>
      <c r="G95" s="70"/>
      <c r="H95" s="98"/>
      <c r="I95" s="132"/>
    </row>
    <row r="96" spans="1:9" ht="15" x14ac:dyDescent="0.25">
      <c r="A96" s="142"/>
      <c r="B96" s="142"/>
      <c r="C96" s="142"/>
      <c r="D96" s="142"/>
      <c r="E96" s="142"/>
      <c r="F96" s="143"/>
      <c r="G96" s="144"/>
      <c r="H96" s="143"/>
      <c r="I96" s="80"/>
    </row>
    <row r="97" spans="1:9" ht="15.6" x14ac:dyDescent="0.3">
      <c r="A97" s="57" t="s">
        <v>162</v>
      </c>
      <c r="B97" s="67"/>
      <c r="C97" s="67" t="s">
        <v>194</v>
      </c>
      <c r="D97" s="67"/>
      <c r="E97" s="67"/>
      <c r="F97" s="104"/>
      <c r="G97" s="75"/>
      <c r="H97" s="104"/>
      <c r="I97" s="132"/>
    </row>
    <row r="98" spans="1:9" ht="15" x14ac:dyDescent="0.25">
      <c r="A98" s="149" t="s">
        <v>185</v>
      </c>
      <c r="B98" s="62" t="s">
        <v>76</v>
      </c>
      <c r="C98" s="62" t="s">
        <v>195</v>
      </c>
      <c r="D98" s="154" t="s">
        <v>225</v>
      </c>
      <c r="E98" s="62" t="s">
        <v>134</v>
      </c>
      <c r="F98" s="99">
        <f>H93</f>
        <v>0.420833333333333</v>
      </c>
      <c r="G98" s="71">
        <v>1</v>
      </c>
      <c r="H98" s="99">
        <f>F98+TIME(0,G98,0)</f>
        <v>0.42152777777777745</v>
      </c>
      <c r="I98" s="80"/>
    </row>
    <row r="99" spans="1:9" ht="15" x14ac:dyDescent="0.25">
      <c r="A99" s="149" t="s">
        <v>187</v>
      </c>
      <c r="B99" s="62" t="s">
        <v>76</v>
      </c>
      <c r="C99" s="62" t="s">
        <v>448</v>
      </c>
      <c r="D99" s="154" t="s">
        <v>225</v>
      </c>
      <c r="E99" s="62" t="s">
        <v>134</v>
      </c>
      <c r="F99" s="99">
        <f>H98</f>
        <v>0.42152777777777745</v>
      </c>
      <c r="G99" s="71">
        <v>1</v>
      </c>
      <c r="H99" s="99">
        <f>F99+TIME(0,G99,0)</f>
        <v>0.42222222222222189</v>
      </c>
      <c r="I99" s="80"/>
    </row>
    <row r="100" spans="1:9" ht="15" x14ac:dyDescent="0.25">
      <c r="A100" s="149" t="s">
        <v>190</v>
      </c>
      <c r="B100" s="62" t="s">
        <v>76</v>
      </c>
      <c r="C100" s="62" t="s">
        <v>89</v>
      </c>
      <c r="D100" s="154" t="s">
        <v>225</v>
      </c>
      <c r="E100" s="62" t="s">
        <v>134</v>
      </c>
      <c r="F100" s="99">
        <f>H99</f>
        <v>0.42222222222222189</v>
      </c>
      <c r="G100" s="71">
        <v>3</v>
      </c>
      <c r="H100" s="99">
        <f>F100+TIME(0,G100,0)</f>
        <v>0.42430555555555521</v>
      </c>
      <c r="I100" s="80"/>
    </row>
    <row r="101" spans="1:9" ht="15" x14ac:dyDescent="0.25">
      <c r="A101" s="149" t="s">
        <v>381</v>
      </c>
      <c r="B101" s="62" t="s">
        <v>82</v>
      </c>
      <c r="C101" s="62" t="s">
        <v>196</v>
      </c>
      <c r="D101" s="62"/>
      <c r="E101" s="62" t="s">
        <v>134</v>
      </c>
      <c r="F101" s="99">
        <f>H100</f>
        <v>0.42430555555555521</v>
      </c>
      <c r="G101" s="71">
        <v>1</v>
      </c>
      <c r="H101" s="99">
        <f>F101+TIME(0,G101,0)</f>
        <v>0.42499999999999966</v>
      </c>
      <c r="I101" s="80"/>
    </row>
    <row r="102" spans="1:9" ht="15.6" x14ac:dyDescent="0.3">
      <c r="A102" s="155"/>
      <c r="B102" s="155"/>
      <c r="C102" s="155" t="s">
        <v>164</v>
      </c>
      <c r="D102" s="155"/>
      <c r="E102" s="155"/>
      <c r="F102" s="156"/>
      <c r="G102" s="157">
        <f>(H102-H101) * 24 * 60</f>
        <v>108.0000000000005</v>
      </c>
      <c r="H102" s="156">
        <v>0.5</v>
      </c>
      <c r="I102" s="158"/>
    </row>
    <row r="103" spans="1:9" ht="13.8" x14ac:dyDescent="0.25">
      <c r="D103" s="110"/>
      <c r="I103" s="133"/>
    </row>
    <row r="104" spans="1:9" ht="13.8" x14ac:dyDescent="0.25">
      <c r="A104" s="56"/>
      <c r="B104" s="65"/>
      <c r="C104" s="65"/>
      <c r="D104" s="120"/>
      <c r="E104" s="65"/>
      <c r="F104" s="102"/>
      <c r="G104" s="74"/>
      <c r="H104" s="102"/>
      <c r="I104" s="83"/>
    </row>
    <row r="105" spans="1:9" ht="15.6" x14ac:dyDescent="0.3">
      <c r="A105" s="55"/>
      <c r="B105" s="64"/>
      <c r="C105" s="64"/>
      <c r="D105" s="66"/>
      <c r="E105" s="64"/>
      <c r="F105" s="101"/>
      <c r="G105" s="73"/>
      <c r="H105" s="101"/>
      <c r="I105" s="82"/>
    </row>
    <row r="106" spans="1:9" ht="13.8" x14ac:dyDescent="0.25">
      <c r="A106" s="56"/>
      <c r="B106" s="65"/>
      <c r="C106" s="65"/>
      <c r="D106" s="120"/>
      <c r="E106" s="65"/>
      <c r="F106" s="102"/>
      <c r="G106" s="74"/>
      <c r="H106" s="102"/>
      <c r="I106" s="83"/>
    </row>
    <row r="107" spans="1:9" ht="13.8" x14ac:dyDescent="0.25">
      <c r="A107" s="56"/>
      <c r="B107" s="65"/>
      <c r="C107" s="65"/>
      <c r="D107" s="112"/>
      <c r="E107" s="65"/>
      <c r="F107" s="102"/>
      <c r="G107" s="74"/>
      <c r="H107" s="102"/>
      <c r="I107" s="83"/>
    </row>
    <row r="108" spans="1:9" ht="13.8" x14ac:dyDescent="0.25">
      <c r="A108" s="56"/>
      <c r="B108" s="65"/>
      <c r="C108" s="65"/>
      <c r="D108" s="120"/>
      <c r="E108" s="65"/>
      <c r="F108" s="102"/>
      <c r="G108" s="74"/>
      <c r="H108" s="102"/>
      <c r="I108" s="83"/>
    </row>
    <row r="109" spans="1:9" ht="14.1" customHeight="1" x14ac:dyDescent="0.25">
      <c r="A109" s="56"/>
      <c r="B109" s="65"/>
      <c r="C109" s="65"/>
      <c r="D109" s="65"/>
      <c r="E109" s="65"/>
      <c r="F109" s="102"/>
      <c r="G109" s="74"/>
      <c r="H109" s="102"/>
      <c r="I109" s="83"/>
    </row>
    <row r="110" spans="1:9" ht="15" x14ac:dyDescent="0.25">
      <c r="A110" s="56"/>
      <c r="B110" s="65"/>
      <c r="C110" s="65"/>
      <c r="D110" s="112"/>
      <c r="E110" s="62"/>
      <c r="F110" s="102"/>
      <c r="G110" s="74"/>
      <c r="H110" s="102"/>
      <c r="I110" s="83"/>
    </row>
    <row r="111" spans="1:9" ht="13.8" x14ac:dyDescent="0.25">
      <c r="A111" s="56"/>
      <c r="B111" s="65"/>
      <c r="C111" s="65"/>
      <c r="D111" s="112"/>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20"/>
      <c r="E113" s="65"/>
      <c r="F113" s="102"/>
      <c r="G113" s="74"/>
      <c r="H113" s="102"/>
      <c r="I113" s="83"/>
    </row>
    <row r="114" spans="1:14" ht="13.8" x14ac:dyDescent="0.25">
      <c r="A114" s="56"/>
      <c r="B114" s="65"/>
      <c r="C114" s="65"/>
      <c r="D114" s="112"/>
      <c r="E114" s="65"/>
      <c r="F114" s="102"/>
      <c r="G114" s="74"/>
      <c r="H114" s="102"/>
      <c r="I114" s="83"/>
    </row>
    <row r="115" spans="1:14" ht="13.8" x14ac:dyDescent="0.25">
      <c r="A115" s="56"/>
      <c r="B115" s="65"/>
      <c r="C115" s="65"/>
      <c r="D115" s="120"/>
      <c r="E115" s="65"/>
      <c r="F115" s="102"/>
      <c r="G115" s="74"/>
      <c r="H115" s="102"/>
      <c r="I115" s="83"/>
    </row>
    <row r="116" spans="1:14" ht="13.8" x14ac:dyDescent="0.25">
      <c r="A116" s="56"/>
      <c r="B116" s="65"/>
      <c r="C116" s="65"/>
      <c r="D116" s="112"/>
      <c r="E116" s="65"/>
      <c r="F116" s="102"/>
      <c r="G116" s="74"/>
      <c r="H116" s="102"/>
      <c r="I116" s="83"/>
    </row>
    <row r="117" spans="1:14" ht="13.8" x14ac:dyDescent="0.25">
      <c r="D117" s="110"/>
      <c r="I117" s="117"/>
    </row>
    <row r="118" spans="1:14" ht="13.8" x14ac:dyDescent="0.25">
      <c r="A118" s="56"/>
      <c r="B118" s="65"/>
      <c r="C118" s="65"/>
      <c r="D118" s="120"/>
      <c r="E118" s="65"/>
      <c r="F118" s="102"/>
      <c r="G118" s="74"/>
      <c r="H118" s="102"/>
      <c r="I118" s="83"/>
    </row>
    <row r="119" spans="1:14" ht="15.6" x14ac:dyDescent="0.3">
      <c r="A119" s="55"/>
      <c r="B119" s="64"/>
      <c r="C119" s="64"/>
      <c r="D119" s="66"/>
      <c r="E119" s="64"/>
      <c r="F119" s="101"/>
      <c r="G119" s="73"/>
      <c r="H119" s="101"/>
      <c r="I119" s="82"/>
      <c r="N119" s="65"/>
    </row>
    <row r="120" spans="1:14" ht="15" x14ac:dyDescent="0.25">
      <c r="A120" s="56"/>
      <c r="B120" s="65"/>
      <c r="C120" s="65"/>
      <c r="D120" s="112"/>
      <c r="E120" s="65"/>
      <c r="F120" s="102"/>
      <c r="G120" s="74"/>
      <c r="H120" s="102"/>
      <c r="I120" s="80"/>
    </row>
    <row r="121" spans="1:14" ht="13.8" x14ac:dyDescent="0.25">
      <c r="A121" s="56"/>
      <c r="B121" s="65"/>
      <c r="C121" s="65"/>
      <c r="D121" s="112"/>
      <c r="E121" s="65"/>
      <c r="F121" s="102"/>
      <c r="G121" s="74"/>
      <c r="H121" s="102"/>
      <c r="I121" s="84"/>
    </row>
    <row r="122" spans="1:14" ht="13.8" x14ac:dyDescent="0.25">
      <c r="A122" s="56"/>
      <c r="B122" s="65"/>
      <c r="C122" s="65"/>
      <c r="D122" s="112"/>
      <c r="E122" s="65"/>
      <c r="F122" s="102"/>
      <c r="G122" s="74"/>
      <c r="H122" s="102"/>
      <c r="I122" s="83"/>
    </row>
    <row r="123" spans="1:14" ht="13.8" x14ac:dyDescent="0.25">
      <c r="A123" s="56"/>
      <c r="B123" s="65"/>
      <c r="C123" s="65"/>
      <c r="D123" s="65"/>
      <c r="E123" s="65"/>
      <c r="F123" s="102"/>
      <c r="G123" s="74"/>
      <c r="H123" s="102"/>
      <c r="I123" s="83"/>
    </row>
    <row r="124" spans="1:14" ht="15.6" x14ac:dyDescent="0.3">
      <c r="A124" s="55"/>
      <c r="B124" s="64"/>
      <c r="C124" s="64"/>
      <c r="D124" s="66"/>
      <c r="E124" s="64"/>
      <c r="F124" s="101"/>
      <c r="G124" s="73"/>
      <c r="H124" s="101"/>
      <c r="I124" s="82"/>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5.6" x14ac:dyDescent="0.3">
      <c r="A131" s="55"/>
      <c r="B131" s="64"/>
      <c r="C131" s="64"/>
      <c r="D131" s="66"/>
      <c r="E131" s="64"/>
      <c r="F131" s="101"/>
      <c r="G131" s="73"/>
      <c r="H131" s="101"/>
      <c r="I131" s="82"/>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3.8" x14ac:dyDescent="0.25">
      <c r="A137" s="56"/>
      <c r="B137" s="65"/>
      <c r="C137" s="65"/>
      <c r="D137" s="112"/>
      <c r="E137" s="102"/>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3.8" x14ac:dyDescent="0.25">
      <c r="A140" s="56"/>
      <c r="B140" s="65"/>
      <c r="C140" s="65"/>
      <c r="D140" s="112"/>
      <c r="E140" s="65"/>
      <c r="F140" s="102"/>
      <c r="G140" s="74"/>
      <c r="H140" s="102"/>
      <c r="I140" s="83"/>
    </row>
    <row r="141" spans="1:9" ht="18" customHeight="1" x14ac:dyDescent="0.25">
      <c r="A141" s="56"/>
      <c r="B141" s="65"/>
      <c r="C141" s="65"/>
      <c r="D141" s="112"/>
      <c r="E141" s="65"/>
      <c r="F141" s="102"/>
      <c r="G141" s="74"/>
      <c r="H141" s="102"/>
      <c r="I141" s="83"/>
    </row>
    <row r="142" spans="1:9" ht="15.6" x14ac:dyDescent="0.3">
      <c r="A142" s="55"/>
      <c r="B142" s="64"/>
      <c r="C142" s="64"/>
      <c r="D142" s="66"/>
      <c r="E142" s="64"/>
      <c r="F142" s="101"/>
      <c r="G142" s="73"/>
      <c r="H142" s="101"/>
      <c r="I142" s="82"/>
    </row>
    <row r="143" spans="1:9" ht="13.8" x14ac:dyDescent="0.25">
      <c r="A143" s="56"/>
      <c r="C143" s="65"/>
      <c r="D143" s="112"/>
      <c r="E143" s="110"/>
      <c r="F143" s="127"/>
      <c r="G143" s="128"/>
      <c r="H143" s="127"/>
      <c r="I143" s="83"/>
    </row>
    <row r="144" spans="1:9" ht="13.8" x14ac:dyDescent="0.25">
      <c r="A144" s="113"/>
      <c r="B144" s="65"/>
      <c r="C144" s="65"/>
      <c r="D144" s="112"/>
      <c r="E144" s="65"/>
      <c r="F144" s="102"/>
      <c r="G144" s="74"/>
      <c r="H144" s="102"/>
      <c r="I144" s="83"/>
    </row>
    <row r="145" spans="1:9" ht="13.8" x14ac:dyDescent="0.25">
      <c r="A145" s="56"/>
      <c r="B145" s="65"/>
      <c r="C145" s="65"/>
      <c r="D145" s="120"/>
      <c r="E145" s="65"/>
      <c r="F145" s="102"/>
      <c r="G145" s="74"/>
      <c r="H145" s="102"/>
      <c r="I145" s="83"/>
    </row>
    <row r="146" spans="1:9" ht="15" x14ac:dyDescent="0.25">
      <c r="A146" s="113"/>
      <c r="B146" s="65"/>
      <c r="C146" s="65"/>
      <c r="D146" s="112"/>
      <c r="E146" s="65"/>
      <c r="F146" s="102"/>
      <c r="G146" s="74"/>
      <c r="H146" s="102"/>
      <c r="I146" s="80"/>
    </row>
    <row r="147" spans="1:9" ht="15" x14ac:dyDescent="0.25">
      <c r="A147" s="113"/>
      <c r="B147" s="65"/>
      <c r="C147" s="65"/>
      <c r="D147" s="112"/>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5"/>
      <c r="E149" s="65"/>
      <c r="F149" s="102"/>
      <c r="G149" s="74"/>
      <c r="H149" s="102"/>
      <c r="I149" s="80"/>
    </row>
    <row r="150" spans="1:9" ht="15" x14ac:dyDescent="0.25">
      <c r="A150" s="56"/>
      <c r="B150" s="65"/>
      <c r="C150" s="65"/>
      <c r="D150" s="111"/>
      <c r="E150" s="65"/>
      <c r="F150" s="102"/>
      <c r="G150" s="74"/>
      <c r="H150" s="102"/>
      <c r="I150" s="80"/>
    </row>
    <row r="151" spans="1:9" ht="15" x14ac:dyDescent="0.25">
      <c r="A151" s="113"/>
      <c r="B151" s="65"/>
      <c r="C151" s="65"/>
      <c r="D151" s="112"/>
      <c r="E151" s="65"/>
      <c r="F151" s="102"/>
      <c r="G151" s="74"/>
      <c r="H151" s="102"/>
      <c r="I151" s="80"/>
    </row>
    <row r="152" spans="1:9" ht="13.8" x14ac:dyDescent="0.25">
      <c r="D152" s="110"/>
      <c r="I152" s="117"/>
    </row>
    <row r="153" spans="1:9" ht="13.8" x14ac:dyDescent="0.25">
      <c r="A153" s="56"/>
      <c r="B153" s="65"/>
      <c r="C153" s="65"/>
      <c r="D153" s="120"/>
      <c r="E153" s="65"/>
      <c r="F153" s="102"/>
      <c r="G153" s="74"/>
      <c r="H153" s="102"/>
      <c r="I153" s="83"/>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115"/>
      <c r="E156" s="65"/>
      <c r="F156" s="102"/>
      <c r="G156" s="74"/>
      <c r="H156" s="102"/>
      <c r="I156" s="80"/>
    </row>
    <row r="157" spans="1:9" ht="15" x14ac:dyDescent="0.25">
      <c r="A157" s="113"/>
      <c r="B157" s="65"/>
      <c r="C157" s="65"/>
      <c r="D157" s="65"/>
      <c r="E157" s="65"/>
      <c r="F157" s="102"/>
      <c r="G157" s="74"/>
      <c r="H157" s="102"/>
      <c r="I157" s="80"/>
    </row>
    <row r="158" spans="1:9" ht="13.8" x14ac:dyDescent="0.25">
      <c r="A158" s="56"/>
      <c r="B158" s="65"/>
      <c r="C158" s="65"/>
      <c r="D158" s="120"/>
      <c r="E158" s="65"/>
      <c r="F158" s="102"/>
      <c r="G158" s="74"/>
      <c r="H158" s="102"/>
      <c r="I158"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8" location="Links!B46" display="Supplementary" xr:uid="{00000000-0004-0000-0400-00000E000000}"/>
    <hyperlink ref="D99" location="Links!B46" display="Supplementary" xr:uid="{00000000-0004-0000-0400-00000F000000}"/>
    <hyperlink ref="D100"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2" location="Links!B45" display="Session Report" xr:uid="{401C2ADB-9F7E-4E79-838B-F6E4EC41CA0B}"/>
    <hyperlink ref="D74" location="Links!B42" display="Motions" xr:uid="{42952BD8-A137-4F5F-9082-F2FA0E169583}"/>
    <hyperlink ref="D58" location="Links!B45" display="Session Report" xr:uid="{E84F3820-F52C-4AB8-8E95-C6101F2F7484}"/>
    <hyperlink ref="D75:D79" location="Links!B42" display="Motions" xr:uid="{4C75B5B3-700D-4D35-A261-06C001118278}"/>
    <hyperlink ref="D82:D88" location="Links!B42" display="Motions" xr:uid="{32D3A354-7F62-4599-9FAB-8CC4DB9EAD17}"/>
    <hyperlink ref="D92:D93" location="Links!B42" display="Motions" xr:uid="{003C8C9C-988F-4E63-A2B3-A3DD455304B8}"/>
    <hyperlink ref="D59" location="Links!B45" display="Session Report" xr:uid="{70DADACD-10A7-4987-A85E-9011D9382D97}"/>
    <hyperlink ref="D89" location="Links!B42" display="Motions" xr:uid="{C54E1067-FDB8-47C0-8395-BDC2A6CB1D85}"/>
    <hyperlink ref="D71" location="Links!B42" display="Motions" xr:uid="{7B1B367E-FF3D-4CA3-B86B-5BED087F06A4}"/>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12" zoomScale="130" zoomScaleNormal="130" workbookViewId="0">
      <selection activeCell="C26" sqref="C26"/>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81" t="str">
        <f>Parameters!B1</f>
        <v>IEEE 802.11 WIRELESS LOCAL AREA NETWORKS SESSION #211</v>
      </c>
      <c r="B1" s="475"/>
      <c r="C1" s="475"/>
      <c r="D1" s="475"/>
      <c r="E1" s="475"/>
      <c r="F1" s="475"/>
      <c r="G1" s="475"/>
      <c r="H1" s="475"/>
      <c r="I1" s="475"/>
    </row>
    <row r="2" spans="1:9" ht="25.35" customHeight="1" x14ac:dyDescent="0.4">
      <c r="A2" s="481" t="str">
        <f>Parameters!B2</f>
        <v>Warsaw Presidential Hotel, Warsaw, Poland</v>
      </c>
      <c r="B2" s="475"/>
      <c r="C2" s="475"/>
      <c r="D2" s="475"/>
      <c r="E2" s="475"/>
      <c r="F2" s="475"/>
      <c r="G2" s="475"/>
      <c r="H2" s="475"/>
      <c r="I2" s="475"/>
    </row>
    <row r="3" spans="1:9" ht="25.35" customHeight="1" x14ac:dyDescent="0.4">
      <c r="A3" s="481" t="str">
        <f>Parameters!B3</f>
        <v>May 11-16, 2025</v>
      </c>
      <c r="B3" s="475"/>
      <c r="C3" s="475"/>
      <c r="D3" s="475"/>
      <c r="E3" s="475"/>
      <c r="F3" s="475"/>
      <c r="G3" s="475"/>
      <c r="H3" s="475"/>
      <c r="I3" s="475"/>
    </row>
    <row r="4" spans="1:9" ht="18" customHeight="1" x14ac:dyDescent="0.3">
      <c r="A4" s="474" t="str">
        <f>'WG11 Mid-Week'!A4</f>
        <v>WG Chair - Robert Stacey (Intel)</v>
      </c>
      <c r="B4" s="475"/>
      <c r="C4" s="475"/>
      <c r="D4" s="475"/>
      <c r="E4" s="475"/>
      <c r="F4" s="475"/>
      <c r="G4" s="475"/>
      <c r="H4" s="475"/>
      <c r="I4" s="475"/>
    </row>
    <row r="5" spans="1:9" ht="18" customHeight="1" x14ac:dyDescent="0.3">
      <c r="A5" s="474" t="str">
        <f>'WG11 Mid-Week'!A5</f>
        <v>WG  Vice Chair - Jon Rosdahl (Qualcomm)</v>
      </c>
      <c r="B5" s="475"/>
      <c r="C5" s="475"/>
      <c r="D5" s="475"/>
      <c r="E5" s="475"/>
      <c r="F5" s="475"/>
      <c r="G5" s="475"/>
      <c r="H5" s="475"/>
      <c r="I5" s="475"/>
    </row>
    <row r="6" spans="1:9" ht="18" customHeight="1" x14ac:dyDescent="0.3">
      <c r="A6" s="474" t="str">
        <f>'WG11 Mid-Week'!A6</f>
        <v>WG  Vice Chair - Stephen McCann (Huawei)</v>
      </c>
      <c r="B6" s="475"/>
      <c r="C6" s="475"/>
      <c r="D6" s="475"/>
      <c r="E6" s="475"/>
      <c r="F6" s="475"/>
      <c r="G6" s="475"/>
      <c r="H6" s="475"/>
      <c r="I6" s="475"/>
    </row>
    <row r="7" spans="1:9" ht="18" customHeight="1" x14ac:dyDescent="0.3">
      <c r="A7" s="474" t="str">
        <f>'WG11 Mid-Week'!A7</f>
        <v>WG Secretary - Volker Jungnickel (Fraunhofer)</v>
      </c>
      <c r="B7" s="475"/>
      <c r="C7" s="475"/>
      <c r="D7" s="475"/>
      <c r="E7" s="475"/>
      <c r="F7" s="475"/>
      <c r="G7" s="475"/>
      <c r="H7" s="475"/>
      <c r="I7" s="475"/>
    </row>
    <row r="8" spans="1:9" ht="30" customHeight="1" x14ac:dyDescent="0.5">
      <c r="A8" s="476" t="str">
        <f>"Agenda R" &amp; Parameters!$B$8</f>
        <v>Agenda R2</v>
      </c>
      <c r="B8" s="477"/>
      <c r="C8" s="477"/>
      <c r="D8" s="477"/>
      <c r="E8" s="477"/>
      <c r="F8" s="477"/>
      <c r="G8" s="477"/>
      <c r="H8" s="477"/>
      <c r="I8" s="477"/>
    </row>
    <row r="12" spans="1:9" ht="15.6" x14ac:dyDescent="0.3">
      <c r="A12" s="478" t="s">
        <v>535</v>
      </c>
      <c r="B12" s="478"/>
      <c r="C12" s="478"/>
      <c r="D12" s="478"/>
      <c r="E12" s="478"/>
      <c r="F12" s="478"/>
      <c r="G12" s="478"/>
      <c r="H12" s="478"/>
      <c r="I12" s="47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165</v>
      </c>
      <c r="D14" s="94"/>
      <c r="E14" s="94" t="s">
        <v>134</v>
      </c>
      <c r="F14" s="108">
        <v>0.75</v>
      </c>
      <c r="G14" s="95">
        <v>1</v>
      </c>
      <c r="H14" s="108">
        <f>F14+TIME(0,G14,0)</f>
        <v>0.75069444444444444</v>
      </c>
      <c r="I14" s="96"/>
    </row>
    <row r="16" spans="1:9" ht="15.6" x14ac:dyDescent="0.3">
      <c r="A16" s="59" t="s">
        <v>88</v>
      </c>
      <c r="B16" s="68"/>
      <c r="C16" s="68" t="s">
        <v>398</v>
      </c>
      <c r="D16" s="68"/>
      <c r="E16" s="68" t="s">
        <v>85</v>
      </c>
      <c r="F16" s="109">
        <f>H14</f>
        <v>0.75069444444444444</v>
      </c>
      <c r="G16" s="77">
        <v>25</v>
      </c>
      <c r="H16" s="109">
        <f>F16+TIME(0,G16,0)</f>
        <v>0.7680555555555556</v>
      </c>
      <c r="I16" s="85"/>
    </row>
    <row r="18" spans="1:9" ht="15.6" x14ac:dyDescent="0.3">
      <c r="A18" s="59" t="s">
        <v>102</v>
      </c>
      <c r="B18" s="68"/>
      <c r="C18" s="68" t="s">
        <v>401</v>
      </c>
      <c r="D18" s="68"/>
      <c r="E18" s="68" t="s">
        <v>108</v>
      </c>
      <c r="F18" s="109">
        <f>H16</f>
        <v>0.7680555555555556</v>
      </c>
      <c r="G18" s="77">
        <v>20</v>
      </c>
      <c r="H18" s="109">
        <f>F18+TIME(0,G18,0)</f>
        <v>0.78194444444444444</v>
      </c>
      <c r="I18" s="85"/>
    </row>
    <row r="20" spans="1:9" ht="15.6" x14ac:dyDescent="0.3">
      <c r="A20" s="59" t="s">
        <v>118</v>
      </c>
      <c r="B20" s="68"/>
      <c r="C20" s="68" t="s">
        <v>402</v>
      </c>
      <c r="D20" s="68"/>
      <c r="E20" s="68" t="s">
        <v>134</v>
      </c>
      <c r="F20" s="109">
        <f>H18</f>
        <v>0.78194444444444444</v>
      </c>
      <c r="G20" s="77">
        <v>15</v>
      </c>
      <c r="H20" s="109">
        <f>F20+TIME(0,G20,0)</f>
        <v>0.79236111111111107</v>
      </c>
      <c r="I20" s="85"/>
    </row>
    <row r="22" spans="1:9" ht="15.6" x14ac:dyDescent="0.3">
      <c r="A22" s="59" t="s">
        <v>160</v>
      </c>
      <c r="B22" s="68"/>
      <c r="C22" s="68" t="s">
        <v>400</v>
      </c>
      <c r="D22" s="68"/>
      <c r="E22" s="68" t="s">
        <v>108</v>
      </c>
      <c r="F22" s="109">
        <f>H20</f>
        <v>0.79236111111111107</v>
      </c>
      <c r="G22" s="77">
        <v>15</v>
      </c>
      <c r="H22" s="109">
        <f>F22+TIME(0,G22,0)</f>
        <v>0.8027777777777777</v>
      </c>
      <c r="I22" s="85"/>
    </row>
    <row r="24" spans="1:9" ht="31.2" x14ac:dyDescent="0.3">
      <c r="A24" s="59" t="s">
        <v>275</v>
      </c>
      <c r="B24" s="68"/>
      <c r="C24" s="68" t="s">
        <v>497</v>
      </c>
      <c r="D24" s="68"/>
      <c r="E24" s="68" t="s">
        <v>79</v>
      </c>
      <c r="F24" s="109">
        <f>H22</f>
        <v>0.8027777777777777</v>
      </c>
      <c r="G24" s="77">
        <v>5</v>
      </c>
      <c r="H24" s="109">
        <f>F24+TIME(0,G24,0)</f>
        <v>0.80624999999999991</v>
      </c>
      <c r="I24" s="85"/>
    </row>
    <row r="26" spans="1:9" ht="31.2" x14ac:dyDescent="0.3">
      <c r="A26" s="59" t="s">
        <v>382</v>
      </c>
      <c r="B26" s="68"/>
      <c r="C26" s="68" t="s">
        <v>214</v>
      </c>
      <c r="D26" s="68"/>
      <c r="E26" s="68" t="s">
        <v>134</v>
      </c>
      <c r="F26" s="109">
        <f>H24</f>
        <v>0.80624999999999991</v>
      </c>
      <c r="G26" s="77">
        <v>10</v>
      </c>
      <c r="H26" s="109">
        <f>F26+TIME(0,G26,0)</f>
        <v>0.81319444444444433</v>
      </c>
      <c r="I26" s="85"/>
    </row>
    <row r="28" spans="1:9" ht="15.6" x14ac:dyDescent="0.3">
      <c r="A28" s="59" t="s">
        <v>193</v>
      </c>
      <c r="B28" s="68"/>
      <c r="C28" s="68" t="s">
        <v>399</v>
      </c>
      <c r="D28" s="68"/>
      <c r="E28" s="68" t="s">
        <v>134</v>
      </c>
      <c r="F28" s="109">
        <f>H26</f>
        <v>0.81319444444444433</v>
      </c>
      <c r="G28" s="77">
        <v>0</v>
      </c>
      <c r="H28" s="109">
        <f>F28+TIME(0,G28,0)</f>
        <v>0.81319444444444433</v>
      </c>
      <c r="I28" s="85"/>
    </row>
    <row r="30" spans="1:9" ht="15.6" x14ac:dyDescent="0.3">
      <c r="A30" s="87" t="s">
        <v>215</v>
      </c>
      <c r="B30" s="89"/>
      <c r="C30" s="89" t="s">
        <v>196</v>
      </c>
      <c r="D30" s="89"/>
      <c r="E30" s="89"/>
      <c r="F30" s="106">
        <f>H28</f>
        <v>0.81319444444444433</v>
      </c>
      <c r="G30" s="91">
        <v>0</v>
      </c>
      <c r="H30" s="106">
        <f>F30+TIME(0,G30,0)</f>
        <v>0.81319444444444433</v>
      </c>
      <c r="I30" s="89"/>
    </row>
    <row r="31" spans="1:9" x14ac:dyDescent="0.25">
      <c r="A31" s="58"/>
      <c r="B31" s="58"/>
      <c r="C31" s="58" t="s">
        <v>164</v>
      </c>
      <c r="D31" s="58"/>
      <c r="E31" s="58"/>
      <c r="F31" s="105"/>
      <c r="G31" s="76">
        <f>(H31-H30) * 24 * 60</f>
        <v>-0.99999999999983658</v>
      </c>
      <c r="H31" s="105">
        <v>0.8125</v>
      </c>
      <c r="I31" s="58"/>
    </row>
    <row r="34" spans="1:9" ht="15.6" x14ac:dyDescent="0.3">
      <c r="A34" s="478" t="s">
        <v>536</v>
      </c>
      <c r="B34" s="478"/>
      <c r="C34" s="478"/>
      <c r="D34" s="478"/>
      <c r="E34" s="478"/>
      <c r="F34" s="478"/>
      <c r="G34" s="478"/>
      <c r="H34" s="478"/>
      <c r="I34" s="478"/>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165</v>
      </c>
      <c r="D36" s="94"/>
      <c r="E36" s="94" t="s">
        <v>134</v>
      </c>
      <c r="F36" s="108">
        <v>0.8125</v>
      </c>
      <c r="G36" s="95">
        <v>1</v>
      </c>
      <c r="H36" s="108">
        <f>F36+TIME(0,G36,0)</f>
        <v>0.81319444444444444</v>
      </c>
      <c r="I36" s="96"/>
    </row>
    <row r="38" spans="1:9" ht="15.6" x14ac:dyDescent="0.3">
      <c r="A38" s="59" t="s">
        <v>88</v>
      </c>
      <c r="B38" s="68"/>
      <c r="C38" s="68" t="s">
        <v>197</v>
      </c>
      <c r="D38" s="68"/>
      <c r="E38" s="68" t="s">
        <v>85</v>
      </c>
      <c r="F38" s="109">
        <f>H36</f>
        <v>0.81319444444444444</v>
      </c>
      <c r="G38" s="77">
        <v>30</v>
      </c>
      <c r="H38" s="109">
        <f>F38+TIME(0,G38,0)</f>
        <v>0.83402777777777781</v>
      </c>
      <c r="I38" s="85"/>
    </row>
    <row r="40" spans="1:9" ht="15.6" x14ac:dyDescent="0.3">
      <c r="A40" s="59" t="s">
        <v>102</v>
      </c>
      <c r="B40" s="68"/>
      <c r="C40" s="68" t="s">
        <v>198</v>
      </c>
      <c r="D40" s="68"/>
      <c r="E40" s="68" t="s">
        <v>85</v>
      </c>
      <c r="F40" s="109">
        <f>H38</f>
        <v>0.83402777777777781</v>
      </c>
      <c r="G40" s="77">
        <v>20</v>
      </c>
      <c r="H40" s="109">
        <f>F40+TIME(0,G40,0)</f>
        <v>0.84791666666666665</v>
      </c>
      <c r="I40" s="85"/>
    </row>
    <row r="42" spans="1:9" ht="31.2" x14ac:dyDescent="0.3">
      <c r="A42" s="59" t="s">
        <v>118</v>
      </c>
      <c r="B42" s="68"/>
      <c r="C42" s="68" t="s">
        <v>199</v>
      </c>
      <c r="D42" s="68"/>
      <c r="E42" s="68" t="s">
        <v>108</v>
      </c>
      <c r="F42" s="109">
        <f>H40</f>
        <v>0.84791666666666665</v>
      </c>
      <c r="G42" s="77">
        <v>20</v>
      </c>
      <c r="H42" s="109">
        <f>F42+TIME(0,G42,0)</f>
        <v>0.86180555555555549</v>
      </c>
      <c r="I42" s="85"/>
    </row>
    <row r="44" spans="1:9" ht="15.6" x14ac:dyDescent="0.3">
      <c r="A44" s="59" t="s">
        <v>160</v>
      </c>
      <c r="B44" s="68"/>
      <c r="C44" s="68" t="s">
        <v>200</v>
      </c>
      <c r="D44" s="68"/>
      <c r="E44" s="68" t="s">
        <v>134</v>
      </c>
      <c r="F44" s="109">
        <f>H42</f>
        <v>0.86180555555555549</v>
      </c>
      <c r="G44" s="77">
        <v>15</v>
      </c>
      <c r="H44" s="109">
        <f>F44+TIME(0,G44,0)</f>
        <v>0.87222222222222212</v>
      </c>
      <c r="I44" s="85"/>
    </row>
    <row r="46" spans="1:9" ht="31.2" x14ac:dyDescent="0.3">
      <c r="A46" s="59" t="s">
        <v>162</v>
      </c>
      <c r="B46" s="68"/>
      <c r="C46" s="68" t="s">
        <v>214</v>
      </c>
      <c r="D46" s="68"/>
      <c r="E46" s="68" t="s">
        <v>134</v>
      </c>
      <c r="F46" s="109">
        <f>H44</f>
        <v>0.87222222222222212</v>
      </c>
      <c r="G46" s="77">
        <v>20</v>
      </c>
      <c r="H46" s="109">
        <f>F46+TIME(0,G46,0)</f>
        <v>0.88611111111111096</v>
      </c>
      <c r="I46" s="85"/>
    </row>
    <row r="48" spans="1:9" ht="31.2" x14ac:dyDescent="0.3">
      <c r="A48" s="59" t="s">
        <v>193</v>
      </c>
      <c r="B48" s="68"/>
      <c r="C48" s="68" t="s">
        <v>503</v>
      </c>
      <c r="D48" s="68"/>
      <c r="E48" s="68" t="s">
        <v>134</v>
      </c>
      <c r="F48" s="109">
        <f>H46</f>
        <v>0.88611111111111096</v>
      </c>
      <c r="G48" s="77">
        <v>0</v>
      </c>
      <c r="H48" s="109">
        <f>F48+TIME(0,G48,0)</f>
        <v>0.88611111111111096</v>
      </c>
      <c r="I48" s="85"/>
    </row>
    <row r="50" spans="1:9" ht="15.6" x14ac:dyDescent="0.3">
      <c r="A50" s="87" t="s">
        <v>215</v>
      </c>
      <c r="B50" s="89"/>
      <c r="C50" s="89" t="s">
        <v>196</v>
      </c>
      <c r="D50" s="89"/>
      <c r="E50" s="89"/>
      <c r="F50" s="106">
        <f>H48</f>
        <v>0.88611111111111096</v>
      </c>
      <c r="G50" s="91">
        <v>0</v>
      </c>
      <c r="H50" s="106">
        <f>F50+TIME(0,G50,0)</f>
        <v>0.88611111111111096</v>
      </c>
      <c r="I50" s="89"/>
    </row>
    <row r="51" spans="1:9" x14ac:dyDescent="0.25">
      <c r="C51" s="58" t="s">
        <v>164</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4"/>
  <sheetViews>
    <sheetView zoomScaleNormal="100" workbookViewId="0">
      <selection activeCell="D20" sqref="D20"/>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312</v>
      </c>
    </row>
    <row r="2" spans="1:5" s="2" customFormat="1" x14ac:dyDescent="0.25"/>
    <row r="3" spans="1:5" s="42" customFormat="1" x14ac:dyDescent="0.25">
      <c r="A3" s="482" t="s">
        <v>29</v>
      </c>
      <c r="B3" s="482"/>
      <c r="C3" s="41"/>
      <c r="D3" s="41"/>
    </row>
    <row r="4" spans="1:5" s="2" customFormat="1" x14ac:dyDescent="0.25">
      <c r="A4" s="23" t="s">
        <v>57</v>
      </c>
      <c r="B4" s="23" t="s">
        <v>17</v>
      </c>
      <c r="C4" s="23" t="s">
        <v>0</v>
      </c>
      <c r="D4" s="23" t="s">
        <v>18</v>
      </c>
    </row>
    <row r="5" spans="1:5" s="20" customFormat="1" ht="13.8" x14ac:dyDescent="0.25">
      <c r="A5" s="138" t="s">
        <v>217</v>
      </c>
      <c r="B5" s="24" t="s">
        <v>404</v>
      </c>
      <c r="C5" s="24" t="s">
        <v>410</v>
      </c>
      <c r="D5" s="36" t="s">
        <v>556</v>
      </c>
      <c r="E5" s="2" t="s">
        <v>279</v>
      </c>
    </row>
    <row r="6" spans="1:5" s="2" customFormat="1" ht="12.75" customHeight="1" x14ac:dyDescent="0.25">
      <c r="A6" s="146" t="s">
        <v>437</v>
      </c>
      <c r="B6" s="24" t="s">
        <v>463</v>
      </c>
      <c r="C6" s="24" t="s">
        <v>361</v>
      </c>
      <c r="D6" s="36" t="s">
        <v>527</v>
      </c>
      <c r="E6" s="2" t="s">
        <v>279</v>
      </c>
    </row>
    <row r="7" spans="1:5" ht="13.8" x14ac:dyDescent="0.25">
      <c r="A7" s="139" t="s">
        <v>13</v>
      </c>
      <c r="B7" s="25" t="s">
        <v>464</v>
      </c>
      <c r="C7" s="25" t="s">
        <v>19</v>
      </c>
      <c r="D7" s="36" t="s">
        <v>553</v>
      </c>
      <c r="E7" s="2" t="s">
        <v>279</v>
      </c>
    </row>
    <row r="8" spans="1:5" ht="12.75" customHeight="1" x14ac:dyDescent="0.25">
      <c r="A8" s="213" t="s">
        <v>219</v>
      </c>
      <c r="B8" s="24" t="s">
        <v>465</v>
      </c>
      <c r="C8" s="24" t="s">
        <v>228</v>
      </c>
      <c r="D8" s="36" t="s">
        <v>548</v>
      </c>
      <c r="E8" s="2" t="s">
        <v>279</v>
      </c>
    </row>
    <row r="9" spans="1:5" ht="13.8" x14ac:dyDescent="0.25">
      <c r="A9" s="212" t="s">
        <v>56</v>
      </c>
      <c r="B9" s="24" t="s">
        <v>466</v>
      </c>
      <c r="C9" s="24" t="s">
        <v>202</v>
      </c>
      <c r="D9" s="36"/>
      <c r="E9" s="2" t="s">
        <v>545</v>
      </c>
    </row>
    <row r="10" spans="1:5" ht="12.75" customHeight="1" x14ac:dyDescent="0.25">
      <c r="A10" s="140" t="s">
        <v>4</v>
      </c>
      <c r="B10" s="25" t="s">
        <v>467</v>
      </c>
      <c r="C10" s="25" t="s">
        <v>60</v>
      </c>
      <c r="D10" s="36" t="s">
        <v>551</v>
      </c>
      <c r="E10" s="2" t="s">
        <v>279</v>
      </c>
    </row>
    <row r="11" spans="1:5" ht="12.75" customHeight="1" x14ac:dyDescent="0.25">
      <c r="A11" s="141" t="s">
        <v>211</v>
      </c>
      <c r="B11" s="25" t="s">
        <v>212</v>
      </c>
      <c r="C11" s="25" t="s">
        <v>396</v>
      </c>
      <c r="D11" s="36"/>
      <c r="E11" s="2" t="s">
        <v>279</v>
      </c>
    </row>
    <row r="12" spans="1:5" ht="12.75" customHeight="1" x14ac:dyDescent="0.25">
      <c r="A12" s="211" t="s">
        <v>461</v>
      </c>
      <c r="B12" s="24" t="s">
        <v>213</v>
      </c>
      <c r="C12" s="24" t="s">
        <v>331</v>
      </c>
      <c r="D12" s="36" t="s">
        <v>528</v>
      </c>
      <c r="E12" s="2" t="s">
        <v>279</v>
      </c>
    </row>
    <row r="13" spans="1:5" ht="12.75" customHeight="1" x14ac:dyDescent="0.25">
      <c r="A13" s="210" t="s">
        <v>293</v>
      </c>
      <c r="B13" s="24" t="s">
        <v>246</v>
      </c>
      <c r="C13" s="24" t="s">
        <v>247</v>
      </c>
      <c r="D13" s="36"/>
      <c r="E13" s="2" t="s">
        <v>545</v>
      </c>
    </row>
    <row r="14" spans="1:5" ht="12.75" customHeight="1" x14ac:dyDescent="0.25">
      <c r="A14" s="209" t="s">
        <v>329</v>
      </c>
      <c r="B14" s="24" t="s">
        <v>314</v>
      </c>
      <c r="C14" s="24" t="s">
        <v>286</v>
      </c>
      <c r="D14" s="36" t="s">
        <v>552</v>
      </c>
      <c r="E14" s="2" t="s">
        <v>279</v>
      </c>
    </row>
    <row r="15" spans="1:5" ht="12.75" customHeight="1" x14ac:dyDescent="0.25">
      <c r="A15" s="208" t="s">
        <v>390</v>
      </c>
      <c r="B15" s="24" t="s">
        <v>395</v>
      </c>
      <c r="C15" s="24" t="s">
        <v>397</v>
      </c>
      <c r="D15" s="36"/>
      <c r="E15" s="2" t="s">
        <v>545</v>
      </c>
    </row>
    <row r="16" spans="1:5" ht="12.75" customHeight="1" x14ac:dyDescent="0.25">
      <c r="A16" s="145" t="s">
        <v>407</v>
      </c>
      <c r="B16" s="24" t="s">
        <v>408</v>
      </c>
      <c r="C16" s="24" t="s">
        <v>241</v>
      </c>
      <c r="D16" s="36" t="s">
        <v>554</v>
      </c>
      <c r="E16" s="2" t="s">
        <v>279</v>
      </c>
    </row>
    <row r="17" spans="1:5" ht="12.75" customHeight="1" x14ac:dyDescent="0.25">
      <c r="A17" s="207" t="s">
        <v>438</v>
      </c>
      <c r="B17" s="24" t="s">
        <v>362</v>
      </c>
      <c r="C17" s="24" t="s">
        <v>229</v>
      </c>
      <c r="D17" s="36" t="s">
        <v>546</v>
      </c>
      <c r="E17" s="2" t="s">
        <v>279</v>
      </c>
    </row>
    <row r="18" spans="1:5" ht="12.75" customHeight="1" x14ac:dyDescent="0.25">
      <c r="A18" s="207" t="s">
        <v>474</v>
      </c>
      <c r="B18" s="24" t="s">
        <v>475</v>
      </c>
      <c r="C18" s="24" t="s">
        <v>479</v>
      </c>
      <c r="D18" s="36" t="s">
        <v>555</v>
      </c>
      <c r="E18" s="2" t="s">
        <v>279</v>
      </c>
    </row>
    <row r="19" spans="1:5" ht="12.75" customHeight="1" x14ac:dyDescent="0.25">
      <c r="A19" s="206" t="s">
        <v>529</v>
      </c>
      <c r="B19" s="24" t="s">
        <v>530</v>
      </c>
      <c r="C19" s="24" t="s">
        <v>462</v>
      </c>
      <c r="D19" s="36" t="s">
        <v>547</v>
      </c>
      <c r="E19" s="2" t="s">
        <v>279</v>
      </c>
    </row>
    <row r="20" spans="1:5" ht="12.75" customHeight="1" x14ac:dyDescent="0.25">
      <c r="A20" s="436" t="s">
        <v>531</v>
      </c>
      <c r="B20" s="24" t="s">
        <v>532</v>
      </c>
      <c r="C20" s="24" t="s">
        <v>533</v>
      </c>
      <c r="D20" s="36" t="s">
        <v>559</v>
      </c>
      <c r="E20" s="2" t="s">
        <v>279</v>
      </c>
    </row>
    <row r="21" spans="1:5" s="2" customFormat="1" ht="12.75" customHeight="1" x14ac:dyDescent="0.25">
      <c r="A21" s="205" t="s">
        <v>452</v>
      </c>
      <c r="B21" s="24" t="s">
        <v>453</v>
      </c>
      <c r="C21" s="24" t="s">
        <v>60</v>
      </c>
      <c r="D21" s="36" t="s">
        <v>550</v>
      </c>
      <c r="E21" s="2" t="s">
        <v>279</v>
      </c>
    </row>
    <row r="22" spans="1:5" s="2" customFormat="1" ht="12.75" customHeight="1" x14ac:dyDescent="0.25">
      <c r="A22" s="121"/>
      <c r="B22" s="20"/>
      <c r="C22" s="20"/>
      <c r="D22" s="122"/>
      <c r="E22"/>
    </row>
    <row r="23" spans="1:5" s="40" customFormat="1" ht="15" customHeight="1" x14ac:dyDescent="0.25">
      <c r="A23" s="43" t="s">
        <v>30</v>
      </c>
      <c r="B23" s="43"/>
      <c r="C23" s="42"/>
      <c r="D23"/>
    </row>
    <row r="24" spans="1:5" ht="15" customHeight="1" x14ac:dyDescent="0.25">
      <c r="A24" s="43" t="s">
        <v>44</v>
      </c>
      <c r="B24" s="26"/>
    </row>
    <row r="25" spans="1:5" s="2" customFormat="1" ht="15.75" customHeight="1" x14ac:dyDescent="0.25">
      <c r="A25"/>
      <c r="B25" s="3"/>
      <c r="C25"/>
      <c r="D25"/>
      <c r="E25"/>
    </row>
    <row r="26" spans="1:5" s="40" customFormat="1" ht="12.75" customHeight="1" x14ac:dyDescent="0.25">
      <c r="A26" s="44" t="s">
        <v>35</v>
      </c>
      <c r="B26" s="45"/>
      <c r="C26"/>
      <c r="D26"/>
    </row>
    <row r="27" spans="1:5" ht="12.75" customHeight="1" x14ac:dyDescent="0.25">
      <c r="A27" s="27" t="s">
        <v>31</v>
      </c>
      <c r="B27" s="28" t="s">
        <v>32</v>
      </c>
    </row>
    <row r="28" spans="1:5" ht="12.75" customHeight="1" x14ac:dyDescent="0.25">
      <c r="A28" s="27" t="s">
        <v>33</v>
      </c>
      <c r="B28" s="28" t="s">
        <v>34</v>
      </c>
    </row>
    <row r="29" spans="1:5" ht="12.75" customHeight="1" x14ac:dyDescent="0.25">
      <c r="A29" s="27" t="s">
        <v>36</v>
      </c>
      <c r="B29" s="28" t="s">
        <v>37</v>
      </c>
    </row>
    <row r="30" spans="1:5" ht="12.75" customHeight="1" x14ac:dyDescent="0.25">
      <c r="A30" s="27" t="s">
        <v>38</v>
      </c>
      <c r="B30" s="28" t="s">
        <v>39</v>
      </c>
    </row>
    <row r="31" spans="1:5" ht="12.75" customHeight="1" x14ac:dyDescent="0.25">
      <c r="A31" s="27" t="s">
        <v>40</v>
      </c>
      <c r="B31" s="28" t="s">
        <v>41</v>
      </c>
    </row>
    <row r="32" spans="1:5" x14ac:dyDescent="0.25">
      <c r="A32" s="27" t="s">
        <v>61</v>
      </c>
      <c r="B32" s="50" t="s">
        <v>416</v>
      </c>
    </row>
    <row r="33" spans="1:2" x14ac:dyDescent="0.25">
      <c r="A33" s="27" t="s">
        <v>42</v>
      </c>
      <c r="B33" s="28" t="s">
        <v>432</v>
      </c>
    </row>
    <row r="35" spans="1:2" s="40" customFormat="1" x14ac:dyDescent="0.25">
      <c r="A35" s="46" t="s">
        <v>43</v>
      </c>
      <c r="B35" s="47"/>
    </row>
    <row r="36" spans="1:2" x14ac:dyDescent="0.25">
      <c r="A36" s="29" t="s">
        <v>45</v>
      </c>
      <c r="B36" s="38" t="s">
        <v>519</v>
      </c>
    </row>
    <row r="37" spans="1:2" x14ac:dyDescent="0.25">
      <c r="A37" s="29" t="s">
        <v>46</v>
      </c>
      <c r="B37" s="38" t="s">
        <v>520</v>
      </c>
    </row>
    <row r="38" spans="1:2" x14ac:dyDescent="0.25">
      <c r="A38" s="29" t="s">
        <v>245</v>
      </c>
      <c r="B38" s="38" t="s">
        <v>523</v>
      </c>
    </row>
    <row r="39" spans="1:2" ht="15.6" x14ac:dyDescent="0.25">
      <c r="A39" s="29" t="s">
        <v>47</v>
      </c>
      <c r="B39" s="38" t="s">
        <v>481</v>
      </c>
    </row>
    <row r="40" spans="1:2" ht="15.6" x14ac:dyDescent="0.25">
      <c r="A40" s="29" t="s">
        <v>49</v>
      </c>
      <c r="B40" s="38" t="s">
        <v>522</v>
      </c>
    </row>
    <row r="41" spans="1:2" x14ac:dyDescent="0.25">
      <c r="A41" s="29" t="s">
        <v>48</v>
      </c>
      <c r="B41" s="38" t="s">
        <v>482</v>
      </c>
    </row>
    <row r="42" spans="1:2" x14ac:dyDescent="0.25">
      <c r="A42" s="29" t="s">
        <v>216</v>
      </c>
      <c r="B42" s="38" t="s">
        <v>521</v>
      </c>
    </row>
    <row r="43" spans="1:2" x14ac:dyDescent="0.25">
      <c r="A43" s="29" t="s">
        <v>1</v>
      </c>
      <c r="B43" s="38" t="s">
        <v>524</v>
      </c>
    </row>
    <row r="44" spans="1:2" x14ac:dyDescent="0.25">
      <c r="A44" s="29" t="s">
        <v>290</v>
      </c>
      <c r="B44" s="38" t="s">
        <v>525</v>
      </c>
    </row>
    <row r="45" spans="1:2" x14ac:dyDescent="0.25">
      <c r="A45" s="29" t="s">
        <v>63</v>
      </c>
      <c r="B45" s="38" t="s">
        <v>526</v>
      </c>
    </row>
    <row r="47" spans="1:2" x14ac:dyDescent="0.25">
      <c r="A47" s="34" t="s">
        <v>50</v>
      </c>
      <c r="B47" s="33"/>
    </row>
    <row r="48" spans="1:2" s="2" customFormat="1" x14ac:dyDescent="0.25">
      <c r="A48"/>
      <c r="B48"/>
    </row>
    <row r="49" spans="1:2" s="40" customFormat="1" x14ac:dyDescent="0.25">
      <c r="A49" s="48" t="s">
        <v>58</v>
      </c>
      <c r="B49" s="48"/>
    </row>
    <row r="50" spans="1:2" x14ac:dyDescent="0.25">
      <c r="A50" s="39" t="s">
        <v>53</v>
      </c>
      <c r="B50" s="35" t="s">
        <v>54</v>
      </c>
    </row>
    <row r="51" spans="1:2" x14ac:dyDescent="0.25">
      <c r="A51" s="39" t="s">
        <v>16</v>
      </c>
      <c r="B51" s="35" t="s">
        <v>55</v>
      </c>
    </row>
    <row r="53" spans="1:2" s="40" customFormat="1" x14ac:dyDescent="0.25">
      <c r="A53" s="42" t="s">
        <v>59</v>
      </c>
    </row>
    <row r="54" spans="1:2" x14ac:dyDescent="0.25">
      <c r="A54" s="49" t="s">
        <v>218</v>
      </c>
      <c r="B54" s="36" t="s">
        <v>415</v>
      </c>
    </row>
  </sheetData>
  <sortState xmlns:xlrd2="http://schemas.microsoft.com/office/spreadsheetml/2017/richdata2" ref="A7:D12">
    <sortCondition ref="A5"/>
  </sortState>
  <mergeCells count="1">
    <mergeCell ref="A3:B3"/>
  </mergeCells>
  <hyperlinks>
    <hyperlink ref="B27" r:id="rId1" xr:uid="{00000000-0004-0000-0600-000000000000}"/>
    <hyperlink ref="B28" r:id="rId2" xr:uid="{00000000-0004-0000-0600-000001000000}"/>
    <hyperlink ref="B29" r:id="rId3" xr:uid="{00000000-0004-0000-0600-000002000000}"/>
    <hyperlink ref="B30" r:id="rId4" xr:uid="{00000000-0004-0000-0600-000003000000}"/>
    <hyperlink ref="B31" r:id="rId5" xr:uid="{00000000-0004-0000-0600-000004000000}"/>
    <hyperlink ref="B33" r:id="rId6" xr:uid="{00000000-0004-0000-0600-000005000000}"/>
    <hyperlink ref="A24" location="'802.11 WG Agenda'!A1" display="Refer to the 802.11 WG Agenda for links to policy documents under which the session operates." xr:uid="{00000000-0004-0000-0600-000006000000}"/>
    <hyperlink ref="B50" location="'WG11'!A1" display="IEEE 802.11 Working Group" xr:uid="{00000000-0004-0000-0600-000007000000}"/>
    <hyperlink ref="B51" location="CAC!A1" display="IEEE 802.11 Chair's Advisory Committee" xr:uid="{00000000-0004-0000-0600-000008000000}"/>
    <hyperlink ref="B10" location="'WNG SC Agenda'!A1" display="Wireless Next Generation Standing Committee" xr:uid="{00000000-0004-0000-0600-000009000000}"/>
    <hyperlink ref="B36" r:id="rId7" xr:uid="{00000000-0004-0000-0600-00000A000000}"/>
    <hyperlink ref="B54" r:id="rId8" xr:uid="{00000000-0004-0000-0600-00000B000000}"/>
    <hyperlink ref="B37" r:id="rId9" xr:uid="{00000000-0004-0000-0600-00000C000000}"/>
    <hyperlink ref="B38" r:id="rId10" xr:uid="{00000000-0004-0000-0600-00000D000000}"/>
    <hyperlink ref="B40" r:id="rId11" xr:uid="{00000000-0004-0000-0600-00000F000000}"/>
    <hyperlink ref="B42" r:id="rId12" xr:uid="{00000000-0004-0000-0600-000010000000}"/>
    <hyperlink ref="B43" r:id="rId13" xr:uid="{00000000-0004-0000-0600-000011000000}"/>
    <hyperlink ref="B44" r:id="rId14" xr:uid="{00000000-0004-0000-0600-000012000000}"/>
    <hyperlink ref="B45" r:id="rId15" xr:uid="{00000000-0004-0000-0600-000013000000}"/>
    <hyperlink ref="B41" r:id="rId16" xr:uid="{00000000-0004-0000-0600-000014000000}"/>
    <hyperlink ref="B39" r:id="rId17" xr:uid="{00000000-0004-0000-0600-00000E000000}"/>
    <hyperlink ref="B32" r:id="rId18" xr:uid="{4DB3520D-31E2-4156-9B9D-397EF9038177}"/>
    <hyperlink ref="D6" r:id="rId19" xr:uid="{56CAAC10-4723-4523-8ABE-E67EC47CD553}"/>
    <hyperlink ref="D12" r:id="rId20" xr:uid="{03611490-1290-4163-AB97-F7CDED4DFFA4}"/>
    <hyperlink ref="D17" r:id="rId21" xr:uid="{9D5DD774-A3C2-4F8A-BEE2-45E4D300E7E8}"/>
    <hyperlink ref="D19" r:id="rId22" xr:uid="{211D7624-3978-4EB3-995B-63EBE64BAF2A}"/>
    <hyperlink ref="D8" r:id="rId23" xr:uid="{A2A4DC55-9C0D-4A19-A8B5-C25B25708EB9}"/>
    <hyperlink ref="D21" r:id="rId24" xr:uid="{3279317C-1D71-49FF-B20E-AA54F519A500}"/>
    <hyperlink ref="D10" r:id="rId25" xr:uid="{D97D2541-C8CB-472D-B373-F4776F208C9C}"/>
    <hyperlink ref="D14" r:id="rId26" xr:uid="{DB094DB8-DC67-42EE-9C52-BE82E41049D3}"/>
    <hyperlink ref="D7" r:id="rId27" xr:uid="{24B864E1-A7B5-4129-BB5B-6A746EBDB947}"/>
    <hyperlink ref="D16" r:id="rId28" xr:uid="{0C186CE5-9650-40B7-978D-4563124E0F50}"/>
    <hyperlink ref="D18" r:id="rId29" xr:uid="{D6906A4D-D818-46E7-93E2-229DD8CFB6D8}"/>
    <hyperlink ref="D5" r:id="rId30" xr:uid="{AC7A265E-CF80-4ABE-AF74-7356876DA178}"/>
    <hyperlink ref="D20" r:id="rId31" xr:uid="{46473F43-CA0B-431A-BA25-BFE56A0D269E}"/>
  </hyperlinks>
  <pageMargins left="0.7" right="0.7" top="0.75" bottom="0.75" header="0.3" footer="0.3"/>
  <pageSetup paperSize="9" orientation="portrait" horizontalDpi="1200" verticalDpi="120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514</v>
      </c>
    </row>
    <row r="2" spans="1:2" x14ac:dyDescent="0.25">
      <c r="A2" s="20" t="s">
        <v>25</v>
      </c>
      <c r="B2" s="20" t="s">
        <v>515</v>
      </c>
    </row>
    <row r="3" spans="1:2" x14ac:dyDescent="0.25">
      <c r="A3" s="20" t="s">
        <v>26</v>
      </c>
      <c r="B3" s="20" t="s">
        <v>516</v>
      </c>
    </row>
    <row r="4" spans="1:2" x14ac:dyDescent="0.25">
      <c r="A4" t="s">
        <v>21</v>
      </c>
      <c r="B4" s="21">
        <v>44326</v>
      </c>
    </row>
    <row r="5" spans="1:2" x14ac:dyDescent="0.25">
      <c r="A5" s="20" t="s">
        <v>24</v>
      </c>
      <c r="B5" s="21">
        <v>44331</v>
      </c>
    </row>
    <row r="6" spans="1:2" x14ac:dyDescent="0.25">
      <c r="A6" t="s">
        <v>22</v>
      </c>
      <c r="B6" s="22">
        <v>6</v>
      </c>
    </row>
    <row r="7" spans="1:2" x14ac:dyDescent="0.25">
      <c r="A7" t="s">
        <v>23</v>
      </c>
      <c r="B7" s="21">
        <f>B4+B6-1</f>
        <v>44331</v>
      </c>
    </row>
    <row r="8" spans="1:2" x14ac:dyDescent="0.25">
      <c r="A8" t="s">
        <v>20</v>
      </c>
      <c r="B8" t="str">
        <f>RIGHT(Title!C4,1)</f>
        <v>2</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2025-05-12T05:47:53Z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