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C:\Users\rjstacey\OneDrive - Intel Corporation\Documents\802.11\Session preperation &amp; reports\WG Reports\2025-01\"/>
    </mc:Choice>
  </mc:AlternateContent>
  <xr:revisionPtr revIDLastSave="0" documentId="13_ncr:1_{29C6CED7-8EB4-474C-8494-00BD14669658}" xr6:coauthVersionLast="47" xr6:coauthVersionMax="47" xr10:uidLastSave="{00000000-0000-0000-0000-000000000000}"/>
  <bookViews>
    <workbookView xWindow="-108" yWindow="-108" windowWidth="23256" windowHeight="13896" tabRatio="741"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880" l="1"/>
  <c r="H42" i="880"/>
  <c r="H41" i="880"/>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F58" i="886"/>
  <c r="H58" i="886" s="1"/>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A7" i="881"/>
  <c r="A6" i="881"/>
  <c r="A5" i="881"/>
  <c r="A4" i="881"/>
  <c r="C7" i="889"/>
  <c r="A7" i="889"/>
  <c r="C6" i="889"/>
  <c r="C5" i="889"/>
  <c r="A5" i="889"/>
  <c r="F81" i="891" l="1"/>
  <c r="H81" i="891" s="1"/>
  <c r="F82" i="891" s="1"/>
  <c r="H82" i="891" s="1"/>
  <c r="F84" i="891" s="1"/>
  <c r="H84" i="891" s="1"/>
  <c r="F87" i="891" s="1"/>
  <c r="H87" i="891" s="1"/>
  <c r="F89" i="891" s="1"/>
  <c r="H89" i="891" s="1"/>
  <c r="G90" i="891" s="1"/>
  <c r="E11" i="889"/>
  <c r="D12" i="889"/>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F40" i="880" s="1"/>
  <c r="H40" i="880" s="1"/>
  <c r="F41" i="880" s="1"/>
  <c r="F42" i="880" s="1"/>
  <c r="H83" i="886"/>
  <c r="F84" i="886" l="1"/>
  <c r="H84" i="886" s="1"/>
  <c r="F85" i="886" s="1"/>
  <c r="H85" i="886" s="1"/>
  <c r="F86" i="886" s="1"/>
  <c r="H86" i="886" s="1"/>
  <c r="F87" i="886" s="1"/>
  <c r="H87" i="886" s="1"/>
  <c r="F91" i="886" l="1"/>
  <c r="H91" i="886" s="1"/>
  <c r="F88" i="886"/>
  <c r="H88" i="886" s="1"/>
  <c r="F44" i="880"/>
  <c r="G45" i="880" s="1"/>
  <c r="F92" i="886" l="1"/>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<sst xmlns="http://schemas.openxmlformats.org/spreadsheetml/2006/main" count="1319" uniqueCount="559">
  <si>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</si>
  <si>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</si>
  <si>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</si>
  <si>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</si>
  <si>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</si>
  <si>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</si>
  <si>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</si>
  <si>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</si>
  <si>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</si>
  <si>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</si>
  <si>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</si>
  <si>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</si>
  <si>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</si>
  <si>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</si>
  <si>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</si>
  <si>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</si>
  <si>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</si>
  <si>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</si>
  <si>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</si>
  <si>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</si>
  <si>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</si>
  <si>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</si>
  <si>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</si>
  <si>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</si>
  <si>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</si>
  <si>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</si>
  <si>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</si>
  <si>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</si>
  <si>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</si>
  <si>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</si>
  <si>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</si>
  <si>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</si>
  <si>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</si>
  <si>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</si>
  <si>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</si>
  <si>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</si>
  <si>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</si>
  <si>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</si>
  <si>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</si>
  <si>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</si>
  <si>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</si>
  <si>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</si>
  <si>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</si>
  <si>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</si>
  <si>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</si>
  <si>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</si>
  <si>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</si>
  <si>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</si>
  <si>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</si>
  <si>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</si>
  <si>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</si>
  <si>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</si>
  <si>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</si>
  <si>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</si>
  <si>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</si>
  <si>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</si>
  <si>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</si>
  <si>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</si>
  <si>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</si>
  <si>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</si>
  <si>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</si>
  <si>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</si>
  <si>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</si>
  <si>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</si>
  <si>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</si>
  <si>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</si>
  <si>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</si>
  <si>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</si>
  <si>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</si>
  <si>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</si>
  <si>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</si>
  <si>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</si>
  <si>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</si>
  <si>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</si>
  <si>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</si>
  <si>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</si>
  <si>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</si>
  <si>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</si>
  <si>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</si>
  <si>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</si>
  <si>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</si>
  <si>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</si>
  <si>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</si>
  <si>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</si>
  <si>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</si>
  <si>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</si>
  <si>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</si>
  <si>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</si>
  <si>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</si>
  <si>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</si>
  <si>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</si>
  <si>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</si>
  <si>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</si>
  <si>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</si>
  <si>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</si>
  <si>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</si>
  <si>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</si>
  <si>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</si>
  <si>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</si>
  <si>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</si>
  <si>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</si>
  <si>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</si>
  <si>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</si>
  <si>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</si>
  <si>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</si>
  <si>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</si>
  <si>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</si>
  <si>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</si>
  <si>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</si>
  <si>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</si>
  <si>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</si>
  <si>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</si>
  <si>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</si>
  <si>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</si>
  <si>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</si>
  <si>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</si>
  <si>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</si>
  <si>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</si>
  <si>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</si>
  <si>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</si>
  <si>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</si>
  <si>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</si>
  <si>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</si>
  <si>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</si>
  <si>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</si>
  <si>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</si>
  <si>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</si>
  <si>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</si>
  <si>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</si>
  <si>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</si>
  <si>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</si>
  <si>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</si>
  <si>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</si>
  <si>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</si>
  <si>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</si>
  <si>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</si>
  <si>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</si>
  <si>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</si>
  <si>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</si>
  <si>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</si>
  <si>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</si>
  <si>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</si>
  <si>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</si>
  <si>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</si>
  <si>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</si>
  <si>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</si>
  <si>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</si>
  <si>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</si>
  <si>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</si>
  <si>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</si>
  <si>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</si>
  <si>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</si>
  <si>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</si>
  <si>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</si>
  <si>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</si>
  <si>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</si>
  <si>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</si>
  <si>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</si>
  <si>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</si>
  <si>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</si>
  <si>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</si>
  <si>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</si>
  <si>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</si>
  <si>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</si>
  <si>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</si>
  <si>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</si>
  <si>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</si>
  <si>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</si>
  <si>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</si>
  <si>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</si>
  <si>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</si>
  <si>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</si>
  <si>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</si>
  <si>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</si>
  <si>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</si>
  <si>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</si>
  <si>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</si>
  <si>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</si>
  <si>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</si>
  <si>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</si>
  <si>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</si>
  <si>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</si>
  <si>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</si>
  <si>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</si>
  <si>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</si>
  <si>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</si>
  <si>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</si>
  <si>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</si>
  <si>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</si>
  <si>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</si>
  <si>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</si>
  <si>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</si>
  <si>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</si>
  <si>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</si>
  <si>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</si>
  <si>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</si>
  <si>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</si>
  <si>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</si>
  <si>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</si>
  <si>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</si>
  <si>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</si>
  <si>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</si>
  <si>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</si>
  <si>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</si>
  <si>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</si>
  <si>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</si>
  <si>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</si>
  <si>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</si>
  <si>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</si>
  <si>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</si>
  <si>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</si>
  <si>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</si>
  <si>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</si>
  <si>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</si>
  <si>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</si>
  <si>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</si>
  <si>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</si>
  <si>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</si>
  <si>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</si>
  <si>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</si>
  <si>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</si>
  <si>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</si>
  <si>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</si>
  <si>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</si>
  <si>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</si>
  <si>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</si>
  <si>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</si>
  <si>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</si>
  <si>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</si>
  <si>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</si>
  <si>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</si>
  <si>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</si>
  <si>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</si>
  <si>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</si>
  <si>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</si>
  <si>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</si>
  <si>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</si>
  <si>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</si>
  <si>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</si>
  <si>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</si>
  <si>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</si>
  <si>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</si>
  <si>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</si>
  <si>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</si>
  <si>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</si>
  <si>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</si>
  <si>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</si>
  <si>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</si>
  <si>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</si>
  <si>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</si>
  <si>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</si>
  <si>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</si>
  <si>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</si>
  <si>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</si>
  <si>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</si>
  <si>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</si>
  <si>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</si>
  <si>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</si>
  <si>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</si>
  <si>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</si>
  <si>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</si>
  <si>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</si>
  <si>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</si>
  <si>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</si>
  <si>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</si>
  <si>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</si>
  <si>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</si>
  <si>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</si>
  <si>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</si>
  <si>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</si>
  <si>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</si>
  <si>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</si>
  <si>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</si>
  <si>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</si>
  <si>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</si>
  <si>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</si>
  <si>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</si>
  <si>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</si>
  <si>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</si>
  <si>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</si>
  <si>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</si>
  <si>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</si>
  <si>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</si>
  <si>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</si>
  <si>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</si>
  <si>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</si>
  <si>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</si>
  <si>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</si>
  <si>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</si>
  <si>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</si>
  <si>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</si>
  <si>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</si>
  <si>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</si>
  <si>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</si>
  <si>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</si>
  <si>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</si>
  <si>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</si>
  <si>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</si>
  <si>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</si>
  <si>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</si>
  <si>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</si>
  <si>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</si>
  <si>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</si>
  <si>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</si>
  <si>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</si>
  <si>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</si>
  <si>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</si>
  <si>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</si>
  <si>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</si>
  <si>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</si>
  <si>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</si>
  <si>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</si>
  <si>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</si>
  <si>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</si>
  <si>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</si>
  <si>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</si>
  <si>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</si>
  <si>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</si>
  <si>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</si>
  <si>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</si>
  <si>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</si>
  <si>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</si>
  <si>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</si>
  <si>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</si>
  <si>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</si>
  <si>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</si>
  <si>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</si>
  <si>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</si>
  <si>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</si>
  <si>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</si>
  <si>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</si>
  <si>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</si>
  <si>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</si>
  <si>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</si>
  <si>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</si>
  <si>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</si>
  <si>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</si>
  <si>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</si>
  <si>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</si>
  <si>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</si>
  <si>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</si>
  <si>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</si>
  <si>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</si>
  <si>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</si>
  <si>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</si>
  <si>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</si>
  <si>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</si>
  <si>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</si>
  <si>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</si>
  <si>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</si>
  <si>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</si>
  <si>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</si>
  <si>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</si>
  <si>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</si>
  <si>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</si>
  <si>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</si>
  <si>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</si>
  <si>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</si>
  <si>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</si>
  <si>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</si>
  <si>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</si>
  <si>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</si>
  <si>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</si>
  <si>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</si>
  <si>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</si>
  <si>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</si>
  <si>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</si>
  <si>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</si>
  <si>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</si>
  <si>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</si>
  <si>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</si>
  <si>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</si>
  <si>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</si>
  <si>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</si>
  <si>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</si>
  <si>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</si>
  <si>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</si>
  <si>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</si>
  <si>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</si>
  <si>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</si>
  <si>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</si>
  <si>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</si>
  <si>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</si>
  <si>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</si>
  <si>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</si>
  <si>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</si>
  <si>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</si>
  <si>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</si>
  <si>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</si>
  <si>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</si>
  <si>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</si>
  <si>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</si>
  <si>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</si>
  <si>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</si>
  <si>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</si>
  <si>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</si>
  <si>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</si>
  <si>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</si>
  <si>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</si>
  <si>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</si>
  <si>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</si>
  <si>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</si>
  <si>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</si>
  <si>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</si>
  <si>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</si>
  <si>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</si>
  <si>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</si>
  <si>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</si>
  <si>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</si>
  <si>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</si>
  <si>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</si>
  <si>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</si>
  <si>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</si>
  <si>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</si>
  <si>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</si>
  <si>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</si>
  <si>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</si>
  <si>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</si>
  <si>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</si>
  <si>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</si>
  <si>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</si>
  <si>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</si>
  <si>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</si>
  <si>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</si>
  <si>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</si>
  <si>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</si>
  <si>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</si>
  <si>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</si>
  <si>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</si>
  <si>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</si>
  <si>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</si>
  <si>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</si>
  <si>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</si>
  <si>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</si>
  <si>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</si>
  <si>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</si>
  <si>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</si>
  <si>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</si>
  <si>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</si>
  <si>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</si>
  <si>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</si>
  <si>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</si>
  <si>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</si>
  <si>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</si>
  <si>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</si>
  <si>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</si>
  <si>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</si>
  <si>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</si>
  <si>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</si>
  <si>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</si>
  <si>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</si>
  <si>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</si>
  <si>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</si>
  <si>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</si>
  <si>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</si>
  <si>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</si>
  <si>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</si>
  <si>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</si>
  <si>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</si>
  <si>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</si>
  <si>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</si>
  <si>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</si>
  <si>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</si>
  <si>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</si>
  <si>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</si>
  <si>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</si>
  <si>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</si>
  <si>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</si>
  <si>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</si>
  <si>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</si>
  <si>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</si>
  <si>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</si>
  <si>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</si>
  <si>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</si>
  <si>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</si>
  <si>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</si>
  <si>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</si>
  <si>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</si>
  <si>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</si>
  <si>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</si>
  <si>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</si>
  <si>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</si>
  <si>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</si>
  <si>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</si>
  <si>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</si>
  <si>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</si>
  <si>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</si>
  <si>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</si>
  <si>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</si>
  <si>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</si>
  <si>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</si>
  <si>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</si>
  <si>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</si>
  <si>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</si>
  <si>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</si>
  <si>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</si>
  <si>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</si>
  <si>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</si>
  <si>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</si>
  <si>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</si>
  <si>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Petrick</t>
  </si>
  <si>
    <t>TGmf - Revision me (REVmf)</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</si>
  <si>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</si>
  <si>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</si>
  <si>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</si>
  <si>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</si>
  <si>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</si>
  <si>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</si>
  <si>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</si>
  <si>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</si>
  <si>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</si>
  <si>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</si>
  <si>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</si>
  <si>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</si>
  <si>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</si>
  <si>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</si>
  <si>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</si>
  <si>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</si>
  <si>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</si>
  <si>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</si>
  <si>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</si>
  <si>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</si>
  <si>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</si>
  <si>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</si>
  <si>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</si>
  <si>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</si>
  <si>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</si>
  <si>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</si>
  <si>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</si>
  <si>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</si>
  <si>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</si>
  <si>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</si>
  <si>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</si>
  <si>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</si>
  <si>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</si>
  <si>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</si>
  <si>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</si>
  <si>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</si>
  <si>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</si>
  <si>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</si>
  <si>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</si>
  <si>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</si>
  <si>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</si>
  <si>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</si>
  <si>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</si>
  <si>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r>
      <t xml:space="preserve"> </t>
    </r>
    <r>
      <rPr>
        <b/>
        <sz val="20"/>
        <rFont val="Times New Roman"/>
        <family val="1"/>
      </rPr>
      <t xml:space="preserve"> 802.11 Opening Plenary</t>
    </r>
  </si>
  <si>
    <t>ATTENDANCE MUST BE RECORDED IN IMAT.  CREDIT TOWARDS VOTING RIGHTS FOR THE JANUARY INTERIM SESSION: 75% = 13 MEETINGS SLOTS ATTENDED</t>
  </si>
  <si>
    <t>https://mentor.ieee.org/802.11/dcn/24/11-24-2117</t>
  </si>
  <si>
    <t>Edward Au</t>
  </si>
  <si>
    <t>Max</t>
  </si>
  <si>
    <t>https://mentor.ieee.org/802.11/dcn/25/11-25-0006</t>
  </si>
  <si>
    <t>https://mentor.ieee.org/802-ec/dcn/25/ec-25-0001</t>
  </si>
  <si>
    <t>https://mentor.ieee.org/802.11/dcn/24/11-24-2074</t>
  </si>
  <si>
    <t>https://mentor.ieee.org/802.11/dcn/25/11-25-0141</t>
  </si>
  <si>
    <t>R5 2025-01-13</t>
  </si>
  <si>
    <t>doc.: IEEE 802.11-25/21005r3</t>
  </si>
  <si>
    <t>11-25-0149</t>
  </si>
  <si>
    <t>11-25-0139</t>
  </si>
  <si>
    <t>11-25-0074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</si>
</sst>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
      <b/>
      <sz val="1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30">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2" fillId="4" borderId="0" applyNumberFormat="0" applyBorder="0" applyAlignment="0" applyProtection="0"/>
    <xf numFmtId="0" fontId="37" fillId="9" borderId="1" applyNumberFormat="0" applyAlignment="0" applyProtection="0"/>
    <xf numFmtId="0" fontId="34" fillId="23" borderId="2" applyNumberFormat="0" applyAlignment="0" applyProtection="0"/>
    <xf numFmtId="44" fontId="10" fillId="0" borderId="0" applyFont="0" applyFill="0" applyBorder="0" applyAlignment="0" applyProtection="0"/>
    <xf numFmtId="165" fontId="10" fillId="0" borderId="0" applyFont="0" applyFill="0" applyBorder="0" applyAlignment="0" applyProtection="0"/>
    <xf numFmtId="0" fontId="38" fillId="0" borderId="0" applyNumberFormat="0" applyFill="0" applyBorder="0" applyAlignment="0" applyProtection="0"/>
    <xf numFmtId="0" fontId="31" fillId="6" borderId="0" applyNumberFormat="0" applyBorder="0" applyAlignment="0" applyProtection="0"/>
    <xf numFmtId="0" fontId="31" fillId="6"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3" borderId="1" applyNumberFormat="0" applyAlignment="0" applyProtection="0"/>
    <xf numFmtId="0" fontId="33" fillId="0" borderId="6" applyNumberFormat="0" applyFill="0" applyAlignment="0" applyProtection="0"/>
    <xf numFmtId="0" fontId="40" fillId="12" borderId="0" applyNumberFormat="0" applyBorder="0" applyAlignment="0" applyProtection="0"/>
    <xf numFmtId="0" fontId="14" fillId="0" borderId="0"/>
    <xf numFmtId="0" fontId="10" fillId="0" borderId="0"/>
    <xf numFmtId="0" fontId="10" fillId="0" borderId="0"/>
    <xf numFmtId="0" fontId="44" fillId="0" borderId="0"/>
    <xf numFmtId="0" fontId="9" fillId="0" borderId="0"/>
    <xf numFmtId="0" fontId="36" fillId="5" borderId="7" applyNumberFormat="0" applyFont="0" applyAlignment="0" applyProtection="0"/>
    <xf numFmtId="0" fontId="10" fillId="5" borderId="7" applyNumberFormat="0" applyFont="0" applyAlignment="0" applyProtection="0"/>
    <xf numFmtId="0" fontId="41" fillId="9" borderId="8" applyNumberFormat="0" applyAlignment="0" applyProtection="0"/>
    <xf numFmtId="0" fontId="32" fillId="4" borderId="0" applyNumberFormat="0" applyBorder="0" applyAlignment="0" applyProtection="0"/>
    <xf numFmtId="0" fontId="27" fillId="0" borderId="0" applyNumberFormat="0" applyFill="0" applyBorder="0" applyAlignment="0" applyProtection="0"/>
    <xf numFmtId="0" fontId="42" fillId="0" borderId="9" applyNumberFormat="0" applyFill="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3" fillId="0" borderId="6" applyNumberFormat="0" applyFill="0" applyAlignment="0" applyProtection="0"/>
    <xf numFmtId="0" fontId="43" fillId="0" borderId="0" applyNumberFormat="0" applyFill="0" applyBorder="0" applyAlignment="0" applyProtection="0"/>
    <xf numFmtId="0" fontId="34" fillId="23" borderId="2" applyNumberFormat="0" applyAlignment="0" applyProtection="0"/>
    <xf numFmtId="165" fontId="10" fillId="0" borderId="0"/>
    <xf numFmtId="165" fontId="10" fillId="0" borderId="0"/>
    <xf numFmtId="0" fontId="8" fillId="0" borderId="0"/>
    <xf numFmtId="165" fontId="13" fillId="0" borderId="0" applyNumberFormat="0" applyFill="0" applyBorder="0" applyAlignment="0" applyProtection="0">
      <alignment vertical="top"/>
      <protection locked="0"/>
    </xf>
    <xf numFmtId="165" fontId="13" fillId="0" borderId="0" applyNumberFormat="0" applyFill="0" applyBorder="0" applyAlignment="0" applyProtection="0">
      <alignment vertical="top"/>
      <protection locked="0"/>
    </xf>
    <xf numFmtId="165" fontId="10" fillId="0" borderId="0"/>
    <xf numFmtId="165" fontId="8" fillId="0" borderId="0"/>
    <xf numFmtId="165" fontId="13" fillId="0" borderId="0" applyNumberFormat="0" applyFill="0" applyBorder="0" applyAlignment="0" applyProtection="0">
      <alignment vertical="top"/>
      <protection locked="0"/>
    </xf>
    <xf numFmtId="0" fontId="10" fillId="5" borderId="7" applyNumberFormat="0" applyFont="0" applyAlignment="0" applyProtection="0"/>
    <xf numFmtId="0" fontId="45" fillId="27" borderId="0" applyNumberFormat="0" applyBorder="0" applyAlignment="0" applyProtection="0"/>
    <xf numFmtId="0" fontId="7" fillId="0" borderId="0"/>
    <xf numFmtId="165" fontId="7" fillId="0" borderId="0"/>
    <xf numFmtId="0" fontId="6" fillId="0" borderId="0"/>
    <xf numFmtId="165" fontId="51" fillId="0" borderId="0"/>
    <xf numFmtId="165" fontId="5" fillId="0" borderId="0"/>
    <xf numFmtId="0" fontId="4" fillId="0" borderId="0"/>
    <xf numFmtId="165" fontId="59" fillId="0" borderId="0"/>
    <xf numFmtId="0" fontId="59" fillId="0" borderId="0"/>
    <xf numFmtId="0" fontId="61"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3" fillId="0" borderId="0"/>
    <xf numFmtId="0" fontId="2" fillId="0" borderId="0"/>
    <xf numFmtId="0" fontId="10" fillId="5" borderId="7" applyNumberFormat="0" applyFont="0" applyAlignment="0" applyProtection="0"/>
    <xf numFmtId="0" fontId="2" fillId="0" borderId="0"/>
    <xf numFmtId="165" fontId="2" fillId="0" borderId="0"/>
    <xf numFmtId="0" fontId="2" fillId="0" borderId="0"/>
    <xf numFmtId="165" fontId="2" fillId="0" borderId="0"/>
    <xf numFmtId="0" fontId="2" fillId="0" borderId="0"/>
    <xf numFmtId="165" fontId="10" fillId="0" borderId="0"/>
    <xf numFmtId="165" fontId="2" fillId="0" borderId="0"/>
    <xf numFmtId="0" fontId="2" fillId="0" borderId="0"/>
    <xf numFmtId="165" fontId="10" fillId="0" borderId="0"/>
    <xf numFmtId="0" fontId="10" fillId="0" borderId="0"/>
    <xf numFmtId="0" fontId="10" fillId="0" borderId="0"/>
    <xf numFmtId="0" fontId="2" fillId="0" borderId="0"/>
    <xf numFmtId="0" fontId="1" fillId="0" borderId="0"/>
    <xf numFmtId="0" fontId="1" fillId="0" borderId="0"/>
  </cellStyleXfs>
  <cellXfs count="507">
    <xf numFmtId="0" fontId="0" fillId="0" borderId="0" xfId="0"/>
    <xf numFmtId="0" fontId="0" fillId="25" borderId="0" xfId="0" applyFill="1" applyAlignment="1">
      <alignment vertical="center"/>
    </xf>
    <xf numFmtId="0" fontId="17" fillId="0" borderId="0" xfId="0" applyFont="1"/>
    <xf numFmtId="164" fontId="25" fillId="0" borderId="0" xfId="61" applyNumberFormat="1" applyFont="1" applyFill="1" applyBorder="1" applyAlignment="1" applyProtection="1">
      <alignment horizontal="left" vertical="center" indent="3"/>
    </xf>
    <xf numFmtId="0" fontId="15" fillId="0" borderId="0" xfId="0" applyFont="1" applyAlignment="1">
      <alignment vertical="center"/>
    </xf>
    <xf numFmtId="0" fontId="0" fillId="0" borderId="0" xfId="0" applyAlignment="1">
      <alignment vertical="center"/>
    </xf>
    <xf numFmtId="0" fontId="19" fillId="0" borderId="0" xfId="0" applyFont="1" applyAlignment="1">
      <alignment horizontal="left"/>
    </xf>
    <xf numFmtId="0" fontId="48" fillId="0" borderId="0" xfId="0" applyFont="1" applyAlignment="1">
      <alignment horizontal="left"/>
    </xf>
    <xf numFmtId="0" fontId="19" fillId="0" borderId="0" xfId="0" applyFont="1"/>
    <xf numFmtId="0" fontId="47" fillId="0" borderId="0" xfId="0" applyFont="1" applyAlignment="1">
      <alignment horizontal="left"/>
    </xf>
    <xf numFmtId="49" fontId="47" fillId="0" borderId="0" xfId="0" applyNumberFormat="1" applyFont="1" applyAlignment="1">
      <alignment horizontal="left"/>
    </xf>
    <xf numFmtId="49" fontId="26" fillId="0" borderId="0" xfId="0" quotePrefix="1" applyNumberFormat="1" applyFont="1" applyAlignment="1">
      <alignment horizontal="left"/>
    </xf>
    <xf numFmtId="49" fontId="46" fillId="0" borderId="0" xfId="0" applyNumberFormat="1" applyFont="1" applyAlignment="1">
      <alignment horizontal="left"/>
    </xf>
    <xf numFmtId="0" fontId="47" fillId="0" borderId="12" xfId="0" applyFont="1" applyBorder="1" applyAlignment="1">
      <alignment horizontal="left"/>
    </xf>
    <xf numFmtId="0" fontId="19" fillId="0" borderId="12" xfId="0" applyFont="1" applyBorder="1" applyAlignment="1">
      <alignment horizontal="left"/>
    </xf>
    <xf numFmtId="0" fontId="19" fillId="0" borderId="12" xfId="0" applyFont="1" applyBorder="1"/>
    <xf numFmtId="0" fontId="46" fillId="0" borderId="0" xfId="0" applyFont="1" applyAlignment="1">
      <alignment horizontal="left"/>
    </xf>
    <xf numFmtId="49" fontId="19" fillId="0" borderId="0" xfId="0" applyNumberFormat="1" applyFont="1" applyAlignment="1">
      <alignment horizontal="left"/>
    </xf>
    <xf numFmtId="49" fontId="23" fillId="0" borderId="0" xfId="61" applyNumberFormat="1" applyFont="1" applyFill="1" applyAlignment="1" applyProtection="1">
      <alignment horizontal="left"/>
    </xf>
    <xf numFmtId="0" fontId="47" fillId="0" borderId="0" xfId="0" applyFont="1" applyAlignment="1">
      <alignment horizontal="right"/>
    </xf>
    <xf numFmtId="0" fontId="10" fillId="0" borderId="0" xfId="0" applyFont="1"/>
    <xf numFmtId="166" fontId="10" fillId="0" borderId="0" xfId="0" applyNumberFormat="1" applyFont="1" applyAlignment="1">
      <alignment horizontal="left" vertical="center"/>
    </xf>
    <xf numFmtId="1" fontId="10" fillId="0" borderId="0" xfId="0" applyNumberFormat="1" applyFont="1" applyAlignment="1">
      <alignment horizontal="left" vertical="center"/>
    </xf>
    <xf numFmtId="0" fontId="17" fillId="29" borderId="0" xfId="0" applyFont="1" applyFill="1"/>
    <xf numFmtId="0" fontId="10" fillId="29" borderId="0" xfId="0" applyFont="1" applyFill="1"/>
    <xf numFmtId="0" fontId="0" fillId="29" borderId="0" xfId="0" applyFill="1"/>
    <xf numFmtId="164" fontId="50" fillId="28" borderId="0" xfId="61" applyNumberFormat="1" applyFont="1" applyFill="1" applyBorder="1" applyAlignment="1" applyProtection="1">
      <alignment horizontal="left" vertical="center" indent="3"/>
    </xf>
    <xf numFmtId="0" fontId="10" fillId="30" borderId="0" xfId="0" applyFont="1" applyFill="1"/>
    <xf numFmtId="0" fontId="13" fillId="30" borderId="0" xfId="61" applyFill="1" applyAlignment="1" applyProtection="1"/>
    <xf numFmtId="0" fontId="53" fillId="31" borderId="0" xfId="0" applyFont="1" applyFill="1"/>
    <xf numFmtId="0" fontId="55" fillId="0" borderId="0" xfId="0" applyFont="1"/>
    <xf numFmtId="167" fontId="46" fillId="0" borderId="0" xfId="0" applyNumberFormat="1" applyFont="1" applyAlignment="1">
      <alignment horizontal="left"/>
    </xf>
    <xf numFmtId="49" fontId="57" fillId="0" borderId="0" xfId="0" applyNumberFormat="1" applyFont="1" applyAlignment="1">
      <alignment horizontal="left"/>
    </xf>
    <xf numFmtId="0" fontId="13" fillId="34" borderId="0" xfId="61" applyFill="1" applyAlignment="1" applyProtection="1"/>
    <xf numFmtId="0" fontId="58" fillId="34" borderId="0" xfId="0" applyFont="1" applyFill="1"/>
    <xf numFmtId="0" fontId="13" fillId="36" borderId="0" xfId="61" applyFill="1" applyAlignment="1" applyProtection="1"/>
    <xf numFmtId="0" fontId="13" fillId="29" borderId="0" xfId="61" applyFill="1" applyAlignment="1" applyProtection="1"/>
    <xf numFmtId="0" fontId="16" fillId="25" borderId="0" xfId="0" applyFont="1" applyFill="1" applyAlignment="1">
      <alignment vertical="center"/>
    </xf>
    <xf numFmtId="0" fontId="13" fillId="31" borderId="0" xfId="61" applyFill="1" applyAlignment="1" applyProtection="1"/>
    <xf numFmtId="0" fontId="17" fillId="32" borderId="21" xfId="0" applyFont="1" applyFill="1" applyBorder="1" applyAlignment="1">
      <alignment vertical="center"/>
    </xf>
    <xf numFmtId="0" fontId="60" fillId="0" borderId="0" xfId="0" applyFont="1"/>
    <xf numFmtId="0" fontId="62" fillId="29" borderId="0" xfId="0" applyFont="1" applyFill="1"/>
    <xf numFmtId="0" fontId="62" fillId="0" borderId="0" xfId="0" applyFont="1"/>
    <xf numFmtId="0" fontId="62" fillId="28" borderId="0" xfId="0" applyFont="1" applyFill="1"/>
    <xf numFmtId="0" fontId="62" fillId="30" borderId="0" xfId="0" applyFont="1" applyFill="1"/>
    <xf numFmtId="164" fontId="64" fillId="30" borderId="0" xfId="61" applyNumberFormat="1" applyFont="1" applyFill="1" applyBorder="1" applyAlignment="1" applyProtection="1">
      <alignment horizontal="left" vertical="center" indent="3"/>
    </xf>
    <xf numFmtId="0" fontId="62" fillId="31" borderId="0" xfId="0" applyFont="1" applyFill="1"/>
    <xf numFmtId="0" fontId="63" fillId="31" borderId="0" xfId="61" applyFont="1" applyFill="1" applyAlignment="1" applyProtection="1"/>
    <xf numFmtId="0" fontId="62" fillId="36" borderId="0" xfId="0" applyFont="1" applyFill="1"/>
    <xf numFmtId="0" fontId="17" fillId="35" borderId="21" xfId="0" applyFont="1" applyFill="1" applyBorder="1" applyAlignment="1">
      <alignment vertical="center"/>
    </xf>
    <xf numFmtId="0" fontId="13" fillId="30" borderId="0" xfId="61" applyFill="1" applyAlignment="1" applyProtection="1">
      <alignment wrapText="1"/>
    </xf>
    <xf numFmtId="49" fontId="12" fillId="33" borderId="0" xfId="0" applyNumberFormat="1" applyFont="1" applyFill="1" applyAlignment="1">
      <alignment horizontal="center" wrapText="1"/>
    </xf>
    <xf numFmtId="49" fontId="12" fillId="36" borderId="21" xfId="0" quotePrefix="1" applyNumberFormat="1" applyFont="1" applyFill="1" applyBorder="1" applyAlignment="1">
      <alignment wrapText="1"/>
    </xf>
    <xf numFmtId="49" fontId="15" fillId="0" borderId="18" xfId="0" quotePrefix="1" applyNumberFormat="1" applyFont="1" applyBorder="1" applyAlignment="1">
      <alignment wrapText="1"/>
    </xf>
    <xf numFmtId="49" fontId="15" fillId="0" borderId="19" xfId="0" quotePrefix="1" applyNumberFormat="1" applyFont="1" applyBorder="1" applyAlignment="1">
      <alignment wrapText="1"/>
    </xf>
    <xf numFmtId="49" fontId="12"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2" fillId="36" borderId="0" xfId="0" quotePrefix="1" applyNumberFormat="1" applyFont="1" applyFill="1" applyAlignment="1">
      <alignment wrapText="1"/>
    </xf>
    <xf numFmtId="49" fontId="17" fillId="37" borderId="0" xfId="0" applyNumberFormat="1" applyFont="1" applyFill="1" applyAlignment="1">
      <alignment wrapText="1"/>
    </xf>
    <xf numFmtId="49" fontId="12" fillId="36" borderId="20" xfId="0" quotePrefix="1" applyNumberFormat="1" applyFont="1" applyFill="1" applyBorder="1" applyAlignment="1">
      <alignment wrapText="1"/>
    </xf>
    <xf numFmtId="49" fontId="0" fillId="0" borderId="0" xfId="0" applyNumberFormat="1"/>
    <xf numFmtId="49" fontId="12" fillId="36" borderId="11" xfId="0" applyNumberFormat="1" applyFont="1" applyFill="1" applyBorder="1" applyAlignment="1">
      <alignment wrapText="1"/>
    </xf>
    <xf numFmtId="49" fontId="15" fillId="0" borderId="0" xfId="0" applyNumberFormat="1" applyFont="1" applyAlignment="1">
      <alignment wrapText="1"/>
    </xf>
    <xf numFmtId="49" fontId="15" fillId="0" borderId="10" xfId="0" applyNumberFormat="1" applyFont="1" applyBorder="1" applyAlignment="1">
      <alignment wrapText="1"/>
    </xf>
    <xf numFmtId="49" fontId="12"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2" fillId="36" borderId="0" xfId="0" applyNumberFormat="1" applyFont="1" applyFill="1" applyAlignment="1">
      <alignment wrapText="1"/>
    </xf>
    <xf numFmtId="49" fontId="12" fillId="36" borderId="25" xfId="0" applyNumberFormat="1" applyFont="1" applyFill="1" applyBorder="1" applyAlignment="1">
      <alignment wrapText="1"/>
    </xf>
    <xf numFmtId="1" fontId="12" fillId="33" borderId="0" xfId="0" applyNumberFormat="1" applyFont="1" applyFill="1" applyAlignment="1">
      <alignment horizontal="center" wrapText="1"/>
    </xf>
    <xf numFmtId="1" fontId="12" fillId="36" borderId="11" xfId="0" applyNumberFormat="1" applyFont="1" applyFill="1" applyBorder="1" applyAlignment="1">
      <alignment wrapText="1"/>
    </xf>
    <xf numFmtId="1" fontId="15" fillId="0" borderId="0" xfId="0" applyNumberFormat="1" applyFont="1" applyAlignment="1">
      <alignment wrapText="1"/>
    </xf>
    <xf numFmtId="1" fontId="15" fillId="0" borderId="10" xfId="0" applyNumberFormat="1" applyFont="1" applyBorder="1" applyAlignment="1">
      <alignment wrapText="1"/>
    </xf>
    <xf numFmtId="1" fontId="12" fillId="0" borderId="0" xfId="0" applyNumberFormat="1" applyFont="1" applyAlignment="1">
      <alignment wrapText="1"/>
    </xf>
    <xf numFmtId="1" fontId="67" fillId="0" borderId="0" xfId="0" applyNumberFormat="1" applyFont="1" applyAlignment="1">
      <alignment wrapText="1"/>
    </xf>
    <xf numFmtId="1" fontId="12" fillId="36" borderId="0" xfId="0" applyNumberFormat="1" applyFont="1" applyFill="1" applyAlignment="1">
      <alignment wrapText="1"/>
    </xf>
    <xf numFmtId="1" fontId="17" fillId="37" borderId="0" xfId="0" applyNumberFormat="1" applyFont="1" applyFill="1" applyAlignment="1">
      <alignment wrapText="1"/>
    </xf>
    <xf numFmtId="1" fontId="12" fillId="36" borderId="25" xfId="0" applyNumberFormat="1" applyFont="1" applyFill="1" applyBorder="1" applyAlignment="1">
      <alignment wrapText="1"/>
    </xf>
    <xf numFmtId="1" fontId="0" fillId="0" borderId="0" xfId="0" applyNumberFormat="1"/>
    <xf numFmtId="49" fontId="12" fillId="36" borderId="22" xfId="0" applyNumberFormat="1" applyFont="1" applyFill="1" applyBorder="1" applyAlignment="1">
      <alignment wrapText="1"/>
    </xf>
    <xf numFmtId="49" fontId="15" fillId="0" borderId="15" xfId="0" applyNumberFormat="1" applyFont="1" applyBorder="1" applyAlignment="1">
      <alignment wrapText="1"/>
    </xf>
    <xf numFmtId="49" fontId="15" fillId="0" borderId="16" xfId="0" applyNumberFormat="1" applyFont="1" applyBorder="1" applyAlignment="1">
      <alignment wrapText="1"/>
    </xf>
    <xf numFmtId="49" fontId="12" fillId="0" borderId="15" xfId="0" applyNumberFormat="1" applyFont="1" applyBorder="1" applyAlignment="1">
      <alignment wrapText="1"/>
    </xf>
    <xf numFmtId="49" fontId="67" fillId="0" borderId="15" xfId="0" applyNumberFormat="1" applyFont="1" applyBorder="1" applyAlignment="1">
      <alignment wrapText="1"/>
    </xf>
    <xf numFmtId="49" fontId="10" fillId="0" borderId="15" xfId="0" applyNumberFormat="1" applyFont="1" applyBorder="1" applyAlignment="1">
      <alignment wrapText="1"/>
    </xf>
    <xf numFmtId="49" fontId="12" fillId="36" borderId="17" xfId="0" applyNumberFormat="1" applyFont="1" applyFill="1" applyBorder="1" applyAlignment="1">
      <alignment wrapText="1"/>
    </xf>
    <xf numFmtId="49" fontId="15" fillId="38" borderId="19" xfId="0" quotePrefix="1" applyNumberFormat="1" applyFont="1" applyFill="1" applyBorder="1" applyAlignment="1">
      <alignment wrapText="1"/>
    </xf>
    <xf numFmtId="49" fontId="12" fillId="38" borderId="0" xfId="0" quotePrefix="1" applyNumberFormat="1" applyFont="1" applyFill="1" applyAlignment="1">
      <alignment wrapText="1"/>
    </xf>
    <xf numFmtId="49" fontId="15" fillId="38" borderId="10" xfId="0" applyNumberFormat="1" applyFont="1" applyFill="1" applyBorder="1" applyAlignment="1">
      <alignment wrapText="1"/>
    </xf>
    <xf numFmtId="49" fontId="12" fillId="38" borderId="0" xfId="0" applyNumberFormat="1" applyFont="1" applyFill="1" applyAlignment="1">
      <alignment wrapText="1"/>
    </xf>
    <xf numFmtId="1" fontId="15" fillId="38" borderId="10" xfId="0" applyNumberFormat="1" applyFont="1" applyFill="1" applyBorder="1" applyAlignment="1">
      <alignment wrapText="1"/>
    </xf>
    <xf numFmtId="1" fontId="12" fillId="38" borderId="0" xfId="0" applyNumberFormat="1" applyFont="1" applyFill="1" applyAlignment="1">
      <alignment wrapText="1"/>
    </xf>
    <xf numFmtId="49" fontId="15" fillId="38" borderId="16" xfId="0" applyNumberFormat="1" applyFont="1" applyFill="1" applyBorder="1" applyAlignment="1">
      <alignment wrapText="1"/>
    </xf>
    <xf numFmtId="49" fontId="12" fillId="38" borderId="20" xfId="0" quotePrefix="1" applyNumberFormat="1" applyFont="1" applyFill="1" applyBorder="1" applyAlignment="1">
      <alignment wrapText="1"/>
    </xf>
    <xf numFmtId="49" fontId="12" fillId="38" borderId="25" xfId="0" applyNumberFormat="1" applyFont="1" applyFill="1" applyBorder="1" applyAlignment="1">
      <alignment wrapText="1"/>
    </xf>
    <xf numFmtId="1" fontId="12" fillId="38" borderId="25" xfId="0" applyNumberFormat="1" applyFont="1" applyFill="1" applyBorder="1" applyAlignment="1">
      <alignment wrapText="1"/>
    </xf>
    <xf numFmtId="49" fontId="12" fillId="38" borderId="17" xfId="0" applyNumberFormat="1" applyFont="1" applyFill="1" applyBorder="1" applyAlignment="1">
      <alignment wrapText="1"/>
    </xf>
    <xf numFmtId="20" fontId="12" fillId="33" borderId="0" xfId="0" applyNumberFormat="1" applyFont="1" applyFill="1" applyAlignment="1">
      <alignment horizontal="center" wrapText="1"/>
    </xf>
    <xf numFmtId="20" fontId="12" fillId="36" borderId="11" xfId="0" applyNumberFormat="1" applyFont="1" applyFill="1" applyBorder="1" applyAlignment="1">
      <alignment wrapText="1"/>
    </xf>
    <xf numFmtId="20" fontId="15" fillId="0" borderId="0" xfId="0" applyNumberFormat="1" applyFont="1" applyAlignment="1">
      <alignment wrapText="1"/>
    </xf>
    <xf numFmtId="20" fontId="15" fillId="0" borderId="10" xfId="0" applyNumberFormat="1" applyFont="1" applyBorder="1" applyAlignment="1">
      <alignment wrapText="1"/>
    </xf>
    <xf numFmtId="20" fontId="12" fillId="0" borderId="0" xfId="0" applyNumberFormat="1" applyFont="1" applyAlignment="1">
      <alignment wrapText="1"/>
    </xf>
    <xf numFmtId="20" fontId="67" fillId="0" borderId="0" xfId="0" applyNumberFormat="1" applyFont="1" applyAlignment="1">
      <alignment wrapText="1"/>
    </xf>
    <xf numFmtId="20" fontId="15" fillId="38" borderId="10" xfId="0" applyNumberFormat="1" applyFont="1" applyFill="1" applyBorder="1" applyAlignment="1">
      <alignment wrapText="1"/>
    </xf>
    <xf numFmtId="20" fontId="12" fillId="36" borderId="0" xfId="0" applyNumberFormat="1" applyFont="1" applyFill="1" applyAlignment="1">
      <alignment wrapText="1"/>
    </xf>
    <xf numFmtId="20" fontId="17" fillId="37" borderId="0" xfId="0" applyNumberFormat="1" applyFont="1" applyFill="1" applyAlignment="1">
      <alignment wrapText="1"/>
    </xf>
    <xf numFmtId="20" fontId="12" fillId="38" borderId="0" xfId="0" applyNumberFormat="1" applyFont="1" applyFill="1" applyAlignment="1">
      <alignment wrapText="1"/>
    </xf>
    <xf numFmtId="20" fontId="0" fillId="0" borderId="0" xfId="0" applyNumberFormat="1"/>
    <xf numFmtId="20" fontId="12" fillId="38" borderId="25" xfId="0" applyNumberFormat="1" applyFont="1" applyFill="1" applyBorder="1" applyAlignment="1">
      <alignment wrapText="1"/>
    </xf>
    <xf numFmtId="20" fontId="12"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3" fillId="0" borderId="0" xfId="61" applyNumberFormat="1" applyBorder="1" applyAlignment="1" applyProtection="1">
      <alignment wrapText="1"/>
    </xf>
    <xf numFmtId="49" fontId="67" fillId="0" borderId="0" xfId="0" quotePrefix="1" applyNumberFormat="1" applyFont="1" applyAlignment="1">
      <alignment wrapText="1"/>
    </xf>
    <xf numFmtId="49" fontId="12" fillId="0" borderId="0" xfId="0" quotePrefix="1" applyNumberFormat="1" applyFont="1" applyAlignment="1">
      <alignment wrapText="1"/>
    </xf>
    <xf numFmtId="49" fontId="13" fillId="0" borderId="0" xfId="61" applyNumberFormat="1" applyAlignment="1" applyProtection="1">
      <alignment wrapText="1"/>
    </xf>
    <xf numFmtId="49" fontId="15" fillId="0" borderId="0" xfId="0" applyNumberFormat="1" applyFont="1"/>
    <xf numFmtId="49" fontId="0" fillId="0" borderId="15" xfId="0" applyNumberFormat="1" applyBorder="1"/>
    <xf numFmtId="49" fontId="12" fillId="36" borderId="15" xfId="0" applyNumberFormat="1" applyFont="1" applyFill="1" applyBorder="1" applyAlignment="1">
      <alignment wrapText="1"/>
    </xf>
    <xf numFmtId="49" fontId="0" fillId="0" borderId="16" xfId="0" applyNumberFormat="1" applyBorder="1"/>
    <xf numFmtId="0" fontId="13" fillId="0" borderId="0" xfId="61" applyAlignment="1" applyProtection="1"/>
    <xf numFmtId="0" fontId="70" fillId="0" borderId="0" xfId="0" applyFont="1" applyAlignment="1">
      <alignment vertical="center" wrapText="1"/>
    </xf>
    <xf numFmtId="0" fontId="13"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7"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2"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49" borderId="31" xfId="106" applyFont="1" applyFill="1" applyBorder="1">
      <alignment horizontal="left" vertical="center" wrapText="1" indent="1"/>
    </xf>
    <xf numFmtId="0" fontId="80" fillId="0" borderId="32" xfId="106" applyFont="1" applyBorder="1" applyAlignment="1">
      <alignment horizontal="center" vertical="center" wrapText="1"/>
    </xf>
    <xf numFmtId="171" fontId="80" fillId="0" borderId="34" xfId="106" applyNumberFormat="1" applyFont="1" applyBorder="1" applyAlignment="1">
      <alignment horizontal="center" vertical="center" wrapText="1"/>
    </xf>
    <xf numFmtId="0" fontId="79" fillId="39" borderId="0" xfId="106" applyFont="1" applyFill="1">
      <alignment horizontal="left" vertical="center" wrapText="1" indent="1"/>
    </xf>
    <xf numFmtId="0" fontId="79" fillId="39" borderId="39" xfId="106" applyFont="1" applyFill="1" applyBorder="1">
      <alignment horizontal="left" vertical="center" wrapText="1" indent="1"/>
    </xf>
    <xf numFmtId="0" fontId="79" fillId="39" borderId="40" xfId="106" applyFont="1" applyFill="1" applyBorder="1">
      <alignment horizontal="left" vertical="center" wrapText="1" indent="1"/>
    </xf>
    <xf numFmtId="0" fontId="80" fillId="49" borderId="36" xfId="106" applyFont="1" applyFill="1" applyBorder="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5" fillId="0" borderId="10" xfId="0" applyNumberFormat="1" applyFont="1" applyBorder="1"/>
    <xf numFmtId="20" fontId="15" fillId="0" borderId="10" xfId="0" applyNumberFormat="1" applyFont="1" applyBorder="1"/>
    <xf numFmtId="1" fontId="15"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5" fillId="36" borderId="0" xfId="0" applyNumberFormat="1" applyFont="1" applyFill="1" applyAlignment="1">
      <alignment wrapText="1"/>
    </xf>
    <xf numFmtId="0" fontId="84" fillId="0" borderId="0" xfId="0" applyFont="1"/>
    <xf numFmtId="49" fontId="15" fillId="0" borderId="0" xfId="0" quotePrefix="1" applyNumberFormat="1" applyFont="1" applyAlignment="1">
      <alignment wrapText="1"/>
    </xf>
    <xf numFmtId="49" fontId="50" fillId="0" borderId="0" xfId="61" applyNumberFormat="1" applyFont="1" applyBorder="1" applyAlignment="1" applyProtection="1">
      <alignment wrapText="1"/>
    </xf>
    <xf numFmtId="49" fontId="15" fillId="0" borderId="0" xfId="0" quotePrefix="1" applyNumberFormat="1" applyFont="1" applyAlignment="1">
      <alignment horizontal="center" wrapText="1"/>
    </xf>
    <xf numFmtId="20" fontId="15" fillId="0" borderId="0" xfId="0" applyNumberFormat="1" applyFont="1"/>
    <xf numFmtId="1" fontId="15" fillId="0" borderId="0" xfId="0" applyNumberFormat="1" applyFont="1"/>
    <xf numFmtId="49" fontId="50" fillId="0" borderId="0" xfId="61" applyNumberFormat="1" applyFont="1" applyAlignment="1" applyProtection="1">
      <alignment wrapText="1"/>
    </xf>
    <xf numFmtId="49" fontId="12" fillId="37" borderId="10" xfId="0" applyNumberFormat="1" applyFont="1" applyFill="1" applyBorder="1" applyAlignment="1">
      <alignment wrapText="1"/>
    </xf>
    <xf numFmtId="20" fontId="12" fillId="37" borderId="10" xfId="0" applyNumberFormat="1" applyFont="1" applyFill="1" applyBorder="1" applyAlignment="1">
      <alignment wrapText="1"/>
    </xf>
    <xf numFmtId="1" fontId="12" fillId="37" borderId="10" xfId="0" applyNumberFormat="1" applyFont="1" applyFill="1" applyBorder="1" applyAlignment="1">
      <alignment wrapText="1"/>
    </xf>
    <xf numFmtId="49" fontId="12" fillId="37" borderId="16" xfId="0" applyNumberFormat="1" applyFont="1" applyFill="1" applyBorder="1" applyAlignment="1">
      <alignment wrapText="1"/>
    </xf>
    <xf numFmtId="49" fontId="15"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5" fillId="36" borderId="11" xfId="0" applyNumberFormat="1" applyFont="1" applyFill="1" applyBorder="1" applyAlignment="1">
      <alignment wrapText="1"/>
    </xf>
    <xf numFmtId="1" fontId="15" fillId="36" borderId="11" xfId="0" applyNumberFormat="1" applyFont="1" applyFill="1" applyBorder="1" applyAlignment="1">
      <alignment wrapText="1"/>
    </xf>
    <xf numFmtId="49" fontId="15" fillId="36" borderId="15" xfId="0" applyNumberFormat="1" applyFont="1" applyFill="1" applyBorder="1" applyAlignment="1">
      <alignment wrapText="1"/>
    </xf>
    <xf numFmtId="49" fontId="15" fillId="0" borderId="15" xfId="0" applyNumberFormat="1" applyFont="1" applyBorder="1"/>
    <xf numFmtId="49" fontId="12" fillId="37" borderId="0" xfId="0" applyNumberFormat="1" applyFont="1" applyFill="1" applyAlignment="1">
      <alignment wrapText="1"/>
    </xf>
    <xf numFmtId="20" fontId="12" fillId="37" borderId="0" xfId="0" applyNumberFormat="1" applyFont="1" applyFill="1" applyAlignment="1">
      <alignment wrapText="1"/>
    </xf>
    <xf numFmtId="1" fontId="12" fillId="37" borderId="0" xfId="0" applyNumberFormat="1" applyFont="1" applyFill="1" applyAlignment="1">
      <alignment wrapText="1"/>
    </xf>
    <xf numFmtId="49" fontId="12" fillId="37" borderId="15" xfId="0" applyNumberFormat="1" applyFont="1" applyFill="1" applyBorder="1" applyAlignment="1">
      <alignment wrapText="1"/>
    </xf>
    <xf numFmtId="49" fontId="50" fillId="0" borderId="10" xfId="61" applyNumberFormat="1" applyFont="1" applyBorder="1" applyAlignment="1" applyProtection="1">
      <alignment wrapText="1"/>
    </xf>
    <xf numFmtId="49" fontId="15" fillId="0" borderId="25" xfId="0" applyNumberFormat="1" applyFont="1" applyBorder="1"/>
    <xf numFmtId="0" fontId="50" fillId="0" borderId="0" xfId="61" applyFont="1" applyAlignment="1" applyProtection="1"/>
    <xf numFmtId="0" fontId="15" fillId="0" borderId="0" xfId="0" applyFont="1" applyAlignment="1">
      <alignment horizontal="left" vertical="top" wrapText="1"/>
    </xf>
    <xf numFmtId="49" fontId="15" fillId="0" borderId="10" xfId="0" quotePrefix="1" applyNumberFormat="1" applyFont="1" applyBorder="1" applyAlignment="1">
      <alignment wrapText="1"/>
    </xf>
    <xf numFmtId="0" fontId="15" fillId="0" borderId="10" xfId="0" applyFont="1" applyBorder="1"/>
    <xf numFmtId="0" fontId="0" fillId="0" borderId="13" xfId="0" applyBorder="1"/>
    <xf numFmtId="49" fontId="12" fillId="0" borderId="21" xfId="0" quotePrefix="1" applyNumberFormat="1" applyFont="1" applyBorder="1" applyAlignment="1">
      <alignment wrapText="1"/>
    </xf>
    <xf numFmtId="49" fontId="12" fillId="0" borderId="11" xfId="0" applyNumberFormat="1" applyFont="1" applyBorder="1" applyAlignment="1">
      <alignment wrapText="1"/>
    </xf>
    <xf numFmtId="20" fontId="12" fillId="0" borderId="11" xfId="0" applyNumberFormat="1" applyFont="1" applyBorder="1" applyAlignment="1">
      <alignment wrapText="1"/>
    </xf>
    <xf numFmtId="1" fontId="12" fillId="0" borderId="11" xfId="0" applyNumberFormat="1" applyFont="1" applyBorder="1" applyAlignment="1">
      <alignment wrapText="1"/>
    </xf>
    <xf numFmtId="49" fontId="50" fillId="0" borderId="11" xfId="61" applyNumberFormat="1" applyFont="1" applyBorder="1" applyAlignment="1" applyProtection="1">
      <alignment wrapText="1"/>
    </xf>
    <xf numFmtId="49" fontId="12" fillId="0" borderId="22" xfId="0" applyNumberFormat="1" applyFont="1" applyBorder="1" applyAlignment="1">
      <alignment wrapText="1"/>
    </xf>
    <xf numFmtId="49" fontId="50"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2" fillId="61" borderId="10" xfId="0" applyNumberFormat="1" applyFont="1" applyFill="1" applyBorder="1" applyAlignment="1">
      <alignment wrapText="1"/>
    </xf>
    <xf numFmtId="20" fontId="12" fillId="61" borderId="10" xfId="0" applyNumberFormat="1" applyFont="1" applyFill="1" applyBorder="1" applyAlignment="1">
      <alignment wrapText="1"/>
    </xf>
    <xf numFmtId="1" fontId="12" fillId="61" borderId="10" xfId="0" applyNumberFormat="1" applyFont="1" applyFill="1" applyBorder="1" applyAlignment="1">
      <alignment wrapText="1"/>
    </xf>
    <xf numFmtId="49" fontId="12" fillId="0" borderId="0" xfId="0" applyNumberFormat="1" applyFont="1" applyAlignment="1">
      <alignment horizontal="center" wrapText="1"/>
    </xf>
    <xf numFmtId="20" fontId="12" fillId="0" borderId="0" xfId="0" applyNumberFormat="1" applyFont="1" applyAlignment="1">
      <alignment horizontal="center" wrapText="1"/>
    </xf>
    <xf numFmtId="1" fontId="12" fillId="0" borderId="0" xfId="0" applyNumberFormat="1" applyFont="1" applyAlignment="1">
      <alignment horizontal="center" wrapText="1"/>
    </xf>
    <xf numFmtId="49" fontId="50" fillId="0" borderId="0" xfId="61" applyNumberFormat="1" applyFont="1" applyFill="1" applyBorder="1" applyAlignment="1" applyProtection="1">
      <alignment wrapText="1"/>
    </xf>
    <xf numFmtId="14" fontId="13" fillId="0" borderId="0" xfId="61" applyNumberFormat="1" applyFill="1" applyBorder="1" applyAlignment="1" applyProtection="1">
      <alignment horizontal="left" wrapText="1"/>
    </xf>
    <xf numFmtId="49" fontId="50" fillId="0" borderId="0" xfId="61" applyNumberFormat="1" applyFont="1" applyFill="1" applyBorder="1" applyAlignment="1" applyProtection="1"/>
    <xf numFmtId="49" fontId="15"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5"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2"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4"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8" xfId="106" applyFont="1" applyBorder="1" applyAlignment="1">
      <alignment horizontal="center" vertical="center" wrapText="1"/>
    </xf>
    <xf numFmtId="0" fontId="80" fillId="39" borderId="40" xfId="106" applyFont="1" applyFill="1" applyBorder="1" applyAlignment="1">
      <alignment horizontal="center" vertical="center" wrapText="1"/>
    </xf>
    <xf numFmtId="0" fontId="79" fillId="39" borderId="41" xfId="106" applyFont="1" applyFill="1" applyBorder="1">
      <alignment horizontal="left" vertical="center" wrapText="1" indent="1"/>
    </xf>
    <xf numFmtId="0" fontId="79" fillId="0" borderId="34" xfId="106" applyFont="1" applyBorder="1">
      <alignment horizontal="left" vertical="center" wrapText="1" indent="1"/>
    </xf>
    <xf numFmtId="0" fontId="79" fillId="0" borderId="33" xfId="106" applyFont="1" applyBorder="1" applyAlignment="1">
      <alignment horizontal="center" vertical="center" wrapText="1"/>
    </xf>
    <xf numFmtId="0" fontId="79" fillId="0" borderId="35"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2" xfId="106" applyFont="1" applyBorder="1" applyAlignment="1">
      <alignment horizontal="center" vertical="center" wrapText="1"/>
    </xf>
    <xf numFmtId="170" fontId="80" fillId="49" borderId="46" xfId="107" applyNumberFormat="1" applyFont="1" applyFill="1" applyBorder="1" applyAlignment="1">
      <alignment horizontal="center" vertical="center" wrapText="1"/>
    </xf>
    <xf numFmtId="0" fontId="80" fillId="49" borderId="47" xfId="106" applyFont="1" applyFill="1" applyBorder="1" applyAlignment="1">
      <alignment horizontal="center" vertical="center" wrapText="1"/>
    </xf>
    <xf numFmtId="0" fontId="80" fillId="0" borderId="23" xfId="106" applyFont="1" applyBorder="1">
      <alignment horizontal="left" vertical="center" wrapText="1" inden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2"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2" xfId="106" applyFont="1" applyBorder="1">
      <alignment horizontal="left" vertical="center" wrapText="1" indent="1"/>
    </xf>
    <xf numFmtId="0" fontId="79" fillId="0" borderId="29" xfId="106" applyFont="1" applyBorder="1">
      <alignment horizontal="left" vertical="center" wrapText="1" indent="1"/>
    </xf>
    <xf numFmtId="170" fontId="80" fillId="49" borderId="48"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4" xfId="106" applyFont="1" applyBorder="1">
      <alignment horizontal="left" vertical="center" wrapText="1" indent="1"/>
    </xf>
    <xf numFmtId="0" fontId="82" fillId="35" borderId="32"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93" fillId="41" borderId="42" xfId="106" applyFont="1" applyFill="1" applyBorder="1" applyAlignment="1">
      <alignment horizontal="center" vertical="center"/>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94" fillId="41" borderId="29" xfId="106" applyFont="1" applyFill="1" applyBorder="1" applyAlignment="1">
      <alignment horizontal="center" vertical="center"/>
    </xf>
    <xf numFmtId="0" fontId="95" fillId="41" borderId="29" xfId="108" applyFont="1" applyFill="1" applyBorder="1" applyAlignment="1">
      <alignment horizontal="center" vertical="center"/>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93"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96" fillId="41" borderId="29" xfId="106" applyFont="1" applyFill="1" applyBorder="1" applyAlignment="1">
      <alignment horizontal="center" vertical="center"/>
    </xf>
    <xf numFmtId="0" fontId="96" fillId="41" borderId="44" xfId="106" applyFont="1" applyFill="1" applyBorder="1" applyAlignment="1">
      <alignment horizontal="center" vertical="center"/>
    </xf>
    <xf numFmtId="0" fontId="90" fillId="0" borderId="12" xfId="106" applyFont="1" applyBorder="1">
      <alignment horizontal="left" vertical="center" wrapText="1" indent="1"/>
    </xf>
    <xf numFmtId="0" fontId="97" fillId="39" borderId="28" xfId="108" applyFont="1" applyFill="1" applyBorder="1" applyAlignment="1">
      <alignment horizontal="center" vertical="center" wrapText="1"/>
    </xf>
    <xf numFmtId="0" fontId="97" fillId="39" borderId="37" xfId="108" applyFont="1" applyFill="1" applyBorder="1" applyAlignment="1">
      <alignment horizontal="center" vertical="center" wrapText="1"/>
    </xf>
    <xf numFmtId="0" fontId="82" fillId="0" borderId="43" xfId="106" applyFont="1" applyBorder="1">
      <alignment horizontal="left" vertical="center" wrapText="1" indent="1"/>
    </xf>
    <xf numFmtId="0" fontId="79" fillId="0" borderId="30" xfId="106" applyFont="1" applyBorder="1">
      <alignment horizontal="left" vertical="center" wrapText="1" indent="1"/>
    </xf>
    <xf numFmtId="0" fontId="82" fillId="0" borderId="27" xfId="106" applyFont="1" applyBorder="1" applyAlignment="1">
      <alignment horizontal="center" vertical="center" wrapText="1"/>
    </xf>
    <xf numFmtId="0" fontId="82" fillId="0" borderId="42"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0" fillId="0" borderId="28" xfId="106" applyFont="1" applyBorder="1">
      <alignment horizontal="left" vertical="center" wrapText="1" indent="1"/>
    </xf>
    <xf numFmtId="0" fontId="82" fillId="0" borderId="14" xfId="106" applyFont="1" applyBorder="1" applyAlignment="1">
      <alignment horizontal="center" vertical="center" wrapText="1"/>
    </xf>
    <xf numFmtId="0" fontId="82" fillId="0" borderId="28" xfId="106" applyFont="1" applyBorder="1" applyAlignment="1">
      <alignment horizontal="center" vertical="center" wrapText="1"/>
    </xf>
    <xf numFmtId="0" fontId="79" fillId="0" borderId="42" xfId="106" applyFont="1" applyBorder="1">
      <alignment horizontal="left" vertical="center" wrapText="1" indent="1"/>
    </xf>
    <xf numFmtId="0" fontId="80" fillId="0" borderId="30" xfId="106" applyFont="1" applyBorder="1">
      <alignment horizontal="left" vertical="center" wrapText="1" inden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0" fillId="0" borderId="37" xfId="106" applyFont="1" applyBorder="1">
      <alignment horizontal="left" vertical="center" wrapText="1" indent="1"/>
    </xf>
    <xf numFmtId="0" fontId="82" fillId="0" borderId="43"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7" xfId="106" applyFont="1" applyBorder="1" applyAlignment="1">
      <alignment horizontal="center" vertical="center" wrapText="1"/>
    </xf>
    <xf numFmtId="0" fontId="82" fillId="0" borderId="44" xfId="106" applyFont="1" applyBorder="1" applyAlignment="1">
      <alignment horizontal="center" vertical="center" wrapText="1"/>
    </xf>
    <xf numFmtId="0" fontId="90" fillId="0" borderId="37" xfId="106" applyFont="1" applyBorder="1">
      <alignment horizontal="left" vertical="center" wrapText="1" indent="1"/>
    </xf>
    <xf numFmtId="0" fontId="79" fillId="0" borderId="44" xfId="106" applyFont="1" applyBorder="1">
      <alignment horizontal="left" vertical="center" wrapText="1" indent="1"/>
    </xf>
    <xf numFmtId="169" fontId="101" fillId="44" borderId="35" xfId="109" applyFont="1" applyFill="1" applyBorder="1" applyAlignment="1">
      <alignment horizontal="center" vertical="center" wrapText="1"/>
    </xf>
    <xf numFmtId="169" fontId="80" fillId="44" borderId="35" xfId="109" applyFont="1" applyFill="1" applyBorder="1" applyAlignment="1">
      <alignment horizontal="center" vertical="center" wrapText="1"/>
    </xf>
    <xf numFmtId="0" fontId="47"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89" fillId="52" borderId="14" xfId="106" applyFont="1" applyFill="1" applyBorder="1" applyAlignment="1">
      <alignment horizontal="center" vertical="center" wrapText="1"/>
    </xf>
    <xf numFmtId="0" fontId="89" fillId="52" borderId="43" xfId="106" applyFont="1" applyFill="1" applyBorder="1" applyAlignment="1">
      <alignment horizontal="center" vertical="center" wrapText="1"/>
    </xf>
    <xf numFmtId="49" fontId="104" fillId="51" borderId="14" xfId="106" applyNumberFormat="1" applyFont="1" applyFill="1" applyBorder="1" applyAlignment="1">
      <alignment horizontal="center" vertical="center"/>
    </xf>
    <xf numFmtId="49" fontId="104" fillId="51" borderId="23" xfId="106" applyNumberFormat="1" applyFont="1" applyFill="1" applyBorder="1" applyAlignment="1">
      <alignment horizontal="center" vertical="center"/>
    </xf>
    <xf numFmtId="49" fontId="104" fillId="51" borderId="43" xfId="106" applyNumberFormat="1" applyFont="1" applyFill="1" applyBorder="1" applyAlignment="1">
      <alignment horizontal="center" vertical="center"/>
    </xf>
    <xf numFmtId="0" fontId="79" fillId="39" borderId="43"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49" fontId="107" fillId="51" borderId="30" xfId="106" applyNumberFormat="1" applyFont="1" applyFill="1" applyBorder="1" applyAlignment="1">
      <alignment horizontal="center" vertical="center"/>
    </xf>
    <xf numFmtId="49" fontId="80" fillId="51" borderId="37" xfId="106" applyNumberFormat="1" applyFont="1" applyFill="1" applyBorder="1" applyAlignment="1">
      <alignment horizontal="left" vertical="center" indent="1"/>
    </xf>
    <xf numFmtId="0" fontId="79" fillId="0" borderId="37" xfId="106" applyFont="1" applyBorder="1">
      <alignment horizontal="left" vertical="center" wrapText="1" indent="1"/>
    </xf>
    <xf numFmtId="169" fontId="80" fillId="44" borderId="33" xfId="106" applyNumberFormat="1" applyFont="1" applyFill="1" applyBorder="1" applyAlignment="1">
      <alignment horizontal="center" vertical="center" wrapText="1"/>
    </xf>
    <xf numFmtId="0" fontId="52" fillId="0" borderId="21"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22" xfId="0" applyFont="1" applyBorder="1" applyAlignment="1">
      <alignment horizontal="center" vertical="center" wrapText="1" readingOrder="1"/>
    </xf>
    <xf numFmtId="0" fontId="52" fillId="0" borderId="18" xfId="0" applyFont="1" applyBorder="1" applyAlignment="1">
      <alignment horizontal="center" vertical="center" wrapText="1" readingOrder="1"/>
    </xf>
    <xf numFmtId="0" fontId="52" fillId="0" borderId="0" xfId="0" applyFont="1" applyAlignment="1">
      <alignment horizontal="center" vertical="center" wrapText="1" readingOrder="1"/>
    </xf>
    <xf numFmtId="0" fontId="52" fillId="0" borderId="15" xfId="0" applyFont="1" applyBorder="1" applyAlignment="1">
      <alignment horizontal="center" vertical="center" wrapText="1" readingOrder="1"/>
    </xf>
    <xf numFmtId="0" fontId="52" fillId="0" borderId="19" xfId="0" applyFont="1" applyBorder="1" applyAlignment="1">
      <alignment horizontal="center" vertical="center" wrapText="1" readingOrder="1"/>
    </xf>
    <xf numFmtId="0" fontId="52" fillId="0" borderId="10" xfId="0" applyFont="1" applyBorder="1" applyAlignment="1">
      <alignment horizontal="center" vertical="center" wrapText="1" readingOrder="1"/>
    </xf>
    <xf numFmtId="0" fontId="52" fillId="0" borderId="16" xfId="0" applyFont="1" applyBorder="1" applyAlignment="1">
      <alignment horizontal="center" vertical="center" wrapText="1" readingOrder="1"/>
    </xf>
    <xf numFmtId="44" fontId="21" fillId="26" borderId="21" xfId="52" applyFont="1" applyFill="1" applyBorder="1" applyAlignment="1">
      <alignment horizontal="center" vertical="center"/>
    </xf>
    <xf numFmtId="44" fontId="21" fillId="26" borderId="11" xfId="52" applyFont="1" applyFill="1" applyBorder="1" applyAlignment="1">
      <alignment horizontal="center" vertical="center"/>
    </xf>
    <xf numFmtId="44" fontId="21" fillId="26" borderId="22" xfId="52" applyFont="1" applyFill="1" applyBorder="1" applyAlignment="1">
      <alignment horizontal="center" vertical="center"/>
    </xf>
    <xf numFmtId="44" fontId="21" fillId="26" borderId="18" xfId="52" applyFont="1" applyFill="1" applyBorder="1" applyAlignment="1">
      <alignment horizontal="center" vertical="center"/>
    </xf>
    <xf numFmtId="44" fontId="21" fillId="26" borderId="0" xfId="52" applyFont="1" applyFill="1" applyBorder="1" applyAlignment="1">
      <alignment horizontal="center" vertical="center"/>
    </xf>
    <xf numFmtId="44" fontId="21" fillId="26" borderId="15" xfId="52" applyFont="1" applyFill="1" applyBorder="1" applyAlignment="1">
      <alignment horizontal="center" vertical="center"/>
    </xf>
    <xf numFmtId="44" fontId="21" fillId="26" borderId="19" xfId="52" applyFont="1" applyFill="1" applyBorder="1" applyAlignment="1">
      <alignment horizontal="center" vertical="center"/>
    </xf>
    <xf numFmtId="44" fontId="21" fillId="26" borderId="10" xfId="52" applyFont="1" applyFill="1" applyBorder="1" applyAlignment="1">
      <alignment horizontal="center" vertical="center"/>
    </xf>
    <xf numFmtId="44" fontId="21" fillId="26" borderId="16" xfId="52" applyFont="1" applyFill="1" applyBorder="1" applyAlignment="1">
      <alignment horizontal="center" vertical="center"/>
    </xf>
    <xf numFmtId="0" fontId="11" fillId="25" borderId="0" xfId="0" applyFont="1" applyFill="1" applyAlignment="1">
      <alignment horizontal="center" vertical="center" wrapText="1"/>
    </xf>
    <xf numFmtId="0" fontId="11" fillId="25" borderId="0" xfId="0" applyFont="1" applyFill="1" applyAlignment="1">
      <alignment horizontal="center" vertical="center"/>
    </xf>
    <xf numFmtId="0" fontId="22" fillId="25" borderId="0" xfId="61" applyFont="1" applyFill="1" applyBorder="1" applyAlignment="1" applyProtection="1">
      <alignment horizontal="center" vertical="center"/>
    </xf>
    <xf numFmtId="0" fontId="20"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49" fillId="0" borderId="0" xfId="0" applyFont="1" applyAlignment="1">
      <alignment horizontal="center" vertical="center"/>
    </xf>
    <xf numFmtId="0" fontId="85" fillId="0" borderId="0" xfId="61" applyFont="1" applyBorder="1" applyAlignment="1" applyProtection="1">
      <alignment horizontal="left" vertical="center"/>
    </xf>
    <xf numFmtId="0" fontId="13" fillId="0" borderId="0" xfId="61" applyBorder="1" applyAlignment="1" applyProtection="1">
      <alignment horizontal="left" vertical="center"/>
    </xf>
    <xf numFmtId="0" fontId="108" fillId="0" borderId="28" xfId="106" applyFont="1" applyBorder="1" applyAlignment="1">
      <alignment horizontal="center" vertical="center" wrapText="1"/>
    </xf>
    <xf numFmtId="0" fontId="108" fillId="0" borderId="37" xfId="106" applyFont="1" applyBorder="1" applyAlignment="1">
      <alignment horizontal="center" vertical="center" wrapText="1"/>
    </xf>
    <xf numFmtId="0" fontId="100" fillId="0" borderId="12" xfId="112" applyFont="1" applyBorder="1" applyAlignment="1">
      <alignment horizontal="center" vertical="center" wrapText="1"/>
    </xf>
    <xf numFmtId="0" fontId="100" fillId="0" borderId="0" xfId="112" applyFont="1" applyAlignment="1">
      <alignment horizontal="center" vertical="center" wrapText="1"/>
    </xf>
    <xf numFmtId="169" fontId="101" fillId="44" borderId="33" xfId="109" applyFont="1" applyFill="1" applyBorder="1" applyAlignment="1">
      <alignment horizontal="center" vertical="center" wrapText="1"/>
    </xf>
    <xf numFmtId="169" fontId="101" fillId="44" borderId="34" xfId="109" applyFont="1" applyFill="1" applyBorder="1" applyAlignment="1">
      <alignment horizontal="center" vertical="center" wrapText="1"/>
    </xf>
    <xf numFmtId="169" fontId="101" fillId="44" borderId="35" xfId="109" applyFont="1" applyFill="1" applyBorder="1" applyAlignment="1">
      <alignment horizontal="center" vertical="center" wrapText="1"/>
    </xf>
    <xf numFmtId="0" fontId="56" fillId="32" borderId="0" xfId="0" quotePrefix="1" applyFont="1" applyFill="1" applyAlignment="1">
      <alignment horizontal="center" wrapText="1"/>
    </xf>
    <xf numFmtId="0" fontId="0" fillId="0" borderId="0" xfId="0" applyAlignment="1">
      <alignment horizontal="center" wrapText="1"/>
    </xf>
    <xf numFmtId="0" fontId="18" fillId="32" borderId="0" xfId="0" applyFont="1" applyFill="1" applyAlignment="1">
      <alignment horizontal="left" wrapText="1"/>
    </xf>
    <xf numFmtId="0" fontId="0" fillId="0" borderId="0" xfId="0" applyAlignment="1">
      <alignment horizontal="left" wrapText="1"/>
    </xf>
    <xf numFmtId="0" fontId="65" fillId="24" borderId="0" xfId="0" applyFont="1" applyFill="1" applyAlignment="1">
      <alignment horizontal="center"/>
    </xf>
    <xf numFmtId="0" fontId="0" fillId="0" borderId="0" xfId="0" applyAlignment="1">
      <alignment horizontal="center"/>
    </xf>
    <xf numFmtId="0" fontId="65" fillId="0" borderId="0" xfId="0" applyFont="1" applyAlignment="1">
      <alignment horizontal="center"/>
    </xf>
    <xf numFmtId="0" fontId="20" fillId="35" borderId="0" xfId="0" applyFont="1" applyFill="1" applyAlignment="1">
      <alignment horizontal="center" wrapText="1"/>
    </xf>
    <xf numFmtId="0" fontId="62" fillId="29" borderId="0" xfId="0" applyFont="1" applyFill="1" applyAlignment="1">
      <alignment horizontal="left"/>
    </xf>
    <xf numFmtId="0" fontId="82" fillId="39" borderId="0" xfId="106" applyFont="1" applyFill="1" applyBorder="1" applyAlignment="1">
      <alignment horizontal="center" vertical="center" wrapText="1"/>
    </xf>
    <xf numFmtId="0" fontId="48" fillId="42" borderId="0" xfId="106" applyFont="1" applyFill="1" applyBorder="1" applyAlignment="1">
      <alignment horizontal="center" vertical="center" wrapText="1" shrinkToFit="1"/>
    </xf>
    <xf numFmtId="0" fontId="90" fillId="0" borderId="0" xfId="106" applyFont="1" applyBorder="1">
      <alignment horizontal="left" vertical="center" wrapText="1" indent="1"/>
    </xf>
    <xf numFmtId="0" fontId="82" fillId="47" borderId="0" xfId="106" applyFont="1" applyFill="1" applyBorder="1" applyAlignment="1">
      <alignment horizontal="center" vertical="center"/>
    </xf>
    <xf numFmtId="0" fontId="82" fillId="47" borderId="0" xfId="106" applyFont="1" applyFill="1" applyBorder="1">
      <alignment horizontal="left" vertical="center" wrapText="1" indent="1"/>
    </xf>
    <xf numFmtId="0" fontId="82" fillId="42" borderId="0" xfId="106" applyFont="1" applyFill="1" applyBorder="1" applyAlignment="1">
      <alignment horizontal="center" vertical="center" wrapText="1" shrinkToFit="1"/>
    </xf>
    <xf numFmtId="0" fontId="48" fillId="42" borderId="27" xfId="106" applyFont="1" applyFill="1" applyBorder="1" applyAlignment="1">
      <alignment horizontal="center" vertical="center" wrapText="1" shrinkToFit="1"/>
    </xf>
    <xf numFmtId="0" fontId="82" fillId="42" borderId="12" xfId="106" applyFont="1" applyFill="1" applyBorder="1" applyAlignment="1">
      <alignment horizontal="center" vertical="center"/>
    </xf>
    <xf numFmtId="14" fontId="50" fillId="0" borderId="0" xfId="61" applyNumberFormat="1" applyFont="1" applyFill="1" applyAlignment="1" applyProtection="1">
      <alignment horizontal="left"/>
    </xf>
    <xf numFmtId="0" fontId="50" fillId="0" borderId="0" xfId="61" applyFont="1" applyFill="1" applyAlignment="1" applyProtection="1"/>
    <xf numFmtId="14" fontId="50" fillId="0" borderId="10" xfId="61" applyNumberFormat="1" applyFont="1" applyBorder="1" applyAlignment="1" applyProtection="1">
      <alignment horizontal="left" wrapText="1"/>
    </xf>
    <xf numFmtId="14" fontId="50" fillId="0" borderId="0" xfId="61" applyNumberFormat="1" applyFont="1" applyBorder="1" applyAlignment="1" applyProtection="1">
      <alignment horizontal="left" wrapText="1"/>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0" borderId="29" xfId="106" applyFont="1" applyBorder="1" applyAlignment="1">
      <alignment horizontal="center" vertical="center" wrapText="1"/>
    </xf>
    <xf numFmtId="0" fontId="82" fillId="0" borderId="0" xfId="106" applyFont="1">
      <alignment horizontal="left" vertical="center" wrapText="1" indent="1"/>
    </xf>
    <xf numFmtId="0" fontId="82" fillId="0" borderId="29" xfId="106" applyFont="1" applyBorder="1">
      <alignment horizontal="left" vertical="center" wrapText="1" indent="1"/>
    </xf>
    <xf numFmtId="0" fontId="82" fillId="39" borderId="44"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3"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39" borderId="23" xfId="106" applyFont="1" applyFill="1" applyBorder="1" applyAlignment="1">
      <alignment horizontal="center" vertical="center" wrapText="1"/>
    </xf>
    <xf numFmtId="0" fontId="82" fillId="0" borderId="27" xfId="106" applyFont="1" applyBorder="1">
      <alignment horizontal="left" vertical="center" wrapText="1" indent="1"/>
    </xf>
    <xf numFmtId="0" fontId="82" fillId="39" borderId="42"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0" fontId="82" fillId="0" borderId="42" xfId="106" applyFont="1" applyBorder="1">
      <alignment horizontal="left" vertical="center" wrapText="1" indent="1"/>
    </xf>
    <xf numFmtId="0" fontId="82" fillId="0" borderId="42" xfId="106" applyFont="1" applyBorder="1" applyAlignment="1">
      <alignment horizontal="center" vertical="center" wrapText="1"/>
    </xf>
    <xf numFmtId="0" fontId="82" fillId="41" borderId="12" xfId="106" applyFont="1" applyFill="1" applyBorder="1" applyAlignment="1">
      <alignment horizontal="center" vertical="center"/>
    </xf>
    <xf numFmtId="0" fontId="82" fillId="41" borderId="43" xfId="106" applyFont="1" applyFill="1" applyBorder="1" applyAlignment="1">
      <alignment horizontal="center" vertical="center"/>
    </xf>
    <xf numFmtId="0" fontId="90" fillId="0" borderId="0" xfId="106" applyFont="1">
      <alignment horizontal="left" vertical="center" wrapText="1" indent="1"/>
    </xf>
    <xf numFmtId="0" fontId="90" fillId="0" borderId="27" xfId="106" applyFont="1" applyBorder="1">
      <alignment horizontal="left" vertical="center" wrapText="1" indent="1"/>
    </xf>
    <xf numFmtId="0" fontId="82" fillId="41" borderId="44"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48" fillId="29" borderId="27" xfId="106" applyFont="1" applyFill="1" applyBorder="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3" xfId="106" applyFont="1" applyFill="1" applyBorder="1">
      <alignment horizontal="left" vertical="center" wrapText="1" indent="1"/>
    </xf>
    <xf numFmtId="0" fontId="48" fillId="45" borderId="27" xfId="106" applyFont="1" applyFill="1" applyBorder="1" applyAlignment="1">
      <alignment horizontal="center" vertical="center" wrapText="1"/>
    </xf>
    <xf numFmtId="0" fontId="48"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9" fillId="53" borderId="0" xfId="108" applyFont="1" applyFill="1" applyBorder="1" applyAlignment="1">
      <alignment horizontal="center" vertical="center" wrapTex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82" fillId="0" borderId="14" xfId="106" applyFont="1" applyBorder="1">
      <alignment horizontal="left" vertical="center" wrapText="1" indent="1"/>
    </xf>
    <xf numFmtId="0" fontId="48" fillId="56" borderId="27" xfId="106" applyFont="1" applyFill="1" applyBorder="1" applyAlignment="1">
      <alignment horizontal="center" vertical="center" wrapText="1"/>
    </xf>
    <xf numFmtId="0" fontId="48" fillId="56" borderId="0" xfId="106" applyFont="1" applyFill="1" applyAlignment="1">
      <alignment horizontal="center" vertical="center" wrapText="1"/>
    </xf>
    <xf numFmtId="0" fontId="82" fillId="0" borderId="23" xfId="106" applyFont="1" applyBorder="1">
      <alignment horizontal="left" vertical="center" wrapText="1" indent="1"/>
    </xf>
    <xf numFmtId="0" fontId="82" fillId="47" borderId="0" xfId="106" applyFont="1" applyFill="1">
      <alignment horizontal="left" vertical="center" wrapText="1" indent="1"/>
    </xf>
    <xf numFmtId="0" fontId="103" fillId="41" borderId="23" xfId="106" applyFont="1" applyFill="1" applyBorder="1" applyAlignment="1">
      <alignment horizontal="center" vertical="center"/>
    </xf>
    <xf numFmtId="0" fontId="103" fillId="41" borderId="0" xfId="106" applyFont="1" applyFill="1" applyAlignment="1">
      <alignment horizontal="center" vertical="center"/>
    </xf>
    <xf numFmtId="0" fontId="103" fillId="41" borderId="29" xfId="106" applyFont="1" applyFill="1" applyBorder="1" applyAlignment="1">
      <alignment horizontal="center" vertical="center"/>
    </xf>
    <xf numFmtId="0" fontId="82" fillId="47" borderId="0" xfId="106" applyFont="1" applyFill="1" applyAlignment="1">
      <alignment horizontal="center" vertical="center"/>
    </xf>
    <xf numFmtId="0" fontId="82" fillId="45" borderId="23" xfId="106" applyFont="1" applyFill="1" applyBorder="1" applyAlignment="1">
      <alignment horizontal="center" vertical="center" wrapText="1"/>
    </xf>
    <xf numFmtId="0" fontId="48" fillId="48" borderId="27" xfId="106" applyFont="1" applyFill="1" applyBorder="1" applyAlignment="1">
      <alignment horizontal="center" vertical="center" wrapText="1"/>
    </xf>
    <xf numFmtId="0" fontId="48" fillId="56" borderId="42" xfId="106" applyFont="1" applyFill="1" applyBorder="1" applyAlignment="1">
      <alignment horizontal="center" vertical="center" wrapText="1"/>
    </xf>
    <xf numFmtId="0" fontId="48"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4" xfId="106" applyFont="1" applyFill="1" applyBorder="1" applyAlignment="1">
      <alignment horizontal="center" vertical="center" wrapText="1"/>
    </xf>
    <xf numFmtId="0" fontId="82" fillId="0" borderId="27" xfId="106" applyFont="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4"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8"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8"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4"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48" fillId="47" borderId="0" xfId="106" applyFont="1" applyFill="1" applyAlignment="1">
      <alignment horizontal="center" vertical="center"/>
    </xf>
    <xf numFmtId="0" fontId="48" fillId="55" borderId="28" xfId="106" applyFont="1" applyFill="1" applyBorder="1" applyAlignment="1">
      <alignment horizontal="center" vertical="center" wrapText="1"/>
    </xf>
    <xf numFmtId="0" fontId="48" fillId="55" borderId="30" xfId="106" applyFont="1" applyFill="1" applyBorder="1" applyAlignment="1">
      <alignment horizontal="center" vertical="center" wrapText="1"/>
    </xf>
    <xf numFmtId="49" fontId="99" fillId="41" borderId="14" xfId="106" applyNumberFormat="1" applyFont="1" applyFill="1" applyBorder="1" applyAlignment="1">
      <alignment horizontal="left" vertical="center" indent="1"/>
    </xf>
    <xf numFmtId="49" fontId="99" fillId="41" borderId="27" xfId="106" applyNumberFormat="1" applyFont="1" applyFill="1" applyBorder="1" applyAlignment="1">
      <alignment horizontal="left" vertical="center" indent="1"/>
    </xf>
    <xf numFmtId="0" fontId="82" fillId="41" borderId="42" xfId="106" applyFont="1" applyFill="1" applyBorder="1">
      <alignment horizontal="left" vertical="center" wrapText="1" indent="1"/>
    </xf>
    <xf numFmtId="49" fontId="99" fillId="41" borderId="23" xfId="106" applyNumberFormat="1" applyFont="1" applyFill="1" applyBorder="1" applyAlignment="1">
      <alignment horizontal="left" vertical="center" indent="1"/>
    </xf>
    <xf numFmtId="49" fontId="99" fillId="41" borderId="29" xfId="106" applyNumberFormat="1" applyFont="1" applyFill="1" applyBorder="1" applyAlignment="1">
      <alignment horizontal="left" vertical="center" indent="1"/>
    </xf>
    <xf numFmtId="0" fontId="48" fillId="53" borderId="27" xfId="106" applyFont="1" applyFill="1" applyBorder="1" applyAlignment="1">
      <alignment horizontal="center" vertical="center"/>
    </xf>
    <xf numFmtId="0" fontId="48" fillId="46" borderId="42" xfId="106" applyFont="1" applyFill="1" applyBorder="1" applyAlignment="1">
      <alignment horizontal="center" vertical="center"/>
    </xf>
    <xf numFmtId="0" fontId="98" fillId="41" borderId="0" xfId="106" applyFont="1" applyFill="1" applyAlignment="1">
      <alignment horizontal="center" vertical="center"/>
    </xf>
    <xf numFmtId="0" fontId="82" fillId="29" borderId="12" xfId="106" applyFont="1" applyFill="1" applyBorder="1" applyAlignment="1">
      <alignment horizontal="center" vertical="center" wrapText="1"/>
    </xf>
    <xf numFmtId="0" fontId="82" fillId="59" borderId="43" xfId="106" applyFont="1" applyFill="1" applyBorder="1">
      <alignment horizontal="left" vertical="center" wrapText="1" indent="1"/>
    </xf>
    <xf numFmtId="0" fontId="106" fillId="58" borderId="42" xfId="106" applyFont="1" applyFill="1" applyBorder="1" applyAlignment="1">
      <alignment horizontal="center" vertical="center" wrapText="1"/>
    </xf>
    <xf numFmtId="0" fontId="82" fillId="58" borderId="29" xfId="106" applyFont="1" applyFill="1" applyBorder="1">
      <alignment horizontal="left" vertical="center" wrapText="1" indent="1"/>
    </xf>
    <xf numFmtId="0" fontId="82" fillId="58" borderId="44" xfId="106" applyFont="1" applyFill="1" applyBorder="1">
      <alignment horizontal="left" vertical="center" wrapText="1" indent="1"/>
    </xf>
    <xf numFmtId="0" fontId="48" fillId="36" borderId="27" xfId="106" applyFont="1" applyFill="1" applyBorder="1" applyAlignment="1">
      <alignment horizontal="center" vertical="center"/>
    </xf>
    <xf numFmtId="49" fontId="99"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7" xfId="106" applyFont="1" applyFill="1" applyBorder="1">
      <alignment horizontal="left" vertical="center" wrapText="1" indent="1"/>
    </xf>
    <xf numFmtId="0" fontId="90" fillId="0" borderId="28" xfId="106" applyFont="1" applyBorder="1">
      <alignment horizontal="left" vertical="center" wrapText="1" indent="1"/>
    </xf>
    <xf numFmtId="0" fontId="82" fillId="0" borderId="30" xfId="106" applyFont="1" applyBorder="1">
      <alignment horizontal="left" vertical="center" wrapText="1" indent="1"/>
    </xf>
    <xf numFmtId="0" fontId="82" fillId="0" borderId="37" xfId="106" applyFont="1" applyBorder="1">
      <alignment horizontal="left" vertical="center" wrapText="1" indent="1"/>
    </xf>
    <xf numFmtId="0" fontId="82" fillId="0" borderId="43" xfId="106" applyFont="1" applyBorder="1">
      <alignment horizontal="left" vertical="center" wrapText="1" indent="1"/>
    </xf>
    <xf numFmtId="0" fontId="90" fillId="0" borderId="12" xfId="106" applyFont="1" applyBorder="1">
      <alignment horizontal="left" vertical="center" wrapText="1" indent="1"/>
    </xf>
    <xf numFmtId="0" fontId="82" fillId="0" borderId="0" xfId="106" applyFont="1" applyAlignment="1">
      <alignment horizontal="center" vertical="center" wrapText="1"/>
    </xf>
    <xf numFmtId="0" fontId="82" fillId="41" borderId="29" xfId="106"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42" xfId="106" applyFont="1" applyFill="1" applyBorder="1" applyAlignment="1">
      <alignment horizontal="left" vertical="center"/>
    </xf>
    <xf numFmtId="0" fontId="82" fillId="53" borderId="23" xfId="106" applyFont="1" applyFill="1" applyBorder="1" applyAlignment="1">
      <alignment horizontal="left" vertical="center"/>
    </xf>
    <xf numFmtId="0" fontId="102"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41" borderId="49" xfId="106" applyFont="1" applyFill="1" applyBorder="1" applyAlignment="1">
      <alignment horizontal="left" vertical="center"/>
    </xf>
    <xf numFmtId="0" fontId="102" fillId="41" borderId="11" xfId="106" applyFont="1" applyFill="1" applyBorder="1" applyAlignment="1">
      <alignment horizontal="left" vertical="center"/>
    </xf>
    <xf numFmtId="0" fontId="82" fillId="41" borderId="50" xfId="106" applyFont="1" applyFill="1" applyBorder="1" applyAlignment="1">
      <alignment horizontal="left" vertical="center"/>
    </xf>
    <xf numFmtId="0" fontId="92" fillId="41" borderId="43"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4" xfId="106" applyFont="1" applyFill="1" applyBorder="1" applyAlignment="1">
      <alignment horizontal="center" vertical="center"/>
    </xf>
    <xf numFmtId="0" fontId="48" fillId="55" borderId="14" xfId="106" applyFont="1" applyFill="1" applyBorder="1" applyAlignment="1">
      <alignment horizontal="center" vertical="center" wrapText="1"/>
    </xf>
    <xf numFmtId="0" fontId="48"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3" xfId="106" applyFont="1" applyFill="1" applyBorder="1">
      <alignment horizontal="left" vertical="center" wrapText="1" indent="1"/>
    </xf>
    <xf numFmtId="0" fontId="48" fillId="36" borderId="0" xfId="106" applyFont="1" applyFill="1" applyAlignment="1">
      <alignment horizontal="center" vertical="center"/>
    </xf>
    <xf numFmtId="0" fontId="82" fillId="36" borderId="0" xfId="106" applyFont="1" applyFill="1">
      <alignment horizontal="left" vertical="center" wrapText="1" indent="1"/>
    </xf>
    <xf numFmtId="0" fontId="48"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92" fillId="34" borderId="29" xfId="106" applyFont="1" applyFill="1" applyBorder="1" applyAlignment="1">
      <alignment horizontal="center" vertical="center" wrapText="1"/>
    </xf>
    <xf numFmtId="0" fontId="92" fillId="34" borderId="42" xfId="106" applyFont="1" applyFill="1" applyBorder="1" applyAlignment="1">
      <alignment horizontal="center" vertical="center" wrapText="1"/>
    </xf>
    <xf numFmtId="0" fontId="82" fillId="60" borderId="0" xfId="106" applyFont="1" applyFill="1" applyAlignment="1">
      <alignment horizontal="center" vertical="center"/>
    </xf>
    <xf numFmtId="0" fontId="99" fillId="60" borderId="0" xfId="108" applyFont="1" applyFill="1" applyBorder="1" applyAlignment="1">
      <alignment horizontal="center" vertical="center"/>
    </xf>
    <xf numFmtId="0" fontId="105" fillId="59" borderId="14" xfId="106" applyFont="1" applyFill="1" applyBorder="1" applyAlignment="1">
      <alignment horizontal="center" vertical="center" wrapText="1"/>
    </xf>
    <xf numFmtId="0" fontId="48" fillId="60" borderId="27" xfId="108" applyFont="1" applyFill="1" applyBorder="1" applyAlignment="1">
      <alignment horizontal="center" vertical="center"/>
    </xf>
    <xf numFmtId="0" fontId="105" fillId="59" borderId="23"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53" borderId="0" xfId="106" applyFont="1" applyFill="1" applyAlignment="1">
      <alignment horizontal="center" vertical="center"/>
    </xf>
    <xf numFmtId="0" fontId="82" fillId="0" borderId="44" xfId="106" applyFont="1" applyBorder="1">
      <alignment horizontal="left" vertical="center" wrapText="1" indent="1"/>
    </xf>
    <xf numFmtId="0" fontId="82" fillId="47" borderId="12" xfId="106" applyFont="1" applyFill="1" applyBorder="1">
      <alignment horizontal="left" vertical="center" wrapText="1" indent="1"/>
    </xf>
    <xf numFmtId="0" fontId="82" fillId="0" borderId="29" xfId="106" applyFont="1" applyBorder="1">
      <alignment horizontal="left" vertical="center" wrapText="1" indent="1"/>
    </xf>
    <xf numFmtId="0" fontId="82" fillId="39" borderId="23" xfId="106" applyFont="1" applyFill="1" applyBorder="1" applyAlignment="1">
      <alignment horizontal="center" vertical="center" wrapText="1"/>
    </xf>
    <xf numFmtId="0" fontId="82" fillId="0" borderId="42" xfId="106" applyFont="1" applyBorder="1">
      <alignment horizontal="left" vertical="center" wrapText="1" indent="1"/>
    </xf>
    <xf numFmtId="0" fontId="90" fillId="0" borderId="27" xfId="106" applyFont="1" applyBorder="1">
      <alignment horizontal="left" vertical="center" wrapText="1" indent="1"/>
    </xf>
    <xf numFmtId="0" fontId="82" fillId="45" borderId="43" xfId="106" applyFont="1" applyFill="1" applyBorder="1">
      <alignment horizontal="left" vertical="center" wrapText="1" inden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23"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89" fillId="35" borderId="12" xfId="106" applyFont="1" applyFill="1" applyBorder="1" applyAlignment="1">
      <alignment horizontal="left" vertical="center" indent="1" shrinkToFit="1"/>
    </xf>
    <xf numFmtId="0" fontId="90" fillId="0" borderId="12" xfId="106" applyFont="1" applyBorder="1">
      <alignment horizontal="left" vertical="center" wrapText="1" indent="1"/>
    </xf>
  </cellXfs>
  <cellStyles count="13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1" totalsRowDxfId="40" dataCellStyle="Normal 7">
      <calculatedColumnFormula>CONCATENATE(TEXT(IF($D5-$E$39&gt;=0,$D5-$E$39,$D5-$E$39+24),"h:mm;@"),"-",TEXT(IF($D5-$E$39&gt;=0,$D5-$E$39,$D5-$E$39+24)+TIME(0,AL5,0),"h:mm;@"))</calculatedColumnFormula>
    </tableColumn>
    <tableColumn id="32" xr3:uid="{FB4B3FD6-DA41-49F9-988E-5EFED81BD1D7}" name="Sunday" dataDxfId="39" totalsRowDxfId="38"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3" totalsRowDxfId="12" dataCellStyle="Normal 7"/>
    <tableColumn id="16" xr3:uid="{79655BDC-213B-43EF-813B-0C80DC2E5715}" name="Column1" dataDxfId="11" totalsRowDxfId="10"/>
    <tableColumn id="33" xr3:uid="{1B456816-66CB-44A1-8CC2-4BB659C9E057}" name="Hour offset 2" dataDxfId="9" totalsRowDxfId="8" dataCellStyle="Normal 7"/>
    <tableColumn id="25" xr3:uid="{B589116A-854F-49F1-9E6E-3565F28FE8EA}" name="Hour offset" dataDxfId="7" totalsRowDxfId="6" dataCellStyle="Normal"/>
    <tableColumn id="28" xr3:uid="{3C720515-D407-4229-8778-C2FC3399BE57}" name="MInute offset" dataDxfId="5" totalsRowDxfId="4" dataCellStyle="Normal 7"/>
    <tableColumn id="26" xr3:uid="{B0D7B7A0-5EAA-43ED-9B4F-2E3EA19E7C8B}" name="Column3" dataDxfId="3" totalsRowDxfId="2" dataCellStyle="Normal"/>
    <tableColumn id="27" xr3:uid="{54465160-6041-450E-ABC8-693A2BE21AE3}"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74" TargetMode="External"/><Relationship Id="rId7" Type="http://schemas.openxmlformats.org/officeDocument/2006/relationships/comments" Target="../comments2.xm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6" Type="http://schemas.openxmlformats.org/officeDocument/2006/relationships/vmlDrawing" Target="../drawings/vmlDrawing2.vml"/><Relationship Id="rId5" Type="http://schemas.openxmlformats.org/officeDocument/2006/relationships/printerSettings" Target="../printerSettings/printerSettings13.bin"/><Relationship Id="rId4" Type="http://schemas.openxmlformats.org/officeDocument/2006/relationships/hyperlink" Target="https://mentor.ieee.org/802.11/dcn/24/11-24-199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4/11-24-208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4/11-24-2073" TargetMode="External"/><Relationship Id="rId29" Type="http://schemas.openxmlformats.org/officeDocument/2006/relationships/hyperlink" Target="https://mentor.ieee.org/802.11/dcn/24/11-24-2074"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1"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31" Type="http://schemas.openxmlformats.org/officeDocument/2006/relationships/printerSettings" Target="../printerSettings/printerSettings15.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11/dcn/24/11-24-2117" TargetMode="External"/><Relationship Id="rId30" Type="http://schemas.openxmlformats.org/officeDocument/2006/relationships/hyperlink" Target="https://mentor.ieee.org/802.11/dcn/25/11-25-014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9" sqref="C9"/>
    </sheetView>
  </sheetViews>
  <sheetFormatPr defaultColWidth="9.44140625" defaultRowHeight="20.100000000000001" customHeight="1" x14ac:dyDescent="0.3"/>
  <cols>
    <col min="1" max="1" width="1.44140625" style="179"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555</v>
      </c>
      <c r="D4" s="6"/>
      <c r="E4" s="6"/>
      <c r="F4" s="6"/>
      <c r="G4" s="6"/>
      <c r="H4" s="6"/>
      <c r="I4" s="6"/>
      <c r="J4" s="6"/>
      <c r="K4" s="6"/>
      <c r="L4" s="6"/>
      <c r="M4" s="6"/>
    </row>
    <row r="5" spans="2:15" ht="20.100000000000001" customHeight="1" x14ac:dyDescent="0.35">
      <c r="B5" s="9" t="s">
        <v>8</v>
      </c>
      <c r="C5" s="10" t="s">
        <v>505</v>
      </c>
      <c r="D5" s="6"/>
      <c r="E5" s="6"/>
      <c r="F5" s="6"/>
      <c r="G5" s="11"/>
      <c r="H5" s="6"/>
      <c r="I5" s="6"/>
      <c r="J5" s="6"/>
      <c r="K5" s="6"/>
      <c r="L5" s="6"/>
      <c r="M5" s="6"/>
    </row>
    <row r="6" spans="2:15" ht="20.100000000000001" customHeight="1" x14ac:dyDescent="0.4">
      <c r="B6" s="9" t="s">
        <v>9</v>
      </c>
      <c r="C6" s="12" t="s">
        <v>438</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504</v>
      </c>
      <c r="D8" s="16"/>
      <c r="E8" s="16"/>
      <c r="F8" s="16"/>
      <c r="G8" s="16"/>
      <c r="H8" s="6"/>
      <c r="I8" s="6"/>
      <c r="J8" s="6"/>
      <c r="K8" s="6"/>
      <c r="L8" s="6"/>
      <c r="M8" s="6"/>
    </row>
    <row r="9" spans="2:15" ht="20.100000000000001" customHeight="1" x14ac:dyDescent="0.4">
      <c r="B9" s="9" t="s">
        <v>11</v>
      </c>
      <c r="C9" s="31">
        <v>44208</v>
      </c>
      <c r="D9" s="16"/>
      <c r="E9" s="16"/>
      <c r="F9" s="16"/>
      <c r="G9" s="16"/>
      <c r="H9" s="6"/>
      <c r="I9" s="6"/>
      <c r="J9" s="6"/>
      <c r="K9" s="6"/>
      <c r="L9" s="6"/>
      <c r="M9" s="6"/>
    </row>
    <row r="10" spans="2:15" ht="20.100000000000001" customHeight="1" x14ac:dyDescent="0.4">
      <c r="B10" s="9" t="s">
        <v>12</v>
      </c>
      <c r="C10" s="32" t="s">
        <v>439</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440</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441</v>
      </c>
      <c r="J15" s="6"/>
      <c r="K15" s="6"/>
      <c r="L15" s="6"/>
      <c r="M15" s="6"/>
    </row>
    <row r="16" spans="2:15" ht="20.100000000000001" customHeight="1" x14ac:dyDescent="0.4">
      <c r="C16" s="6"/>
      <c r="D16" s="6"/>
      <c r="E16" s="6"/>
      <c r="F16" s="6"/>
      <c r="G16" s="6"/>
      <c r="H16" s="6"/>
      <c r="I16" s="12" t="s">
        <v>442</v>
      </c>
      <c r="J16" s="6"/>
      <c r="K16" s="6"/>
      <c r="L16" s="6"/>
      <c r="M16" s="6"/>
    </row>
    <row r="17" spans="2:16" ht="20.100000000000001" customHeight="1" x14ac:dyDescent="0.4">
      <c r="C17" s="6"/>
      <c r="D17" s="6"/>
      <c r="E17" s="6"/>
      <c r="F17" s="6"/>
      <c r="G17" s="6"/>
      <c r="H17" s="6"/>
      <c r="I17" s="16" t="s">
        <v>443</v>
      </c>
      <c r="J17" s="6"/>
      <c r="K17" s="6"/>
      <c r="L17" s="6"/>
      <c r="M17" s="6"/>
    </row>
    <row r="18" spans="2:16" ht="20.100000000000001" customHeight="1" x14ac:dyDescent="0.3">
      <c r="C18" s="6"/>
      <c r="D18" s="6"/>
      <c r="E18" s="6"/>
      <c r="F18" s="6"/>
      <c r="G18" s="6"/>
      <c r="H18" s="6"/>
      <c r="I18" s="18" t="s">
        <v>444</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305" t="s">
        <v>52</v>
      </c>
      <c r="D22" s="306"/>
      <c r="E22" s="306"/>
      <c r="F22" s="306"/>
      <c r="G22" s="306"/>
      <c r="H22" s="306"/>
      <c r="I22" s="306"/>
      <c r="J22" s="306"/>
      <c r="K22" s="306"/>
      <c r="L22" s="306"/>
      <c r="M22" s="306"/>
      <c r="N22" s="306"/>
      <c r="O22" s="306"/>
      <c r="P22" s="307"/>
    </row>
    <row r="23" spans="2:16" ht="20.100000000000001" customHeight="1" x14ac:dyDescent="0.35">
      <c r="B23" s="19" t="s">
        <v>51</v>
      </c>
      <c r="C23" s="308"/>
      <c r="D23" s="309"/>
      <c r="E23" s="309"/>
      <c r="F23" s="309"/>
      <c r="G23" s="309"/>
      <c r="H23" s="309"/>
      <c r="I23" s="309"/>
      <c r="J23" s="309"/>
      <c r="K23" s="309"/>
      <c r="L23" s="309"/>
      <c r="M23" s="309"/>
      <c r="N23" s="309"/>
      <c r="O23" s="309"/>
      <c r="P23" s="310"/>
    </row>
    <row r="24" spans="2:16" ht="20.100000000000001" customHeight="1" x14ac:dyDescent="0.3">
      <c r="C24" s="311"/>
      <c r="D24" s="312"/>
      <c r="E24" s="312"/>
      <c r="F24" s="312"/>
      <c r="G24" s="312"/>
      <c r="H24" s="312"/>
      <c r="I24" s="312"/>
      <c r="J24" s="312"/>
      <c r="K24" s="312"/>
      <c r="L24" s="312"/>
      <c r="M24" s="312"/>
      <c r="N24" s="312"/>
      <c r="O24" s="312"/>
      <c r="P24" s="31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314" t="str">
        <f>Parameters!B1</f>
        <v>IEEE 802.11 WIRELESS LOCAL AREA NETWORKS SESSION #209</v>
      </c>
      <c r="C2" s="315"/>
      <c r="D2" s="315"/>
      <c r="E2" s="315"/>
      <c r="F2" s="315"/>
      <c r="G2" s="315"/>
      <c r="H2" s="315"/>
      <c r="I2" s="315"/>
      <c r="J2" s="315"/>
      <c r="K2" s="315"/>
      <c r="L2" s="315"/>
      <c r="M2" s="315"/>
      <c r="N2" s="315"/>
      <c r="O2" s="315"/>
      <c r="P2" s="316"/>
      <c r="IS2" s="1" t="s">
        <v>3</v>
      </c>
    </row>
    <row r="3" spans="2:253" ht="15.75" customHeight="1" x14ac:dyDescent="0.25">
      <c r="B3" s="317"/>
      <c r="C3" s="318"/>
      <c r="D3" s="318"/>
      <c r="E3" s="318"/>
      <c r="F3" s="318"/>
      <c r="G3" s="318"/>
      <c r="H3" s="318"/>
      <c r="I3" s="318"/>
      <c r="J3" s="318"/>
      <c r="K3" s="318"/>
      <c r="L3" s="318"/>
      <c r="M3" s="318"/>
      <c r="N3" s="318"/>
      <c r="O3" s="318"/>
      <c r="P3" s="319"/>
    </row>
    <row r="4" spans="2:253" ht="15.75" customHeight="1" x14ac:dyDescent="0.25">
      <c r="B4" s="320"/>
      <c r="C4" s="321"/>
      <c r="D4" s="321"/>
      <c r="E4" s="321"/>
      <c r="F4" s="321"/>
      <c r="G4" s="321"/>
      <c r="H4" s="321"/>
      <c r="I4" s="321"/>
      <c r="J4" s="321"/>
      <c r="K4" s="321"/>
      <c r="L4" s="321"/>
      <c r="M4" s="321"/>
      <c r="N4" s="321"/>
      <c r="O4" s="321"/>
      <c r="P4" s="322"/>
    </row>
    <row r="5" spans="2:253" ht="21" customHeight="1" x14ac:dyDescent="0.25">
      <c r="B5" s="323" t="str">
        <f>Parameters!B2</f>
        <v>Kobe International Conference Center, Kobe, Japan</v>
      </c>
      <c r="C5" s="324"/>
      <c r="D5" s="324"/>
      <c r="E5" s="324"/>
      <c r="F5" s="324"/>
      <c r="G5" s="324"/>
      <c r="H5" s="324"/>
      <c r="I5" s="324"/>
      <c r="J5" s="324"/>
      <c r="K5" s="324"/>
      <c r="L5" s="324"/>
      <c r="M5" s="324"/>
      <c r="N5" s="324"/>
      <c r="O5" s="324"/>
      <c r="P5" s="324"/>
    </row>
    <row r="6" spans="2:253" ht="15.75" customHeight="1" x14ac:dyDescent="0.25">
      <c r="B6" s="324"/>
      <c r="C6" s="324"/>
      <c r="D6" s="324"/>
      <c r="E6" s="324"/>
      <c r="F6" s="324"/>
      <c r="G6" s="324"/>
      <c r="H6" s="324"/>
      <c r="I6" s="324"/>
      <c r="J6" s="324"/>
      <c r="K6" s="324"/>
      <c r="L6" s="324"/>
      <c r="M6" s="324"/>
      <c r="N6" s="324"/>
      <c r="O6" s="324"/>
      <c r="P6" s="324"/>
    </row>
    <row r="7" spans="2:253" ht="15.75" customHeight="1" x14ac:dyDescent="0.25">
      <c r="B7" s="326" t="str">
        <f>Parameters!B3</f>
        <v>January 12-17, 2025</v>
      </c>
      <c r="C7" s="326"/>
      <c r="D7" s="326"/>
      <c r="E7" s="326"/>
      <c r="F7" s="326"/>
      <c r="G7" s="326"/>
      <c r="H7" s="326"/>
      <c r="I7" s="326"/>
      <c r="J7" s="326"/>
      <c r="K7" s="326"/>
      <c r="L7" s="326"/>
      <c r="M7" s="326"/>
      <c r="N7" s="326"/>
      <c r="O7" s="326"/>
      <c r="P7" s="326"/>
    </row>
    <row r="8" spans="2:253" ht="15.75" customHeight="1" x14ac:dyDescent="0.25">
      <c r="B8" s="326"/>
      <c r="C8" s="326"/>
      <c r="D8" s="326"/>
      <c r="E8" s="326"/>
      <c r="F8" s="326"/>
      <c r="G8" s="326"/>
      <c r="H8" s="326"/>
      <c r="I8" s="326"/>
      <c r="J8" s="326"/>
      <c r="K8" s="326"/>
      <c r="L8" s="326"/>
      <c r="M8" s="326"/>
      <c r="N8" s="326"/>
      <c r="O8" s="326"/>
      <c r="P8" s="32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325" t="s">
        <v>2</v>
      </c>
      <c r="C25" s="325"/>
      <c r="D25" s="325"/>
      <c r="E25" s="325"/>
      <c r="F25" s="325"/>
      <c r="G25" s="325"/>
      <c r="H25" s="325"/>
      <c r="I25" s="325"/>
      <c r="J25" s="325"/>
      <c r="K25" s="325"/>
      <c r="L25" s="325"/>
      <c r="M25" s="325"/>
      <c r="N25" s="325"/>
      <c r="O25" s="325"/>
      <c r="P25" s="325"/>
    </row>
    <row r="26" spans="2:18" ht="15.75" customHeight="1" x14ac:dyDescent="0.25">
      <c r="B26" s="325"/>
      <c r="C26" s="325"/>
      <c r="D26" s="325"/>
      <c r="E26" s="325"/>
      <c r="F26" s="325"/>
      <c r="G26" s="325"/>
      <c r="H26" s="325"/>
      <c r="I26" s="325"/>
      <c r="J26" s="325"/>
      <c r="K26" s="325"/>
      <c r="L26" s="325"/>
      <c r="M26" s="325"/>
      <c r="N26" s="325"/>
      <c r="O26" s="325"/>
      <c r="P26" s="325"/>
    </row>
    <row r="27" spans="2:18" ht="15.75" customHeight="1" x14ac:dyDescent="0.25">
      <c r="B27" s="324" t="s">
        <v>445</v>
      </c>
      <c r="C27" s="324"/>
      <c r="D27" s="324"/>
      <c r="E27" s="324"/>
      <c r="F27" s="324"/>
      <c r="G27" s="324"/>
      <c r="H27" s="324"/>
      <c r="I27" s="324"/>
      <c r="J27" s="329"/>
      <c r="K27" s="329"/>
      <c r="L27" s="327" t="s">
        <v>466</v>
      </c>
      <c r="M27" s="327"/>
      <c r="N27" s="327"/>
      <c r="O27" s="327"/>
      <c r="P27" s="327"/>
      <c r="Q27" s="327"/>
      <c r="R27" s="327"/>
    </row>
    <row r="28" spans="2:18" ht="15.75" customHeight="1" x14ac:dyDescent="0.25">
      <c r="B28" s="330"/>
      <c r="C28" s="330"/>
      <c r="D28" s="330"/>
      <c r="E28" s="330"/>
      <c r="F28" s="330"/>
      <c r="G28" s="330"/>
      <c r="H28" s="330"/>
      <c r="I28" s="330"/>
      <c r="J28" s="329"/>
      <c r="K28" s="329"/>
      <c r="L28" s="327"/>
      <c r="M28" s="327"/>
      <c r="N28" s="327"/>
      <c r="O28" s="327"/>
      <c r="P28" s="327"/>
      <c r="Q28" s="327"/>
      <c r="R28" s="327"/>
    </row>
    <row r="29" spans="2:18" ht="15.75" customHeight="1" x14ac:dyDescent="0.25">
      <c r="B29" s="324" t="s">
        <v>246</v>
      </c>
      <c r="C29" s="324"/>
      <c r="D29" s="324"/>
      <c r="E29" s="324"/>
      <c r="F29" s="324"/>
      <c r="G29" s="324"/>
      <c r="H29" s="324"/>
      <c r="I29" s="324"/>
      <c r="J29" s="329"/>
      <c r="K29" s="329"/>
      <c r="L29" s="328" t="s">
        <v>15</v>
      </c>
      <c r="M29" s="328"/>
      <c r="N29" s="328"/>
      <c r="O29" s="328"/>
      <c r="P29" s="328"/>
      <c r="Q29" s="328"/>
      <c r="R29" s="328"/>
    </row>
    <row r="30" spans="2:18" ht="15.75" customHeight="1" x14ac:dyDescent="0.25">
      <c r="B30" s="330"/>
      <c r="C30" s="330"/>
      <c r="D30" s="330"/>
      <c r="E30" s="330"/>
      <c r="F30" s="330"/>
      <c r="G30" s="330"/>
      <c r="H30" s="330"/>
      <c r="I30" s="330"/>
      <c r="J30" s="329"/>
      <c r="K30" s="329"/>
      <c r="L30" s="328"/>
      <c r="M30" s="328"/>
      <c r="N30" s="328"/>
      <c r="O30" s="328"/>
      <c r="P30" s="328"/>
      <c r="Q30" s="328"/>
      <c r="R30" s="328"/>
    </row>
    <row r="31" spans="2:18" ht="15.75" customHeight="1" x14ac:dyDescent="0.25">
      <c r="B31" s="324" t="s">
        <v>446</v>
      </c>
      <c r="C31" s="324"/>
      <c r="D31" s="324"/>
      <c r="E31" s="324"/>
      <c r="F31" s="324"/>
      <c r="G31" s="324"/>
      <c r="H31" s="324"/>
      <c r="I31" s="324"/>
      <c r="J31" s="329"/>
      <c r="K31" s="329"/>
      <c r="L31" s="331" t="s">
        <v>444</v>
      </c>
      <c r="M31" s="331"/>
      <c r="N31" s="331"/>
      <c r="O31" s="331"/>
      <c r="P31" s="331"/>
      <c r="Q31" s="331"/>
      <c r="R31" s="331"/>
    </row>
    <row r="32" spans="2:18" ht="15.75" customHeight="1" x14ac:dyDescent="0.25">
      <c r="B32" s="330"/>
      <c r="C32" s="330"/>
      <c r="D32" s="330"/>
      <c r="E32" s="330"/>
      <c r="F32" s="330"/>
      <c r="G32" s="330"/>
      <c r="H32" s="330"/>
      <c r="I32" s="330"/>
      <c r="J32" s="329"/>
      <c r="K32" s="329"/>
      <c r="L32" s="332"/>
      <c r="M32" s="332"/>
      <c r="N32" s="332"/>
      <c r="O32" s="332"/>
      <c r="P32" s="332"/>
      <c r="Q32" s="332"/>
      <c r="R32" s="33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G5" activePane="bottomRight" state="frozen"/>
      <selection activeCell="C1" sqref="C1"/>
      <selection pane="topRight" activeCell="F1" sqref="F1"/>
      <selection pane="bottomLeft" activeCell="C4" sqref="C4"/>
      <selection pane="bottomRight" activeCell="L14" sqref="L14"/>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505" t="s">
        <v>554</v>
      </c>
      <c r="E1" s="335" t="s">
        <v>506</v>
      </c>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5"/>
      <c r="AF1" s="333" t="s">
        <v>546</v>
      </c>
      <c r="AG1" s="208"/>
      <c r="AK1" s="208"/>
      <c r="AL1" s="209"/>
    </row>
    <row r="2" spans="1:38" s="130" customFormat="1" ht="54.45" customHeight="1" thickBot="1" x14ac:dyDescent="0.3">
      <c r="A2" s="136" t="s">
        <v>433</v>
      </c>
      <c r="B2" s="136" t="s">
        <v>433</v>
      </c>
      <c r="C2" s="136" t="s">
        <v>433</v>
      </c>
      <c r="D2" s="136" t="s">
        <v>544</v>
      </c>
      <c r="E2" s="136" t="str">
        <f>D2</f>
        <v>Week Jan 12</v>
      </c>
      <c r="F2" s="304">
        <v>44207</v>
      </c>
      <c r="G2" s="337">
        <f>F2+1</f>
        <v>44208</v>
      </c>
      <c r="H2" s="338"/>
      <c r="I2" s="338"/>
      <c r="J2" s="338"/>
      <c r="K2" s="338"/>
      <c r="L2" s="339"/>
      <c r="M2" s="337">
        <f>G2+1</f>
        <v>44209</v>
      </c>
      <c r="N2" s="338"/>
      <c r="O2" s="338"/>
      <c r="P2" s="338"/>
      <c r="Q2" s="338"/>
      <c r="R2" s="288"/>
      <c r="S2" s="337">
        <f>M2+1</f>
        <v>44210</v>
      </c>
      <c r="T2" s="338"/>
      <c r="U2" s="338"/>
      <c r="V2" s="338"/>
      <c r="W2" s="338"/>
      <c r="X2" s="288"/>
      <c r="Y2" s="337">
        <f>S2+1</f>
        <v>44211</v>
      </c>
      <c r="Z2" s="338"/>
      <c r="AA2" s="338"/>
      <c r="AB2" s="338"/>
      <c r="AC2" s="338"/>
      <c r="AD2" s="288"/>
      <c r="AE2" s="289">
        <f>Y2+1</f>
        <v>44212</v>
      </c>
      <c r="AF2" s="334"/>
      <c r="AH2" s="130" t="s">
        <v>404</v>
      </c>
      <c r="AL2" s="209"/>
    </row>
    <row r="3" spans="1:38" s="131" customFormat="1" ht="44.25" customHeight="1" thickBot="1" x14ac:dyDescent="0.3">
      <c r="A3" s="138"/>
      <c r="B3" s="138"/>
      <c r="C3" s="138"/>
      <c r="D3" s="138"/>
      <c r="E3" s="13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343</v>
      </c>
      <c r="AG3" s="131" t="s">
        <v>362</v>
      </c>
      <c r="AH3" s="131" t="s">
        <v>359</v>
      </c>
      <c r="AI3" s="131" t="s">
        <v>358</v>
      </c>
      <c r="AJ3" s="131" t="s">
        <v>345</v>
      </c>
      <c r="AK3" s="131" t="s">
        <v>346</v>
      </c>
      <c r="AL3" s="209"/>
    </row>
    <row r="4" spans="1:38" s="131" customFormat="1" ht="69" customHeight="1" thickBot="1" x14ac:dyDescent="0.3">
      <c r="A4" s="139" t="s">
        <v>334</v>
      </c>
      <c r="B4" s="140" t="s">
        <v>348</v>
      </c>
      <c r="C4" s="140" t="s">
        <v>334</v>
      </c>
      <c r="D4" s="224" t="s">
        <v>406</v>
      </c>
      <c r="E4" s="225" t="s">
        <v>355</v>
      </c>
      <c r="F4" s="226" t="s">
        <v>373</v>
      </c>
      <c r="G4" s="227" t="s">
        <v>298</v>
      </c>
      <c r="H4" s="219" t="s">
        <v>299</v>
      </c>
      <c r="I4" s="219" t="s">
        <v>300</v>
      </c>
      <c r="J4" s="219" t="s">
        <v>313</v>
      </c>
      <c r="K4" s="219" t="s">
        <v>314</v>
      </c>
      <c r="L4" s="228" t="s">
        <v>374</v>
      </c>
      <c r="M4" s="229" t="s">
        <v>301</v>
      </c>
      <c r="N4" s="230" t="s">
        <v>302</v>
      </c>
      <c r="O4" s="230" t="s">
        <v>303</v>
      </c>
      <c r="P4" s="230" t="s">
        <v>304</v>
      </c>
      <c r="Q4" s="230" t="s">
        <v>315</v>
      </c>
      <c r="R4" s="231" t="s">
        <v>375</v>
      </c>
      <c r="S4" s="227" t="s">
        <v>305</v>
      </c>
      <c r="T4" s="219" t="s">
        <v>306</v>
      </c>
      <c r="U4" s="219" t="s">
        <v>307</v>
      </c>
      <c r="V4" s="219" t="s">
        <v>376</v>
      </c>
      <c r="W4" s="219" t="s">
        <v>377</v>
      </c>
      <c r="X4" s="228" t="s">
        <v>378</v>
      </c>
      <c r="Y4" s="227" t="s">
        <v>308</v>
      </c>
      <c r="Z4" s="219" t="s">
        <v>309</v>
      </c>
      <c r="AA4" s="219" t="s">
        <v>310</v>
      </c>
      <c r="AB4" s="219" t="s">
        <v>311</v>
      </c>
      <c r="AC4" s="219" t="s">
        <v>379</v>
      </c>
      <c r="AD4" s="228" t="s">
        <v>380</v>
      </c>
      <c r="AE4" s="223" t="s">
        <v>312</v>
      </c>
      <c r="AF4" s="131" t="s">
        <v>343</v>
      </c>
      <c r="AG4" s="131" t="s">
        <v>362</v>
      </c>
      <c r="AH4" s="131" t="s">
        <v>359</v>
      </c>
      <c r="AI4" s="131" t="s">
        <v>358</v>
      </c>
      <c r="AJ4" s="131" t="s">
        <v>345</v>
      </c>
      <c r="AK4" s="131" t="s">
        <v>346</v>
      </c>
      <c r="AL4" s="209"/>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2">
        <v>0.91666666666666663</v>
      </c>
      <c r="E5" s="233" t="str">
        <f t="shared" ref="E5:E38" si="1">CONCATENATE(TEXT(IF($D5-$E$39&gt;=0,$D5-$E$39,$D5-$E$39+24),"h:mm;@"),"-",TEXT(IF($D5-$E$39&gt;=0,$D5-$E$39,$D5-$E$39+24)+TIME(0,AL5,0),"h:mm;@"))</f>
        <v>7:00-7:30</v>
      </c>
      <c r="F5" s="234"/>
      <c r="G5" s="235"/>
      <c r="H5" s="236"/>
      <c r="I5" s="236"/>
      <c r="J5" s="236"/>
      <c r="K5" s="236"/>
      <c r="L5" s="237"/>
      <c r="M5" s="238"/>
      <c r="N5" s="236"/>
      <c r="O5" s="236"/>
      <c r="P5" s="236"/>
      <c r="Q5" s="290" t="s">
        <v>344</v>
      </c>
      <c r="R5" s="237"/>
      <c r="S5" s="239"/>
      <c r="T5" s="239"/>
      <c r="U5" s="239"/>
      <c r="V5" s="239"/>
      <c r="W5" s="239"/>
      <c r="X5" s="239"/>
      <c r="Y5" s="235"/>
      <c r="Z5" s="240"/>
      <c r="AA5" s="240"/>
      <c r="AB5" s="236"/>
      <c r="AC5" s="240"/>
      <c r="AD5" s="241"/>
      <c r="AE5" s="242"/>
      <c r="AF5" s="200"/>
      <c r="AG5" s="207">
        <v>4</v>
      </c>
      <c r="AH5" s="205">
        <v>5</v>
      </c>
      <c r="AI5" s="205">
        <v>0</v>
      </c>
      <c r="AJ5" s="202">
        <f>TIME(4,0,0)</f>
        <v>0.16666666666666666</v>
      </c>
      <c r="AK5" s="204" t="s">
        <v>336</v>
      </c>
      <c r="AL5" s="209">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3">
        <f t="shared" ref="D6:D38" si="4">D5+TIME(0,30,0)</f>
        <v>0.9375</v>
      </c>
      <c r="E6" s="244" t="str">
        <f t="shared" si="1"/>
        <v>7:30-8:00</v>
      </c>
      <c r="F6" s="234"/>
      <c r="G6" s="245"/>
      <c r="H6" s="239"/>
      <c r="I6" s="239"/>
      <c r="J6" s="239"/>
      <c r="K6" s="239"/>
      <c r="L6" s="246"/>
      <c r="M6" s="247"/>
      <c r="N6" s="201"/>
      <c r="O6" s="201"/>
      <c r="P6" s="201"/>
      <c r="Q6" s="248"/>
      <c r="R6" s="249"/>
      <c r="S6" s="239"/>
      <c r="T6" s="239"/>
      <c r="U6" s="239"/>
      <c r="V6" s="239"/>
      <c r="W6" s="239"/>
      <c r="X6" s="239"/>
      <c r="Y6" s="245"/>
      <c r="Z6" s="201"/>
      <c r="AA6" s="201"/>
      <c r="AB6" s="201"/>
      <c r="AC6" s="201"/>
      <c r="AD6" s="250" t="s">
        <v>434</v>
      </c>
      <c r="AE6" s="242"/>
      <c r="AF6" s="200"/>
      <c r="AG6" s="207">
        <v>5</v>
      </c>
      <c r="AH6" s="205">
        <v>6</v>
      </c>
      <c r="AI6" s="205">
        <v>0</v>
      </c>
      <c r="AJ6" s="202">
        <f>TIME(5,0,0)</f>
        <v>0.20833333333333334</v>
      </c>
      <c r="AK6" s="204" t="s">
        <v>347</v>
      </c>
      <c r="AL6" s="209">
        <v>30</v>
      </c>
    </row>
    <row r="7" spans="1:38" ht="41.25" customHeight="1" x14ac:dyDescent="0.25">
      <c r="A7" s="135" t="str">
        <f t="shared" si="0"/>
        <v>22:00-22:30</v>
      </c>
      <c r="B7" s="135" t="str">
        <f t="shared" si="2"/>
        <v>9:30-10:00</v>
      </c>
      <c r="C7" s="141" t="str">
        <f t="shared" si="3"/>
        <v>23:00-23:30</v>
      </c>
      <c r="D7" s="243">
        <f t="shared" si="4"/>
        <v>0.95833333333333337</v>
      </c>
      <c r="E7" s="244" t="str">
        <f t="shared" si="1"/>
        <v>8:00-8:30</v>
      </c>
      <c r="F7" s="234"/>
      <c r="G7" s="462"/>
      <c r="H7" s="463" t="s">
        <v>507</v>
      </c>
      <c r="I7" s="464"/>
      <c r="J7" s="464"/>
      <c r="K7" s="465"/>
      <c r="L7" s="374"/>
      <c r="M7" s="407"/>
      <c r="N7" s="451" t="s">
        <v>494</v>
      </c>
      <c r="O7" s="434" t="s">
        <v>447</v>
      </c>
      <c r="P7" s="443" t="s">
        <v>317</v>
      </c>
      <c r="Q7" s="383"/>
      <c r="R7" s="365"/>
      <c r="S7" s="404" t="s">
        <v>423</v>
      </c>
      <c r="T7" s="374"/>
      <c r="U7" s="434" t="s">
        <v>447</v>
      </c>
      <c r="V7" s="443" t="s">
        <v>317</v>
      </c>
      <c r="W7" s="383"/>
      <c r="X7" s="455"/>
      <c r="Y7" s="404" t="s">
        <v>423</v>
      </c>
      <c r="Z7" s="399" t="s">
        <v>423</v>
      </c>
      <c r="AA7" s="434" t="s">
        <v>447</v>
      </c>
      <c r="AB7" s="443" t="s">
        <v>317</v>
      </c>
      <c r="AC7" s="383"/>
      <c r="AD7" s="485">
        <v>18</v>
      </c>
      <c r="AE7" s="253"/>
      <c r="AF7" s="200"/>
      <c r="AG7" s="207">
        <v>6</v>
      </c>
      <c r="AH7" s="205">
        <v>7</v>
      </c>
      <c r="AI7" s="205">
        <v>0</v>
      </c>
      <c r="AJ7" s="202">
        <f>TIME(6,0,0)</f>
        <v>0.25</v>
      </c>
      <c r="AK7" s="204" t="s">
        <v>348</v>
      </c>
      <c r="AL7" s="209">
        <v>30</v>
      </c>
    </row>
    <row r="8" spans="1:38" ht="41.25" customHeight="1" x14ac:dyDescent="0.25">
      <c r="A8" s="135" t="str">
        <f t="shared" si="0"/>
        <v>22:30-23:00</v>
      </c>
      <c r="B8" s="135" t="str">
        <f t="shared" si="2"/>
        <v>10:00-10:30</v>
      </c>
      <c r="C8" s="141" t="str">
        <f t="shared" si="3"/>
        <v>23:30-0:00</v>
      </c>
      <c r="D8" s="243">
        <f t="shared" si="4"/>
        <v>0.97916666666666674</v>
      </c>
      <c r="E8" s="244" t="str">
        <f t="shared" si="1"/>
        <v>8:30-9:00</v>
      </c>
      <c r="F8" s="234"/>
      <c r="G8" s="466"/>
      <c r="H8" s="467"/>
      <c r="I8" s="468" t="s">
        <v>509</v>
      </c>
      <c r="J8" s="467"/>
      <c r="K8" s="469"/>
      <c r="L8" s="366"/>
      <c r="M8" s="410"/>
      <c r="N8" s="480" t="s">
        <v>390</v>
      </c>
      <c r="O8" s="415"/>
      <c r="P8" s="493"/>
      <c r="Q8" s="367"/>
      <c r="R8" s="365"/>
      <c r="S8" s="405" t="s">
        <v>367</v>
      </c>
      <c r="T8" s="366"/>
      <c r="U8" s="415"/>
      <c r="V8" s="493"/>
      <c r="W8" s="367"/>
      <c r="X8" s="456"/>
      <c r="Y8" s="405" t="s">
        <v>425</v>
      </c>
      <c r="Z8" s="400" t="s">
        <v>426</v>
      </c>
      <c r="AA8" s="435"/>
      <c r="AB8" s="493"/>
      <c r="AC8" s="367"/>
      <c r="AD8" s="484" t="s">
        <v>381</v>
      </c>
      <c r="AE8" s="256">
        <v>802.11</v>
      </c>
      <c r="AF8" s="200"/>
      <c r="AG8" s="207">
        <v>7</v>
      </c>
      <c r="AH8" s="205">
        <v>8</v>
      </c>
      <c r="AI8" s="205">
        <v>0</v>
      </c>
      <c r="AJ8" s="202">
        <f>TIME(7,0,0)</f>
        <v>0.29166666666666669</v>
      </c>
      <c r="AK8" s="204" t="s">
        <v>349</v>
      </c>
      <c r="AL8" s="209">
        <v>30</v>
      </c>
    </row>
    <row r="9" spans="1:38" ht="37.5" customHeight="1" x14ac:dyDescent="0.25">
      <c r="A9" s="135" t="str">
        <f t="shared" si="0"/>
        <v>23:00-23:30</v>
      </c>
      <c r="B9" s="135" t="str">
        <f t="shared" si="2"/>
        <v>10:30-11:00</v>
      </c>
      <c r="C9" s="141" t="str">
        <f t="shared" si="3"/>
        <v>0:00-0:30</v>
      </c>
      <c r="D9" s="243">
        <f t="shared" si="4"/>
        <v>1</v>
      </c>
      <c r="E9" s="244" t="str">
        <f t="shared" si="1"/>
        <v>9:00-9:30</v>
      </c>
      <c r="F9" s="234"/>
      <c r="G9" s="470"/>
      <c r="H9" s="471" t="s">
        <v>545</v>
      </c>
      <c r="I9" s="471"/>
      <c r="J9" s="471"/>
      <c r="K9" s="472"/>
      <c r="L9" s="366"/>
      <c r="M9" s="410"/>
      <c r="N9" s="481"/>
      <c r="O9" s="411"/>
      <c r="P9" s="403"/>
      <c r="Q9" s="367"/>
      <c r="R9" s="365"/>
      <c r="S9" s="416"/>
      <c r="T9" s="366"/>
      <c r="U9" s="411"/>
      <c r="V9" s="403"/>
      <c r="W9" s="367"/>
      <c r="X9" s="456"/>
      <c r="Y9" s="426"/>
      <c r="Z9" s="401"/>
      <c r="AA9" s="411"/>
      <c r="AB9" s="403"/>
      <c r="AC9" s="367"/>
      <c r="AD9" s="423"/>
      <c r="AE9" s="257" t="s">
        <v>383</v>
      </c>
      <c r="AF9" s="200"/>
      <c r="AG9" s="207">
        <v>22</v>
      </c>
      <c r="AH9" s="206">
        <v>23</v>
      </c>
      <c r="AI9" s="205">
        <v>0</v>
      </c>
      <c r="AJ9" s="202">
        <f>TIME(24-2,0,0)</f>
        <v>0.91666666666666663</v>
      </c>
      <c r="AK9" s="204" t="s">
        <v>350</v>
      </c>
      <c r="AL9" s="209">
        <v>30</v>
      </c>
    </row>
    <row r="10" spans="1:38" ht="37.5" customHeight="1" thickBot="1" x14ac:dyDescent="0.3">
      <c r="A10" s="135" t="str">
        <f t="shared" si="0"/>
        <v>23:30-0:00</v>
      </c>
      <c r="B10" s="135" t="str">
        <f t="shared" si="2"/>
        <v>11:00-11:30</v>
      </c>
      <c r="C10" s="141" t="str">
        <f t="shared" si="3"/>
        <v>0:30-1:00</v>
      </c>
      <c r="D10" s="243">
        <f t="shared" si="4"/>
        <v>1.0208333333333333</v>
      </c>
      <c r="E10" s="244" t="str">
        <f t="shared" si="1"/>
        <v>9:30-10:00</v>
      </c>
      <c r="F10" s="234"/>
      <c r="G10" s="473"/>
      <c r="H10" s="474"/>
      <c r="I10" s="474" t="s">
        <v>510</v>
      </c>
      <c r="J10" s="474"/>
      <c r="K10" s="475"/>
      <c r="L10" s="361"/>
      <c r="M10" s="458"/>
      <c r="N10" s="364"/>
      <c r="O10" s="363"/>
      <c r="P10" s="402"/>
      <c r="Q10" s="362"/>
      <c r="R10" s="365"/>
      <c r="S10" s="398"/>
      <c r="T10" s="361"/>
      <c r="U10" s="363"/>
      <c r="V10" s="402"/>
      <c r="W10" s="362"/>
      <c r="X10" s="457"/>
      <c r="Y10" s="398"/>
      <c r="Z10" s="406"/>
      <c r="AA10" s="363"/>
      <c r="AB10" s="402"/>
      <c r="AC10" s="362"/>
      <c r="AD10" s="424"/>
      <c r="AE10" s="257" t="s">
        <v>382</v>
      </c>
      <c r="AF10" s="200"/>
      <c r="AG10" s="207">
        <v>23</v>
      </c>
      <c r="AH10" s="206">
        <v>24</v>
      </c>
      <c r="AI10" s="205">
        <v>0</v>
      </c>
      <c r="AJ10" s="202">
        <f>TIME(24-1,0,0)</f>
        <v>0.95833333333333337</v>
      </c>
      <c r="AK10" s="204" t="s">
        <v>351</v>
      </c>
      <c r="AL10" s="209">
        <v>30</v>
      </c>
    </row>
    <row r="11" spans="1:38" ht="37.5" customHeight="1" thickBot="1" x14ac:dyDescent="0.3">
      <c r="A11" s="135" t="str">
        <f t="shared" si="0"/>
        <v>0:00-0:30</v>
      </c>
      <c r="B11" s="135" t="str">
        <f t="shared" si="2"/>
        <v>11:30-12:00</v>
      </c>
      <c r="C11" s="141" t="str">
        <f t="shared" si="3"/>
        <v>1:00-1:30</v>
      </c>
      <c r="D11" s="243">
        <f t="shared" si="4"/>
        <v>1.0416666666666665</v>
      </c>
      <c r="E11" s="244" t="str">
        <f t="shared" si="1"/>
        <v>10:00-10:30</v>
      </c>
      <c r="F11" s="234"/>
      <c r="G11" s="377" t="s">
        <v>287</v>
      </c>
      <c r="H11" s="376" t="s">
        <v>287</v>
      </c>
      <c r="I11" s="376" t="s">
        <v>287</v>
      </c>
      <c r="J11" s="376" t="s">
        <v>287</v>
      </c>
      <c r="K11" s="376" t="s">
        <v>287</v>
      </c>
      <c r="L11" s="382" t="s">
        <v>287</v>
      </c>
      <c r="M11" s="381" t="s">
        <v>287</v>
      </c>
      <c r="N11" s="380" t="s">
        <v>287</v>
      </c>
      <c r="O11" s="380" t="s">
        <v>287</v>
      </c>
      <c r="P11" s="380" t="s">
        <v>287</v>
      </c>
      <c r="Q11" s="380" t="s">
        <v>287</v>
      </c>
      <c r="R11" s="382" t="s">
        <v>287</v>
      </c>
      <c r="S11" s="376" t="s">
        <v>287</v>
      </c>
      <c r="T11" s="376" t="s">
        <v>287</v>
      </c>
      <c r="U11" s="376" t="s">
        <v>287</v>
      </c>
      <c r="V11" s="376" t="s">
        <v>287</v>
      </c>
      <c r="W11" s="376" t="s">
        <v>287</v>
      </c>
      <c r="X11" s="380" t="s">
        <v>287</v>
      </c>
      <c r="Y11" s="373" t="s">
        <v>287</v>
      </c>
      <c r="Z11" s="372" t="s">
        <v>287</v>
      </c>
      <c r="AA11" s="372" t="s">
        <v>287</v>
      </c>
      <c r="AB11" s="372" t="s">
        <v>287</v>
      </c>
      <c r="AC11" s="372" t="s">
        <v>287</v>
      </c>
      <c r="AD11" s="382" t="s">
        <v>287</v>
      </c>
      <c r="AE11" s="260"/>
      <c r="AF11" s="200"/>
      <c r="AG11" s="207">
        <v>21</v>
      </c>
      <c r="AH11" s="206">
        <v>22</v>
      </c>
      <c r="AI11" s="205">
        <v>0</v>
      </c>
      <c r="AJ11" s="202">
        <f>TIME(24-3,0,0)</f>
        <v>0.875</v>
      </c>
      <c r="AK11" s="204" t="s">
        <v>352</v>
      </c>
      <c r="AL11" s="209">
        <v>30</v>
      </c>
    </row>
    <row r="12" spans="1:38" ht="37.5" customHeight="1" x14ac:dyDescent="0.25">
      <c r="A12" s="135" t="str">
        <f t="shared" si="0"/>
        <v>0:30-1:00</v>
      </c>
      <c r="B12" s="135" t="str">
        <f t="shared" si="2"/>
        <v>12:00-12:30</v>
      </c>
      <c r="C12" s="141" t="str">
        <f t="shared" si="3"/>
        <v>1:30-2:00</v>
      </c>
      <c r="D12" s="243">
        <f t="shared" si="4"/>
        <v>1.0624999999999998</v>
      </c>
      <c r="E12" s="244" t="str">
        <f t="shared" si="1"/>
        <v>10:30-11:00</v>
      </c>
      <c r="F12" s="234"/>
      <c r="G12" s="501" t="s">
        <v>423</v>
      </c>
      <c r="H12" s="499"/>
      <c r="I12" s="504" t="s">
        <v>447</v>
      </c>
      <c r="J12" s="355" t="s">
        <v>384</v>
      </c>
      <c r="K12" s="498"/>
      <c r="L12" s="374"/>
      <c r="M12" s="404" t="s">
        <v>423</v>
      </c>
      <c r="N12" s="399" t="s">
        <v>423</v>
      </c>
      <c r="O12" s="374"/>
      <c r="P12" s="374"/>
      <c r="Q12" s="383"/>
      <c r="R12" s="484">
        <v>18</v>
      </c>
      <c r="S12" s="404" t="s">
        <v>423</v>
      </c>
      <c r="T12" s="399" t="s">
        <v>423</v>
      </c>
      <c r="U12" s="434" t="s">
        <v>447</v>
      </c>
      <c r="V12" s="417" t="s">
        <v>295</v>
      </c>
      <c r="W12" s="383"/>
      <c r="X12" s="387"/>
      <c r="Y12" s="404" t="s">
        <v>423</v>
      </c>
      <c r="Z12" s="399" t="s">
        <v>423</v>
      </c>
      <c r="AA12" s="374"/>
      <c r="AB12" s="374"/>
      <c r="AC12" s="444" t="s">
        <v>288</v>
      </c>
      <c r="AD12" s="383"/>
      <c r="AE12" s="261"/>
      <c r="AF12" s="200"/>
      <c r="AG12" s="207">
        <v>18</v>
      </c>
      <c r="AH12" s="206">
        <v>18</v>
      </c>
      <c r="AI12" s="205">
        <v>30</v>
      </c>
      <c r="AJ12" s="202">
        <f>TIME(24-6,30,0)</f>
        <v>0.77083333333333337</v>
      </c>
      <c r="AK12" s="204" t="s">
        <v>353</v>
      </c>
      <c r="AL12" s="209">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3">
        <f t="shared" si="4"/>
        <v>1.083333333333333</v>
      </c>
      <c r="E13" s="244" t="str">
        <f t="shared" si="1"/>
        <v>11:00-11:30</v>
      </c>
      <c r="F13" s="234"/>
      <c r="G13" s="502" t="s">
        <v>367</v>
      </c>
      <c r="H13" s="351"/>
      <c r="I13" s="352"/>
      <c r="J13" s="350" t="s">
        <v>385</v>
      </c>
      <c r="K13" s="496"/>
      <c r="L13" s="366"/>
      <c r="M13" s="405" t="s">
        <v>425</v>
      </c>
      <c r="N13" s="400" t="s">
        <v>426</v>
      </c>
      <c r="O13" s="366"/>
      <c r="P13" s="366"/>
      <c r="Q13" s="367"/>
      <c r="R13" s="484" t="s">
        <v>381</v>
      </c>
      <c r="S13" s="405" t="s">
        <v>425</v>
      </c>
      <c r="T13" s="400" t="s">
        <v>426</v>
      </c>
      <c r="U13" s="415"/>
      <c r="V13" s="391"/>
      <c r="W13" s="367"/>
      <c r="X13" s="366"/>
      <c r="Y13" s="405" t="s">
        <v>425</v>
      </c>
      <c r="Z13" s="400" t="s">
        <v>426</v>
      </c>
      <c r="AA13" s="366"/>
      <c r="AB13" s="366"/>
      <c r="AC13" s="431"/>
      <c r="AD13" s="367"/>
      <c r="AE13" s="262"/>
      <c r="AF13" s="200"/>
      <c r="AG13" s="207">
        <v>17</v>
      </c>
      <c r="AH13" s="206">
        <v>17</v>
      </c>
      <c r="AI13" s="205">
        <v>0</v>
      </c>
      <c r="AJ13" s="202">
        <f>TIME(24-7,0,0)</f>
        <v>0.70833333333333337</v>
      </c>
      <c r="AK13" s="204" t="s">
        <v>405</v>
      </c>
      <c r="AL13" s="209">
        <v>30</v>
      </c>
    </row>
    <row r="14" spans="1:38" ht="37.5" customHeight="1" thickBot="1" x14ac:dyDescent="0.3">
      <c r="A14" s="135" t="str">
        <f t="shared" si="5"/>
        <v>1:30-2:00</v>
      </c>
      <c r="B14" s="135" t="str">
        <f t="shared" si="6"/>
        <v>13:00-13:30</v>
      </c>
      <c r="C14" s="141" t="str">
        <f t="shared" si="7"/>
        <v>2:30-3:00</v>
      </c>
      <c r="D14" s="243">
        <f t="shared" si="4"/>
        <v>1.1041666666666663</v>
      </c>
      <c r="E14" s="244" t="str">
        <f t="shared" si="1"/>
        <v>11:30-12:00</v>
      </c>
      <c r="F14" s="234"/>
      <c r="G14" s="503"/>
      <c r="H14" s="351"/>
      <c r="I14" s="353"/>
      <c r="J14" s="354"/>
      <c r="K14" s="496"/>
      <c r="L14" s="366"/>
      <c r="M14" s="416"/>
      <c r="N14" s="401"/>
      <c r="O14" s="366"/>
      <c r="P14" s="366"/>
      <c r="Q14" s="367"/>
      <c r="R14" s="423"/>
      <c r="S14" s="426"/>
      <c r="T14" s="401"/>
      <c r="U14" s="411"/>
      <c r="V14" s="391"/>
      <c r="W14" s="367"/>
      <c r="X14" s="366"/>
      <c r="Y14" s="426"/>
      <c r="Z14" s="401"/>
      <c r="AA14" s="366"/>
      <c r="AB14" s="366"/>
      <c r="AC14" s="432"/>
      <c r="AD14" s="367"/>
      <c r="AE14" s="263"/>
      <c r="AF14" s="200"/>
      <c r="AG14" s="207">
        <v>16</v>
      </c>
      <c r="AH14" s="206">
        <v>16</v>
      </c>
      <c r="AI14" s="205">
        <v>0</v>
      </c>
      <c r="AJ14" s="202">
        <f>TIME(24-8,0,0)</f>
        <v>0.66666666666666663</v>
      </c>
      <c r="AK14" s="204" t="s">
        <v>354</v>
      </c>
      <c r="AL14" s="209">
        <v>30</v>
      </c>
    </row>
    <row r="15" spans="1:38" ht="37.5" customHeight="1" thickBot="1" x14ac:dyDescent="0.3">
      <c r="A15" s="135" t="str">
        <f t="shared" si="5"/>
        <v>2:00-2:30</v>
      </c>
      <c r="B15" s="135" t="str">
        <f t="shared" si="6"/>
        <v>13:30-14:00</v>
      </c>
      <c r="C15" s="141" t="str">
        <f t="shared" si="7"/>
        <v>3:00-3:30</v>
      </c>
      <c r="D15" s="243">
        <f t="shared" si="4"/>
        <v>1.1249999999999996</v>
      </c>
      <c r="E15" s="244" t="str">
        <f t="shared" si="1"/>
        <v>12:00-12:30</v>
      </c>
      <c r="F15" s="234"/>
      <c r="G15" s="500"/>
      <c r="H15" s="506"/>
      <c r="I15" s="495"/>
      <c r="J15" s="356"/>
      <c r="K15" s="494"/>
      <c r="L15" s="361"/>
      <c r="M15" s="398"/>
      <c r="N15" s="406"/>
      <c r="O15" s="361"/>
      <c r="P15" s="361"/>
      <c r="Q15" s="362"/>
      <c r="R15" s="424"/>
      <c r="S15" s="398"/>
      <c r="T15" s="406"/>
      <c r="U15" s="363"/>
      <c r="V15" s="379"/>
      <c r="W15" s="362"/>
      <c r="X15" s="361"/>
      <c r="Y15" s="398"/>
      <c r="Z15" s="406"/>
      <c r="AA15" s="361"/>
      <c r="AB15" s="361"/>
      <c r="AC15" s="433"/>
      <c r="AD15" s="362"/>
      <c r="AE15" s="265" t="s">
        <v>397</v>
      </c>
      <c r="AF15" s="200"/>
      <c r="AG15" s="207">
        <v>15</v>
      </c>
      <c r="AH15" s="206">
        <v>15</v>
      </c>
      <c r="AI15" s="205">
        <v>0</v>
      </c>
      <c r="AJ15" s="202">
        <f>TIME(24-9,0,0)</f>
        <v>0.625</v>
      </c>
      <c r="AK15" s="204" t="s">
        <v>355</v>
      </c>
      <c r="AL15" s="209">
        <v>30</v>
      </c>
    </row>
    <row r="16" spans="1:38" ht="37.5" customHeight="1" thickBot="1" x14ac:dyDescent="0.3">
      <c r="A16" s="135" t="str">
        <f t="shared" si="5"/>
        <v>2:30-3:00</v>
      </c>
      <c r="B16" s="135" t="str">
        <f t="shared" si="6"/>
        <v>14:00-14:30</v>
      </c>
      <c r="C16" s="141" t="str">
        <f t="shared" si="7"/>
        <v>3:30-4:00</v>
      </c>
      <c r="D16" s="243">
        <f t="shared" si="4"/>
        <v>1.1458333333333328</v>
      </c>
      <c r="E16" s="244" t="str">
        <f t="shared" si="1"/>
        <v>12:30-13:00</v>
      </c>
      <c r="F16" s="234"/>
      <c r="G16" s="497" t="s">
        <v>287</v>
      </c>
      <c r="H16" s="349" t="s">
        <v>287</v>
      </c>
      <c r="I16" s="349" t="s">
        <v>287</v>
      </c>
      <c r="J16" s="349" t="s">
        <v>287</v>
      </c>
      <c r="K16" s="349" t="s">
        <v>287</v>
      </c>
      <c r="L16" s="371" t="s">
        <v>287</v>
      </c>
      <c r="M16" s="373" t="s">
        <v>287</v>
      </c>
      <c r="N16" s="372" t="s">
        <v>287</v>
      </c>
      <c r="O16" s="372" t="s">
        <v>287</v>
      </c>
      <c r="P16" s="372" t="s">
        <v>287</v>
      </c>
      <c r="Q16" s="372" t="s">
        <v>287</v>
      </c>
      <c r="R16" s="375" t="s">
        <v>287</v>
      </c>
      <c r="S16" s="373" t="s">
        <v>287</v>
      </c>
      <c r="T16" s="372" t="s">
        <v>287</v>
      </c>
      <c r="U16" s="372" t="s">
        <v>287</v>
      </c>
      <c r="V16" s="372" t="s">
        <v>287</v>
      </c>
      <c r="W16" s="372" t="s">
        <v>287</v>
      </c>
      <c r="X16" s="375" t="s">
        <v>287</v>
      </c>
      <c r="Y16" s="373" t="s">
        <v>287</v>
      </c>
      <c r="Z16" s="372" t="s">
        <v>287</v>
      </c>
      <c r="AA16" s="372" t="s">
        <v>287</v>
      </c>
      <c r="AB16" s="372" t="s">
        <v>287</v>
      </c>
      <c r="AC16" s="372" t="s">
        <v>287</v>
      </c>
      <c r="AD16" s="375" t="s">
        <v>287</v>
      </c>
      <c r="AE16" s="266" t="s">
        <v>398</v>
      </c>
      <c r="AF16" s="200"/>
      <c r="AG16" s="207">
        <v>14</v>
      </c>
      <c r="AH16" s="206">
        <v>13</v>
      </c>
      <c r="AI16" s="205">
        <v>0</v>
      </c>
      <c r="AJ16" s="202">
        <f>TIME(24-10,0,0)</f>
        <v>0.58333333333333337</v>
      </c>
      <c r="AK16" s="204" t="s">
        <v>356</v>
      </c>
      <c r="AL16" s="209">
        <v>30</v>
      </c>
    </row>
    <row r="17" spans="1:38" ht="37.5" customHeight="1" thickBot="1" x14ac:dyDescent="0.3">
      <c r="A17" s="135" t="str">
        <f t="shared" si="5"/>
        <v>3:00-3:30</v>
      </c>
      <c r="B17" s="135" t="str">
        <f t="shared" si="6"/>
        <v>14:30-15:00</v>
      </c>
      <c r="C17" s="141" t="str">
        <f t="shared" si="7"/>
        <v>4:00-4:30</v>
      </c>
      <c r="D17" s="243">
        <f t="shared" si="4"/>
        <v>1.1666666666666661</v>
      </c>
      <c r="E17" s="244" t="str">
        <f t="shared" si="1"/>
        <v>13:00-13:30</v>
      </c>
      <c r="F17" s="234"/>
      <c r="G17" s="373" t="s">
        <v>287</v>
      </c>
      <c r="H17" s="372" t="s">
        <v>287</v>
      </c>
      <c r="I17" s="372" t="s">
        <v>287</v>
      </c>
      <c r="J17" s="372" t="s">
        <v>287</v>
      </c>
      <c r="K17" s="372" t="s">
        <v>287</v>
      </c>
      <c r="L17" s="368" t="s">
        <v>287</v>
      </c>
      <c r="M17" s="373" t="s">
        <v>287</v>
      </c>
      <c r="N17" s="372" t="s">
        <v>287</v>
      </c>
      <c r="O17" s="372" t="s">
        <v>287</v>
      </c>
      <c r="P17" s="372" t="s">
        <v>287</v>
      </c>
      <c r="Q17" s="372" t="s">
        <v>287</v>
      </c>
      <c r="R17" s="371" t="s">
        <v>287</v>
      </c>
      <c r="S17" s="370" t="s">
        <v>287</v>
      </c>
      <c r="T17" s="369" t="s">
        <v>287</v>
      </c>
      <c r="U17" s="369" t="s">
        <v>287</v>
      </c>
      <c r="V17" s="369" t="s">
        <v>287</v>
      </c>
      <c r="W17" s="369" t="s">
        <v>287</v>
      </c>
      <c r="X17" s="368" t="s">
        <v>287</v>
      </c>
      <c r="Y17" s="373" t="s">
        <v>287</v>
      </c>
      <c r="Z17" s="372" t="s">
        <v>287</v>
      </c>
      <c r="AA17" s="372" t="s">
        <v>287</v>
      </c>
      <c r="AB17" s="372" t="s">
        <v>287</v>
      </c>
      <c r="AC17" s="372" t="s">
        <v>287</v>
      </c>
      <c r="AD17" s="372" t="s">
        <v>287</v>
      </c>
      <c r="AE17" s="292"/>
      <c r="AF17" s="200"/>
      <c r="AG17" s="207">
        <v>21</v>
      </c>
      <c r="AH17" s="206">
        <v>22</v>
      </c>
      <c r="AI17" s="205">
        <v>0</v>
      </c>
      <c r="AJ17" s="202">
        <f>TIME(24-3,0,0)</f>
        <v>0.875</v>
      </c>
      <c r="AK17" s="204" t="s">
        <v>360</v>
      </c>
      <c r="AL17" s="209">
        <v>30</v>
      </c>
    </row>
    <row r="18" spans="1:38" ht="37.5" customHeight="1" x14ac:dyDescent="0.25">
      <c r="A18" s="135" t="str">
        <f t="shared" si="5"/>
        <v>3:30-4:00</v>
      </c>
      <c r="B18" s="135" t="str">
        <f t="shared" si="6"/>
        <v>15:00-15:30</v>
      </c>
      <c r="C18" s="141" t="str">
        <f t="shared" si="7"/>
        <v>4:30-5:00</v>
      </c>
      <c r="D18" s="243">
        <f t="shared" si="4"/>
        <v>1.1874999999999993</v>
      </c>
      <c r="E18" s="244" t="str">
        <f t="shared" si="1"/>
        <v>13:30-14:00</v>
      </c>
      <c r="F18" s="234"/>
      <c r="G18" s="404" t="s">
        <v>423</v>
      </c>
      <c r="H18" s="399" t="s">
        <v>423</v>
      </c>
      <c r="I18" s="388"/>
      <c r="J18" s="443" t="s">
        <v>317</v>
      </c>
      <c r="K18" s="383"/>
      <c r="L18" s="383"/>
      <c r="M18" s="404" t="s">
        <v>423</v>
      </c>
      <c r="N18" s="399" t="s">
        <v>423</v>
      </c>
      <c r="O18" s="374"/>
      <c r="P18" s="374"/>
      <c r="Q18" s="444" t="s">
        <v>288</v>
      </c>
      <c r="R18" s="383"/>
      <c r="S18" s="393"/>
      <c r="T18" s="394"/>
      <c r="U18" s="394"/>
      <c r="V18" s="394"/>
      <c r="W18" s="395"/>
      <c r="X18" s="374"/>
      <c r="Y18" s="407"/>
      <c r="Z18" s="374"/>
      <c r="AA18" s="434" t="s">
        <v>447</v>
      </c>
      <c r="AB18" s="443" t="s">
        <v>317</v>
      </c>
      <c r="AC18" s="383"/>
      <c r="AD18" s="374"/>
      <c r="AE18" s="293"/>
      <c r="AF18" s="203"/>
      <c r="AG18" s="205">
        <v>10</v>
      </c>
      <c r="AH18" s="205">
        <v>10</v>
      </c>
      <c r="AI18" s="205">
        <v>0</v>
      </c>
      <c r="AJ18" s="202">
        <f>TIME(10,0,0)</f>
        <v>0.41666666666666669</v>
      </c>
      <c r="AK18" s="204" t="s">
        <v>396</v>
      </c>
      <c r="AL18" s="209">
        <v>30</v>
      </c>
    </row>
    <row r="19" spans="1:38" ht="37.5" customHeight="1" thickBot="1" x14ac:dyDescent="0.3">
      <c r="A19" s="135" t="str">
        <f t="shared" si="5"/>
        <v>4:00-4:30</v>
      </c>
      <c r="B19" s="135" t="str">
        <f t="shared" si="6"/>
        <v>15:30-16:00</v>
      </c>
      <c r="C19" s="141" t="str">
        <f t="shared" si="7"/>
        <v>5:00-5:30</v>
      </c>
      <c r="D19" s="243">
        <f t="shared" si="4"/>
        <v>1.2083333333333326</v>
      </c>
      <c r="E19" s="244" t="str">
        <f t="shared" si="1"/>
        <v>14:00-14:30</v>
      </c>
      <c r="F19" s="234"/>
      <c r="G19" s="405" t="s">
        <v>425</v>
      </c>
      <c r="H19" s="400" t="s">
        <v>426</v>
      </c>
      <c r="I19" s="387"/>
      <c r="J19" s="493"/>
      <c r="K19" s="367"/>
      <c r="L19" s="367"/>
      <c r="M19" s="405" t="s">
        <v>425</v>
      </c>
      <c r="N19" s="400" t="s">
        <v>426</v>
      </c>
      <c r="O19" s="366"/>
      <c r="P19" s="366"/>
      <c r="Q19" s="431"/>
      <c r="R19" s="367"/>
      <c r="S19" s="412"/>
      <c r="T19" s="413"/>
      <c r="U19" s="445" t="s">
        <v>496</v>
      </c>
      <c r="V19" s="413"/>
      <c r="W19" s="414"/>
      <c r="X19" s="366"/>
      <c r="Y19" s="410"/>
      <c r="Z19" s="366"/>
      <c r="AA19" s="415"/>
      <c r="AB19" s="493"/>
      <c r="AC19" s="367"/>
      <c r="AD19" s="366"/>
      <c r="AE19" s="293"/>
      <c r="AF19" s="203"/>
      <c r="AG19" s="205">
        <v>0</v>
      </c>
      <c r="AH19" s="205">
        <v>0</v>
      </c>
      <c r="AI19" s="205">
        <v>0</v>
      </c>
      <c r="AJ19" s="202">
        <v>0</v>
      </c>
      <c r="AK19" s="199" t="s">
        <v>399</v>
      </c>
      <c r="AL19" s="209">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3">
        <f t="shared" si="4"/>
        <v>1.2291666666666659</v>
      </c>
      <c r="E20" s="272" t="str">
        <f t="shared" si="1"/>
        <v>14:30-15:00</v>
      </c>
      <c r="F20" s="294" t="s">
        <v>448</v>
      </c>
      <c r="G20" s="416"/>
      <c r="H20" s="401"/>
      <c r="I20" s="387"/>
      <c r="J20" s="403"/>
      <c r="K20" s="367"/>
      <c r="L20" s="367"/>
      <c r="M20" s="416"/>
      <c r="N20" s="401"/>
      <c r="O20" s="366"/>
      <c r="P20" s="366"/>
      <c r="Q20" s="432"/>
      <c r="R20" s="367"/>
      <c r="S20" s="396"/>
      <c r="T20" s="390"/>
      <c r="U20" s="390"/>
      <c r="V20" s="390"/>
      <c r="W20" s="397"/>
      <c r="X20" s="366"/>
      <c r="Y20" s="410"/>
      <c r="Z20" s="366"/>
      <c r="AA20" s="411"/>
      <c r="AB20" s="403"/>
      <c r="AC20" s="367"/>
      <c r="AD20" s="366"/>
      <c r="AE20" s="293"/>
      <c r="AF20" s="200"/>
      <c r="AG20" s="200"/>
      <c r="AH20" s="199"/>
      <c r="AI20" s="199"/>
      <c r="AJ20" s="199"/>
      <c r="AK20" s="199"/>
      <c r="AL20" s="209">
        <v>30</v>
      </c>
    </row>
    <row r="21" spans="1:38" ht="37.5" customHeight="1" thickBot="1" x14ac:dyDescent="0.3">
      <c r="A21" s="135" t="str">
        <f t="shared" si="8"/>
        <v>5:00-5:30</v>
      </c>
      <c r="B21" s="135" t="str">
        <f t="shared" si="9"/>
        <v>16:30-17:00</v>
      </c>
      <c r="C21" s="141" t="str">
        <f t="shared" si="10"/>
        <v>6:00-6:30</v>
      </c>
      <c r="D21" s="243">
        <f t="shared" si="4"/>
        <v>1.2499999999999991</v>
      </c>
      <c r="E21" s="272" t="str">
        <f t="shared" si="1"/>
        <v>15:00-15:30</v>
      </c>
      <c r="F21" s="295" t="s">
        <v>386</v>
      </c>
      <c r="G21" s="398"/>
      <c r="H21" s="406"/>
      <c r="I21" s="459"/>
      <c r="J21" s="402"/>
      <c r="K21" s="362"/>
      <c r="L21" s="362"/>
      <c r="M21" s="398"/>
      <c r="N21" s="406"/>
      <c r="O21" s="361"/>
      <c r="P21" s="361"/>
      <c r="Q21" s="433"/>
      <c r="R21" s="362"/>
      <c r="S21" s="386"/>
      <c r="T21" s="385"/>
      <c r="U21" s="385"/>
      <c r="V21" s="385"/>
      <c r="W21" s="389"/>
      <c r="X21" s="361"/>
      <c r="Y21" s="458"/>
      <c r="Z21" s="361"/>
      <c r="AA21" s="363"/>
      <c r="AB21" s="402"/>
      <c r="AC21" s="362"/>
      <c r="AD21" s="366"/>
      <c r="AE21" s="293"/>
      <c r="AF21" s="200"/>
      <c r="AG21" s="200"/>
      <c r="AH21" s="199"/>
      <c r="AI21" s="199"/>
      <c r="AJ21" s="199"/>
      <c r="AK21" s="199"/>
      <c r="AL21" s="209">
        <v>30</v>
      </c>
    </row>
    <row r="22" spans="1:38" ht="37.5" customHeight="1" thickBot="1" x14ac:dyDescent="0.3">
      <c r="A22" s="135" t="str">
        <f t="shared" si="8"/>
        <v>5:30-6:00</v>
      </c>
      <c r="B22" s="135" t="str">
        <f t="shared" si="9"/>
        <v>17:00-17:30</v>
      </c>
      <c r="C22" s="141" t="str">
        <f t="shared" si="10"/>
        <v>6:30-7:00</v>
      </c>
      <c r="D22" s="243">
        <f t="shared" si="4"/>
        <v>1.2708333333333324</v>
      </c>
      <c r="E22" s="244" t="str">
        <f t="shared" si="1"/>
        <v>15:30-16:00</v>
      </c>
      <c r="F22" s="291" t="s">
        <v>287</v>
      </c>
      <c r="G22" s="373" t="s">
        <v>287</v>
      </c>
      <c r="H22" s="372" t="s">
        <v>287</v>
      </c>
      <c r="I22" s="372" t="s">
        <v>287</v>
      </c>
      <c r="J22" s="372" t="s">
        <v>287</v>
      </c>
      <c r="K22" s="372" t="s">
        <v>287</v>
      </c>
      <c r="L22" s="382" t="s">
        <v>287</v>
      </c>
      <c r="M22" s="373" t="s">
        <v>287</v>
      </c>
      <c r="N22" s="372" t="s">
        <v>287</v>
      </c>
      <c r="O22" s="372" t="s">
        <v>287</v>
      </c>
      <c r="P22" s="372" t="s">
        <v>287</v>
      </c>
      <c r="Q22" s="372" t="s">
        <v>287</v>
      </c>
      <c r="R22" s="368" t="s">
        <v>287</v>
      </c>
      <c r="S22" s="377" t="s">
        <v>287</v>
      </c>
      <c r="T22" s="376" t="s">
        <v>287</v>
      </c>
      <c r="U22" s="376" t="s">
        <v>287</v>
      </c>
      <c r="V22" s="376" t="s">
        <v>287</v>
      </c>
      <c r="W22" s="376" t="s">
        <v>287</v>
      </c>
      <c r="X22" s="375" t="s">
        <v>287</v>
      </c>
      <c r="Y22" s="381" t="s">
        <v>287</v>
      </c>
      <c r="Z22" s="380" t="s">
        <v>287</v>
      </c>
      <c r="AA22" s="380" t="s">
        <v>287</v>
      </c>
      <c r="AB22" s="380" t="s">
        <v>287</v>
      </c>
      <c r="AC22" s="380" t="s">
        <v>287</v>
      </c>
      <c r="AD22" s="380" t="s">
        <v>287</v>
      </c>
      <c r="AE22" s="293"/>
      <c r="AF22" s="200"/>
      <c r="AG22" s="200"/>
      <c r="AH22" s="199"/>
      <c r="AI22" s="199"/>
      <c r="AJ22" s="199"/>
      <c r="AK22" s="199"/>
      <c r="AL22" s="209">
        <v>30</v>
      </c>
    </row>
    <row r="23" spans="1:38" ht="37.5" customHeight="1" x14ac:dyDescent="0.25">
      <c r="A23" s="135" t="str">
        <f t="shared" si="8"/>
        <v>6:00-6:30</v>
      </c>
      <c r="B23" s="135" t="str">
        <f t="shared" si="9"/>
        <v>17:30-18:00</v>
      </c>
      <c r="C23" s="141" t="str">
        <f t="shared" si="10"/>
        <v>7:00-7:30</v>
      </c>
      <c r="D23" s="243">
        <f t="shared" si="4"/>
        <v>1.2916666666666656</v>
      </c>
      <c r="E23" s="272" t="str">
        <f t="shared" si="1"/>
        <v>16:00-16:30</v>
      </c>
      <c r="F23" s="296" t="s">
        <v>363</v>
      </c>
      <c r="G23" s="488" t="s">
        <v>468</v>
      </c>
      <c r="H23" s="388"/>
      <c r="I23" s="434" t="s">
        <v>447</v>
      </c>
      <c r="J23" s="489" t="s">
        <v>495</v>
      </c>
      <c r="K23" s="448" t="s">
        <v>467</v>
      </c>
      <c r="L23" s="383"/>
      <c r="M23" s="404" t="s">
        <v>423</v>
      </c>
      <c r="N23" s="399" t="s">
        <v>423</v>
      </c>
      <c r="O23" s="434" t="s">
        <v>447</v>
      </c>
      <c r="P23" s="443" t="s">
        <v>317</v>
      </c>
      <c r="Q23" s="392" t="s">
        <v>388</v>
      </c>
      <c r="R23" s="408" t="s">
        <v>387</v>
      </c>
      <c r="S23" s="404" t="s">
        <v>423</v>
      </c>
      <c r="T23" s="399" t="s">
        <v>423</v>
      </c>
      <c r="U23" s="429" t="s">
        <v>389</v>
      </c>
      <c r="V23" s="489" t="s">
        <v>495</v>
      </c>
      <c r="W23" s="383"/>
      <c r="X23" s="418" t="s">
        <v>387</v>
      </c>
      <c r="Y23" s="404" t="s">
        <v>423</v>
      </c>
      <c r="Z23" s="374"/>
      <c r="AA23" s="374"/>
      <c r="AB23" s="374"/>
      <c r="AC23" s="448" t="s">
        <v>467</v>
      </c>
      <c r="AD23" s="374"/>
      <c r="AE23" s="293"/>
      <c r="AF23" s="200"/>
      <c r="AG23" s="200"/>
      <c r="AH23" s="199"/>
      <c r="AI23" s="199"/>
      <c r="AJ23" s="199"/>
      <c r="AK23" s="199"/>
      <c r="AL23" s="209">
        <v>30</v>
      </c>
    </row>
    <row r="24" spans="1:38" ht="37.5" customHeight="1" x14ac:dyDescent="0.25">
      <c r="A24" s="135" t="str">
        <f t="shared" si="8"/>
        <v>6:30-7:00</v>
      </c>
      <c r="B24" s="135" t="str">
        <f t="shared" si="9"/>
        <v>18:00-18:30</v>
      </c>
      <c r="C24" s="141" t="str">
        <f t="shared" si="10"/>
        <v>7:30-8:00</v>
      </c>
      <c r="D24" s="243">
        <f t="shared" si="4"/>
        <v>1.3124999999999989</v>
      </c>
      <c r="E24" s="272" t="str">
        <f t="shared" si="1"/>
        <v>16:30-17:00</v>
      </c>
      <c r="F24" s="297" t="s">
        <v>365</v>
      </c>
      <c r="G24" s="490" t="s">
        <v>469</v>
      </c>
      <c r="H24" s="387"/>
      <c r="I24" s="435"/>
      <c r="J24" s="486"/>
      <c r="K24" s="449"/>
      <c r="L24" s="367"/>
      <c r="M24" s="405" t="s">
        <v>425</v>
      </c>
      <c r="N24" s="400" t="s">
        <v>426</v>
      </c>
      <c r="O24" s="435"/>
      <c r="P24" s="493"/>
      <c r="Q24" s="482" t="s">
        <v>390</v>
      </c>
      <c r="R24" s="409">
        <v>24</v>
      </c>
      <c r="S24" s="405" t="s">
        <v>425</v>
      </c>
      <c r="T24" s="400" t="s">
        <v>426</v>
      </c>
      <c r="U24" s="427" t="s">
        <v>390</v>
      </c>
      <c r="V24" s="486"/>
      <c r="W24" s="367"/>
      <c r="X24" s="419">
        <v>24</v>
      </c>
      <c r="Y24" s="405" t="s">
        <v>367</v>
      </c>
      <c r="Z24" s="366"/>
      <c r="AA24" s="366"/>
      <c r="AB24" s="366"/>
      <c r="AC24" s="449"/>
      <c r="AD24" s="366"/>
      <c r="AE24" s="293"/>
      <c r="AF24" s="200"/>
      <c r="AG24" s="200"/>
      <c r="AH24" s="199"/>
      <c r="AI24" s="199"/>
      <c r="AJ24" s="199"/>
      <c r="AK24" s="199"/>
      <c r="AL24" s="209">
        <v>30</v>
      </c>
    </row>
    <row r="25" spans="1:38" ht="37.5" customHeight="1" thickBot="1" x14ac:dyDescent="0.3">
      <c r="A25" s="135" t="str">
        <f t="shared" si="8"/>
        <v>7:00-7:30</v>
      </c>
      <c r="B25" s="135" t="str">
        <f t="shared" si="9"/>
        <v>18:30-19:00</v>
      </c>
      <c r="C25" s="141" t="str">
        <f t="shared" si="10"/>
        <v>8:00-8:30</v>
      </c>
      <c r="D25" s="243">
        <f t="shared" si="4"/>
        <v>1.3333333333333321</v>
      </c>
      <c r="E25" s="272" t="str">
        <f t="shared" si="1"/>
        <v>17:00-17:30</v>
      </c>
      <c r="F25" s="298" t="s">
        <v>390</v>
      </c>
      <c r="G25" s="491"/>
      <c r="H25" s="387"/>
      <c r="I25" s="411"/>
      <c r="J25" s="487"/>
      <c r="K25" s="449"/>
      <c r="L25" s="367"/>
      <c r="M25" s="426"/>
      <c r="N25" s="401"/>
      <c r="O25" s="411"/>
      <c r="P25" s="403"/>
      <c r="Q25" s="483"/>
      <c r="R25" s="425"/>
      <c r="S25" s="426"/>
      <c r="T25" s="401"/>
      <c r="U25" s="428"/>
      <c r="V25" s="487"/>
      <c r="W25" s="367"/>
      <c r="X25" s="420"/>
      <c r="Y25" s="416"/>
      <c r="Z25" s="366"/>
      <c r="AA25" s="366"/>
      <c r="AB25" s="366"/>
      <c r="AC25" s="449"/>
      <c r="AD25" s="366"/>
      <c r="AE25" s="293"/>
      <c r="AF25" s="200"/>
      <c r="AG25" s="200"/>
      <c r="AH25" s="199"/>
      <c r="AI25" s="199"/>
      <c r="AJ25" s="199"/>
      <c r="AK25" s="199"/>
      <c r="AL25" s="209">
        <v>30</v>
      </c>
    </row>
    <row r="26" spans="1:38" ht="37.5" customHeight="1" thickBot="1" x14ac:dyDescent="0.3">
      <c r="A26" s="135" t="str">
        <f t="shared" si="8"/>
        <v>7:30-8:00</v>
      </c>
      <c r="B26" s="135" t="str">
        <f t="shared" si="9"/>
        <v>19:00-19:30</v>
      </c>
      <c r="C26" s="141" t="str">
        <f t="shared" si="10"/>
        <v>8:30-9:00</v>
      </c>
      <c r="D26" s="243">
        <f t="shared" si="4"/>
        <v>1.3541666666666654</v>
      </c>
      <c r="E26" s="244" t="str">
        <f t="shared" si="1"/>
        <v>17:30-18:00</v>
      </c>
      <c r="F26" s="299" t="s">
        <v>287</v>
      </c>
      <c r="G26" s="447"/>
      <c r="H26" s="459"/>
      <c r="I26" s="363"/>
      <c r="J26" s="492"/>
      <c r="K26" s="450"/>
      <c r="L26" s="362"/>
      <c r="M26" s="398"/>
      <c r="N26" s="406"/>
      <c r="O26" s="363"/>
      <c r="P26" s="402"/>
      <c r="Q26" s="446"/>
      <c r="R26" s="425"/>
      <c r="S26" s="398"/>
      <c r="T26" s="406"/>
      <c r="U26" s="430"/>
      <c r="V26" s="492"/>
      <c r="W26" s="362"/>
      <c r="X26" s="421"/>
      <c r="Y26" s="398"/>
      <c r="Z26" s="361"/>
      <c r="AA26" s="361"/>
      <c r="AB26" s="361"/>
      <c r="AC26" s="450"/>
      <c r="AD26" s="361"/>
      <c r="AE26" s="293"/>
      <c r="AF26" s="200"/>
      <c r="AG26" s="200"/>
      <c r="AH26" s="199"/>
      <c r="AI26" s="199"/>
      <c r="AJ26" s="199"/>
      <c r="AK26" s="199"/>
      <c r="AL26" s="209">
        <v>30</v>
      </c>
    </row>
    <row r="27" spans="1:38" ht="37.5" customHeight="1" thickBot="1" x14ac:dyDescent="0.3">
      <c r="A27" s="135" t="str">
        <f t="shared" si="8"/>
        <v>8:00-8:30</v>
      </c>
      <c r="B27" s="135" t="str">
        <f t="shared" si="9"/>
        <v>19:30-20:00</v>
      </c>
      <c r="C27" s="141" t="str">
        <f t="shared" si="10"/>
        <v>9:00-9:30</v>
      </c>
      <c r="D27" s="243">
        <f t="shared" si="4"/>
        <v>1.3749999999999987</v>
      </c>
      <c r="E27" s="244" t="str">
        <f t="shared" si="1"/>
        <v>18:00-18:30</v>
      </c>
      <c r="F27" s="300"/>
      <c r="G27" s="373" t="s">
        <v>287</v>
      </c>
      <c r="H27" s="372" t="s">
        <v>287</v>
      </c>
      <c r="I27" s="372" t="s">
        <v>287</v>
      </c>
      <c r="J27" s="372" t="s">
        <v>287</v>
      </c>
      <c r="K27" s="372" t="s">
        <v>287</v>
      </c>
      <c r="L27" s="381" t="s">
        <v>287</v>
      </c>
      <c r="M27" s="377" t="s">
        <v>287</v>
      </c>
      <c r="N27" s="376" t="s">
        <v>287</v>
      </c>
      <c r="O27" s="376" t="s">
        <v>287</v>
      </c>
      <c r="P27" s="376" t="s">
        <v>287</v>
      </c>
      <c r="Q27" s="376" t="s">
        <v>287</v>
      </c>
      <c r="R27" s="375" t="s">
        <v>287</v>
      </c>
      <c r="S27" s="380" t="s">
        <v>287</v>
      </c>
      <c r="T27" s="380" t="s">
        <v>287</v>
      </c>
      <c r="U27" s="380" t="s">
        <v>287</v>
      </c>
      <c r="V27" s="380" t="s">
        <v>287</v>
      </c>
      <c r="W27" s="380" t="s">
        <v>287</v>
      </c>
      <c r="X27" s="382" t="s">
        <v>287</v>
      </c>
      <c r="Y27" s="377" t="s">
        <v>287</v>
      </c>
      <c r="Z27" s="376" t="s">
        <v>287</v>
      </c>
      <c r="AA27" s="378" t="s">
        <v>287</v>
      </c>
      <c r="AB27" s="378" t="s">
        <v>287</v>
      </c>
      <c r="AC27" s="376" t="s">
        <v>287</v>
      </c>
      <c r="AD27" s="376" t="s">
        <v>287</v>
      </c>
      <c r="AE27" s="268"/>
      <c r="AF27" s="200"/>
      <c r="AG27" s="200"/>
      <c r="AH27" s="199"/>
      <c r="AI27" s="199"/>
      <c r="AJ27" s="199"/>
      <c r="AK27" s="199"/>
      <c r="AL27" s="209">
        <v>30</v>
      </c>
    </row>
    <row r="28" spans="1:38" ht="37.5" customHeight="1" x14ac:dyDescent="0.25">
      <c r="A28" s="135" t="str">
        <f t="shared" si="8"/>
        <v>8:30-9:00</v>
      </c>
      <c r="B28" s="135" t="str">
        <f t="shared" si="9"/>
        <v>20:00-20:30</v>
      </c>
      <c r="C28" s="141" t="str">
        <f t="shared" si="10"/>
        <v>9:30-10:00</v>
      </c>
      <c r="D28" s="243">
        <f t="shared" si="4"/>
        <v>1.3958333333333319</v>
      </c>
      <c r="E28" s="244" t="str">
        <f t="shared" si="1"/>
        <v>18:30-19:00</v>
      </c>
      <c r="F28" s="301" t="s">
        <v>16</v>
      </c>
      <c r="G28" s="373" t="s">
        <v>287</v>
      </c>
      <c r="H28" s="372" t="s">
        <v>287</v>
      </c>
      <c r="I28" s="372" t="s">
        <v>287</v>
      </c>
      <c r="J28" s="372" t="s">
        <v>287</v>
      </c>
      <c r="K28" s="372" t="s">
        <v>287</v>
      </c>
      <c r="L28" s="436" t="s">
        <v>387</v>
      </c>
      <c r="M28" s="373" t="s">
        <v>287</v>
      </c>
      <c r="N28" s="372" t="s">
        <v>287</v>
      </c>
      <c r="O28" s="372" t="s">
        <v>287</v>
      </c>
      <c r="P28" s="372" t="s">
        <v>287</v>
      </c>
      <c r="Q28" s="372" t="s">
        <v>287</v>
      </c>
      <c r="R28" s="371" t="s">
        <v>287</v>
      </c>
      <c r="S28" s="376" t="s">
        <v>366</v>
      </c>
      <c r="T28" s="376" t="s">
        <v>366</v>
      </c>
      <c r="U28" s="376" t="s">
        <v>366</v>
      </c>
      <c r="V28" s="376" t="s">
        <v>366</v>
      </c>
      <c r="W28" s="376" t="s">
        <v>366</v>
      </c>
      <c r="X28" s="375" t="s">
        <v>366</v>
      </c>
      <c r="Y28" s="373" t="s">
        <v>287</v>
      </c>
      <c r="Z28" s="372" t="s">
        <v>287</v>
      </c>
      <c r="AA28" s="372" t="s">
        <v>287</v>
      </c>
      <c r="AB28" s="372" t="s">
        <v>287</v>
      </c>
      <c r="AC28" s="372" t="s">
        <v>287</v>
      </c>
      <c r="AD28" s="476" t="s">
        <v>387</v>
      </c>
      <c r="AE28" s="268"/>
      <c r="AF28" s="200"/>
      <c r="AG28" s="200"/>
      <c r="AH28" s="199"/>
      <c r="AI28" s="199"/>
      <c r="AJ28" s="199"/>
      <c r="AK28" s="199"/>
      <c r="AL28" s="209">
        <v>30</v>
      </c>
    </row>
    <row r="29" spans="1:38" ht="42.75" customHeight="1" thickBot="1" x14ac:dyDescent="0.3">
      <c r="A29" s="135" t="str">
        <f t="shared" si="8"/>
        <v>9:00-9:30</v>
      </c>
      <c r="B29" s="135" t="str">
        <f t="shared" si="9"/>
        <v>20:30-21:00</v>
      </c>
      <c r="C29" s="141" t="str">
        <f t="shared" si="10"/>
        <v>10:00-10:30</v>
      </c>
      <c r="D29" s="243">
        <f t="shared" si="4"/>
        <v>1.4166666666666652</v>
      </c>
      <c r="E29" s="244" t="str">
        <f t="shared" si="1"/>
        <v>19:00-19:30</v>
      </c>
      <c r="F29" s="302"/>
      <c r="G29" s="373" t="s">
        <v>287</v>
      </c>
      <c r="H29" s="372" t="s">
        <v>287</v>
      </c>
      <c r="I29" s="372" t="s">
        <v>287</v>
      </c>
      <c r="J29" s="372" t="s">
        <v>287</v>
      </c>
      <c r="K29" s="372" t="s">
        <v>287</v>
      </c>
      <c r="L29" s="437">
        <v>19</v>
      </c>
      <c r="M29" s="370" t="s">
        <v>287</v>
      </c>
      <c r="N29" s="369" t="s">
        <v>287</v>
      </c>
      <c r="O29" s="369" t="s">
        <v>287</v>
      </c>
      <c r="P29" s="369" t="s">
        <v>287</v>
      </c>
      <c r="Q29" s="369" t="s">
        <v>287</v>
      </c>
      <c r="R29" s="368" t="s">
        <v>287</v>
      </c>
      <c r="S29" s="372" t="s">
        <v>366</v>
      </c>
      <c r="T29" s="372" t="s">
        <v>366</v>
      </c>
      <c r="U29" s="372" t="s">
        <v>366</v>
      </c>
      <c r="V29" s="372" t="s">
        <v>366</v>
      </c>
      <c r="W29" s="372" t="s">
        <v>366</v>
      </c>
      <c r="X29" s="371" t="s">
        <v>366</v>
      </c>
      <c r="Y29" s="370" t="s">
        <v>287</v>
      </c>
      <c r="Z29" s="369" t="s">
        <v>287</v>
      </c>
      <c r="AA29" s="369" t="s">
        <v>287</v>
      </c>
      <c r="AB29" s="369" t="s">
        <v>287</v>
      </c>
      <c r="AC29" s="369" t="s">
        <v>287</v>
      </c>
      <c r="AD29" s="477">
        <v>19</v>
      </c>
      <c r="AE29" s="268"/>
      <c r="AF29" s="200"/>
      <c r="AG29" s="200"/>
      <c r="AH29" s="199"/>
      <c r="AI29" s="199"/>
      <c r="AJ29" s="199"/>
      <c r="AK29" s="199"/>
      <c r="AL29" s="209">
        <v>30</v>
      </c>
    </row>
    <row r="30" spans="1:38" ht="37.5" customHeight="1" x14ac:dyDescent="0.25">
      <c r="A30" s="135" t="str">
        <f t="shared" si="8"/>
        <v>9:30-10:00</v>
      </c>
      <c r="B30" s="135" t="str">
        <f t="shared" si="9"/>
        <v>21:00-21:30</v>
      </c>
      <c r="C30" s="141" t="str">
        <f t="shared" si="10"/>
        <v>10:30-11:00</v>
      </c>
      <c r="D30" s="243">
        <f t="shared" si="4"/>
        <v>1.4374999999999984</v>
      </c>
      <c r="E30" s="244" t="str">
        <f t="shared" si="1"/>
        <v>19:30-20:00</v>
      </c>
      <c r="F30" s="254"/>
      <c r="G30" s="407"/>
      <c r="H30" s="374"/>
      <c r="I30" s="374"/>
      <c r="J30" s="374"/>
      <c r="K30" s="383"/>
      <c r="L30" s="453"/>
      <c r="M30" s="407"/>
      <c r="N30" s="374"/>
      <c r="O30" s="374"/>
      <c r="P30" s="374"/>
      <c r="Q30" s="383"/>
      <c r="R30" s="367"/>
      <c r="S30" s="372" t="s">
        <v>366</v>
      </c>
      <c r="T30" s="372" t="s">
        <v>366</v>
      </c>
      <c r="U30" s="372" t="s">
        <v>366</v>
      </c>
      <c r="V30" s="372" t="s">
        <v>366</v>
      </c>
      <c r="W30" s="372" t="s">
        <v>366</v>
      </c>
      <c r="X30" s="371" t="s">
        <v>366</v>
      </c>
      <c r="Y30" s="438"/>
      <c r="Z30" s="439"/>
      <c r="AA30" s="439"/>
      <c r="AB30" s="439"/>
      <c r="AC30" s="440"/>
      <c r="AD30" s="478"/>
      <c r="AE30" s="268"/>
      <c r="AF30" s="200"/>
      <c r="AG30" s="200"/>
      <c r="AH30" s="199"/>
      <c r="AI30" s="199"/>
      <c r="AJ30" s="199"/>
      <c r="AK30" s="199"/>
      <c r="AL30" s="209">
        <v>30</v>
      </c>
    </row>
    <row r="31" spans="1:38" ht="37.5" customHeight="1" thickBot="1" x14ac:dyDescent="0.3">
      <c r="A31" s="135" t="str">
        <f t="shared" si="8"/>
        <v>10:00-10:30</v>
      </c>
      <c r="B31" s="135" t="str">
        <f t="shared" si="9"/>
        <v>21:30-22:00</v>
      </c>
      <c r="C31" s="141" t="str">
        <f t="shared" si="10"/>
        <v>11:00-11:30</v>
      </c>
      <c r="D31" s="243">
        <f t="shared" si="4"/>
        <v>1.4583333333333317</v>
      </c>
      <c r="E31" s="244" t="str">
        <f t="shared" si="1"/>
        <v>20:00-20:30</v>
      </c>
      <c r="F31" s="254"/>
      <c r="G31" s="410"/>
      <c r="H31" s="366"/>
      <c r="I31" s="366"/>
      <c r="J31" s="366"/>
      <c r="K31" s="367"/>
      <c r="L31" s="454"/>
      <c r="M31" s="410"/>
      <c r="N31" s="366"/>
      <c r="O31" s="366"/>
      <c r="P31" s="366"/>
      <c r="Q31" s="367"/>
      <c r="R31" s="367"/>
      <c r="S31" s="372" t="s">
        <v>366</v>
      </c>
      <c r="T31" s="372" t="s">
        <v>366</v>
      </c>
      <c r="U31" s="372" t="s">
        <v>366</v>
      </c>
      <c r="V31" s="372" t="s">
        <v>366</v>
      </c>
      <c r="W31" s="372" t="s">
        <v>366</v>
      </c>
      <c r="X31" s="371" t="s">
        <v>366</v>
      </c>
      <c r="Y31" s="441"/>
      <c r="Z31" s="452"/>
      <c r="AA31" s="445" t="s">
        <v>16</v>
      </c>
      <c r="AB31" s="452"/>
      <c r="AC31" s="442"/>
      <c r="AD31" s="479"/>
      <c r="AE31" s="268"/>
      <c r="AF31" s="200"/>
      <c r="AG31" s="200"/>
      <c r="AH31" s="199"/>
      <c r="AI31" s="199"/>
      <c r="AJ31" s="199"/>
      <c r="AK31" s="199"/>
      <c r="AL31" s="209">
        <v>30</v>
      </c>
    </row>
    <row r="32" spans="1:38" ht="37.5" customHeight="1" x14ac:dyDescent="0.25">
      <c r="A32" s="135" t="str">
        <f t="shared" si="8"/>
        <v>10:30-11:00</v>
      </c>
      <c r="B32" s="135" t="str">
        <f t="shared" si="9"/>
        <v>22:00-22:30</v>
      </c>
      <c r="C32" s="141" t="str">
        <f t="shared" si="10"/>
        <v>11:30-12:00</v>
      </c>
      <c r="D32" s="243">
        <f t="shared" si="4"/>
        <v>1.479166666666665</v>
      </c>
      <c r="E32" s="244" t="str">
        <f t="shared" si="1"/>
        <v>20:30-21:00</v>
      </c>
      <c r="F32" s="254"/>
      <c r="G32" s="410"/>
      <c r="H32" s="366"/>
      <c r="I32" s="366"/>
      <c r="J32" s="366"/>
      <c r="K32" s="367"/>
      <c r="L32" s="367"/>
      <c r="M32" s="410"/>
      <c r="N32" s="366"/>
      <c r="O32" s="366"/>
      <c r="P32" s="366"/>
      <c r="Q32" s="367"/>
      <c r="R32" s="367"/>
      <c r="S32" s="422"/>
      <c r="T32" s="422"/>
      <c r="U32" s="422"/>
      <c r="V32" s="422"/>
      <c r="W32" s="422"/>
      <c r="X32" s="384"/>
      <c r="Y32" s="441"/>
      <c r="Z32" s="452"/>
      <c r="AA32" s="452"/>
      <c r="AB32" s="452"/>
      <c r="AC32" s="442"/>
      <c r="AD32" s="422"/>
      <c r="AE32" s="268"/>
      <c r="AF32" s="200"/>
      <c r="AG32" s="200"/>
      <c r="AH32" s="199"/>
      <c r="AI32" s="199"/>
      <c r="AJ32" s="199"/>
      <c r="AK32" s="199"/>
      <c r="AL32" s="209">
        <v>30</v>
      </c>
    </row>
    <row r="33" spans="1:38" ht="37.5" customHeight="1" thickBot="1" x14ac:dyDescent="0.3">
      <c r="A33" s="135" t="str">
        <f t="shared" si="8"/>
        <v>11:00-11:30</v>
      </c>
      <c r="B33" s="135" t="str">
        <f t="shared" si="9"/>
        <v>22:30-23:00</v>
      </c>
      <c r="C33" s="141" t="str">
        <f t="shared" si="10"/>
        <v>12:00-12:30</v>
      </c>
      <c r="D33" s="243">
        <f t="shared" si="4"/>
        <v>1.4999999999999982</v>
      </c>
      <c r="E33" s="244" t="str">
        <f t="shared" si="1"/>
        <v>21:00-21:30</v>
      </c>
      <c r="F33" s="254"/>
      <c r="G33" s="458"/>
      <c r="H33" s="361"/>
      <c r="I33" s="361"/>
      <c r="J33" s="361"/>
      <c r="K33" s="362"/>
      <c r="L33" s="367"/>
      <c r="M33" s="458"/>
      <c r="N33" s="361"/>
      <c r="O33" s="361"/>
      <c r="P33" s="361"/>
      <c r="Q33" s="367"/>
      <c r="R33" s="367"/>
      <c r="S33" s="460"/>
      <c r="T33" s="460"/>
      <c r="U33" s="460"/>
      <c r="V33" s="460"/>
      <c r="W33" s="460"/>
      <c r="X33" s="365"/>
      <c r="Y33" s="441"/>
      <c r="Z33" s="452"/>
      <c r="AA33" s="452"/>
      <c r="AB33" s="452"/>
      <c r="AC33" s="461"/>
      <c r="AD33" s="460"/>
      <c r="AE33" s="303"/>
      <c r="AF33" s="200"/>
      <c r="AG33" s="200"/>
      <c r="AH33" s="199"/>
      <c r="AI33" s="199"/>
      <c r="AJ33" s="199"/>
      <c r="AK33" s="199"/>
      <c r="AL33" s="209">
        <v>30</v>
      </c>
    </row>
    <row r="34" spans="1:38" ht="30" customHeight="1" x14ac:dyDescent="0.3">
      <c r="A34" s="123"/>
      <c r="B34" s="123"/>
      <c r="C34" s="123"/>
      <c r="D34" s="243">
        <f t="shared" si="4"/>
        <v>1.5208333333333315</v>
      </c>
      <c r="E34" s="272" t="str">
        <f t="shared" si="1"/>
        <v>21:30-22:00</v>
      </c>
      <c r="F34" s="273"/>
      <c r="G34" s="238"/>
      <c r="H34" s="240"/>
      <c r="I34" s="240"/>
      <c r="J34" s="240"/>
      <c r="K34" s="241"/>
      <c r="L34" s="240"/>
      <c r="M34" s="274"/>
      <c r="N34" s="240"/>
      <c r="O34" s="240"/>
      <c r="P34" s="236"/>
      <c r="Q34" s="241"/>
      <c r="R34" s="275"/>
      <c r="S34" s="238"/>
      <c r="T34" s="240"/>
      <c r="U34" s="269"/>
      <c r="V34" s="236"/>
      <c r="W34" s="241"/>
      <c r="X34" s="270"/>
      <c r="Y34" s="238"/>
      <c r="Z34" s="240"/>
      <c r="AA34" s="240"/>
      <c r="AB34" s="236"/>
      <c r="AC34" s="241"/>
      <c r="AD34" s="252"/>
      <c r="AE34" s="276"/>
      <c r="AF34" s="200"/>
      <c r="AG34" s="200"/>
      <c r="AH34" s="152"/>
      <c r="AI34" s="199"/>
      <c r="AJ34" s="152"/>
      <c r="AK34" s="152"/>
      <c r="AL34" s="209">
        <v>30</v>
      </c>
    </row>
    <row r="35" spans="1:38" ht="30" customHeight="1" x14ac:dyDescent="0.3">
      <c r="D35" s="243">
        <f t="shared" si="4"/>
        <v>1.5416666666666647</v>
      </c>
      <c r="E35" s="272" t="str">
        <f t="shared" si="1"/>
        <v>22:00-22:30</v>
      </c>
      <c r="F35" s="277"/>
      <c r="G35" s="247"/>
      <c r="H35" s="201"/>
      <c r="I35" s="201"/>
      <c r="J35" s="201"/>
      <c r="K35" s="254"/>
      <c r="L35" s="201"/>
      <c r="M35" s="278"/>
      <c r="N35" s="201"/>
      <c r="O35" s="201"/>
      <c r="P35" s="239"/>
      <c r="Q35" s="254"/>
      <c r="R35" s="279"/>
      <c r="S35" s="247"/>
      <c r="T35" s="201"/>
      <c r="U35" s="271"/>
      <c r="V35" s="239"/>
      <c r="W35" s="254"/>
      <c r="X35" s="251"/>
      <c r="Y35" s="247"/>
      <c r="Z35" s="201"/>
      <c r="AA35" s="201"/>
      <c r="AB35" s="239"/>
      <c r="AC35" s="254"/>
      <c r="AD35" s="280"/>
      <c r="AE35" s="242"/>
      <c r="AF35" s="200"/>
      <c r="AG35" s="200"/>
      <c r="AH35" s="152"/>
      <c r="AI35" s="199"/>
      <c r="AJ35" s="152"/>
      <c r="AK35" s="152"/>
      <c r="AL35" s="209">
        <v>30</v>
      </c>
    </row>
    <row r="36" spans="1:38" ht="30" customHeight="1" x14ac:dyDescent="0.25">
      <c r="D36" s="243">
        <f t="shared" si="4"/>
        <v>1.562499999999998</v>
      </c>
      <c r="E36" s="272" t="str">
        <f t="shared" si="1"/>
        <v>22:30-23:00</v>
      </c>
      <c r="F36" s="255"/>
      <c r="G36" s="247"/>
      <c r="H36" s="201"/>
      <c r="I36" s="201"/>
      <c r="J36" s="201"/>
      <c r="K36" s="254"/>
      <c r="L36" s="201"/>
      <c r="M36" s="247"/>
      <c r="N36" s="201"/>
      <c r="O36" s="201"/>
      <c r="P36" s="201"/>
      <c r="Q36" s="254"/>
      <c r="R36" s="255"/>
      <c r="S36" s="247"/>
      <c r="T36" s="201"/>
      <c r="U36" s="201"/>
      <c r="V36" s="201"/>
      <c r="W36" s="254"/>
      <c r="X36" s="254"/>
      <c r="Y36" s="247"/>
      <c r="Z36" s="201"/>
      <c r="AA36" s="201"/>
      <c r="AB36" s="201"/>
      <c r="AC36" s="254"/>
      <c r="AD36" s="255"/>
      <c r="AE36" s="254"/>
      <c r="AF36" s="201"/>
      <c r="AG36" s="201"/>
      <c r="AH36" s="201"/>
      <c r="AI36" s="201"/>
      <c r="AJ36" s="201"/>
      <c r="AK36" s="201"/>
      <c r="AL36" s="209">
        <v>30</v>
      </c>
    </row>
    <row r="37" spans="1:38" ht="30" customHeight="1" x14ac:dyDescent="0.3">
      <c r="D37" s="243">
        <f t="shared" si="4"/>
        <v>1.5833333333333313</v>
      </c>
      <c r="E37" s="272" t="str">
        <f t="shared" si="1"/>
        <v>23:00-23:30</v>
      </c>
      <c r="F37" s="277"/>
      <c r="G37" s="247"/>
      <c r="H37" s="201"/>
      <c r="I37" s="201"/>
      <c r="J37" s="201"/>
      <c r="K37" s="254"/>
      <c r="L37" s="271"/>
      <c r="M37" s="278"/>
      <c r="N37" s="201"/>
      <c r="O37" s="201"/>
      <c r="P37" s="239"/>
      <c r="Q37" s="254"/>
      <c r="R37" s="279"/>
      <c r="S37" s="247"/>
      <c r="T37" s="201"/>
      <c r="U37" s="271"/>
      <c r="V37" s="239"/>
      <c r="W37" s="254"/>
      <c r="X37" s="251"/>
      <c r="Y37" s="247"/>
      <c r="Z37" s="201"/>
      <c r="AA37" s="201"/>
      <c r="AB37" s="239"/>
      <c r="AC37" s="254"/>
      <c r="AD37" s="280"/>
      <c r="AE37" s="242"/>
      <c r="AF37" s="200"/>
      <c r="AG37" s="200"/>
      <c r="AH37" s="152"/>
      <c r="AI37" s="199"/>
      <c r="AJ37" s="152"/>
      <c r="AK37" s="152"/>
      <c r="AL37" s="209">
        <v>30</v>
      </c>
    </row>
    <row r="38" spans="1:38" ht="30" customHeight="1" thickBot="1" x14ac:dyDescent="0.35">
      <c r="D38" s="243">
        <f t="shared" si="4"/>
        <v>1.6041666666666645</v>
      </c>
      <c r="E38" s="272" t="str">
        <f t="shared" si="1"/>
        <v>23:30-0:00</v>
      </c>
      <c r="F38" s="281"/>
      <c r="G38" s="282"/>
      <c r="H38" s="258"/>
      <c r="I38" s="258"/>
      <c r="J38" s="264"/>
      <c r="K38" s="259"/>
      <c r="L38" s="283"/>
      <c r="M38" s="282"/>
      <c r="N38" s="258"/>
      <c r="O38" s="258"/>
      <c r="P38" s="264"/>
      <c r="Q38" s="259"/>
      <c r="R38" s="284"/>
      <c r="S38" s="267"/>
      <c r="T38" s="258"/>
      <c r="U38" s="283"/>
      <c r="V38" s="264"/>
      <c r="W38" s="259"/>
      <c r="X38" s="285"/>
      <c r="Y38" s="267"/>
      <c r="Z38" s="258"/>
      <c r="AA38" s="258"/>
      <c r="AB38" s="264"/>
      <c r="AC38" s="259"/>
      <c r="AD38" s="286"/>
      <c r="AE38" s="287"/>
      <c r="AF38" s="200"/>
      <c r="AG38" s="200"/>
      <c r="AH38" s="152"/>
      <c r="AI38" s="199"/>
      <c r="AJ38" s="152"/>
      <c r="AK38" s="152"/>
      <c r="AL38" s="209">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09"/>
    </row>
    <row r="40" spans="1:38" ht="30" customHeight="1" x14ac:dyDescent="0.25">
      <c r="AL40" s="209"/>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41" zoomScale="120" zoomScaleNormal="120" workbookViewId="0">
      <selection activeCell="D54" sqref="D54"/>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7" t="str">
        <f>Parameters!B1</f>
        <v>IEEE 802.11 WIRELESS LOCAL AREA NETWORKS SESSION #209</v>
      </c>
      <c r="B1" s="341"/>
      <c r="C1" s="341"/>
      <c r="D1" s="341"/>
      <c r="E1" s="341"/>
      <c r="F1" s="341"/>
      <c r="G1" s="341"/>
      <c r="H1" s="341"/>
      <c r="I1" s="341"/>
    </row>
    <row r="2" spans="1:9" ht="25.35" customHeight="1" x14ac:dyDescent="0.4">
      <c r="A2" s="347" t="str">
        <f>Parameters!B2</f>
        <v>Kobe International Conference Center, Kobe, Japan</v>
      </c>
      <c r="B2" s="341"/>
      <c r="C2" s="341"/>
      <c r="D2" s="341"/>
      <c r="E2" s="341"/>
      <c r="F2" s="341"/>
      <c r="G2" s="341"/>
      <c r="H2" s="341"/>
      <c r="I2" s="341"/>
    </row>
    <row r="3" spans="1:9" ht="25.35" customHeight="1" x14ac:dyDescent="0.4">
      <c r="A3" s="347" t="str">
        <f>Parameters!B3</f>
        <v>January 12-17, 2025</v>
      </c>
      <c r="B3" s="341"/>
      <c r="C3" s="341"/>
      <c r="D3" s="341"/>
      <c r="E3" s="341"/>
      <c r="F3" s="341"/>
      <c r="G3" s="341"/>
      <c r="H3" s="341"/>
      <c r="I3" s="341"/>
    </row>
    <row r="4" spans="1:9" ht="18" customHeight="1" x14ac:dyDescent="0.3">
      <c r="A4" s="340" t="s">
        <v>450</v>
      </c>
      <c r="B4" s="341"/>
      <c r="C4" s="341"/>
      <c r="D4" s="341"/>
      <c r="E4" s="341"/>
      <c r="F4" s="341"/>
      <c r="G4" s="341"/>
      <c r="H4" s="341"/>
      <c r="I4" s="341"/>
    </row>
    <row r="5" spans="1:9" ht="18" customHeight="1" x14ac:dyDescent="0.3">
      <c r="A5" s="340" t="s">
        <v>64</v>
      </c>
      <c r="B5" s="341"/>
      <c r="C5" s="341"/>
      <c r="D5" s="341"/>
      <c r="E5" s="341"/>
      <c r="F5" s="341"/>
      <c r="G5" s="341"/>
      <c r="H5" s="341"/>
      <c r="I5" s="341"/>
    </row>
    <row r="6" spans="1:9" ht="18" customHeight="1" x14ac:dyDescent="0.3">
      <c r="A6" s="340" t="s">
        <v>451</v>
      </c>
      <c r="B6" s="341"/>
      <c r="C6" s="341"/>
      <c r="D6" s="341"/>
      <c r="E6" s="341"/>
      <c r="F6" s="341"/>
      <c r="G6" s="341"/>
      <c r="H6" s="341"/>
      <c r="I6" s="341"/>
    </row>
    <row r="7" spans="1:9" ht="18" customHeight="1" x14ac:dyDescent="0.3">
      <c r="A7" s="340" t="s">
        <v>472</v>
      </c>
      <c r="B7" s="341"/>
      <c r="C7" s="341"/>
      <c r="D7" s="341"/>
      <c r="E7" s="341"/>
      <c r="F7" s="341"/>
      <c r="G7" s="341"/>
      <c r="H7" s="341"/>
      <c r="I7" s="341"/>
    </row>
    <row r="8" spans="1:9" ht="30" customHeight="1" x14ac:dyDescent="0.5">
      <c r="A8" s="342" t="str">
        <f>"Agenda R" &amp; Parameters!$B$8</f>
        <v>Agenda R3</v>
      </c>
      <c r="B8" s="343"/>
      <c r="C8" s="343"/>
      <c r="D8" s="343"/>
      <c r="E8" s="343"/>
      <c r="F8" s="343"/>
      <c r="G8" s="343"/>
      <c r="H8" s="343"/>
      <c r="I8" s="343"/>
    </row>
    <row r="12" spans="1:9" ht="15.6" x14ac:dyDescent="0.3">
      <c r="A12" s="344" t="s">
        <v>533</v>
      </c>
      <c r="B12" s="345"/>
      <c r="C12" s="345"/>
      <c r="D12" s="345"/>
      <c r="E12" s="345"/>
      <c r="F12" s="345"/>
      <c r="G12" s="345"/>
      <c r="H12" s="345"/>
      <c r="I12" s="34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0.375</v>
      </c>
      <c r="G15" s="71">
        <v>1</v>
      </c>
      <c r="H15" s="99">
        <f t="shared" ref="H15:H20" si="0">F15+TIME(0,G15,0)</f>
        <v>0.37569444444444444</v>
      </c>
      <c r="I15" s="80"/>
    </row>
    <row r="16" spans="1:9" ht="30" x14ac:dyDescent="0.25">
      <c r="A16" s="53" t="s">
        <v>78</v>
      </c>
      <c r="B16" s="62" t="s">
        <v>76</v>
      </c>
      <c r="C16" s="62" t="s">
        <v>460</v>
      </c>
      <c r="D16" s="62"/>
      <c r="E16" s="62" t="s">
        <v>79</v>
      </c>
      <c r="F16" s="99">
        <f>H15</f>
        <v>0.37569444444444444</v>
      </c>
      <c r="G16" s="71">
        <v>1</v>
      </c>
      <c r="H16" s="99">
        <f t="shared" si="0"/>
        <v>0.37638888888888888</v>
      </c>
      <c r="I16" s="80"/>
    </row>
    <row r="17" spans="1:9" ht="15" x14ac:dyDescent="0.25">
      <c r="A17" s="53" t="s">
        <v>80</v>
      </c>
      <c r="B17" s="62" t="s">
        <v>76</v>
      </c>
      <c r="C17" s="62" t="s">
        <v>237</v>
      </c>
      <c r="D17" s="154" t="s">
        <v>223</v>
      </c>
      <c r="E17" s="62" t="s">
        <v>135</v>
      </c>
      <c r="F17" s="99">
        <f>H16</f>
        <v>0.37638888888888888</v>
      </c>
      <c r="G17" s="71">
        <v>1</v>
      </c>
      <c r="H17" s="99">
        <f t="shared" si="0"/>
        <v>0.37708333333333333</v>
      </c>
      <c r="I17" s="80"/>
    </row>
    <row r="18" spans="1:9" ht="30" x14ac:dyDescent="0.25">
      <c r="A18" s="53" t="s">
        <v>81</v>
      </c>
      <c r="B18" s="62" t="s">
        <v>82</v>
      </c>
      <c r="C18" s="62" t="s">
        <v>204</v>
      </c>
      <c r="D18" s="154" t="s">
        <v>45</v>
      </c>
      <c r="E18" s="62" t="s">
        <v>135</v>
      </c>
      <c r="F18" s="99">
        <f>H17</f>
        <v>0.37708333333333333</v>
      </c>
      <c r="G18" s="71">
        <v>2</v>
      </c>
      <c r="H18" s="99">
        <f t="shared" si="0"/>
        <v>0.37847222222222221</v>
      </c>
      <c r="I18" s="80"/>
    </row>
    <row r="19" spans="1:9" ht="15" x14ac:dyDescent="0.25">
      <c r="A19" s="53" t="s">
        <v>83</v>
      </c>
      <c r="B19" s="62" t="s">
        <v>82</v>
      </c>
      <c r="C19" s="62" t="s">
        <v>84</v>
      </c>
      <c r="D19" s="154" t="s">
        <v>224</v>
      </c>
      <c r="E19" s="62" t="s">
        <v>474</v>
      </c>
      <c r="F19" s="99">
        <f>H18</f>
        <v>0.37847222222222221</v>
      </c>
      <c r="G19" s="71">
        <v>1</v>
      </c>
      <c r="H19" s="99">
        <f t="shared" si="0"/>
        <v>0.37916666666666665</v>
      </c>
      <c r="I19" s="80"/>
    </row>
    <row r="20" spans="1:9" ht="15" x14ac:dyDescent="0.25">
      <c r="A20" s="54" t="s">
        <v>86</v>
      </c>
      <c r="B20" s="63" t="s">
        <v>76</v>
      </c>
      <c r="C20" s="63" t="s">
        <v>87</v>
      </c>
      <c r="D20" s="63"/>
      <c r="E20" s="63" t="s">
        <v>135</v>
      </c>
      <c r="F20" s="100">
        <f>H19</f>
        <v>0.37916666666666665</v>
      </c>
      <c r="G20" s="72">
        <v>1</v>
      </c>
      <c r="H20" s="100">
        <f t="shared" si="0"/>
        <v>0.37986111111111109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
      <c r="A25" s="53" t="s">
        <v>95</v>
      </c>
      <c r="B25" s="62" t="s">
        <v>76</v>
      </c>
      <c r="C25" s="62" t="s">
        <v>252</v>
      </c>
      <c r="D25" s="154" t="s">
        <v>238</v>
      </c>
      <c r="E25" s="62" t="s">
        <v>85</v>
      </c>
      <c r="F25" s="99">
        <f>H24</f>
        <v>0.38124999999999998</v>
      </c>
      <c r="G25" s="71">
        <v>2</v>
      </c>
      <c r="H25" s="99">
        <f>F25+TIME(0,G25,0)</f>
        <v>0.38263888888888886</v>
      </c>
      <c r="I25" s="82"/>
    </row>
    <row r="26" spans="1:9" ht="18.600000000000001" customHeight="1" x14ac:dyDescent="0.25">
      <c r="A26" s="53" t="s">
        <v>253</v>
      </c>
      <c r="B26" s="62" t="s">
        <v>76</v>
      </c>
      <c r="C26" s="62" t="s">
        <v>256</v>
      </c>
      <c r="D26" s="154" t="s">
        <v>238</v>
      </c>
      <c r="E26" s="62" t="s">
        <v>85</v>
      </c>
      <c r="F26" s="99">
        <f>H25</f>
        <v>0.38263888888888886</v>
      </c>
      <c r="G26" s="71">
        <v>2</v>
      </c>
      <c r="H26" s="99">
        <f t="shared" ref="H26:H36" si="1">F26+TIME(0,G26,0)</f>
        <v>0.38402777777777775</v>
      </c>
      <c r="I26" s="80"/>
    </row>
    <row r="27" spans="1:9" ht="19.2" customHeight="1" x14ac:dyDescent="0.25">
      <c r="A27" s="53" t="s">
        <v>254</v>
      </c>
      <c r="B27" s="62" t="s">
        <v>76</v>
      </c>
      <c r="C27" s="62" t="s">
        <v>341</v>
      </c>
      <c r="D27" s="154" t="s">
        <v>238</v>
      </c>
      <c r="E27" s="62" t="s">
        <v>85</v>
      </c>
      <c r="F27" s="99">
        <f t="shared" ref="F27:F36" si="2">H26</f>
        <v>0.38402777777777775</v>
      </c>
      <c r="G27" s="71">
        <v>1</v>
      </c>
      <c r="H27" s="99">
        <f t="shared" si="1"/>
        <v>0.38472222222222219</v>
      </c>
      <c r="I27" s="80"/>
    </row>
    <row r="28" spans="1:9" ht="15" x14ac:dyDescent="0.25">
      <c r="A28" s="53" t="s">
        <v>255</v>
      </c>
      <c r="B28" s="62" t="s">
        <v>76</v>
      </c>
      <c r="C28" s="62" t="s">
        <v>342</v>
      </c>
      <c r="D28" s="154" t="s">
        <v>257</v>
      </c>
      <c r="E28" s="62" t="s">
        <v>85</v>
      </c>
      <c r="F28" s="99">
        <f t="shared" si="2"/>
        <v>0.38472222222222219</v>
      </c>
      <c r="G28" s="71">
        <v>1</v>
      </c>
      <c r="H28" s="99">
        <f t="shared" si="1"/>
        <v>0.38541666666666663</v>
      </c>
      <c r="I28" s="80"/>
    </row>
    <row r="29" spans="1:9" ht="18.600000000000001" customHeight="1" x14ac:dyDescent="0.2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25">
      <c r="A30" s="53" t="s">
        <v>260</v>
      </c>
      <c r="B30" s="62" t="s">
        <v>76</v>
      </c>
      <c r="C30" s="62" t="s">
        <v>261</v>
      </c>
      <c r="D30" s="154" t="s">
        <v>238</v>
      </c>
      <c r="E30" s="62" t="s">
        <v>85</v>
      </c>
      <c r="F30" s="99">
        <f t="shared" si="2"/>
        <v>0.38611111111111107</v>
      </c>
      <c r="G30" s="71">
        <v>1</v>
      </c>
      <c r="H30" s="99">
        <f t="shared" si="1"/>
        <v>0.38680555555555551</v>
      </c>
      <c r="I30" s="80"/>
    </row>
    <row r="31" spans="1:9" ht="15.6" customHeight="1" x14ac:dyDescent="0.25">
      <c r="A31" s="53" t="s">
        <v>262</v>
      </c>
      <c r="B31" s="62" t="s">
        <v>76</v>
      </c>
      <c r="C31" s="62" t="s">
        <v>263</v>
      </c>
      <c r="D31" s="154" t="s">
        <v>238</v>
      </c>
      <c r="E31" s="62" t="s">
        <v>85</v>
      </c>
      <c r="F31" s="99">
        <f t="shared" si="2"/>
        <v>0.38680555555555551</v>
      </c>
      <c r="G31" s="71">
        <v>1</v>
      </c>
      <c r="H31" s="99">
        <f t="shared" si="1"/>
        <v>0.38749999999999996</v>
      </c>
      <c r="I31" s="80"/>
    </row>
    <row r="32" spans="1:9" ht="16.95" customHeight="1" x14ac:dyDescent="0.25">
      <c r="A32" s="53" t="s">
        <v>264</v>
      </c>
      <c r="B32" s="62" t="s">
        <v>76</v>
      </c>
      <c r="C32" s="62" t="s">
        <v>265</v>
      </c>
      <c r="D32" s="154" t="s">
        <v>238</v>
      </c>
      <c r="E32" s="62" t="s">
        <v>85</v>
      </c>
      <c r="F32" s="99">
        <f t="shared" si="2"/>
        <v>0.38749999999999996</v>
      </c>
      <c r="G32" s="71">
        <v>1</v>
      </c>
      <c r="H32" s="99">
        <f t="shared" si="1"/>
        <v>0.3881944444444444</v>
      </c>
      <c r="I32" s="80"/>
    </row>
    <row r="33" spans="1:9" ht="15.6" customHeight="1" x14ac:dyDescent="0.25">
      <c r="A33" s="53" t="s">
        <v>266</v>
      </c>
      <c r="B33" s="62" t="s">
        <v>76</v>
      </c>
      <c r="C33" s="62" t="s">
        <v>267</v>
      </c>
      <c r="D33" s="154" t="s">
        <v>238</v>
      </c>
      <c r="E33" s="62" t="s">
        <v>85</v>
      </c>
      <c r="F33" s="99">
        <f t="shared" si="2"/>
        <v>0.3881944444444444</v>
      </c>
      <c r="G33" s="71">
        <v>1</v>
      </c>
      <c r="H33" s="99">
        <f t="shared" si="1"/>
        <v>0.38888888888888884</v>
      </c>
      <c r="I33" s="117"/>
    </row>
    <row r="34" spans="1:9" ht="16.350000000000001" customHeight="1" x14ac:dyDescent="0.25">
      <c r="A34" s="53" t="s">
        <v>268</v>
      </c>
      <c r="B34" s="62" t="s">
        <v>76</v>
      </c>
      <c r="C34" s="62" t="s">
        <v>269</v>
      </c>
      <c r="D34" s="154" t="s">
        <v>238</v>
      </c>
      <c r="E34" s="62" t="s">
        <v>85</v>
      </c>
      <c r="F34" s="99">
        <f t="shared" si="2"/>
        <v>0.38888888888888884</v>
      </c>
      <c r="G34" s="71">
        <v>1</v>
      </c>
      <c r="H34" s="99">
        <f t="shared" si="1"/>
        <v>0.38958333333333328</v>
      </c>
      <c r="I34" s="117"/>
    </row>
    <row r="35" spans="1:9" ht="15.6" customHeight="1" x14ac:dyDescent="0.25">
      <c r="A35" s="53" t="s">
        <v>270</v>
      </c>
      <c r="B35" s="62" t="s">
        <v>76</v>
      </c>
      <c r="C35" s="62" t="s">
        <v>271</v>
      </c>
      <c r="D35" s="154" t="s">
        <v>238</v>
      </c>
      <c r="E35" s="62" t="s">
        <v>85</v>
      </c>
      <c r="F35" s="99">
        <f t="shared" si="2"/>
        <v>0.38958333333333328</v>
      </c>
      <c r="G35" s="71">
        <v>1</v>
      </c>
      <c r="H35" s="99">
        <f t="shared" si="1"/>
        <v>0.39027777777777772</v>
      </c>
      <c r="I35" s="117"/>
    </row>
    <row r="36" spans="1:9" ht="16.2" customHeight="1" x14ac:dyDescent="0.25">
      <c r="A36" s="53" t="s">
        <v>272</v>
      </c>
      <c r="B36" s="62"/>
      <c r="C36" s="62"/>
      <c r="D36" s="154"/>
      <c r="E36" s="62"/>
      <c r="F36" s="99">
        <f t="shared" si="2"/>
        <v>0.39027777777777772</v>
      </c>
      <c r="G36" s="71">
        <v>0</v>
      </c>
      <c r="H36" s="99">
        <f t="shared" si="1"/>
        <v>0.39027777777777772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4" t="s">
        <v>223</v>
      </c>
      <c r="E38" s="62" t="s">
        <v>135</v>
      </c>
      <c r="F38" s="99">
        <f>H36</f>
        <v>0.39027777777777772</v>
      </c>
      <c r="G38" s="71">
        <v>1</v>
      </c>
      <c r="H38" s="99">
        <f>F38+TIME(0,G38,0)</f>
        <v>0.39097222222222217</v>
      </c>
      <c r="I38" s="117"/>
    </row>
    <row r="39" spans="1:9" ht="31.2" x14ac:dyDescent="0.3">
      <c r="A39" s="55" t="s">
        <v>275</v>
      </c>
      <c r="B39" s="62" t="s">
        <v>76</v>
      </c>
      <c r="C39" s="64" t="s">
        <v>118</v>
      </c>
      <c r="D39" s="154" t="s">
        <v>223</v>
      </c>
      <c r="E39" s="62" t="s">
        <v>135</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223</v>
      </c>
      <c r="E43" s="62" t="s">
        <v>135</v>
      </c>
      <c r="F43" s="99">
        <f>H40</f>
        <v>0.39166666666666661</v>
      </c>
      <c r="G43" s="71">
        <v>1</v>
      </c>
      <c r="H43" s="99">
        <f t="shared" ref="H43:H50" si="3">F43+TIME(0,G43,0)</f>
        <v>0.39236111111111105</v>
      </c>
      <c r="I43" s="117"/>
    </row>
    <row r="44" spans="1:9" ht="30" x14ac:dyDescent="0.25">
      <c r="A44" s="53" t="s">
        <v>106</v>
      </c>
      <c r="B44" s="62" t="s">
        <v>76</v>
      </c>
      <c r="C44" s="62" t="s">
        <v>340</v>
      </c>
      <c r="D44" s="154" t="s">
        <v>223</v>
      </c>
      <c r="E44" s="62" t="s">
        <v>135</v>
      </c>
      <c r="F44" s="99">
        <f t="shared" ref="F44:F50" si="4">H43</f>
        <v>0.39236111111111105</v>
      </c>
      <c r="G44" s="71">
        <v>1</v>
      </c>
      <c r="H44" s="99">
        <f t="shared" si="3"/>
        <v>0.39305555555555549</v>
      </c>
      <c r="I44" s="117"/>
    </row>
    <row r="45" spans="1:9" ht="15" x14ac:dyDescent="0.25">
      <c r="A45" s="53" t="s">
        <v>107</v>
      </c>
      <c r="B45" s="62" t="s">
        <v>76</v>
      </c>
      <c r="C45" s="62" t="s">
        <v>50</v>
      </c>
      <c r="D45" s="154" t="s">
        <v>225</v>
      </c>
      <c r="E45" s="62" t="s">
        <v>108</v>
      </c>
      <c r="F45" s="99">
        <f t="shared" si="4"/>
        <v>0.39305555555555549</v>
      </c>
      <c r="G45" s="71">
        <v>8</v>
      </c>
      <c r="H45" s="99">
        <f t="shared" si="3"/>
        <v>0.39861111111111103</v>
      </c>
      <c r="I45" s="117"/>
    </row>
    <row r="46" spans="1:9" ht="15" x14ac:dyDescent="0.25">
      <c r="A46" s="53" t="s">
        <v>109</v>
      </c>
      <c r="B46" s="62" t="s">
        <v>76</v>
      </c>
      <c r="C46" s="62" t="s">
        <v>110</v>
      </c>
      <c r="D46" s="154" t="s">
        <v>225</v>
      </c>
      <c r="E46" s="62" t="s">
        <v>108</v>
      </c>
      <c r="F46" s="99">
        <f t="shared" si="4"/>
        <v>0.39861111111111103</v>
      </c>
      <c r="G46" s="71">
        <v>2</v>
      </c>
      <c r="H46" s="99">
        <f t="shared" si="3"/>
        <v>0.39999999999999991</v>
      </c>
      <c r="I46" s="117"/>
    </row>
    <row r="47" spans="1:9" ht="15" x14ac:dyDescent="0.25">
      <c r="A47" s="53" t="s">
        <v>111</v>
      </c>
      <c r="B47" s="62" t="s">
        <v>76</v>
      </c>
      <c r="C47" s="62" t="s">
        <v>113</v>
      </c>
      <c r="D47" s="154" t="s">
        <v>225</v>
      </c>
      <c r="E47" s="62" t="s">
        <v>108</v>
      </c>
      <c r="F47" s="99">
        <f t="shared" si="4"/>
        <v>0.39999999999999991</v>
      </c>
      <c r="G47" s="71">
        <v>1</v>
      </c>
      <c r="H47" s="99">
        <f t="shared" si="3"/>
        <v>0.40069444444444435</v>
      </c>
      <c r="I47" s="117"/>
    </row>
    <row r="48" spans="1:9" ht="15" x14ac:dyDescent="0.25">
      <c r="A48" s="53" t="s">
        <v>112</v>
      </c>
      <c r="B48" s="62" t="s">
        <v>76</v>
      </c>
      <c r="C48" s="62" t="s">
        <v>115</v>
      </c>
      <c r="D48" s="154" t="s">
        <v>225</v>
      </c>
      <c r="E48" s="62" t="s">
        <v>108</v>
      </c>
      <c r="F48" s="99">
        <f t="shared" si="4"/>
        <v>0.40069444444444435</v>
      </c>
      <c r="G48" s="71">
        <v>1</v>
      </c>
      <c r="H48" s="99">
        <f t="shared" si="3"/>
        <v>0.4013888888888888</v>
      </c>
      <c r="I48" s="117"/>
    </row>
    <row r="49" spans="1:9" ht="15" x14ac:dyDescent="0.25">
      <c r="A49" s="53" t="s">
        <v>114</v>
      </c>
      <c r="B49" s="62" t="s">
        <v>76</v>
      </c>
      <c r="C49" s="62" t="s">
        <v>240</v>
      </c>
      <c r="D49" s="154" t="s">
        <v>225</v>
      </c>
      <c r="E49" s="62" t="s">
        <v>108</v>
      </c>
      <c r="F49" s="99">
        <f t="shared" si="4"/>
        <v>0.4013888888888888</v>
      </c>
      <c r="G49" s="71">
        <v>1</v>
      </c>
      <c r="H49" s="99">
        <f t="shared" si="3"/>
        <v>0.40208333333333324</v>
      </c>
      <c r="I49" s="117"/>
    </row>
    <row r="50" spans="1:9" ht="15" x14ac:dyDescent="0.25">
      <c r="A50" s="54" t="s">
        <v>116</v>
      </c>
      <c r="B50" s="63" t="s">
        <v>76</v>
      </c>
      <c r="C50" s="63" t="s">
        <v>117</v>
      </c>
      <c r="D50" s="173" t="s">
        <v>225</v>
      </c>
      <c r="E50" s="63" t="s">
        <v>108</v>
      </c>
      <c r="F50" s="100">
        <f t="shared" si="4"/>
        <v>0.40208333333333324</v>
      </c>
      <c r="G50" s="72">
        <v>3</v>
      </c>
      <c r="H50" s="100">
        <f t="shared" si="3"/>
        <v>0.40416666666666656</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223</v>
      </c>
      <c r="E54" s="62" t="s">
        <v>135</v>
      </c>
      <c r="F54" s="99">
        <f>H50</f>
        <v>0.40416666666666656</v>
      </c>
      <c r="G54" s="71">
        <v>1</v>
      </c>
      <c r="H54" s="99">
        <f t="shared" ref="H54:H62" si="5">F54+TIME(0,G54,0)</f>
        <v>0.40486111111111101</v>
      </c>
      <c r="I54" s="117"/>
    </row>
    <row r="55" spans="1:9" ht="15" x14ac:dyDescent="0.25">
      <c r="A55" s="53" t="s">
        <v>125</v>
      </c>
      <c r="B55" s="62" t="s">
        <v>76</v>
      </c>
      <c r="C55" s="62" t="s">
        <v>279</v>
      </c>
      <c r="D55" s="154" t="s">
        <v>223</v>
      </c>
      <c r="E55" s="62" t="s">
        <v>135</v>
      </c>
      <c r="F55" s="99">
        <f t="shared" ref="F55:F62" si="6">H54</f>
        <v>0.40486111111111101</v>
      </c>
      <c r="G55" s="71">
        <v>1</v>
      </c>
      <c r="H55" s="99">
        <f t="shared" si="5"/>
        <v>0.40555555555555545</v>
      </c>
      <c r="I55" s="117"/>
    </row>
    <row r="56" spans="1:9" ht="15" x14ac:dyDescent="0.25">
      <c r="A56" s="53" t="s">
        <v>126</v>
      </c>
      <c r="B56" s="62" t="s">
        <v>76</v>
      </c>
      <c r="C56" s="62" t="s">
        <v>234</v>
      </c>
      <c r="D56" s="154" t="s">
        <v>223</v>
      </c>
      <c r="E56" s="62" t="s">
        <v>135</v>
      </c>
      <c r="F56" s="99">
        <f t="shared" si="6"/>
        <v>0.40555555555555545</v>
      </c>
      <c r="G56" s="71">
        <v>1</v>
      </c>
      <c r="H56" s="99">
        <f t="shared" si="5"/>
        <v>0.40624999999999989</v>
      </c>
      <c r="I56" s="117"/>
    </row>
    <row r="57" spans="1:9" ht="15" x14ac:dyDescent="0.25">
      <c r="A57" s="53" t="s">
        <v>127</v>
      </c>
      <c r="B57" s="62" t="s">
        <v>76</v>
      </c>
      <c r="C57" s="62" t="s">
        <v>128</v>
      </c>
      <c r="D57" s="154" t="s">
        <v>223</v>
      </c>
      <c r="E57" s="62" t="s">
        <v>135</v>
      </c>
      <c r="F57" s="99">
        <f t="shared" si="6"/>
        <v>0.40624999999999989</v>
      </c>
      <c r="G57" s="71">
        <v>1</v>
      </c>
      <c r="H57" s="99">
        <f t="shared" si="5"/>
        <v>0.40694444444444433</v>
      </c>
      <c r="I57" s="117"/>
    </row>
    <row r="58" spans="1:9" ht="15" x14ac:dyDescent="0.25">
      <c r="A58" s="53" t="s">
        <v>129</v>
      </c>
      <c r="B58" s="62" t="s">
        <v>76</v>
      </c>
      <c r="C58" s="62" t="s">
        <v>130</v>
      </c>
      <c r="D58" s="154" t="s">
        <v>223</v>
      </c>
      <c r="E58" s="62" t="s">
        <v>135</v>
      </c>
      <c r="F58" s="99">
        <f t="shared" si="6"/>
        <v>0.40694444444444433</v>
      </c>
      <c r="G58" s="71">
        <v>1</v>
      </c>
      <c r="H58" s="99">
        <f t="shared" si="5"/>
        <v>0.40763888888888877</v>
      </c>
      <c r="I58" s="117"/>
    </row>
    <row r="59" spans="1:9" ht="15" x14ac:dyDescent="0.25">
      <c r="A59" s="53" t="s">
        <v>131</v>
      </c>
      <c r="B59" s="62" t="s">
        <v>76</v>
      </c>
      <c r="C59" s="62" t="s">
        <v>132</v>
      </c>
      <c r="D59" s="154" t="s">
        <v>223</v>
      </c>
      <c r="E59" s="62" t="s">
        <v>135</v>
      </c>
      <c r="F59" s="99">
        <f t="shared" si="6"/>
        <v>0.40763888888888877</v>
      </c>
      <c r="G59" s="71">
        <v>1</v>
      </c>
      <c r="H59" s="99">
        <f t="shared" si="5"/>
        <v>0.40833333333333321</v>
      </c>
      <c r="I59" s="117"/>
    </row>
    <row r="60" spans="1:9" ht="15" x14ac:dyDescent="0.25">
      <c r="A60" s="53" t="s">
        <v>133</v>
      </c>
      <c r="B60" s="62" t="s">
        <v>76</v>
      </c>
      <c r="C60" s="62" t="s">
        <v>137</v>
      </c>
      <c r="D60" s="62"/>
      <c r="E60" s="62" t="s">
        <v>85</v>
      </c>
      <c r="F60" s="99">
        <f t="shared" si="6"/>
        <v>0.40833333333333321</v>
      </c>
      <c r="G60" s="71">
        <v>1</v>
      </c>
      <c r="H60" s="99">
        <f t="shared" si="5"/>
        <v>0.40902777777777766</v>
      </c>
      <c r="I60" s="117"/>
    </row>
    <row r="61" spans="1:9" ht="15" x14ac:dyDescent="0.25">
      <c r="A61" s="53" t="s">
        <v>136</v>
      </c>
      <c r="B61" s="62" t="s">
        <v>76</v>
      </c>
      <c r="C61" s="62" t="s">
        <v>139</v>
      </c>
      <c r="D61" s="154" t="s">
        <v>226</v>
      </c>
      <c r="E61" s="62" t="s">
        <v>135</v>
      </c>
      <c r="F61" s="99">
        <f t="shared" si="6"/>
        <v>0.40902777777777766</v>
      </c>
      <c r="G61" s="71">
        <v>1</v>
      </c>
      <c r="H61" s="99">
        <f t="shared" si="5"/>
        <v>0.4097222222222221</v>
      </c>
      <c r="I61" s="117"/>
    </row>
    <row r="62" spans="1:9" ht="15" x14ac:dyDescent="0.25">
      <c r="A62" s="54" t="s">
        <v>138</v>
      </c>
      <c r="B62" s="63" t="s">
        <v>76</v>
      </c>
      <c r="C62" s="63" t="s">
        <v>134</v>
      </c>
      <c r="D62" s="173" t="s">
        <v>226</v>
      </c>
      <c r="E62" s="63" t="s">
        <v>339</v>
      </c>
      <c r="F62" s="100">
        <f t="shared" si="6"/>
        <v>0.4097222222222221</v>
      </c>
      <c r="G62" s="72">
        <v>1</v>
      </c>
      <c r="H62" s="100">
        <f t="shared" si="5"/>
        <v>0.41041666666666654</v>
      </c>
      <c r="I62" s="119"/>
    </row>
    <row r="63" spans="1:9" ht="15" x14ac:dyDescent="0.25">
      <c r="A63" s="116"/>
      <c r="B63" s="116"/>
      <c r="C63" s="116"/>
      <c r="D63" s="116"/>
      <c r="E63" s="116"/>
      <c r="F63" s="156"/>
      <c r="G63" s="157"/>
      <c r="H63" s="156"/>
    </row>
    <row r="64" spans="1:9" ht="15.6" x14ac:dyDescent="0.3">
      <c r="A64" s="180" t="s">
        <v>140</v>
      </c>
      <c r="B64" s="181"/>
      <c r="C64" s="181" t="s">
        <v>141</v>
      </c>
      <c r="D64" s="181"/>
      <c r="E64" s="181"/>
      <c r="F64" s="182"/>
      <c r="G64" s="183"/>
      <c r="H64" s="182"/>
      <c r="I64" s="133"/>
    </row>
    <row r="65" spans="1:9" ht="15" x14ac:dyDescent="0.25">
      <c r="A65" s="53" t="s">
        <v>142</v>
      </c>
      <c r="B65" s="62" t="s">
        <v>76</v>
      </c>
      <c r="C65" s="62" t="s">
        <v>452</v>
      </c>
      <c r="D65" s="154" t="s">
        <v>226</v>
      </c>
      <c r="E65" s="62" t="s">
        <v>370</v>
      </c>
      <c r="F65" s="99">
        <f>H62</f>
        <v>0.41041666666666654</v>
      </c>
      <c r="G65" s="71">
        <v>2</v>
      </c>
      <c r="H65" s="99">
        <f t="shared" ref="H65:H70" si="7">F65+TIME(0,G65,0)</f>
        <v>0.41180555555555542</v>
      </c>
      <c r="I65" s="117"/>
    </row>
    <row r="66" spans="1:9" ht="15" x14ac:dyDescent="0.25">
      <c r="A66" s="53" t="s">
        <v>142</v>
      </c>
      <c r="B66" s="62" t="s">
        <v>76</v>
      </c>
      <c r="C66" s="62" t="s">
        <v>183</v>
      </c>
      <c r="D66" s="154" t="s">
        <v>226</v>
      </c>
      <c r="E66" s="62" t="s">
        <v>184</v>
      </c>
      <c r="F66" s="99">
        <f>H65</f>
        <v>0.41180555555555542</v>
      </c>
      <c r="G66" s="71">
        <v>2</v>
      </c>
      <c r="H66" s="99">
        <f t="shared" si="7"/>
        <v>0.41319444444444431</v>
      </c>
      <c r="I66" s="117"/>
    </row>
    <row r="67" spans="1:9" ht="15" x14ac:dyDescent="0.25">
      <c r="A67" s="53" t="s">
        <v>143</v>
      </c>
      <c r="B67" s="62" t="s">
        <v>76</v>
      </c>
      <c r="C67" s="62" t="s">
        <v>222</v>
      </c>
      <c r="D67" s="154" t="s">
        <v>226</v>
      </c>
      <c r="E67" s="62" t="s">
        <v>549</v>
      </c>
      <c r="F67" s="99">
        <f>H66</f>
        <v>0.41319444444444431</v>
      </c>
      <c r="G67" s="71">
        <v>2</v>
      </c>
      <c r="H67" s="99">
        <f t="shared" si="7"/>
        <v>0.41458333333333319</v>
      </c>
      <c r="I67" s="117"/>
    </row>
    <row r="68" spans="1:9" ht="15" x14ac:dyDescent="0.25">
      <c r="A68" s="53" t="s">
        <v>145</v>
      </c>
      <c r="B68" s="62" t="s">
        <v>76</v>
      </c>
      <c r="C68" s="62" t="s">
        <v>144</v>
      </c>
      <c r="D68" s="154" t="s">
        <v>226</v>
      </c>
      <c r="E68" s="62" t="s">
        <v>108</v>
      </c>
      <c r="F68" s="99">
        <f>H67</f>
        <v>0.41458333333333319</v>
      </c>
      <c r="G68" s="71">
        <v>1</v>
      </c>
      <c r="H68" s="99">
        <f t="shared" si="7"/>
        <v>0.41527777777777763</v>
      </c>
      <c r="I68" s="117"/>
    </row>
    <row r="69" spans="1:9" ht="15" x14ac:dyDescent="0.25">
      <c r="A69" s="53" t="s">
        <v>146</v>
      </c>
      <c r="B69" s="62" t="s">
        <v>76</v>
      </c>
      <c r="C69" s="62" t="s">
        <v>147</v>
      </c>
      <c r="D69" s="154" t="s">
        <v>226</v>
      </c>
      <c r="E69" s="62" t="s">
        <v>239</v>
      </c>
      <c r="F69" s="99">
        <f>H68</f>
        <v>0.41527777777777763</v>
      </c>
      <c r="G69" s="71">
        <v>1</v>
      </c>
      <c r="H69" s="99">
        <f t="shared" si="7"/>
        <v>0.41597222222222208</v>
      </c>
      <c r="I69" s="117"/>
    </row>
    <row r="70" spans="1:9" ht="15" x14ac:dyDescent="0.25">
      <c r="A70" s="54" t="s">
        <v>148</v>
      </c>
      <c r="B70" s="63" t="s">
        <v>76</v>
      </c>
      <c r="C70" s="63" t="s">
        <v>149</v>
      </c>
      <c r="D70" s="173" t="s">
        <v>226</v>
      </c>
      <c r="E70" s="63" t="s">
        <v>235</v>
      </c>
      <c r="F70" s="100">
        <f>H69</f>
        <v>0.41597222222222208</v>
      </c>
      <c r="G70" s="72">
        <v>1</v>
      </c>
      <c r="H70" s="100">
        <f t="shared" si="7"/>
        <v>0.41666666666666652</v>
      </c>
      <c r="I70" s="119"/>
    </row>
    <row r="71" spans="1:9" ht="15" x14ac:dyDescent="0.25">
      <c r="A71" s="53"/>
      <c r="B71" s="62"/>
      <c r="C71" s="62"/>
      <c r="D71" s="154"/>
      <c r="E71" s="62"/>
      <c r="F71" s="99"/>
      <c r="G71" s="71"/>
      <c r="H71" s="99"/>
    </row>
    <row r="72" spans="1:9" ht="15.6" x14ac:dyDescent="0.3">
      <c r="A72" s="180" t="s">
        <v>150</v>
      </c>
      <c r="B72" s="181"/>
      <c r="C72" s="181" t="s">
        <v>151</v>
      </c>
      <c r="D72" s="184"/>
      <c r="E72" s="181"/>
      <c r="F72" s="182"/>
      <c r="G72" s="183"/>
      <c r="H72" s="182"/>
      <c r="I72" s="133"/>
    </row>
    <row r="73" spans="1:9" ht="15" x14ac:dyDescent="0.25">
      <c r="A73" s="53" t="s">
        <v>152</v>
      </c>
      <c r="B73" s="62" t="s">
        <v>76</v>
      </c>
      <c r="C73" s="62" t="s">
        <v>497</v>
      </c>
      <c r="D73" s="154" t="s">
        <v>226</v>
      </c>
      <c r="E73" s="62" t="s">
        <v>338</v>
      </c>
      <c r="F73" s="99">
        <f>H70</f>
        <v>0.41666666666666652</v>
      </c>
      <c r="G73" s="71">
        <v>1</v>
      </c>
      <c r="H73" s="99">
        <f t="shared" ref="H73:H78" si="8">F73+TIME(0,G73,0)</f>
        <v>0.41736111111111096</v>
      </c>
      <c r="I73" s="117"/>
    </row>
    <row r="74" spans="1:9" ht="15" x14ac:dyDescent="0.25">
      <c r="A74" s="53" t="s">
        <v>153</v>
      </c>
      <c r="B74" s="62" t="s">
        <v>76</v>
      </c>
      <c r="C74" s="62" t="s">
        <v>296</v>
      </c>
      <c r="D74" s="154" t="s">
        <v>226</v>
      </c>
      <c r="E74" s="62" t="s">
        <v>251</v>
      </c>
      <c r="F74" s="99">
        <f>H73</f>
        <v>0.41736111111111096</v>
      </c>
      <c r="G74" s="71">
        <v>2</v>
      </c>
      <c r="H74" s="99">
        <f t="shared" si="8"/>
        <v>0.41874999999999984</v>
      </c>
      <c r="I74" s="117"/>
    </row>
    <row r="75" spans="1:9" ht="15" x14ac:dyDescent="0.25">
      <c r="A75" s="53" t="s">
        <v>154</v>
      </c>
      <c r="B75" s="62" t="s">
        <v>76</v>
      </c>
      <c r="C75" s="62" t="s">
        <v>319</v>
      </c>
      <c r="D75" s="154" t="s">
        <v>226</v>
      </c>
      <c r="E75" s="62" t="s">
        <v>339</v>
      </c>
      <c r="F75" s="99">
        <f>H74</f>
        <v>0.41874999999999984</v>
      </c>
      <c r="G75" s="71">
        <v>2</v>
      </c>
      <c r="H75" s="99">
        <f t="shared" si="8"/>
        <v>0.42013888888888873</v>
      </c>
      <c r="I75" s="117"/>
    </row>
    <row r="76" spans="1:9" ht="15" x14ac:dyDescent="0.25">
      <c r="A76" s="53" t="s">
        <v>155</v>
      </c>
      <c r="B76" s="62" t="s">
        <v>76</v>
      </c>
      <c r="C76" s="62" t="s">
        <v>407</v>
      </c>
      <c r="D76" s="154" t="s">
        <v>226</v>
      </c>
      <c r="E76" s="62" t="s">
        <v>419</v>
      </c>
      <c r="F76" s="99">
        <f t="shared" ref="F76:F78" si="9">H75</f>
        <v>0.42013888888888873</v>
      </c>
      <c r="G76" s="71">
        <v>2</v>
      </c>
      <c r="H76" s="99">
        <f t="shared" si="8"/>
        <v>0.42152777777777761</v>
      </c>
      <c r="I76" s="117"/>
    </row>
    <row r="77" spans="1:9" ht="15" x14ac:dyDescent="0.25">
      <c r="A77" s="53" t="s">
        <v>156</v>
      </c>
      <c r="B77" s="62" t="s">
        <v>76</v>
      </c>
      <c r="C77" s="62" t="s">
        <v>418</v>
      </c>
      <c r="D77" s="154" t="s">
        <v>226</v>
      </c>
      <c r="E77" s="116" t="s">
        <v>243</v>
      </c>
      <c r="F77" s="99">
        <f t="shared" si="9"/>
        <v>0.42152777777777761</v>
      </c>
      <c r="G77" s="71">
        <v>2</v>
      </c>
      <c r="H77" s="99">
        <f t="shared" si="8"/>
        <v>0.4229166666666665</v>
      </c>
      <c r="I77" s="117"/>
    </row>
    <row r="78" spans="1:9" ht="15" x14ac:dyDescent="0.25">
      <c r="A78" s="54" t="s">
        <v>157</v>
      </c>
      <c r="B78" s="63" t="s">
        <v>76</v>
      </c>
      <c r="C78" s="63" t="s">
        <v>498</v>
      </c>
      <c r="D78" s="173" t="s">
        <v>226</v>
      </c>
      <c r="E78" s="146" t="s">
        <v>233</v>
      </c>
      <c r="F78" s="100">
        <f t="shared" si="9"/>
        <v>0.4229166666666665</v>
      </c>
      <c r="G78" s="72">
        <v>2</v>
      </c>
      <c r="H78" s="100">
        <f t="shared" si="8"/>
        <v>0.42430555555555538</v>
      </c>
      <c r="I78" s="119"/>
    </row>
    <row r="80" spans="1:9" ht="15.6" x14ac:dyDescent="0.3">
      <c r="A80" s="180" t="s">
        <v>160</v>
      </c>
      <c r="B80" s="181"/>
      <c r="C80" s="181" t="s">
        <v>276</v>
      </c>
      <c r="D80" s="184"/>
      <c r="E80" s="181"/>
      <c r="F80" s="182"/>
      <c r="G80" s="183"/>
      <c r="H80" s="182"/>
      <c r="I80" s="185"/>
    </row>
    <row r="81" spans="1:9" ht="15" x14ac:dyDescent="0.25">
      <c r="A81" s="53" t="s">
        <v>477</v>
      </c>
      <c r="B81" s="62" t="s">
        <v>76</v>
      </c>
      <c r="C81" s="62" t="s">
        <v>499</v>
      </c>
      <c r="D81" s="154" t="s">
        <v>226</v>
      </c>
      <c r="E81" s="62" t="s">
        <v>476</v>
      </c>
      <c r="F81" s="99">
        <f>H78</f>
        <v>0.42430555555555538</v>
      </c>
      <c r="G81" s="71">
        <v>1</v>
      </c>
      <c r="H81" s="99">
        <f>F81+TIME(0,G81,0)</f>
        <v>0.42499999999999982</v>
      </c>
      <c r="I81" s="80"/>
    </row>
    <row r="82" spans="1:9" ht="15" x14ac:dyDescent="0.25">
      <c r="A82" s="53" t="s">
        <v>478</v>
      </c>
      <c r="B82" s="62" t="s">
        <v>76</v>
      </c>
      <c r="C82" s="62" t="s">
        <v>479</v>
      </c>
      <c r="D82" s="154" t="s">
        <v>226</v>
      </c>
      <c r="E82" s="62" t="s">
        <v>239</v>
      </c>
      <c r="F82" s="99">
        <f>H81</f>
        <v>0.42499999999999982</v>
      </c>
      <c r="G82" s="71">
        <v>1</v>
      </c>
      <c r="H82" s="99">
        <f>F82+TIME(0,G82,0)</f>
        <v>0.42569444444444426</v>
      </c>
      <c r="I82" s="80"/>
    </row>
    <row r="83" spans="1:9" ht="15" x14ac:dyDescent="0.25">
      <c r="A83" s="155"/>
      <c r="B83" s="62"/>
      <c r="C83" s="62"/>
      <c r="D83" s="154"/>
      <c r="E83" s="62"/>
      <c r="F83" s="100"/>
      <c r="G83" s="72"/>
      <c r="H83" s="100"/>
      <c r="I83" s="81"/>
    </row>
    <row r="84" spans="1:9" ht="15.6" x14ac:dyDescent="0.3">
      <c r="A84" s="52" t="s">
        <v>277</v>
      </c>
      <c r="B84" s="163"/>
      <c r="C84" s="61" t="s">
        <v>435</v>
      </c>
      <c r="D84" s="164"/>
      <c r="E84" s="163"/>
      <c r="F84" s="165">
        <f>H82</f>
        <v>0.42569444444444426</v>
      </c>
      <c r="G84" s="166">
        <v>0</v>
      </c>
      <c r="H84" s="151">
        <f>F84+TIME(0,G84,0)</f>
        <v>0.42569444444444426</v>
      </c>
      <c r="I84" s="167"/>
    </row>
    <row r="85" spans="1:9" ht="14.1" customHeight="1" x14ac:dyDescent="0.25">
      <c r="A85" s="53"/>
      <c r="B85" s="63"/>
      <c r="C85" s="62"/>
      <c r="D85" s="154"/>
      <c r="E85" s="63"/>
      <c r="F85" s="99"/>
      <c r="G85" s="71"/>
      <c r="H85" s="100"/>
      <c r="I85" s="80"/>
    </row>
    <row r="86" spans="1:9" ht="15.6" x14ac:dyDescent="0.3">
      <c r="A86" s="52" t="s">
        <v>278</v>
      </c>
      <c r="B86" s="61"/>
      <c r="C86" s="61" t="s">
        <v>162</v>
      </c>
      <c r="D86" s="61"/>
      <c r="E86" s="61"/>
      <c r="F86" s="98"/>
      <c r="G86" s="70"/>
      <c r="H86" s="98"/>
      <c r="I86" s="79"/>
    </row>
    <row r="87" spans="1:9" ht="15" x14ac:dyDescent="0.25">
      <c r="A87" s="54" t="s">
        <v>186</v>
      </c>
      <c r="B87" s="63" t="s">
        <v>76</v>
      </c>
      <c r="C87" s="63" t="s">
        <v>89</v>
      </c>
      <c r="D87" s="173"/>
      <c r="E87" s="63" t="s">
        <v>135</v>
      </c>
      <c r="F87" s="100">
        <f>H84</f>
        <v>0.42569444444444426</v>
      </c>
      <c r="G87" s="72">
        <v>1</v>
      </c>
      <c r="H87" s="100">
        <f>F87+TIME(0,G87,0)</f>
        <v>0.42638888888888871</v>
      </c>
      <c r="I87" s="198"/>
    </row>
    <row r="88" spans="1:9" ht="15" x14ac:dyDescent="0.25">
      <c r="A88" s="153"/>
      <c r="B88" s="62"/>
      <c r="C88" s="62"/>
      <c r="D88" s="154"/>
      <c r="E88" s="62"/>
      <c r="F88" s="99"/>
      <c r="G88" s="71"/>
      <c r="H88" s="99"/>
      <c r="I88" s="168"/>
    </row>
    <row r="89" spans="1:9" ht="15.6" x14ac:dyDescent="0.3">
      <c r="A89" s="57" t="s">
        <v>393</v>
      </c>
      <c r="B89" s="67"/>
      <c r="C89" s="67" t="s">
        <v>164</v>
      </c>
      <c r="D89" s="67"/>
      <c r="E89" s="67" t="s">
        <v>135</v>
      </c>
      <c r="F89" s="104">
        <f>H87</f>
        <v>0.42638888888888871</v>
      </c>
      <c r="G89" s="75">
        <v>1</v>
      </c>
      <c r="H89" s="104">
        <f>F89+TIME(0,G89,0)</f>
        <v>0.42708333333333315</v>
      </c>
      <c r="I89" s="118"/>
    </row>
    <row r="90" spans="1:9" ht="15.6" x14ac:dyDescent="0.3">
      <c r="A90" s="169"/>
      <c r="B90" s="169"/>
      <c r="C90" s="169" t="s">
        <v>165</v>
      </c>
      <c r="D90" s="169"/>
      <c r="E90" s="169"/>
      <c r="F90" s="170"/>
      <c r="G90" s="171">
        <f>(H90-H89) * 24 * 60</f>
        <v>2.3980817331903381E-13</v>
      </c>
      <c r="H90" s="170">
        <v>0.42708333333333331</v>
      </c>
      <c r="I90" s="172"/>
    </row>
    <row r="92" spans="1:9" ht="15.6" x14ac:dyDescent="0.3">
      <c r="A92" s="346"/>
      <c r="B92" s="345"/>
      <c r="C92" s="345"/>
      <c r="D92" s="345"/>
      <c r="E92" s="345"/>
      <c r="F92" s="345"/>
      <c r="G92" s="345"/>
      <c r="H92" s="345"/>
      <c r="I92" s="345"/>
    </row>
    <row r="93" spans="1:9" s="2" customFormat="1" ht="15.6" x14ac:dyDescent="0.3">
      <c r="A93" s="192"/>
      <c r="B93" s="192"/>
      <c r="C93" s="192"/>
      <c r="D93" s="192"/>
      <c r="E93" s="192"/>
      <c r="F93" s="193"/>
      <c r="G93" s="194"/>
      <c r="H93" s="193"/>
      <c r="I93" s="192"/>
    </row>
    <row r="94" spans="1:9" ht="15.6" x14ac:dyDescent="0.3">
      <c r="A94" s="114"/>
      <c r="B94" s="64"/>
      <c r="C94" s="64"/>
      <c r="D94" s="64"/>
      <c r="E94" s="64"/>
      <c r="F94" s="101"/>
      <c r="G94" s="73"/>
      <c r="H94" s="101"/>
      <c r="I94" s="64"/>
    </row>
    <row r="95" spans="1:9" ht="15" x14ac:dyDescent="0.25">
      <c r="A95" s="153"/>
      <c r="B95" s="62"/>
      <c r="C95" s="62"/>
      <c r="D95" s="62"/>
      <c r="E95" s="62"/>
      <c r="F95" s="99"/>
      <c r="G95" s="71"/>
      <c r="H95" s="99"/>
      <c r="I95" s="62"/>
    </row>
    <row r="96" spans="1:9" ht="15" x14ac:dyDescent="0.25">
      <c r="A96" s="153"/>
      <c r="B96" s="62"/>
      <c r="C96" s="62"/>
      <c r="D96" s="62"/>
      <c r="E96" s="62"/>
      <c r="F96" s="99"/>
      <c r="G96" s="71"/>
      <c r="H96" s="99"/>
      <c r="I96" s="62"/>
    </row>
    <row r="97" spans="1:9" ht="15" x14ac:dyDescent="0.25">
      <c r="A97" s="153"/>
      <c r="B97" s="62"/>
      <c r="C97" s="62"/>
      <c r="D97" s="195"/>
      <c r="E97" s="62"/>
      <c r="F97" s="99"/>
      <c r="G97" s="71"/>
      <c r="H97" s="99"/>
      <c r="I97" s="62"/>
    </row>
    <row r="98" spans="1:9" ht="15" x14ac:dyDescent="0.25">
      <c r="A98" s="116"/>
      <c r="B98" s="116"/>
      <c r="C98" s="116"/>
      <c r="D98" s="116"/>
      <c r="E98" s="116"/>
      <c r="F98" s="156"/>
      <c r="G98" s="157"/>
      <c r="H98" s="156"/>
      <c r="I98" s="116"/>
    </row>
    <row r="99" spans="1:9" ht="15.6" x14ac:dyDescent="0.3">
      <c r="A99" s="114"/>
      <c r="B99" s="64"/>
      <c r="C99" s="64"/>
      <c r="D99" s="64"/>
      <c r="E99" s="64"/>
      <c r="F99" s="101"/>
      <c r="G99" s="73"/>
      <c r="H99" s="101"/>
      <c r="I99" s="64"/>
    </row>
    <row r="100" spans="1:9" ht="15" x14ac:dyDescent="0.25">
      <c r="A100" s="153"/>
      <c r="B100" s="62"/>
      <c r="C100" s="62"/>
      <c r="D100" s="195"/>
      <c r="E100" s="62"/>
      <c r="F100" s="99"/>
      <c r="G100" s="71"/>
      <c r="H100" s="99"/>
      <c r="I100" s="62"/>
    </row>
    <row r="101" spans="1:9" ht="15" x14ac:dyDescent="0.25">
      <c r="A101" s="153"/>
      <c r="B101" s="62"/>
      <c r="C101" s="62"/>
      <c r="D101" s="195"/>
      <c r="E101" s="62"/>
      <c r="F101" s="99"/>
      <c r="G101" s="71"/>
      <c r="H101" s="99"/>
      <c r="I101" s="62"/>
    </row>
    <row r="102" spans="1:9" ht="15" x14ac:dyDescent="0.25">
      <c r="A102" s="153"/>
      <c r="B102" s="62"/>
      <c r="C102" s="62"/>
      <c r="D102" s="195"/>
      <c r="E102" s="62"/>
      <c r="F102" s="99"/>
      <c r="G102" s="71"/>
      <c r="H102" s="99"/>
      <c r="I102" s="62"/>
    </row>
    <row r="103" spans="1:9" ht="15" x14ac:dyDescent="0.25">
      <c r="A103" s="153"/>
      <c r="B103" s="62"/>
      <c r="C103" s="62"/>
      <c r="D103" s="195"/>
      <c r="E103" s="62"/>
      <c r="F103" s="99"/>
      <c r="G103" s="71"/>
      <c r="H103" s="99"/>
      <c r="I103" s="62"/>
    </row>
    <row r="104" spans="1:9" ht="15" x14ac:dyDescent="0.25">
      <c r="A104" s="153"/>
      <c r="B104" s="62"/>
      <c r="C104" s="62"/>
      <c r="D104" s="195"/>
      <c r="E104" s="62"/>
      <c r="F104" s="99"/>
      <c r="G104" s="71"/>
      <c r="H104" s="99"/>
      <c r="I104" s="62"/>
    </row>
    <row r="105" spans="1:9" ht="15" x14ac:dyDescent="0.25">
      <c r="A105" s="153"/>
      <c r="B105" s="62"/>
      <c r="C105" s="62"/>
      <c r="D105" s="195"/>
      <c r="E105" s="62"/>
      <c r="F105" s="99"/>
      <c r="G105" s="71"/>
      <c r="H105" s="99"/>
      <c r="I105" s="62"/>
    </row>
    <row r="106" spans="1:9" ht="15" x14ac:dyDescent="0.25">
      <c r="A106" s="153"/>
      <c r="B106" s="62"/>
      <c r="C106" s="62"/>
      <c r="D106" s="195"/>
      <c r="E106" s="62"/>
      <c r="F106" s="99"/>
      <c r="G106" s="71"/>
      <c r="H106" s="99"/>
      <c r="I106" s="62"/>
    </row>
    <row r="107" spans="1:9" ht="15" x14ac:dyDescent="0.25">
      <c r="A107" s="116"/>
      <c r="B107" s="116"/>
      <c r="C107" s="116"/>
      <c r="D107" s="116"/>
      <c r="E107" s="116"/>
      <c r="F107" s="156"/>
      <c r="G107" s="157"/>
      <c r="H107" s="156"/>
      <c r="I107" s="116"/>
    </row>
    <row r="108" spans="1:9" ht="15.6" x14ac:dyDescent="0.3">
      <c r="A108" s="114"/>
      <c r="B108" s="64"/>
      <c r="C108" s="64"/>
      <c r="D108" s="64"/>
      <c r="E108" s="64"/>
      <c r="F108" s="101"/>
      <c r="G108" s="73"/>
      <c r="H108" s="101"/>
      <c r="I108" s="64"/>
    </row>
    <row r="109" spans="1:9" ht="15.6" x14ac:dyDescent="0.3">
      <c r="A109" s="114"/>
      <c r="B109" s="64"/>
      <c r="C109" s="64"/>
      <c r="D109" s="64"/>
      <c r="E109" s="64"/>
      <c r="F109" s="101"/>
      <c r="G109" s="73"/>
      <c r="H109" s="101"/>
    </row>
    <row r="110" spans="1:9" ht="15" x14ac:dyDescent="0.25">
      <c r="A110" s="153"/>
      <c r="B110" s="62"/>
      <c r="C110" s="62"/>
      <c r="D110" s="196"/>
      <c r="E110" s="62"/>
      <c r="F110" s="99"/>
      <c r="G110" s="71"/>
      <c r="H110" s="99"/>
    </row>
    <row r="111" spans="1:9" ht="15" x14ac:dyDescent="0.25">
      <c r="A111" s="153"/>
      <c r="B111" s="62"/>
      <c r="C111" s="62"/>
      <c r="D111" s="196"/>
      <c r="E111" s="62"/>
      <c r="F111" s="99"/>
      <c r="G111" s="71"/>
      <c r="H111" s="99"/>
    </row>
    <row r="112" spans="1:9" ht="15" x14ac:dyDescent="0.25">
      <c r="A112" s="153"/>
      <c r="B112" s="62"/>
      <c r="C112" s="62"/>
      <c r="D112" s="195"/>
      <c r="E112" s="62"/>
      <c r="F112" s="99"/>
      <c r="G112" s="71"/>
      <c r="H112" s="99"/>
    </row>
    <row r="113" spans="1:8" ht="15" x14ac:dyDescent="0.25">
      <c r="A113" s="153"/>
      <c r="B113" s="62"/>
      <c r="C113" s="62"/>
      <c r="D113" s="195"/>
      <c r="E113" s="62"/>
      <c r="F113" s="99"/>
      <c r="G113" s="71"/>
      <c r="H113" s="99"/>
    </row>
    <row r="114" spans="1:8" ht="15.6" x14ac:dyDescent="0.3">
      <c r="A114" s="114"/>
      <c r="B114" s="64"/>
      <c r="C114" s="64"/>
      <c r="D114" s="64"/>
      <c r="E114" s="64"/>
      <c r="F114" s="101"/>
      <c r="G114" s="73"/>
      <c r="H114" s="101"/>
    </row>
    <row r="115" spans="1:8" ht="15" x14ac:dyDescent="0.25">
      <c r="A115" s="153"/>
      <c r="B115" s="62"/>
      <c r="C115" s="62"/>
      <c r="D115" s="196"/>
      <c r="E115" s="62"/>
      <c r="F115" s="99"/>
      <c r="G115" s="71"/>
      <c r="H115" s="99"/>
    </row>
    <row r="116" spans="1:8" ht="15" x14ac:dyDescent="0.25">
      <c r="A116" s="153"/>
      <c r="B116" s="62"/>
      <c r="C116" s="62"/>
      <c r="D116" s="196"/>
      <c r="E116" s="62"/>
      <c r="F116" s="99"/>
      <c r="G116" s="71"/>
      <c r="H116" s="99"/>
    </row>
    <row r="117" spans="1:8" ht="14.1" customHeight="1" x14ac:dyDescent="0.25">
      <c r="A117" s="153"/>
      <c r="B117" s="62"/>
      <c r="C117" s="62"/>
      <c r="D117" s="196"/>
      <c r="E117" s="62"/>
      <c r="F117" s="99"/>
      <c r="G117" s="71"/>
      <c r="H117" s="99"/>
    </row>
    <row r="118" spans="1:8" ht="14.1" customHeight="1" x14ac:dyDescent="0.25">
      <c r="A118" s="153"/>
      <c r="B118" s="62"/>
      <c r="C118" s="62"/>
      <c r="D118" s="196"/>
      <c r="E118" s="62"/>
      <c r="F118" s="99"/>
      <c r="G118" s="71"/>
      <c r="H118" s="99"/>
    </row>
    <row r="119" spans="1:8" ht="14.1" customHeight="1" x14ac:dyDescent="0.25">
      <c r="A119" s="153"/>
      <c r="B119" s="62"/>
      <c r="C119" s="62"/>
      <c r="D119" s="195"/>
      <c r="E119" s="62"/>
      <c r="F119" s="99"/>
      <c r="G119" s="71"/>
      <c r="H119" s="99"/>
    </row>
    <row r="120" spans="1:8" ht="15.6" x14ac:dyDescent="0.3">
      <c r="A120" s="114"/>
      <c r="B120" s="64"/>
      <c r="C120" s="64"/>
      <c r="D120" s="64"/>
      <c r="E120" s="64"/>
      <c r="F120" s="101"/>
      <c r="G120" s="73"/>
      <c r="H120" s="101"/>
    </row>
    <row r="121" spans="1:8" ht="15.6" customHeight="1" x14ac:dyDescent="0.25">
      <c r="A121" s="153"/>
      <c r="B121" s="62"/>
      <c r="C121" s="62"/>
      <c r="D121" s="197"/>
      <c r="E121" s="116"/>
      <c r="F121" s="99"/>
      <c r="G121" s="71"/>
      <c r="H121" s="99"/>
    </row>
    <row r="122" spans="1:8" ht="15.6" customHeight="1" x14ac:dyDescent="0.25">
      <c r="A122" s="153"/>
      <c r="B122" s="62"/>
      <c r="C122" s="62"/>
      <c r="D122" s="197"/>
      <c r="E122" s="116"/>
      <c r="F122" s="99"/>
      <c r="G122" s="71"/>
      <c r="H122" s="99"/>
    </row>
    <row r="123" spans="1:8" ht="15" x14ac:dyDescent="0.25">
      <c r="A123" s="116"/>
      <c r="B123" s="116"/>
      <c r="C123" s="116"/>
      <c r="D123" s="116"/>
      <c r="E123" s="116"/>
      <c r="F123" s="156"/>
      <c r="G123" s="157"/>
      <c r="H123" s="156"/>
    </row>
    <row r="124" spans="1:8" ht="15.6" x14ac:dyDescent="0.3">
      <c r="A124" s="114"/>
      <c r="B124" s="64"/>
      <c r="C124" s="64"/>
      <c r="D124" s="64"/>
      <c r="E124" s="64"/>
      <c r="F124" s="99"/>
      <c r="G124" s="71"/>
      <c r="H124" s="99"/>
    </row>
    <row r="125" spans="1:8" ht="15.6" x14ac:dyDescent="0.3">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abSelected="1" topLeftCell="A30" zoomScale="120" zoomScaleNormal="120" workbookViewId="0">
      <selection activeCell="D29" sqref="D29"/>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7" t="str">
        <f>Parameters!B1</f>
        <v>IEEE 802.11 WIRELESS LOCAL AREA NETWORKS SESSION #209</v>
      </c>
      <c r="B1" s="341"/>
      <c r="C1" s="341"/>
      <c r="D1" s="341"/>
      <c r="E1" s="341"/>
      <c r="F1" s="341"/>
      <c r="G1" s="341"/>
      <c r="H1" s="341"/>
      <c r="I1" s="341"/>
    </row>
    <row r="2" spans="1:9" ht="25.35" customHeight="1" x14ac:dyDescent="0.4">
      <c r="A2" s="347" t="str">
        <f>Parameters!B2</f>
        <v>Kobe International Conference Center, Kobe, Japan</v>
      </c>
      <c r="B2" s="341"/>
      <c r="C2" s="341"/>
      <c r="D2" s="341"/>
      <c r="E2" s="341"/>
      <c r="F2" s="341"/>
      <c r="G2" s="341"/>
      <c r="H2" s="341"/>
      <c r="I2" s="341"/>
    </row>
    <row r="3" spans="1:9" ht="25.35" customHeight="1" x14ac:dyDescent="0.4">
      <c r="A3" s="347" t="str">
        <f>Parameters!B3</f>
        <v>January 12-17, 2025</v>
      </c>
      <c r="B3" s="341"/>
      <c r="C3" s="341"/>
      <c r="D3" s="341"/>
      <c r="E3" s="341"/>
      <c r="F3" s="341"/>
      <c r="G3" s="341"/>
      <c r="H3" s="341"/>
      <c r="I3" s="341"/>
    </row>
    <row r="4" spans="1:9" ht="18" customHeight="1" x14ac:dyDescent="0.3">
      <c r="A4" s="340" t="str">
        <f>'WG11 Opening'!A4</f>
        <v>WG Chair - Robert Stacey (Intel)</v>
      </c>
      <c r="B4" s="341"/>
      <c r="C4" s="341"/>
      <c r="D4" s="341"/>
      <c r="E4" s="341"/>
      <c r="F4" s="341"/>
      <c r="G4" s="341"/>
      <c r="H4" s="341"/>
      <c r="I4" s="341"/>
    </row>
    <row r="5" spans="1:9" ht="18" customHeight="1" x14ac:dyDescent="0.3">
      <c r="A5" s="340" t="str">
        <f>'WG11 Opening'!A5</f>
        <v>WG  Vice Chair - Jon Rosdahl (Qualcomm)</v>
      </c>
      <c r="B5" s="341"/>
      <c r="C5" s="341"/>
      <c r="D5" s="341"/>
      <c r="E5" s="341"/>
      <c r="F5" s="341"/>
      <c r="G5" s="341"/>
      <c r="H5" s="341"/>
      <c r="I5" s="341"/>
    </row>
    <row r="6" spans="1:9" ht="18" customHeight="1" x14ac:dyDescent="0.3">
      <c r="A6" s="340" t="str">
        <f>'WG11 Opening'!A6</f>
        <v>WG  Vice Chair - Stephen McCann (Huawei)</v>
      </c>
      <c r="B6" s="341"/>
      <c r="C6" s="341"/>
      <c r="D6" s="341"/>
      <c r="E6" s="341"/>
      <c r="F6" s="341"/>
      <c r="G6" s="341"/>
      <c r="H6" s="341"/>
      <c r="I6" s="341"/>
    </row>
    <row r="7" spans="1:9" ht="18" customHeight="1" x14ac:dyDescent="0.3">
      <c r="A7" s="340" t="str">
        <f>'WG11 Opening'!A7</f>
        <v>WG Secretary - Volker Jungnickel (Fraunhofer)</v>
      </c>
      <c r="B7" s="341"/>
      <c r="C7" s="341"/>
      <c r="D7" s="341"/>
      <c r="E7" s="341"/>
      <c r="F7" s="341"/>
      <c r="G7" s="341"/>
      <c r="H7" s="341"/>
      <c r="I7" s="341"/>
    </row>
    <row r="8" spans="1:9" ht="30" customHeight="1" x14ac:dyDescent="0.5">
      <c r="A8" s="342" t="str">
        <f>"Agenda R" &amp; Parameters!$B$8</f>
        <v>Agenda R3</v>
      </c>
      <c r="B8" s="343"/>
      <c r="C8" s="343"/>
      <c r="D8" s="343"/>
      <c r="E8" s="343"/>
      <c r="F8" s="343"/>
      <c r="G8" s="343"/>
      <c r="H8" s="343"/>
      <c r="I8" s="343"/>
    </row>
    <row r="12" spans="1:9" ht="15.6" x14ac:dyDescent="0.3">
      <c r="A12" s="344" t="s">
        <v>534</v>
      </c>
      <c r="B12" s="345"/>
      <c r="C12" s="345"/>
      <c r="D12" s="345"/>
      <c r="E12" s="345"/>
      <c r="F12" s="345"/>
      <c r="G12" s="345"/>
      <c r="H12" s="345"/>
      <c r="I12" s="34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372</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4"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4"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4" t="s">
        <v>227</v>
      </c>
      <c r="E22" s="62" t="s">
        <v>135</v>
      </c>
      <c r="F22" s="99">
        <f t="shared" si="1"/>
        <v>0.56874999999999998</v>
      </c>
      <c r="G22" s="71">
        <v>1</v>
      </c>
      <c r="H22" s="99">
        <f t="shared" si="0"/>
        <v>0.56944444444444442</v>
      </c>
      <c r="I22" s="80"/>
    </row>
    <row r="23" spans="1:9" ht="15" x14ac:dyDescent="0.25">
      <c r="A23" s="53" t="s">
        <v>100</v>
      </c>
      <c r="B23" s="62" t="s">
        <v>76</v>
      </c>
      <c r="C23" s="62" t="s">
        <v>459</v>
      </c>
      <c r="D23" s="154" t="s">
        <v>227</v>
      </c>
      <c r="E23" s="62" t="s">
        <v>135</v>
      </c>
      <c r="F23" s="99">
        <f t="shared" si="1"/>
        <v>0.56944444444444442</v>
      </c>
      <c r="G23" s="71">
        <v>1</v>
      </c>
      <c r="H23" s="99">
        <f t="shared" si="0"/>
        <v>0.57013888888888886</v>
      </c>
      <c r="I23" s="80"/>
    </row>
    <row r="24" spans="1:9" ht="15" x14ac:dyDescent="0.25">
      <c r="A24" s="53" t="s">
        <v>101</v>
      </c>
      <c r="B24" s="62" t="s">
        <v>76</v>
      </c>
      <c r="C24" s="62" t="s">
        <v>89</v>
      </c>
      <c r="D24" s="154" t="s">
        <v>227</v>
      </c>
      <c r="E24" s="62" t="s">
        <v>79</v>
      </c>
      <c r="F24" s="99">
        <f t="shared" si="1"/>
        <v>0.57013888888888886</v>
      </c>
      <c r="G24" s="71">
        <v>2</v>
      </c>
      <c r="H24" s="99">
        <f t="shared" si="0"/>
        <v>0.57152777777777775</v>
      </c>
      <c r="I24" s="80"/>
    </row>
    <row r="25" spans="1:9" ht="15" x14ac:dyDescent="0.25">
      <c r="A25" s="53" t="s">
        <v>169</v>
      </c>
      <c r="B25" s="62" t="s">
        <v>76</v>
      </c>
      <c r="C25" s="62" t="s">
        <v>395</v>
      </c>
      <c r="D25" s="154" t="s">
        <v>223</v>
      </c>
      <c r="E25" s="62" t="s">
        <v>135</v>
      </c>
      <c r="F25" s="99">
        <f t="shared" si="1"/>
        <v>0.57152777777777775</v>
      </c>
      <c r="G25" s="71">
        <v>0</v>
      </c>
      <c r="H25" s="99">
        <f t="shared" si="0"/>
        <v>0.57152777777777775</v>
      </c>
      <c r="I25" s="80"/>
    </row>
    <row r="26" spans="1:9" ht="15" x14ac:dyDescent="0.25">
      <c r="A26" s="54" t="s">
        <v>177</v>
      </c>
      <c r="B26" s="63" t="s">
        <v>76</v>
      </c>
      <c r="C26" s="63" t="s">
        <v>401</v>
      </c>
      <c r="D26" s="173"/>
      <c r="E26" s="63" t="s">
        <v>85</v>
      </c>
      <c r="F26" s="100">
        <f t="shared" si="1"/>
        <v>0.57152777777777775</v>
      </c>
      <c r="G26" s="72">
        <v>1</v>
      </c>
      <c r="H26" s="100">
        <f t="shared" si="0"/>
        <v>0.57222222222222219</v>
      </c>
      <c r="I26" s="81"/>
    </row>
    <row r="27" spans="1:9" ht="15" x14ac:dyDescent="0.25">
      <c r="A27" s="116"/>
      <c r="B27" s="116"/>
      <c r="C27" s="116"/>
      <c r="D27" s="116"/>
      <c r="E27" s="116"/>
      <c r="F27" s="156"/>
      <c r="G27" s="157"/>
      <c r="H27" s="156"/>
      <c r="I27" s="116"/>
    </row>
    <row r="28" spans="1:9" ht="15.6" x14ac:dyDescent="0.3">
      <c r="A28" s="52" t="s">
        <v>102</v>
      </c>
      <c r="B28" s="61"/>
      <c r="C28" s="61" t="s">
        <v>436</v>
      </c>
      <c r="D28" s="61"/>
      <c r="E28" s="61"/>
      <c r="F28" s="98"/>
      <c r="G28" s="70"/>
      <c r="H28" s="98"/>
      <c r="I28" s="79"/>
    </row>
    <row r="29" spans="1:9" ht="15.6" x14ac:dyDescent="0.3">
      <c r="A29" s="55" t="s">
        <v>428</v>
      </c>
      <c r="B29" s="64"/>
      <c r="C29" s="64" t="s">
        <v>170</v>
      </c>
      <c r="D29" s="64"/>
      <c r="E29" s="64"/>
      <c r="F29" s="101"/>
      <c r="G29" s="73"/>
      <c r="H29" s="101"/>
      <c r="I29" s="117"/>
    </row>
    <row r="30" spans="1:9" ht="15" x14ac:dyDescent="0.25">
      <c r="A30" s="53" t="s">
        <v>205</v>
      </c>
      <c r="B30" s="62" t="s">
        <v>76</v>
      </c>
      <c r="C30" s="62" t="s">
        <v>458</v>
      </c>
      <c r="D30" s="358" t="s">
        <v>556</v>
      </c>
      <c r="E30" s="62" t="s">
        <v>461</v>
      </c>
      <c r="F30" s="99">
        <f>H26</f>
        <v>0.57222222222222219</v>
      </c>
      <c r="G30" s="71">
        <v>5</v>
      </c>
      <c r="H30" s="99">
        <f>F30+TIME(0,G30,0)</f>
        <v>0.5756944444444444</v>
      </c>
      <c r="I30" s="117"/>
    </row>
    <row r="31" spans="1:9" ht="15" x14ac:dyDescent="0.25">
      <c r="A31" s="53" t="s">
        <v>206</v>
      </c>
      <c r="B31" s="62" t="s">
        <v>76</v>
      </c>
      <c r="C31" s="62" t="s">
        <v>171</v>
      </c>
      <c r="D31" s="358" t="s">
        <v>557</v>
      </c>
      <c r="E31" s="62" t="s">
        <v>235</v>
      </c>
      <c r="F31" s="99">
        <f>H30</f>
        <v>0.5756944444444444</v>
      </c>
      <c r="G31" s="71">
        <v>10</v>
      </c>
      <c r="H31" s="99">
        <f>F31+TIME(0,G31,0)</f>
        <v>0.58263888888888882</v>
      </c>
      <c r="I31" s="117"/>
    </row>
    <row r="32" spans="1:9" ht="15" x14ac:dyDescent="0.25">
      <c r="A32" s="53" t="s">
        <v>207</v>
      </c>
      <c r="B32" s="62" t="s">
        <v>76</v>
      </c>
      <c r="C32" s="62" t="s">
        <v>457</v>
      </c>
      <c r="D32" s="358" t="s">
        <v>558</v>
      </c>
      <c r="E32" s="62" t="s">
        <v>456</v>
      </c>
      <c r="F32" s="99">
        <f>H31</f>
        <v>0.58263888888888882</v>
      </c>
      <c r="G32" s="71">
        <v>5</v>
      </c>
      <c r="H32" s="99">
        <f>F32+TIME(0,G32,0)</f>
        <v>0.58611111111111103</v>
      </c>
      <c r="I32" s="117"/>
    </row>
    <row r="33" spans="1:9" ht="15" x14ac:dyDescent="0.25">
      <c r="A33" s="53"/>
      <c r="B33" s="62"/>
      <c r="C33" s="62"/>
      <c r="D33" s="154"/>
      <c r="E33" s="62"/>
      <c r="F33" s="99"/>
      <c r="G33" s="71"/>
      <c r="H33" s="99"/>
      <c r="I33" s="117"/>
    </row>
    <row r="34" spans="1:9" ht="15.6" x14ac:dyDescent="0.3">
      <c r="A34" s="55" t="s">
        <v>429</v>
      </c>
      <c r="B34" s="64"/>
      <c r="C34" s="64" t="s">
        <v>172</v>
      </c>
      <c r="D34" s="64"/>
      <c r="E34" s="64"/>
      <c r="F34" s="101"/>
      <c r="G34" s="73"/>
      <c r="H34" s="101"/>
      <c r="I34" s="117"/>
    </row>
    <row r="35" spans="1:9" ht="15" x14ac:dyDescent="0.25">
      <c r="A35" s="53" t="s">
        <v>322</v>
      </c>
      <c r="B35" s="62" t="s">
        <v>76</v>
      </c>
      <c r="C35" s="62" t="s">
        <v>228</v>
      </c>
      <c r="D35" s="357">
        <v>33200</v>
      </c>
      <c r="E35" s="62" t="s">
        <v>500</v>
      </c>
      <c r="F35" s="99">
        <f>H32</f>
        <v>0.58611111111111103</v>
      </c>
      <c r="G35" s="71">
        <v>5</v>
      </c>
      <c r="H35" s="99">
        <f>F35+TIME(0,G35,0)</f>
        <v>0.58958333333333324</v>
      </c>
      <c r="I35" s="117"/>
    </row>
    <row r="36" spans="1:9" ht="14.1" customHeight="1" x14ac:dyDescent="0.25">
      <c r="A36" s="53" t="s">
        <v>323</v>
      </c>
      <c r="B36" s="62" t="s">
        <v>76</v>
      </c>
      <c r="C36" s="62" t="s">
        <v>241</v>
      </c>
      <c r="D36" s="360"/>
      <c r="E36" s="62" t="s">
        <v>245</v>
      </c>
      <c r="F36" s="99">
        <f>H35</f>
        <v>0.58958333333333324</v>
      </c>
      <c r="G36" s="71">
        <v>5</v>
      </c>
      <c r="H36" s="99">
        <f>F36+TIME(0,G36,0)</f>
        <v>0.59305555555555545</v>
      </c>
      <c r="I36" s="117"/>
    </row>
    <row r="37" spans="1:9" ht="14.1" customHeight="1" x14ac:dyDescent="0.25">
      <c r="A37" s="54" t="s">
        <v>324</v>
      </c>
      <c r="B37" s="63" t="s">
        <v>76</v>
      </c>
      <c r="C37" s="63" t="s">
        <v>473</v>
      </c>
      <c r="D37" s="359"/>
      <c r="E37" s="63" t="s">
        <v>364</v>
      </c>
      <c r="F37" s="100">
        <f>H36</f>
        <v>0.59305555555555545</v>
      </c>
      <c r="G37" s="72">
        <v>5</v>
      </c>
      <c r="H37" s="100">
        <f>F37+TIME(0,G37,0)</f>
        <v>0.59652777777777766</v>
      </c>
      <c r="I37" s="119"/>
    </row>
    <row r="38" spans="1:9" ht="14.1" customHeight="1" x14ac:dyDescent="0.25">
      <c r="A38" s="153"/>
      <c r="B38" s="62"/>
      <c r="C38" s="62"/>
      <c r="D38" s="154"/>
      <c r="E38" s="62"/>
      <c r="F38" s="99"/>
      <c r="G38" s="71"/>
      <c r="H38" s="99"/>
    </row>
    <row r="39" spans="1:9" ht="15.6" x14ac:dyDescent="0.3">
      <c r="A39" s="52" t="s">
        <v>371</v>
      </c>
      <c r="B39" s="61"/>
      <c r="C39" s="61" t="s">
        <v>162</v>
      </c>
      <c r="D39" s="61"/>
      <c r="E39" s="61"/>
      <c r="F39" s="98"/>
      <c r="G39" s="70"/>
      <c r="H39" s="98"/>
      <c r="I39" s="133"/>
    </row>
    <row r="40" spans="1:9" ht="15.6" x14ac:dyDescent="0.3">
      <c r="A40" s="53" t="s">
        <v>121</v>
      </c>
      <c r="B40" s="62" t="s">
        <v>76</v>
      </c>
      <c r="C40" s="62" t="s">
        <v>89</v>
      </c>
      <c r="D40" s="64"/>
      <c r="E40" s="62" t="s">
        <v>135</v>
      </c>
      <c r="F40" s="99">
        <f>H37</f>
        <v>0.59652777777777766</v>
      </c>
      <c r="G40" s="71">
        <v>1</v>
      </c>
      <c r="H40" s="99">
        <f t="shared" ref="H40:H44" si="2">F40+TIME(0,G40,0)</f>
        <v>0.5972222222222221</v>
      </c>
      <c r="I40" s="117"/>
    </row>
    <row r="41" spans="1:9" ht="30.6" x14ac:dyDescent="0.3">
      <c r="A41" s="53" t="s">
        <v>140</v>
      </c>
      <c r="B41" s="62" t="s">
        <v>76</v>
      </c>
      <c r="C41" s="62" t="s">
        <v>542</v>
      </c>
      <c r="D41" s="64"/>
      <c r="E41" s="62" t="s">
        <v>543</v>
      </c>
      <c r="F41" s="99">
        <f>H40</f>
        <v>0.5972222222222221</v>
      </c>
      <c r="G41" s="71">
        <v>10</v>
      </c>
      <c r="H41" s="99">
        <f t="shared" si="2"/>
        <v>0.60416666666666652</v>
      </c>
      <c r="I41" s="117"/>
    </row>
    <row r="42" spans="1:9" ht="15.6" customHeight="1" x14ac:dyDescent="0.25">
      <c r="A42" s="54" t="s">
        <v>150</v>
      </c>
      <c r="B42" s="63" t="s">
        <v>76</v>
      </c>
      <c r="C42" s="63" t="s">
        <v>437</v>
      </c>
      <c r="D42" s="186"/>
      <c r="E42" s="146"/>
      <c r="F42" s="100">
        <f>H41</f>
        <v>0.60416666666666652</v>
      </c>
      <c r="G42" s="72">
        <v>2</v>
      </c>
      <c r="H42" s="100">
        <f t="shared" si="2"/>
        <v>0.6055555555555554</v>
      </c>
      <c r="I42" s="119"/>
    </row>
    <row r="43" spans="1:9" ht="15" x14ac:dyDescent="0.25">
      <c r="A43" s="116"/>
      <c r="B43" s="116"/>
      <c r="C43" s="116"/>
      <c r="D43" s="116"/>
      <c r="E43" s="116"/>
      <c r="F43" s="156"/>
      <c r="G43" s="157"/>
      <c r="H43" s="156"/>
    </row>
    <row r="44" spans="1:9" ht="15.6" x14ac:dyDescent="0.3">
      <c r="A44" s="52" t="s">
        <v>161</v>
      </c>
      <c r="B44" s="61"/>
      <c r="C44" s="61" t="s">
        <v>164</v>
      </c>
      <c r="D44" s="61"/>
      <c r="E44" s="61" t="s">
        <v>135</v>
      </c>
      <c r="F44" s="165">
        <f>H42</f>
        <v>0.6055555555555554</v>
      </c>
      <c r="G44" s="166">
        <v>1</v>
      </c>
      <c r="H44" s="165">
        <f t="shared" si="2"/>
        <v>0.60624999999999984</v>
      </c>
      <c r="I44" s="133"/>
    </row>
    <row r="45" spans="1:9" ht="15.6" x14ac:dyDescent="0.3">
      <c r="A45" s="187"/>
      <c r="B45" s="188"/>
      <c r="C45" s="189" t="s">
        <v>165</v>
      </c>
      <c r="D45" s="189"/>
      <c r="E45" s="189"/>
      <c r="F45" s="190"/>
      <c r="G45" s="191">
        <f>(H45-H44)*24*60</f>
        <v>57.000000000000277</v>
      </c>
      <c r="H45" s="190">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display="11-24-1994" xr:uid="{00B92D33-2FA3-4907-9CB1-EA1DA93AEFAE}"/>
  </hyperlinks>
  <pageMargins left="0.7" right="0.7" top="0.75" bottom="0.75" header="0.3" footer="0.3"/>
  <pageSetup paperSize="9" orientation="portrait"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13" zoomScale="120" zoomScaleNormal="120" workbookViewId="0">
      <selection activeCell="G86" sqref="G8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7" t="str">
        <f>Parameters!B1</f>
        <v>IEEE 802.11 WIRELESS LOCAL AREA NETWORKS SESSION #209</v>
      </c>
      <c r="B1" s="341"/>
      <c r="C1" s="341"/>
      <c r="D1" s="341"/>
      <c r="E1" s="341"/>
      <c r="F1" s="341"/>
      <c r="G1" s="341"/>
      <c r="H1" s="341"/>
      <c r="I1" s="341"/>
    </row>
    <row r="2" spans="1:9" ht="25.35" customHeight="1" x14ac:dyDescent="0.4">
      <c r="A2" s="347" t="str">
        <f>Parameters!B2</f>
        <v>Kobe International Conference Center, Kobe, Japan</v>
      </c>
      <c r="B2" s="341"/>
      <c r="C2" s="341"/>
      <c r="D2" s="341"/>
      <c r="E2" s="341"/>
      <c r="F2" s="341"/>
      <c r="G2" s="341"/>
      <c r="H2" s="341"/>
      <c r="I2" s="341"/>
    </row>
    <row r="3" spans="1:9" ht="25.35" customHeight="1" x14ac:dyDescent="0.4">
      <c r="A3" s="347" t="str">
        <f>Parameters!B3</f>
        <v>January 12-17, 2025</v>
      </c>
      <c r="B3" s="341"/>
      <c r="C3" s="341"/>
      <c r="D3" s="341"/>
      <c r="E3" s="341"/>
      <c r="F3" s="341"/>
      <c r="G3" s="341"/>
      <c r="H3" s="341"/>
      <c r="I3" s="341"/>
    </row>
    <row r="4" spans="1:9" ht="18" customHeight="1" x14ac:dyDescent="0.3">
      <c r="A4" s="340" t="str">
        <f>'WG11 Opening'!A4</f>
        <v>WG Chair - Robert Stacey (Intel)</v>
      </c>
      <c r="B4" s="341"/>
      <c r="C4" s="341"/>
      <c r="D4" s="341"/>
      <c r="E4" s="341"/>
      <c r="F4" s="341"/>
      <c r="G4" s="341"/>
      <c r="H4" s="341"/>
      <c r="I4" s="341"/>
    </row>
    <row r="5" spans="1:9" ht="18" customHeight="1" x14ac:dyDescent="0.3">
      <c r="A5" s="340" t="str">
        <f>'WG11 Opening'!A5</f>
        <v>WG  Vice Chair - Jon Rosdahl (Qualcomm)</v>
      </c>
      <c r="B5" s="341"/>
      <c r="C5" s="341"/>
      <c r="D5" s="341"/>
      <c r="E5" s="341"/>
      <c r="F5" s="341"/>
      <c r="G5" s="341"/>
      <c r="H5" s="341"/>
      <c r="I5" s="341"/>
    </row>
    <row r="6" spans="1:9" ht="18" customHeight="1" x14ac:dyDescent="0.3">
      <c r="A6" s="340" t="str">
        <f>'WG11 Opening'!A6</f>
        <v>WG  Vice Chair - Stephen McCann (Huawei)</v>
      </c>
      <c r="B6" s="341"/>
      <c r="C6" s="341"/>
      <c r="D6" s="341"/>
      <c r="E6" s="341"/>
      <c r="F6" s="341"/>
      <c r="G6" s="341"/>
      <c r="H6" s="341"/>
      <c r="I6" s="341"/>
    </row>
    <row r="7" spans="1:9" ht="18" customHeight="1" x14ac:dyDescent="0.3">
      <c r="A7" s="340" t="str">
        <f>'WG11 Opening'!A7</f>
        <v>WG Secretary - Volker Jungnickel (Fraunhofer)</v>
      </c>
      <c r="B7" s="341"/>
      <c r="C7" s="341"/>
      <c r="D7" s="341"/>
      <c r="E7" s="341"/>
      <c r="F7" s="341"/>
      <c r="G7" s="341"/>
      <c r="H7" s="341"/>
      <c r="I7" s="341"/>
    </row>
    <row r="8" spans="1:9" ht="30" customHeight="1" x14ac:dyDescent="0.5">
      <c r="A8" s="342" t="str">
        <f>"Agenda R" &amp; Parameters!$B$8</f>
        <v>Agenda R3</v>
      </c>
      <c r="B8" s="343"/>
      <c r="C8" s="343"/>
      <c r="D8" s="343"/>
      <c r="E8" s="343"/>
      <c r="F8" s="343"/>
      <c r="G8" s="343"/>
      <c r="H8" s="343"/>
      <c r="I8" s="343"/>
    </row>
    <row r="12" spans="1:9" ht="15.6" x14ac:dyDescent="0.3">
      <c r="A12" s="344" t="s">
        <v>535</v>
      </c>
      <c r="B12" s="345"/>
      <c r="C12" s="345"/>
      <c r="D12" s="345"/>
      <c r="E12" s="345"/>
      <c r="F12" s="345"/>
      <c r="G12" s="345"/>
      <c r="H12" s="345"/>
      <c r="I12" s="345"/>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8"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8" t="s">
        <v>227</v>
      </c>
      <c r="E21" s="62" t="s">
        <v>135</v>
      </c>
      <c r="F21" s="99">
        <f>H20</f>
        <v>0.33611111111111108</v>
      </c>
      <c r="G21" s="71">
        <v>1</v>
      </c>
      <c r="H21" s="99">
        <f t="shared" si="0"/>
        <v>0.33680555555555552</v>
      </c>
      <c r="I21" s="80"/>
    </row>
    <row r="22" spans="1:15" ht="15" x14ac:dyDescent="0.25">
      <c r="A22" s="53" t="s">
        <v>97</v>
      </c>
      <c r="B22" s="62" t="s">
        <v>76</v>
      </c>
      <c r="C22" s="62" t="s">
        <v>237</v>
      </c>
      <c r="D22" s="158" t="s">
        <v>227</v>
      </c>
      <c r="E22" s="62" t="s">
        <v>135</v>
      </c>
      <c r="F22" s="99">
        <f>H21</f>
        <v>0.33680555555555552</v>
      </c>
      <c r="G22" s="71">
        <v>1</v>
      </c>
      <c r="H22" s="99">
        <f t="shared" si="0"/>
        <v>0.33749999999999997</v>
      </c>
      <c r="I22" s="80"/>
    </row>
    <row r="23" spans="1:15" ht="15" x14ac:dyDescent="0.25">
      <c r="A23" s="53" t="s">
        <v>100</v>
      </c>
      <c r="B23" s="62" t="s">
        <v>76</v>
      </c>
      <c r="C23" s="62" t="s">
        <v>357</v>
      </c>
      <c r="D23" s="158" t="s">
        <v>227</v>
      </c>
      <c r="E23" s="62" t="s">
        <v>135</v>
      </c>
      <c r="F23" s="99">
        <f>H22</f>
        <v>0.33749999999999997</v>
      </c>
      <c r="G23" s="71">
        <v>1</v>
      </c>
      <c r="H23" s="99">
        <f t="shared" si="0"/>
        <v>0.33819444444444441</v>
      </c>
      <c r="I23" s="80"/>
    </row>
    <row r="24" spans="1:15" ht="15" x14ac:dyDescent="0.25">
      <c r="A24" s="53" t="s">
        <v>101</v>
      </c>
      <c r="B24" s="62" t="s">
        <v>76</v>
      </c>
      <c r="C24" s="62" t="s">
        <v>416</v>
      </c>
      <c r="D24" s="158" t="s">
        <v>227</v>
      </c>
      <c r="E24" s="62" t="s">
        <v>79</v>
      </c>
      <c r="F24" s="99">
        <f>H23</f>
        <v>0.33819444444444441</v>
      </c>
      <c r="G24" s="71">
        <v>3</v>
      </c>
      <c r="H24" s="99">
        <f t="shared" si="0"/>
        <v>0.34027777777777773</v>
      </c>
      <c r="I24" s="80"/>
    </row>
    <row r="25" spans="1:15" ht="15" x14ac:dyDescent="0.25">
      <c r="A25" s="53" t="s">
        <v>169</v>
      </c>
      <c r="B25" s="62" t="s">
        <v>76</v>
      </c>
      <c r="C25" s="62" t="s">
        <v>174</v>
      </c>
      <c r="D25" s="158"/>
      <c r="E25" s="62" t="s">
        <v>85</v>
      </c>
      <c r="F25" s="99">
        <f t="shared" ref="F25:F31" si="1">H24</f>
        <v>0.34027777777777773</v>
      </c>
      <c r="G25" s="71">
        <v>1</v>
      </c>
      <c r="H25" s="99">
        <f t="shared" si="0"/>
        <v>0.34097222222222218</v>
      </c>
      <c r="I25" s="80"/>
    </row>
    <row r="26" spans="1:15" ht="15" x14ac:dyDescent="0.25">
      <c r="A26" s="53" t="s">
        <v>177</v>
      </c>
      <c r="B26" s="62" t="s">
        <v>76</v>
      </c>
      <c r="C26" s="62" t="s">
        <v>175</v>
      </c>
      <c r="D26" s="158" t="s">
        <v>227</v>
      </c>
      <c r="E26" s="62" t="s">
        <v>135</v>
      </c>
      <c r="F26" s="99">
        <f t="shared" si="1"/>
        <v>0.34097222222222218</v>
      </c>
      <c r="G26" s="71">
        <v>1</v>
      </c>
      <c r="H26" s="99">
        <f t="shared" si="0"/>
        <v>0.34166666666666662</v>
      </c>
      <c r="I26" s="80"/>
    </row>
    <row r="27" spans="1:15" ht="15" x14ac:dyDescent="0.25">
      <c r="A27" s="53" t="s">
        <v>202</v>
      </c>
      <c r="B27" s="62" t="s">
        <v>76</v>
      </c>
      <c r="C27" s="62" t="s">
        <v>176</v>
      </c>
      <c r="D27" s="158" t="s">
        <v>227</v>
      </c>
      <c r="E27" s="62" t="s">
        <v>135</v>
      </c>
      <c r="F27" s="99">
        <f t="shared" si="1"/>
        <v>0.34166666666666662</v>
      </c>
      <c r="G27" s="71">
        <v>1</v>
      </c>
      <c r="H27" s="99">
        <f t="shared" si="0"/>
        <v>0.34236111111111106</v>
      </c>
      <c r="I27" s="80"/>
    </row>
    <row r="28" spans="1:15" ht="15" x14ac:dyDescent="0.25">
      <c r="A28" s="53" t="s">
        <v>283</v>
      </c>
      <c r="B28" s="62" t="s">
        <v>76</v>
      </c>
      <c r="C28" s="62" t="s">
        <v>178</v>
      </c>
      <c r="D28" s="158" t="s">
        <v>227</v>
      </c>
      <c r="E28" s="62" t="s">
        <v>135</v>
      </c>
      <c r="F28" s="99">
        <f t="shared" si="1"/>
        <v>0.34236111111111106</v>
      </c>
      <c r="G28" s="71">
        <v>0</v>
      </c>
      <c r="H28" s="99">
        <f t="shared" si="0"/>
        <v>0.34236111111111106</v>
      </c>
      <c r="I28" s="80"/>
    </row>
    <row r="29" spans="1:15" ht="15" x14ac:dyDescent="0.25">
      <c r="A29" s="53" t="s">
        <v>284</v>
      </c>
      <c r="B29" s="62" t="s">
        <v>76</v>
      </c>
      <c r="C29" s="62" t="s">
        <v>236</v>
      </c>
      <c r="D29" s="158" t="s">
        <v>227</v>
      </c>
      <c r="E29" s="62" t="s">
        <v>135</v>
      </c>
      <c r="F29" s="99">
        <f t="shared" si="1"/>
        <v>0.34236111111111106</v>
      </c>
      <c r="G29" s="71">
        <v>1</v>
      </c>
      <c r="H29" s="99">
        <f t="shared" si="0"/>
        <v>0.3430555555555555</v>
      </c>
      <c r="I29" s="80"/>
    </row>
    <row r="30" spans="1:15" ht="15" x14ac:dyDescent="0.2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8"/>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5"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4" t="s">
        <v>1</v>
      </c>
      <c r="E37" s="62" t="s">
        <v>108</v>
      </c>
      <c r="F37" s="99">
        <f t="shared" ref="F37:F41" si="3">H36</f>
        <v>0.34861111111111104</v>
      </c>
      <c r="G37" s="71">
        <v>15</v>
      </c>
      <c r="H37" s="99">
        <f t="shared" si="2"/>
        <v>0.35902777777777772</v>
      </c>
      <c r="I37" s="80"/>
    </row>
    <row r="38" spans="1:9" ht="15" x14ac:dyDescent="0.25">
      <c r="A38" s="53" t="s">
        <v>207</v>
      </c>
      <c r="B38" s="62" t="s">
        <v>173</v>
      </c>
      <c r="C38" s="62" t="s">
        <v>400</v>
      </c>
      <c r="D38" s="175" t="s">
        <v>430</v>
      </c>
      <c r="E38" s="62" t="s">
        <v>108</v>
      </c>
      <c r="F38" s="99">
        <f t="shared" si="3"/>
        <v>0.35902777777777772</v>
      </c>
      <c r="G38" s="71">
        <v>10</v>
      </c>
      <c r="H38" s="99">
        <f t="shared" si="2"/>
        <v>0.36597222222222214</v>
      </c>
      <c r="I38" s="80"/>
    </row>
    <row r="39" spans="1:9" ht="14.1" customHeight="1" x14ac:dyDescent="0.25">
      <c r="A39" s="53" t="s">
        <v>208</v>
      </c>
      <c r="B39" s="62" t="s">
        <v>76</v>
      </c>
      <c r="C39" s="62" t="s">
        <v>182</v>
      </c>
      <c r="D39" s="62"/>
      <c r="E39" s="62" t="s">
        <v>85</v>
      </c>
      <c r="F39" s="99">
        <f t="shared" si="3"/>
        <v>0.36597222222222214</v>
      </c>
      <c r="G39" s="71">
        <v>3</v>
      </c>
      <c r="H39" s="99">
        <f t="shared" si="2"/>
        <v>0.36805555555555547</v>
      </c>
      <c r="I39" s="80"/>
    </row>
    <row r="40" spans="1:9" ht="15" x14ac:dyDescent="0.25">
      <c r="A40" s="53" t="s">
        <v>209</v>
      </c>
      <c r="B40" s="62" t="s">
        <v>76</v>
      </c>
      <c r="C40" s="62" t="s">
        <v>361</v>
      </c>
      <c r="D40" s="154" t="s">
        <v>294</v>
      </c>
      <c r="E40" s="62" t="s">
        <v>135</v>
      </c>
      <c r="F40" s="99">
        <f t="shared" si="3"/>
        <v>0.36805555555555547</v>
      </c>
      <c r="G40" s="71">
        <v>3</v>
      </c>
      <c r="H40" s="99">
        <f t="shared" si="2"/>
        <v>0.3701388888888888</v>
      </c>
      <c r="I40" s="80"/>
    </row>
    <row r="41" spans="1:9" ht="15" x14ac:dyDescent="0.25">
      <c r="A41" s="53" t="s">
        <v>210</v>
      </c>
      <c r="B41" s="62" t="s">
        <v>76</v>
      </c>
      <c r="C41" s="62" t="s">
        <v>320</v>
      </c>
      <c r="D41" s="154" t="s">
        <v>294</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452</v>
      </c>
      <c r="D44" s="154" t="s">
        <v>294</v>
      </c>
      <c r="E44" s="62" t="s">
        <v>370</v>
      </c>
      <c r="F44" s="99">
        <f>H41</f>
        <v>0.37222222222222212</v>
      </c>
      <c r="G44" s="71">
        <v>3</v>
      </c>
      <c r="H44" s="99">
        <f t="shared" ref="H44:H49" si="4">F44+TIME(0,G44,0)</f>
        <v>0.37430555555555545</v>
      </c>
      <c r="I44" s="80"/>
    </row>
    <row r="45" spans="1:9" ht="14.1" customHeight="1" x14ac:dyDescent="0.25">
      <c r="A45" s="53" t="s">
        <v>321</v>
      </c>
      <c r="B45" s="62" t="s">
        <v>76</v>
      </c>
      <c r="C45" s="62" t="s">
        <v>183</v>
      </c>
      <c r="D45" s="154" t="s">
        <v>294</v>
      </c>
      <c r="E45" s="62" t="s">
        <v>184</v>
      </c>
      <c r="F45" s="99">
        <f t="shared" ref="F45:F49" si="5">H44</f>
        <v>0.37430555555555545</v>
      </c>
      <c r="G45" s="71">
        <v>3</v>
      </c>
      <c r="H45" s="99">
        <f t="shared" si="4"/>
        <v>0.37638888888888877</v>
      </c>
      <c r="I45" s="80"/>
    </row>
    <row r="46" spans="1:9" ht="14.1" customHeight="1" x14ac:dyDescent="0.25">
      <c r="A46" s="53" t="s">
        <v>322</v>
      </c>
      <c r="B46" s="62" t="s">
        <v>76</v>
      </c>
      <c r="C46" s="62" t="s">
        <v>222</v>
      </c>
      <c r="D46" s="154" t="s">
        <v>294</v>
      </c>
      <c r="E46" s="62" t="s">
        <v>242</v>
      </c>
      <c r="F46" s="99">
        <f t="shared" si="5"/>
        <v>0.37638888888888877</v>
      </c>
      <c r="G46" s="71">
        <v>3</v>
      </c>
      <c r="H46" s="99">
        <f t="shared" si="4"/>
        <v>0.3784722222222221</v>
      </c>
      <c r="I46" s="80"/>
    </row>
    <row r="47" spans="1:9" ht="15" x14ac:dyDescent="0.25">
      <c r="A47" s="53" t="s">
        <v>323</v>
      </c>
      <c r="B47" s="62" t="s">
        <v>76</v>
      </c>
      <c r="C47" s="62" t="s">
        <v>144</v>
      </c>
      <c r="D47" s="154" t="s">
        <v>294</v>
      </c>
      <c r="E47" s="62" t="s">
        <v>108</v>
      </c>
      <c r="F47" s="99">
        <f t="shared" si="5"/>
        <v>0.3784722222222221</v>
      </c>
      <c r="G47" s="71">
        <v>3</v>
      </c>
      <c r="H47" s="99">
        <f t="shared" si="4"/>
        <v>0.38055555555555542</v>
      </c>
      <c r="I47" s="80"/>
    </row>
    <row r="48" spans="1:9" ht="15.6" x14ac:dyDescent="0.3">
      <c r="A48" s="53" t="s">
        <v>324</v>
      </c>
      <c r="B48" s="62" t="s">
        <v>76</v>
      </c>
      <c r="C48" s="62" t="s">
        <v>147</v>
      </c>
      <c r="D48" s="154" t="s">
        <v>294</v>
      </c>
      <c r="E48" s="62" t="s">
        <v>239</v>
      </c>
      <c r="F48" s="99">
        <f t="shared" si="5"/>
        <v>0.38055555555555542</v>
      </c>
      <c r="G48" s="71">
        <v>3</v>
      </c>
      <c r="H48" s="99">
        <f t="shared" si="4"/>
        <v>0.38263888888888875</v>
      </c>
      <c r="I48" s="82"/>
    </row>
    <row r="49" spans="1:14" ht="15" x14ac:dyDescent="0.25">
      <c r="A49" s="53" t="s">
        <v>325</v>
      </c>
      <c r="B49" s="62" t="s">
        <v>76</v>
      </c>
      <c r="C49" s="62" t="s">
        <v>149</v>
      </c>
      <c r="D49" s="154" t="s">
        <v>294</v>
      </c>
      <c r="E49" s="62" t="s">
        <v>235</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326</v>
      </c>
      <c r="B52" s="62" t="s">
        <v>76</v>
      </c>
      <c r="C52" s="62" t="s">
        <v>501</v>
      </c>
      <c r="D52" s="154" t="s">
        <v>294</v>
      </c>
      <c r="E52" s="62" t="s">
        <v>338</v>
      </c>
      <c r="F52" s="99">
        <f>H49</f>
        <v>0.38472222222222208</v>
      </c>
      <c r="G52" s="71">
        <v>3</v>
      </c>
      <c r="H52" s="99">
        <f t="shared" ref="H52:H57" si="6">F52+TIME(0,G52,0)</f>
        <v>0.3868055555555554</v>
      </c>
      <c r="I52" s="82"/>
    </row>
    <row r="53" spans="1:14" ht="15.6" x14ac:dyDescent="0.3">
      <c r="A53" s="53" t="s">
        <v>327</v>
      </c>
      <c r="B53" s="62" t="s">
        <v>76</v>
      </c>
      <c r="C53" s="62" t="s">
        <v>296</v>
      </c>
      <c r="D53" s="154" t="s">
        <v>294</v>
      </c>
      <c r="E53" s="62" t="s">
        <v>251</v>
      </c>
      <c r="F53" s="99">
        <f>H52</f>
        <v>0.3868055555555554</v>
      </c>
      <c r="G53" s="71">
        <v>3</v>
      </c>
      <c r="H53" s="99">
        <f t="shared" si="6"/>
        <v>0.38888888888888873</v>
      </c>
      <c r="I53" s="82"/>
      <c r="N53" s="65"/>
    </row>
    <row r="54" spans="1:14" ht="15" x14ac:dyDescent="0.25">
      <c r="A54" s="53" t="s">
        <v>328</v>
      </c>
      <c r="B54" s="62" t="s">
        <v>76</v>
      </c>
      <c r="C54" s="62" t="s">
        <v>319</v>
      </c>
      <c r="D54" s="154" t="s">
        <v>294</v>
      </c>
      <c r="E54" s="62" t="s">
        <v>339</v>
      </c>
      <c r="F54" s="99">
        <f>H53</f>
        <v>0.38888888888888873</v>
      </c>
      <c r="G54" s="71">
        <v>3</v>
      </c>
      <c r="H54" s="99">
        <f t="shared" si="6"/>
        <v>0.39097222222222205</v>
      </c>
      <c r="I54" s="80"/>
    </row>
    <row r="55" spans="1:14" ht="15" x14ac:dyDescent="0.25">
      <c r="A55" s="153" t="s">
        <v>329</v>
      </c>
      <c r="B55" s="62" t="s">
        <v>76</v>
      </c>
      <c r="C55" s="62" t="s">
        <v>407</v>
      </c>
      <c r="D55" s="154" t="s">
        <v>294</v>
      </c>
      <c r="E55" s="62" t="s">
        <v>419</v>
      </c>
      <c r="F55" s="99">
        <f t="shared" ref="F55:F57" si="7">H54</f>
        <v>0.39097222222222205</v>
      </c>
      <c r="G55" s="71">
        <v>3</v>
      </c>
      <c r="H55" s="99">
        <f t="shared" si="6"/>
        <v>0.39305555555555538</v>
      </c>
      <c r="I55" s="80"/>
    </row>
    <row r="56" spans="1:14" ht="15" x14ac:dyDescent="0.25">
      <c r="A56" s="153" t="s">
        <v>330</v>
      </c>
      <c r="B56" s="62" t="s">
        <v>76</v>
      </c>
      <c r="C56" s="62" t="s">
        <v>418</v>
      </c>
      <c r="D56" s="154" t="s">
        <v>294</v>
      </c>
      <c r="E56" s="62" t="s">
        <v>243</v>
      </c>
      <c r="F56" s="99">
        <f t="shared" si="7"/>
        <v>0.39305555555555538</v>
      </c>
      <c r="G56" s="71">
        <v>3</v>
      </c>
      <c r="H56" s="99">
        <f t="shared" si="6"/>
        <v>0.39513888888888871</v>
      </c>
      <c r="I56" s="80"/>
    </row>
    <row r="57" spans="1:14" ht="15.6" x14ac:dyDescent="0.3">
      <c r="A57" s="153" t="s">
        <v>331</v>
      </c>
      <c r="B57" s="62" t="s">
        <v>76</v>
      </c>
      <c r="C57" s="62" t="s">
        <v>462</v>
      </c>
      <c r="D57" s="154" t="s">
        <v>294</v>
      </c>
      <c r="E57" s="62" t="s">
        <v>233</v>
      </c>
      <c r="F57" s="99">
        <f t="shared" si="7"/>
        <v>0.39513888888888871</v>
      </c>
      <c r="G57" s="71">
        <v>3</v>
      </c>
      <c r="H57" s="99">
        <f t="shared" si="6"/>
        <v>0.39722222222222203</v>
      </c>
      <c r="I57" s="82"/>
    </row>
    <row r="58" spans="1:14" ht="15.6" x14ac:dyDescent="0.3">
      <c r="A58" s="153" t="s">
        <v>539</v>
      </c>
      <c r="B58" s="62" t="s">
        <v>76</v>
      </c>
      <c r="C58" s="62" t="s">
        <v>537</v>
      </c>
      <c r="D58" s="154" t="s">
        <v>294</v>
      </c>
      <c r="E58" s="62"/>
      <c r="F58" s="99">
        <f t="shared" ref="F58" si="8">H57</f>
        <v>0.39722222222222203</v>
      </c>
      <c r="G58" s="71">
        <v>3</v>
      </c>
      <c r="H58" s="99">
        <f t="shared" ref="H58" si="9">F58+TIME(0,G58,0)</f>
        <v>0.39930555555555536</v>
      </c>
      <c r="I58" s="82"/>
    </row>
    <row r="59" spans="1:14" ht="15" x14ac:dyDescent="0.25">
      <c r="A59" s="153"/>
      <c r="B59" s="62"/>
      <c r="C59" s="62"/>
      <c r="D59" s="154"/>
      <c r="E59" s="62"/>
      <c r="F59" s="99"/>
      <c r="G59" s="71"/>
      <c r="H59" s="99"/>
      <c r="I59" s="80"/>
    </row>
    <row r="60" spans="1:14" ht="15.6" x14ac:dyDescent="0.3">
      <c r="A60" s="114" t="s">
        <v>109</v>
      </c>
      <c r="B60" s="64"/>
      <c r="C60" s="64" t="s">
        <v>276</v>
      </c>
      <c r="D60" s="154"/>
      <c r="E60" s="64"/>
      <c r="F60" s="101"/>
      <c r="G60" s="73"/>
      <c r="H60" s="101"/>
      <c r="I60" s="80"/>
    </row>
    <row r="61" spans="1:14" ht="15" x14ac:dyDescent="0.25">
      <c r="A61" s="153" t="s">
        <v>332</v>
      </c>
      <c r="B61" s="62" t="s">
        <v>76</v>
      </c>
      <c r="C61" s="62" t="s">
        <v>482</v>
      </c>
      <c r="D61" s="154" t="s">
        <v>294</v>
      </c>
      <c r="E61" s="62" t="s">
        <v>476</v>
      </c>
      <c r="F61" s="99">
        <f>H56</f>
        <v>0.39513888888888871</v>
      </c>
      <c r="G61" s="71">
        <v>3</v>
      </c>
      <c r="H61" s="99">
        <f>F61+TIME(0,G61,0)</f>
        <v>0.39722222222222203</v>
      </c>
      <c r="I61" s="80"/>
    </row>
    <row r="62" spans="1:14" ht="15" x14ac:dyDescent="0.25">
      <c r="A62" s="153" t="s">
        <v>333</v>
      </c>
      <c r="B62" s="62" t="s">
        <v>76</v>
      </c>
      <c r="C62" s="62" t="s">
        <v>420</v>
      </c>
      <c r="D62" s="154" t="s">
        <v>294</v>
      </c>
      <c r="E62" s="62" t="s">
        <v>402</v>
      </c>
      <c r="F62" s="99">
        <f>H57</f>
        <v>0.39722222222222203</v>
      </c>
      <c r="G62" s="71">
        <v>3</v>
      </c>
      <c r="H62" s="99">
        <f>F62+TIME(0,G62,0)</f>
        <v>0.39930555555555536</v>
      </c>
      <c r="I62" s="80"/>
    </row>
    <row r="63" spans="1:14" ht="15" x14ac:dyDescent="0.25">
      <c r="A63" s="153" t="s">
        <v>481</v>
      </c>
      <c r="B63" s="62" t="s">
        <v>76</v>
      </c>
      <c r="C63" s="62" t="s">
        <v>479</v>
      </c>
      <c r="D63" s="154" t="s">
        <v>294</v>
      </c>
      <c r="E63" s="62" t="s">
        <v>239</v>
      </c>
      <c r="F63" s="99">
        <f>H62</f>
        <v>0.39930555555555536</v>
      </c>
      <c r="G63" s="71">
        <v>3</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394</v>
      </c>
      <c r="D65" s="154"/>
      <c r="E65" s="64"/>
      <c r="F65" s="101"/>
      <c r="G65" s="73"/>
      <c r="H65" s="101"/>
      <c r="I65" s="80"/>
    </row>
    <row r="66" spans="1:9" ht="15" x14ac:dyDescent="0.25">
      <c r="A66" s="153" t="s">
        <v>463</v>
      </c>
      <c r="B66" s="62" t="s">
        <v>76</v>
      </c>
      <c r="C66" s="62" t="s">
        <v>480</v>
      </c>
      <c r="D66" s="154" t="s">
        <v>294</v>
      </c>
      <c r="E66" s="62" t="s">
        <v>453</v>
      </c>
      <c r="F66" s="99">
        <f>H63</f>
        <v>0.40138888888888868</v>
      </c>
      <c r="G66" s="71">
        <v>10</v>
      </c>
      <c r="H66" s="99">
        <f>F66+TIME(0,G66,0)</f>
        <v>0.4083333333333331</v>
      </c>
      <c r="I66" s="80"/>
    </row>
    <row r="67" spans="1:9" ht="15" x14ac:dyDescent="0.25">
      <c r="A67" s="153" t="s">
        <v>464</v>
      </c>
      <c r="B67" s="62" t="s">
        <v>76</v>
      </c>
      <c r="C67" s="176">
        <v>802.24</v>
      </c>
      <c r="D67" s="154" t="s">
        <v>294</v>
      </c>
      <c r="E67" s="62" t="s">
        <v>427</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371</v>
      </c>
      <c r="B69" s="61"/>
      <c r="C69" s="61" t="s">
        <v>185</v>
      </c>
      <c r="D69" s="61"/>
      <c r="E69" s="61"/>
      <c r="F69" s="98"/>
      <c r="G69" s="70"/>
      <c r="H69" s="98"/>
      <c r="I69" s="79"/>
    </row>
    <row r="70" spans="1:9" ht="15.6" x14ac:dyDescent="0.3">
      <c r="A70" s="55" t="s">
        <v>121</v>
      </c>
      <c r="B70" s="64"/>
      <c r="C70" s="64" t="s">
        <v>187</v>
      </c>
      <c r="D70" s="64"/>
      <c r="E70" s="64"/>
      <c r="F70" s="101"/>
      <c r="G70" s="73"/>
      <c r="H70" s="101"/>
      <c r="I70" s="80"/>
    </row>
    <row r="71" spans="1:9" ht="18" customHeight="1" x14ac:dyDescent="0.25">
      <c r="A71" s="53" t="s">
        <v>123</v>
      </c>
      <c r="B71" s="62" t="s">
        <v>82</v>
      </c>
      <c r="C71" s="62" t="s">
        <v>538</v>
      </c>
      <c r="D71" s="154" t="s">
        <v>1</v>
      </c>
      <c r="E71" s="62" t="s">
        <v>135</v>
      </c>
      <c r="F71" s="99">
        <f>H67</f>
        <v>0.41180555555555531</v>
      </c>
      <c r="G71" s="71">
        <v>3</v>
      </c>
      <c r="H71" s="99">
        <f>F71+TIME(0,G71,0)</f>
        <v>0.41388888888888864</v>
      </c>
      <c r="I71" s="80"/>
    </row>
    <row r="72" spans="1:9" ht="15" x14ac:dyDescent="0.25">
      <c r="A72" s="53"/>
      <c r="B72" s="62"/>
      <c r="C72" s="62"/>
      <c r="D72" s="62"/>
      <c r="E72" s="62"/>
      <c r="F72" s="99"/>
      <c r="G72" s="71"/>
      <c r="H72" s="99"/>
      <c r="I72" s="80"/>
    </row>
    <row r="73" spans="1:9" ht="15.6" x14ac:dyDescent="0.3">
      <c r="A73" s="55" t="s">
        <v>140</v>
      </c>
      <c r="B73" s="64"/>
      <c r="C73" s="64" t="s">
        <v>189</v>
      </c>
      <c r="D73" s="64"/>
      <c r="E73" s="64"/>
      <c r="F73" s="101"/>
      <c r="G73" s="73"/>
      <c r="H73" s="101"/>
      <c r="I73" s="168"/>
    </row>
    <row r="74" spans="1:9" ht="15" x14ac:dyDescent="0.25">
      <c r="A74" s="53" t="s">
        <v>142</v>
      </c>
      <c r="B74" s="62" t="s">
        <v>190</v>
      </c>
      <c r="C74" s="62" t="s">
        <v>452</v>
      </c>
      <c r="D74" s="154" t="s">
        <v>1</v>
      </c>
      <c r="E74" s="62" t="s">
        <v>370</v>
      </c>
      <c r="F74" s="99">
        <f>H71</f>
        <v>0.41388888888888864</v>
      </c>
      <c r="G74" s="71">
        <v>0</v>
      </c>
      <c r="H74" s="99">
        <f t="shared" ref="H74" si="10">F74+TIME(0,G74,0)</f>
        <v>0.41388888888888864</v>
      </c>
      <c r="I74" s="168"/>
    </row>
    <row r="75" spans="1:9" ht="15" x14ac:dyDescent="0.25">
      <c r="A75" s="53" t="s">
        <v>143</v>
      </c>
      <c r="B75" s="62" t="s">
        <v>190</v>
      </c>
      <c r="C75" s="62" t="s">
        <v>183</v>
      </c>
      <c r="D75" s="154" t="s">
        <v>1</v>
      </c>
      <c r="E75" s="62" t="s">
        <v>184</v>
      </c>
      <c r="F75" s="99">
        <f>H74</f>
        <v>0.41388888888888864</v>
      </c>
      <c r="G75" s="71">
        <v>0</v>
      </c>
      <c r="H75" s="99">
        <f t="shared" ref="H75:H79" si="11">F75+TIME(0,G75,0)</f>
        <v>0.41388888888888864</v>
      </c>
      <c r="I75" s="80"/>
    </row>
    <row r="76" spans="1:9" ht="15" x14ac:dyDescent="0.25">
      <c r="A76" s="53" t="s">
        <v>145</v>
      </c>
      <c r="B76" s="62" t="s">
        <v>82</v>
      </c>
      <c r="C76" s="62" t="s">
        <v>222</v>
      </c>
      <c r="D76" s="154" t="s">
        <v>1</v>
      </c>
      <c r="E76" s="62" t="s">
        <v>242</v>
      </c>
      <c r="F76" s="99">
        <f>H75</f>
        <v>0.41388888888888864</v>
      </c>
      <c r="G76" s="71">
        <v>0</v>
      </c>
      <c r="H76" s="99">
        <f t="shared" si="11"/>
        <v>0.41388888888888864</v>
      </c>
      <c r="I76" s="80"/>
    </row>
    <row r="77" spans="1:9" ht="15" x14ac:dyDescent="0.25">
      <c r="A77" s="53" t="s">
        <v>146</v>
      </c>
      <c r="B77" s="62" t="s">
        <v>190</v>
      </c>
      <c r="C77" s="62" t="s">
        <v>144</v>
      </c>
      <c r="D77" s="154" t="s">
        <v>1</v>
      </c>
      <c r="E77" s="62" t="s">
        <v>108</v>
      </c>
      <c r="F77" s="99">
        <f>H76</f>
        <v>0.41388888888888864</v>
      </c>
      <c r="G77" s="71">
        <v>0</v>
      </c>
      <c r="H77" s="99">
        <f t="shared" si="11"/>
        <v>0.41388888888888864</v>
      </c>
      <c r="I77" s="80"/>
    </row>
    <row r="78" spans="1:9" ht="15" x14ac:dyDescent="0.25">
      <c r="A78" s="53" t="s">
        <v>148</v>
      </c>
      <c r="B78" s="62" t="s">
        <v>190</v>
      </c>
      <c r="C78" s="62" t="s">
        <v>147</v>
      </c>
      <c r="D78" s="154" t="s">
        <v>1</v>
      </c>
      <c r="E78" s="62" t="s">
        <v>239</v>
      </c>
      <c r="F78" s="99">
        <f>H77</f>
        <v>0.41388888888888864</v>
      </c>
      <c r="G78" s="71">
        <v>0</v>
      </c>
      <c r="H78" s="99">
        <f t="shared" si="11"/>
        <v>0.41388888888888864</v>
      </c>
      <c r="I78" s="80"/>
    </row>
    <row r="79" spans="1:9" ht="15" x14ac:dyDescent="0.25">
      <c r="A79" s="53" t="s">
        <v>211</v>
      </c>
      <c r="B79" s="62" t="s">
        <v>190</v>
      </c>
      <c r="C79" s="62" t="s">
        <v>149</v>
      </c>
      <c r="D79" s="154" t="s">
        <v>1</v>
      </c>
      <c r="E79" s="62" t="s">
        <v>235</v>
      </c>
      <c r="F79" s="99">
        <f>H78</f>
        <v>0.41388888888888864</v>
      </c>
      <c r="G79" s="71">
        <v>0</v>
      </c>
      <c r="H79" s="99">
        <f t="shared" si="11"/>
        <v>0.41388888888888864</v>
      </c>
      <c r="I79" s="80"/>
    </row>
    <row r="80" spans="1:9" ht="15" x14ac:dyDescent="0.25">
      <c r="A80" s="53"/>
      <c r="B80" s="62"/>
      <c r="C80" s="62"/>
      <c r="D80" s="154"/>
      <c r="E80" s="62"/>
      <c r="F80" s="99"/>
      <c r="G80" s="71"/>
      <c r="H80" s="99"/>
      <c r="I80" s="80"/>
    </row>
    <row r="81" spans="1:9" ht="15.6" x14ac:dyDescent="0.3">
      <c r="A81" s="55" t="s">
        <v>150</v>
      </c>
      <c r="B81" s="64"/>
      <c r="C81" s="64" t="s">
        <v>192</v>
      </c>
      <c r="D81" s="64"/>
      <c r="E81" s="64"/>
      <c r="F81" s="101"/>
      <c r="G81" s="73"/>
      <c r="H81" s="101"/>
      <c r="I81" s="80"/>
    </row>
    <row r="82" spans="1:9" ht="15" x14ac:dyDescent="0.25">
      <c r="A82" s="53" t="s">
        <v>152</v>
      </c>
      <c r="B82" s="62" t="s">
        <v>190</v>
      </c>
      <c r="C82" s="62" t="s">
        <v>502</v>
      </c>
      <c r="D82" s="154" t="s">
        <v>1</v>
      </c>
      <c r="E82" s="62" t="s">
        <v>338</v>
      </c>
      <c r="F82" s="99">
        <f>H79</f>
        <v>0.41388888888888864</v>
      </c>
      <c r="G82" s="71">
        <v>0</v>
      </c>
      <c r="H82" s="99">
        <f t="shared" ref="H82:H87" si="12">F82+TIME(0,G82,0)</f>
        <v>0.41388888888888864</v>
      </c>
      <c r="I82" s="168"/>
    </row>
    <row r="83" spans="1:9" ht="15" x14ac:dyDescent="0.25">
      <c r="A83" s="53" t="s">
        <v>154</v>
      </c>
      <c r="B83" s="62" t="s">
        <v>82</v>
      </c>
      <c r="C83" s="62" t="s">
        <v>296</v>
      </c>
      <c r="D83" s="154" t="s">
        <v>1</v>
      </c>
      <c r="E83" s="62" t="s">
        <v>251</v>
      </c>
      <c r="F83" s="99">
        <f>H82</f>
        <v>0.41388888888888864</v>
      </c>
      <c r="G83" s="71">
        <v>0</v>
      </c>
      <c r="H83" s="99">
        <f t="shared" si="12"/>
        <v>0.41388888888888864</v>
      </c>
      <c r="I83" s="80"/>
    </row>
    <row r="84" spans="1:9" ht="15" x14ac:dyDescent="0.25">
      <c r="A84" s="53" t="s">
        <v>156</v>
      </c>
      <c r="B84" s="62" t="s">
        <v>82</v>
      </c>
      <c r="C84" s="62" t="s">
        <v>319</v>
      </c>
      <c r="D84" s="154" t="s">
        <v>1</v>
      </c>
      <c r="E84" s="62" t="s">
        <v>339</v>
      </c>
      <c r="F84" s="99">
        <f>H83</f>
        <v>0.41388888888888864</v>
      </c>
      <c r="G84" s="71">
        <v>3</v>
      </c>
      <c r="H84" s="99">
        <f t="shared" si="12"/>
        <v>0.41597222222222197</v>
      </c>
      <c r="I84" s="80"/>
    </row>
    <row r="85" spans="1:9" ht="15" x14ac:dyDescent="0.25">
      <c r="A85" s="53" t="s">
        <v>157</v>
      </c>
      <c r="B85" s="62" t="s">
        <v>82</v>
      </c>
      <c r="C85" s="62" t="s">
        <v>407</v>
      </c>
      <c r="D85" s="154" t="s">
        <v>1</v>
      </c>
      <c r="E85" s="62" t="s">
        <v>419</v>
      </c>
      <c r="F85" s="99">
        <f t="shared" ref="F85:F87" si="13">H84</f>
        <v>0.41597222222222197</v>
      </c>
      <c r="G85" s="71">
        <v>0</v>
      </c>
      <c r="H85" s="99">
        <f t="shared" si="12"/>
        <v>0.41597222222222197</v>
      </c>
      <c r="I85" s="80"/>
    </row>
    <row r="86" spans="1:9" ht="15" x14ac:dyDescent="0.25">
      <c r="A86" s="53" t="s">
        <v>158</v>
      </c>
      <c r="B86" s="62" t="s">
        <v>82</v>
      </c>
      <c r="C86" s="62" t="s">
        <v>418</v>
      </c>
      <c r="D86" s="154" t="s">
        <v>1</v>
      </c>
      <c r="E86" s="62" t="s">
        <v>243</v>
      </c>
      <c r="F86" s="99">
        <f t="shared" si="13"/>
        <v>0.41597222222222197</v>
      </c>
      <c r="G86" s="71">
        <v>0</v>
      </c>
      <c r="H86" s="99">
        <f>F86+TIME(0,G86,0)</f>
        <v>0.41597222222222197</v>
      </c>
      <c r="I86" s="80"/>
    </row>
    <row r="87" spans="1:9" ht="15" x14ac:dyDescent="0.25">
      <c r="A87" s="53" t="s">
        <v>159</v>
      </c>
      <c r="B87" s="62" t="s">
        <v>82</v>
      </c>
      <c r="C87" s="62" t="s">
        <v>462</v>
      </c>
      <c r="D87" s="154" t="s">
        <v>1</v>
      </c>
      <c r="E87" s="62" t="s">
        <v>233</v>
      </c>
      <c r="F87" s="99">
        <f t="shared" si="13"/>
        <v>0.41597222222222197</v>
      </c>
      <c r="G87" s="71">
        <v>0</v>
      </c>
      <c r="H87" s="99">
        <f t="shared" si="12"/>
        <v>0.41597222222222197</v>
      </c>
      <c r="I87" s="80"/>
    </row>
    <row r="88" spans="1:9" ht="15" x14ac:dyDescent="0.25">
      <c r="A88" s="53" t="s">
        <v>536</v>
      </c>
      <c r="B88" s="62" t="s">
        <v>82</v>
      </c>
      <c r="C88" s="62" t="s">
        <v>537</v>
      </c>
      <c r="D88" s="154" t="s">
        <v>1</v>
      </c>
      <c r="E88" s="62"/>
      <c r="F88" s="99">
        <f t="shared" ref="F88" si="14">H87</f>
        <v>0.41597222222222197</v>
      </c>
      <c r="G88" s="71">
        <v>0</v>
      </c>
      <c r="H88" s="99">
        <f t="shared" ref="H88" si="15">F88+TIME(0,G88,0)</f>
        <v>0.41597222222222197</v>
      </c>
      <c r="I88" s="80"/>
    </row>
    <row r="89" spans="1:9" ht="15" x14ac:dyDescent="0.25">
      <c r="A89" s="53"/>
      <c r="B89" s="62"/>
      <c r="C89" s="62"/>
      <c r="D89" s="154"/>
      <c r="E89" s="116"/>
      <c r="F89" s="99"/>
      <c r="G89" s="71"/>
      <c r="H89" s="99"/>
      <c r="I89" s="80"/>
    </row>
    <row r="90" spans="1:9" ht="15.6" x14ac:dyDescent="0.3">
      <c r="A90" s="55" t="s">
        <v>160</v>
      </c>
      <c r="B90" s="64"/>
      <c r="C90" s="64" t="s">
        <v>193</v>
      </c>
      <c r="D90" s="64"/>
      <c r="E90" s="64"/>
      <c r="F90" s="101"/>
      <c r="G90" s="73"/>
      <c r="H90" s="101"/>
      <c r="I90" s="80"/>
    </row>
    <row r="91" spans="1:9" ht="15" x14ac:dyDescent="0.25">
      <c r="A91" s="153" t="s">
        <v>391</v>
      </c>
      <c r="B91" s="62" t="s">
        <v>190</v>
      </c>
      <c r="C91" s="62" t="s">
        <v>475</v>
      </c>
      <c r="D91" s="154" t="s">
        <v>1</v>
      </c>
      <c r="E91" s="62" t="s">
        <v>476</v>
      </c>
      <c r="F91" s="99">
        <f>H87</f>
        <v>0.41597222222222197</v>
      </c>
      <c r="G91" s="71">
        <v>0</v>
      </c>
      <c r="H91" s="99">
        <f>F91+TIME(0,G91,0)</f>
        <v>0.41597222222222197</v>
      </c>
      <c r="I91" s="80"/>
    </row>
    <row r="92" spans="1:9" ht="15" x14ac:dyDescent="0.25">
      <c r="A92" s="53" t="s">
        <v>483</v>
      </c>
      <c r="B92" s="62" t="s">
        <v>190</v>
      </c>
      <c r="C92" s="62" t="s">
        <v>484</v>
      </c>
      <c r="D92" s="154" t="s">
        <v>1</v>
      </c>
      <c r="E92" s="62" t="s">
        <v>239</v>
      </c>
      <c r="F92" s="99">
        <f>H91</f>
        <v>0.41597222222222197</v>
      </c>
      <c r="G92" s="71">
        <v>0</v>
      </c>
      <c r="H92" s="99">
        <f>F92+TIME(0,G92,0)</f>
        <v>0.41597222222222197</v>
      </c>
      <c r="I92" s="80"/>
    </row>
    <row r="93" spans="1:9" ht="15" x14ac:dyDescent="0.25">
      <c r="A93" s="178"/>
      <c r="B93" s="116"/>
      <c r="C93" s="62"/>
      <c r="D93" s="154"/>
      <c r="E93" s="116"/>
      <c r="F93" s="156"/>
      <c r="G93" s="157"/>
      <c r="H93" s="156"/>
      <c r="I93" s="80"/>
    </row>
    <row r="94" spans="1:9" ht="15.6" x14ac:dyDescent="0.3">
      <c r="A94" s="52" t="s">
        <v>161</v>
      </c>
      <c r="B94" s="61"/>
      <c r="C94" s="61" t="s">
        <v>162</v>
      </c>
      <c r="D94" s="61"/>
      <c r="E94" s="61"/>
      <c r="F94" s="98"/>
      <c r="G94" s="70"/>
      <c r="H94" s="98"/>
      <c r="I94" s="132"/>
    </row>
    <row r="95" spans="1:9" ht="15" x14ac:dyDescent="0.25">
      <c r="A95" s="53" t="s">
        <v>503</v>
      </c>
      <c r="B95" s="62" t="s">
        <v>76</v>
      </c>
      <c r="C95" s="62"/>
      <c r="D95" s="158"/>
      <c r="E95" s="62" t="s">
        <v>79</v>
      </c>
      <c r="F95" s="99">
        <f>H92</f>
        <v>0.41597222222222197</v>
      </c>
      <c r="G95" s="71">
        <v>0</v>
      </c>
      <c r="H95" s="99">
        <f>F95+TIME(0,G95,0)</f>
        <v>0.41597222222222197</v>
      </c>
      <c r="I95" s="80"/>
    </row>
    <row r="96" spans="1:9" ht="15" x14ac:dyDescent="0.25">
      <c r="A96" s="146"/>
      <c r="B96" s="146"/>
      <c r="C96" s="146"/>
      <c r="D96" s="146"/>
      <c r="E96" s="146"/>
      <c r="F96" s="147"/>
      <c r="G96" s="148"/>
      <c r="H96" s="147"/>
      <c r="I96" s="80"/>
    </row>
    <row r="97" spans="1:9" ht="15.6" x14ac:dyDescent="0.3">
      <c r="A97" s="57" t="s">
        <v>163</v>
      </c>
      <c r="B97" s="67"/>
      <c r="C97" s="67" t="s">
        <v>195</v>
      </c>
      <c r="D97" s="67"/>
      <c r="E97" s="67"/>
      <c r="F97" s="104"/>
      <c r="G97" s="75"/>
      <c r="H97" s="104"/>
      <c r="I97" s="132"/>
    </row>
    <row r="98" spans="1:9" ht="15" x14ac:dyDescent="0.25">
      <c r="A98" s="153" t="s">
        <v>186</v>
      </c>
      <c r="B98" s="62" t="s">
        <v>76</v>
      </c>
      <c r="C98" s="62" t="s">
        <v>196</v>
      </c>
      <c r="D98" s="158" t="s">
        <v>227</v>
      </c>
      <c r="E98" s="62" t="s">
        <v>135</v>
      </c>
      <c r="F98" s="99">
        <f>H95</f>
        <v>0.41597222222222197</v>
      </c>
      <c r="G98" s="71">
        <v>1</v>
      </c>
      <c r="H98" s="99">
        <f>F98+TIME(0,G98,0)</f>
        <v>0.41666666666666641</v>
      </c>
      <c r="I98" s="80"/>
    </row>
    <row r="99" spans="1:9" ht="15" x14ac:dyDescent="0.25">
      <c r="A99" s="153" t="s">
        <v>188</v>
      </c>
      <c r="B99" s="62" t="s">
        <v>76</v>
      </c>
      <c r="C99" s="62" t="s">
        <v>465</v>
      </c>
      <c r="D99" s="158" t="s">
        <v>227</v>
      </c>
      <c r="E99" s="62" t="s">
        <v>135</v>
      </c>
      <c r="F99" s="99">
        <f>H98</f>
        <v>0.41666666666666641</v>
      </c>
      <c r="G99" s="71">
        <v>1</v>
      </c>
      <c r="H99" s="99">
        <f>F99+TIME(0,G99,0)</f>
        <v>0.41736111111111085</v>
      </c>
      <c r="I99" s="80"/>
    </row>
    <row r="100" spans="1:9" ht="15" x14ac:dyDescent="0.25">
      <c r="A100" s="153" t="s">
        <v>191</v>
      </c>
      <c r="B100" s="62" t="s">
        <v>76</v>
      </c>
      <c r="C100" s="62" t="s">
        <v>89</v>
      </c>
      <c r="D100" s="158" t="s">
        <v>227</v>
      </c>
      <c r="E100" s="62" t="s">
        <v>135</v>
      </c>
      <c r="F100" s="99">
        <f>H99</f>
        <v>0.41736111111111085</v>
      </c>
      <c r="G100" s="71">
        <v>3</v>
      </c>
      <c r="H100" s="99">
        <f>F100+TIME(0,G100,0)</f>
        <v>0.41944444444444418</v>
      </c>
      <c r="I100" s="80"/>
    </row>
    <row r="101" spans="1:9" ht="15" x14ac:dyDescent="0.25">
      <c r="A101" s="153" t="s">
        <v>392</v>
      </c>
      <c r="B101" s="62" t="s">
        <v>82</v>
      </c>
      <c r="C101" s="62" t="s">
        <v>197</v>
      </c>
      <c r="D101" s="62"/>
      <c r="E101" s="62" t="s">
        <v>135</v>
      </c>
      <c r="F101" s="99">
        <f>H100</f>
        <v>0.41944444444444418</v>
      </c>
      <c r="G101" s="71">
        <v>1</v>
      </c>
      <c r="H101" s="99">
        <f>F101+TIME(0,G101,0)</f>
        <v>0.42013888888888862</v>
      </c>
      <c r="I101" s="80"/>
    </row>
    <row r="102" spans="1:9" ht="15.6" x14ac:dyDescent="0.3">
      <c r="A102" s="159"/>
      <c r="B102" s="159"/>
      <c r="C102" s="159" t="s">
        <v>165</v>
      </c>
      <c r="D102" s="159"/>
      <c r="E102" s="159"/>
      <c r="F102" s="160"/>
      <c r="G102" s="161">
        <f>(H102-H101) * 24 * 60</f>
        <v>115.0000000000004</v>
      </c>
      <c r="H102" s="160">
        <v>0.5</v>
      </c>
      <c r="I102" s="162"/>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14" zoomScale="130" zoomScaleNormal="130" workbookViewId="0">
      <selection activeCell="C23" sqref="C23"/>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7" t="str">
        <f>Parameters!B1</f>
        <v>IEEE 802.11 WIRELESS LOCAL AREA NETWORKS SESSION #209</v>
      </c>
      <c r="B1" s="341"/>
      <c r="C1" s="341"/>
      <c r="D1" s="341"/>
      <c r="E1" s="341"/>
      <c r="F1" s="341"/>
      <c r="G1" s="341"/>
      <c r="H1" s="341"/>
      <c r="I1" s="341"/>
    </row>
    <row r="2" spans="1:9" ht="25.35" customHeight="1" x14ac:dyDescent="0.4">
      <c r="A2" s="347" t="str">
        <f>Parameters!B2</f>
        <v>Kobe International Conference Center, Kobe, Japan</v>
      </c>
      <c r="B2" s="341"/>
      <c r="C2" s="341"/>
      <c r="D2" s="341"/>
      <c r="E2" s="341"/>
      <c r="F2" s="341"/>
      <c r="G2" s="341"/>
      <c r="H2" s="341"/>
      <c r="I2" s="341"/>
    </row>
    <row r="3" spans="1:9" ht="25.35" customHeight="1" x14ac:dyDescent="0.4">
      <c r="A3" s="347" t="str">
        <f>Parameters!B3</f>
        <v>January 12-17, 2025</v>
      </c>
      <c r="B3" s="341"/>
      <c r="C3" s="341"/>
      <c r="D3" s="341"/>
      <c r="E3" s="341"/>
      <c r="F3" s="341"/>
      <c r="G3" s="341"/>
      <c r="H3" s="341"/>
      <c r="I3" s="341"/>
    </row>
    <row r="4" spans="1:9" ht="18" customHeight="1" x14ac:dyDescent="0.3">
      <c r="A4" s="340" t="str">
        <f>'WG11 Mid-Week'!A4</f>
        <v>WG Chair - Robert Stacey (Intel)</v>
      </c>
      <c r="B4" s="341"/>
      <c r="C4" s="341"/>
      <c r="D4" s="341"/>
      <c r="E4" s="341"/>
      <c r="F4" s="341"/>
      <c r="G4" s="341"/>
      <c r="H4" s="341"/>
      <c r="I4" s="341"/>
    </row>
    <row r="5" spans="1:9" ht="18" customHeight="1" x14ac:dyDescent="0.3">
      <c r="A5" s="340" t="str">
        <f>'WG11 Mid-Week'!A5</f>
        <v>WG  Vice Chair - Jon Rosdahl (Qualcomm)</v>
      </c>
      <c r="B5" s="341"/>
      <c r="C5" s="341"/>
      <c r="D5" s="341"/>
      <c r="E5" s="341"/>
      <c r="F5" s="341"/>
      <c r="G5" s="341"/>
      <c r="H5" s="341"/>
      <c r="I5" s="341"/>
    </row>
    <row r="6" spans="1:9" ht="18" customHeight="1" x14ac:dyDescent="0.3">
      <c r="A6" s="340" t="str">
        <f>'WG11 Mid-Week'!A6</f>
        <v>WG  Vice Chair - Stephen McCann (Huawei)</v>
      </c>
      <c r="B6" s="341"/>
      <c r="C6" s="341"/>
      <c r="D6" s="341"/>
      <c r="E6" s="341"/>
      <c r="F6" s="341"/>
      <c r="G6" s="341"/>
      <c r="H6" s="341"/>
      <c r="I6" s="341"/>
    </row>
    <row r="7" spans="1:9" ht="18" customHeight="1" x14ac:dyDescent="0.3">
      <c r="A7" s="340" t="str">
        <f>'WG11 Mid-Week'!A7</f>
        <v>WG Secretary - Volker Jungnickel (Fraunhofer)</v>
      </c>
      <c r="B7" s="341"/>
      <c r="C7" s="341"/>
      <c r="D7" s="341"/>
      <c r="E7" s="341"/>
      <c r="F7" s="341"/>
      <c r="G7" s="341"/>
      <c r="H7" s="341"/>
      <c r="I7" s="341"/>
    </row>
    <row r="8" spans="1:9" ht="30" customHeight="1" x14ac:dyDescent="0.5">
      <c r="A8" s="342" t="str">
        <f>"Agenda R" &amp; Parameters!$B$8</f>
        <v>Agenda R3</v>
      </c>
      <c r="B8" s="343"/>
      <c r="C8" s="343"/>
      <c r="D8" s="343"/>
      <c r="E8" s="343"/>
      <c r="F8" s="343"/>
      <c r="G8" s="343"/>
      <c r="H8" s="343"/>
      <c r="I8" s="343"/>
    </row>
    <row r="12" spans="1:9" ht="15.6" x14ac:dyDescent="0.3">
      <c r="A12" s="344" t="s">
        <v>540</v>
      </c>
      <c r="B12" s="344"/>
      <c r="C12" s="344"/>
      <c r="D12" s="344"/>
      <c r="E12" s="344"/>
      <c r="F12" s="344"/>
      <c r="G12" s="344"/>
      <c r="H12" s="344"/>
      <c r="I12" s="344"/>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411</v>
      </c>
      <c r="D16" s="68"/>
      <c r="E16" s="68" t="s">
        <v>85</v>
      </c>
      <c r="F16" s="109">
        <f>F14</f>
        <v>0.75</v>
      </c>
      <c r="G16" s="77">
        <v>25</v>
      </c>
      <c r="H16" s="109">
        <f>F16+TIME(0,G16,0)</f>
        <v>0.76736111111111116</v>
      </c>
      <c r="I16" s="85"/>
    </row>
    <row r="18" spans="1:9" ht="15.6" x14ac:dyDescent="0.3">
      <c r="A18" s="59" t="s">
        <v>102</v>
      </c>
      <c r="B18" s="68"/>
      <c r="C18" s="68" t="s">
        <v>414</v>
      </c>
      <c r="D18" s="68"/>
      <c r="E18" s="68" t="s">
        <v>135</v>
      </c>
      <c r="F18" s="109">
        <f>H16</f>
        <v>0.76736111111111116</v>
      </c>
      <c r="G18" s="77">
        <v>20</v>
      </c>
      <c r="H18" s="109">
        <f>F18+TIME(0,G18,0)</f>
        <v>0.78125</v>
      </c>
      <c r="I18" s="85"/>
    </row>
    <row r="20" spans="1:9" ht="15.6" x14ac:dyDescent="0.3">
      <c r="A20" s="59" t="s">
        <v>119</v>
      </c>
      <c r="B20" s="68"/>
      <c r="C20" s="68" t="s">
        <v>415</v>
      </c>
      <c r="D20" s="68"/>
      <c r="E20" s="68" t="s">
        <v>135</v>
      </c>
      <c r="F20" s="109">
        <f>H18</f>
        <v>0.78125</v>
      </c>
      <c r="G20" s="77">
        <v>15</v>
      </c>
      <c r="H20" s="109">
        <f>F20+TIME(0,G20,0)</f>
        <v>0.79166666666666663</v>
      </c>
      <c r="I20" s="85"/>
    </row>
    <row r="22" spans="1:9" ht="15.6" x14ac:dyDescent="0.3">
      <c r="A22" s="59" t="s">
        <v>161</v>
      </c>
      <c r="B22" s="68"/>
      <c r="C22" s="68" t="s">
        <v>413</v>
      </c>
      <c r="D22" s="68"/>
      <c r="E22" s="68" t="s">
        <v>108</v>
      </c>
      <c r="F22" s="109">
        <f>H20</f>
        <v>0.79166666666666663</v>
      </c>
      <c r="G22" s="77">
        <v>15</v>
      </c>
      <c r="H22" s="109">
        <f>F22+TIME(0,G22,0)</f>
        <v>0.80208333333333326</v>
      </c>
      <c r="I22" s="85"/>
    </row>
    <row r="24" spans="1:9" ht="31.2" x14ac:dyDescent="0.3">
      <c r="A24" s="59" t="s">
        <v>163</v>
      </c>
      <c r="B24" s="68"/>
      <c r="C24" s="68" t="s">
        <v>215</v>
      </c>
      <c r="D24" s="68"/>
      <c r="E24" s="68" t="s">
        <v>135</v>
      </c>
      <c r="F24" s="109">
        <f>H22</f>
        <v>0.80208333333333326</v>
      </c>
      <c r="G24" s="77">
        <v>10</v>
      </c>
      <c r="H24" s="109">
        <f>F24+TIME(0,G24,0)</f>
        <v>0.80902777777777768</v>
      </c>
      <c r="I24" s="85"/>
    </row>
    <row r="26" spans="1:9" ht="15.6" x14ac:dyDescent="0.3">
      <c r="A26" s="59" t="s">
        <v>194</v>
      </c>
      <c r="B26" s="68"/>
      <c r="C26" s="68" t="s">
        <v>412</v>
      </c>
      <c r="D26" s="68"/>
      <c r="E26" s="68" t="s">
        <v>135</v>
      </c>
      <c r="F26" s="109">
        <f>H24</f>
        <v>0.80902777777777768</v>
      </c>
      <c r="G26" s="77">
        <v>0</v>
      </c>
      <c r="H26" s="109">
        <f>F26+TIME(0,G26,0)</f>
        <v>0.80902777777777768</v>
      </c>
      <c r="I26" s="85"/>
    </row>
    <row r="28" spans="1:9" ht="15.6" x14ac:dyDescent="0.3">
      <c r="A28" s="87" t="s">
        <v>217</v>
      </c>
      <c r="B28" s="89"/>
      <c r="C28" s="89" t="s">
        <v>197</v>
      </c>
      <c r="D28" s="89"/>
      <c r="E28" s="89"/>
      <c r="F28" s="106">
        <f>H26</f>
        <v>0.80902777777777768</v>
      </c>
      <c r="G28" s="91">
        <v>0</v>
      </c>
      <c r="H28" s="106">
        <f>F28+TIME(0,G28,0)</f>
        <v>0.80902777777777768</v>
      </c>
      <c r="I28" s="89"/>
    </row>
    <row r="29" spans="1:9" x14ac:dyDescent="0.25">
      <c r="A29" s="58"/>
      <c r="B29" s="58"/>
      <c r="C29" s="58" t="s">
        <v>165</v>
      </c>
      <c r="D29" s="58"/>
      <c r="E29" s="58"/>
      <c r="F29" s="105"/>
      <c r="G29" s="76">
        <f>(H29-H28) * 24 * 60</f>
        <v>5.0000000000001421</v>
      </c>
      <c r="H29" s="105">
        <v>0.8125</v>
      </c>
      <c r="I29" s="58"/>
    </row>
    <row r="32" spans="1:9" ht="15.6" x14ac:dyDescent="0.3">
      <c r="A32" s="344" t="s">
        <v>541</v>
      </c>
      <c r="B32" s="344"/>
      <c r="C32" s="344"/>
      <c r="D32" s="344"/>
      <c r="E32" s="344"/>
      <c r="F32" s="344"/>
      <c r="G32" s="344"/>
      <c r="H32" s="344"/>
      <c r="I32" s="344"/>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166</v>
      </c>
      <c r="D34" s="94"/>
      <c r="E34" s="94" t="s">
        <v>135</v>
      </c>
      <c r="F34" s="108">
        <v>0.8125</v>
      </c>
      <c r="G34" s="95">
        <v>1</v>
      </c>
      <c r="H34" s="108">
        <f>F34+TIME(0,G34,0)</f>
        <v>0.81319444444444444</v>
      </c>
      <c r="I34" s="96"/>
    </row>
    <row r="36" spans="1:9" ht="15.6" x14ac:dyDescent="0.3">
      <c r="A36" s="59" t="s">
        <v>88</v>
      </c>
      <c r="B36" s="68"/>
      <c r="C36" s="68" t="s">
        <v>198</v>
      </c>
      <c r="D36" s="68"/>
      <c r="E36" s="68" t="s">
        <v>85</v>
      </c>
      <c r="F36" s="109">
        <f>H34</f>
        <v>0.81319444444444444</v>
      </c>
      <c r="G36" s="77">
        <v>30</v>
      </c>
      <c r="H36" s="109">
        <f>F36+TIME(0,G36,0)</f>
        <v>0.83402777777777781</v>
      </c>
      <c r="I36" s="85"/>
    </row>
    <row r="38" spans="1:9" ht="15.6" x14ac:dyDescent="0.3">
      <c r="A38" s="59" t="s">
        <v>102</v>
      </c>
      <c r="B38" s="68"/>
      <c r="C38" s="68" t="s">
        <v>199</v>
      </c>
      <c r="D38" s="68"/>
      <c r="E38" s="68" t="s">
        <v>85</v>
      </c>
      <c r="F38" s="109">
        <f>H36</f>
        <v>0.83402777777777781</v>
      </c>
      <c r="G38" s="77">
        <v>20</v>
      </c>
      <c r="H38" s="109">
        <f>F38+TIME(0,G38,0)</f>
        <v>0.84791666666666665</v>
      </c>
      <c r="I38" s="85"/>
    </row>
    <row r="40" spans="1:9" ht="31.2" x14ac:dyDescent="0.3">
      <c r="A40" s="59" t="s">
        <v>119</v>
      </c>
      <c r="B40" s="68"/>
      <c r="C40" s="68" t="s">
        <v>200</v>
      </c>
      <c r="D40" s="68"/>
      <c r="E40" s="68" t="s">
        <v>108</v>
      </c>
      <c r="F40" s="109">
        <f>H38</f>
        <v>0.84791666666666665</v>
      </c>
      <c r="G40" s="77">
        <v>20</v>
      </c>
      <c r="H40" s="109">
        <f>F40+TIME(0,G40,0)</f>
        <v>0.86180555555555549</v>
      </c>
      <c r="I40" s="85"/>
    </row>
    <row r="42" spans="1:9" ht="15.6" x14ac:dyDescent="0.3">
      <c r="A42" s="59" t="s">
        <v>161</v>
      </c>
      <c r="B42" s="68"/>
      <c r="C42" s="68" t="s">
        <v>201</v>
      </c>
      <c r="D42" s="68"/>
      <c r="E42" s="68" t="s">
        <v>135</v>
      </c>
      <c r="F42" s="109">
        <f>H40</f>
        <v>0.86180555555555549</v>
      </c>
      <c r="G42" s="77">
        <v>15</v>
      </c>
      <c r="H42" s="109">
        <f>F42+TIME(0,G42,0)</f>
        <v>0.87222222222222212</v>
      </c>
      <c r="I42" s="85"/>
    </row>
    <row r="44" spans="1:9" ht="31.2" x14ac:dyDescent="0.3">
      <c r="A44" s="59" t="s">
        <v>163</v>
      </c>
      <c r="B44" s="68"/>
      <c r="C44" s="68" t="s">
        <v>215</v>
      </c>
      <c r="D44" s="68"/>
      <c r="E44" s="68" t="s">
        <v>135</v>
      </c>
      <c r="F44" s="109">
        <f>H42</f>
        <v>0.87222222222222212</v>
      </c>
      <c r="G44" s="77">
        <v>20</v>
      </c>
      <c r="H44" s="109">
        <f>F44+TIME(0,G44,0)</f>
        <v>0.88611111111111096</v>
      </c>
      <c r="I44" s="85"/>
    </row>
    <row r="46" spans="1:9" ht="31.2" x14ac:dyDescent="0.3">
      <c r="A46" s="59" t="s">
        <v>194</v>
      </c>
      <c r="B46" s="68"/>
      <c r="C46" s="68" t="s">
        <v>216</v>
      </c>
      <c r="D46" s="68"/>
      <c r="E46" s="68" t="s">
        <v>135</v>
      </c>
      <c r="F46" s="109">
        <f>H44</f>
        <v>0.88611111111111096</v>
      </c>
      <c r="G46" s="77">
        <v>14</v>
      </c>
      <c r="H46" s="109">
        <f>F46+TIME(0,G46,0)</f>
        <v>0.89583333333333315</v>
      </c>
      <c r="I46" s="85"/>
    </row>
    <row r="48" spans="1:9" ht="15.6" x14ac:dyDescent="0.3">
      <c r="A48" s="87" t="s">
        <v>217</v>
      </c>
      <c r="B48" s="89"/>
      <c r="C48" s="89" t="s">
        <v>197</v>
      </c>
      <c r="D48" s="89"/>
      <c r="E48" s="89"/>
      <c r="F48" s="106">
        <f>H46</f>
        <v>0.89583333333333315</v>
      </c>
      <c r="G48" s="91">
        <v>0</v>
      </c>
      <c r="H48" s="106">
        <f>F48+TIME(0,G48,0)</f>
        <v>0.89583333333333315</v>
      </c>
      <c r="I48" s="89"/>
    </row>
    <row r="49" spans="3:8" x14ac:dyDescent="0.25">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9"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348" t="s">
        <v>29</v>
      </c>
      <c r="B3" s="348"/>
      <c r="C3" s="41"/>
      <c r="D3" s="41"/>
    </row>
    <row r="4" spans="1:5" s="2" customFormat="1" x14ac:dyDescent="0.25">
      <c r="A4" s="23" t="s">
        <v>57</v>
      </c>
      <c r="B4" s="23" t="s">
        <v>17</v>
      </c>
      <c r="C4" s="23" t="s">
        <v>0</v>
      </c>
      <c r="D4" s="23" t="s">
        <v>18</v>
      </c>
    </row>
    <row r="5" spans="1:5" s="20" customFormat="1" ht="13.8" x14ac:dyDescent="0.25">
      <c r="A5" s="142" t="s">
        <v>219</v>
      </c>
      <c r="B5" s="24" t="s">
        <v>417</v>
      </c>
      <c r="C5" s="24" t="s">
        <v>424</v>
      </c>
      <c r="D5" s="36"/>
      <c r="E5" s="2" t="s">
        <v>282</v>
      </c>
    </row>
    <row r="6" spans="1:5" s="2" customFormat="1" ht="12.75" customHeight="1" x14ac:dyDescent="0.25">
      <c r="A6" s="150" t="s">
        <v>454</v>
      </c>
      <c r="B6" s="24" t="s">
        <v>489</v>
      </c>
      <c r="C6" s="24" t="s">
        <v>368</v>
      </c>
      <c r="D6" s="36" t="s">
        <v>522</v>
      </c>
      <c r="E6" s="2" t="s">
        <v>282</v>
      </c>
    </row>
    <row r="7" spans="1:5" ht="13.8" x14ac:dyDescent="0.25">
      <c r="A7" s="143" t="s">
        <v>13</v>
      </c>
      <c r="B7" s="25" t="s">
        <v>490</v>
      </c>
      <c r="C7" s="25" t="s">
        <v>19</v>
      </c>
      <c r="D7" s="36" t="s">
        <v>523</v>
      </c>
      <c r="E7" s="2" t="s">
        <v>282</v>
      </c>
    </row>
    <row r="8" spans="1:5" ht="12.75" customHeight="1" x14ac:dyDescent="0.25">
      <c r="A8" s="218" t="s">
        <v>221</v>
      </c>
      <c r="B8" s="24" t="s">
        <v>491</v>
      </c>
      <c r="C8" s="24" t="s">
        <v>231</v>
      </c>
      <c r="D8" s="36" t="s">
        <v>514</v>
      </c>
      <c r="E8" s="2" t="s">
        <v>282</v>
      </c>
    </row>
    <row r="9" spans="1:5" ht="13.8" x14ac:dyDescent="0.25">
      <c r="A9" s="217" t="s">
        <v>56</v>
      </c>
      <c r="B9" s="24" t="s">
        <v>492</v>
      </c>
      <c r="C9" s="24" t="s">
        <v>203</v>
      </c>
      <c r="D9" s="36"/>
      <c r="E9" s="2" t="s">
        <v>524</v>
      </c>
    </row>
    <row r="10" spans="1:5" ht="12.75" customHeight="1" x14ac:dyDescent="0.25">
      <c r="A10" s="144" t="s">
        <v>4</v>
      </c>
      <c r="B10" s="25" t="s">
        <v>493</v>
      </c>
      <c r="C10" s="25" t="s">
        <v>60</v>
      </c>
      <c r="D10" s="36" t="s">
        <v>519</v>
      </c>
      <c r="E10" s="2" t="s">
        <v>282</v>
      </c>
    </row>
    <row r="11" spans="1:5" ht="12.75" customHeight="1" x14ac:dyDescent="0.25">
      <c r="A11" s="145" t="s">
        <v>212</v>
      </c>
      <c r="B11" s="25" t="s">
        <v>213</v>
      </c>
      <c r="C11" s="25" t="s">
        <v>409</v>
      </c>
      <c r="D11" s="36" t="s">
        <v>532</v>
      </c>
      <c r="E11" s="2" t="s">
        <v>282</v>
      </c>
    </row>
    <row r="12" spans="1:5" ht="12.75" customHeight="1" x14ac:dyDescent="0.25">
      <c r="A12" s="216" t="s">
        <v>485</v>
      </c>
      <c r="B12" s="24" t="s">
        <v>214</v>
      </c>
      <c r="C12" s="24" t="s">
        <v>337</v>
      </c>
      <c r="D12" s="36" t="s">
        <v>520</v>
      </c>
      <c r="E12" s="2" t="s">
        <v>282</v>
      </c>
    </row>
    <row r="13" spans="1:5" ht="12.75" customHeight="1" x14ac:dyDescent="0.25">
      <c r="A13" s="215" t="s">
        <v>297</v>
      </c>
      <c r="B13" s="24" t="s">
        <v>249</v>
      </c>
      <c r="C13" s="24" t="s">
        <v>250</v>
      </c>
      <c r="D13" s="36" t="s">
        <v>525</v>
      </c>
      <c r="E13" s="2" t="s">
        <v>282</v>
      </c>
    </row>
    <row r="14" spans="1:5" ht="12.75" customHeight="1" x14ac:dyDescent="0.25">
      <c r="A14" s="214" t="s">
        <v>335</v>
      </c>
      <c r="B14" s="24" t="s">
        <v>318</v>
      </c>
      <c r="C14" s="24" t="s">
        <v>289</v>
      </c>
      <c r="D14" s="36" t="s">
        <v>547</v>
      </c>
      <c r="E14" s="2" t="s">
        <v>282</v>
      </c>
    </row>
    <row r="15" spans="1:5" ht="12.75" customHeight="1" x14ac:dyDescent="0.25">
      <c r="A15" s="213" t="s">
        <v>403</v>
      </c>
      <c r="B15" s="24" t="s">
        <v>408</v>
      </c>
      <c r="C15" s="24" t="s">
        <v>410</v>
      </c>
      <c r="D15" s="36"/>
      <c r="E15" s="2" t="s">
        <v>282</v>
      </c>
    </row>
    <row r="16" spans="1:5" ht="12.75" customHeight="1" x14ac:dyDescent="0.25">
      <c r="A16" s="149" t="s">
        <v>421</v>
      </c>
      <c r="B16" s="24" t="s">
        <v>422</v>
      </c>
      <c r="C16" s="24" t="s">
        <v>244</v>
      </c>
      <c r="D16" s="36" t="s">
        <v>552</v>
      </c>
      <c r="E16" s="2" t="s">
        <v>282</v>
      </c>
    </row>
    <row r="17" spans="1:5" ht="12.75" customHeight="1" x14ac:dyDescent="0.25">
      <c r="A17" s="212" t="s">
        <v>455</v>
      </c>
      <c r="B17" s="24" t="s">
        <v>369</v>
      </c>
      <c r="C17" s="24" t="s">
        <v>232</v>
      </c>
      <c r="D17" s="36" t="s">
        <v>521</v>
      </c>
      <c r="E17" s="2" t="s">
        <v>282</v>
      </c>
    </row>
    <row r="18" spans="1:5" ht="12.75" customHeight="1" x14ac:dyDescent="0.25">
      <c r="A18" s="212" t="s">
        <v>508</v>
      </c>
      <c r="B18" s="24" t="s">
        <v>513</v>
      </c>
      <c r="C18" s="24" t="s">
        <v>548</v>
      </c>
      <c r="D18" s="36"/>
      <c r="E18" s="2" t="s">
        <v>524</v>
      </c>
    </row>
    <row r="19" spans="1:5" ht="12.75" customHeight="1" x14ac:dyDescent="0.25">
      <c r="A19" s="211" t="s">
        <v>486</v>
      </c>
      <c r="B19" s="24" t="s">
        <v>487</v>
      </c>
      <c r="C19" s="24" t="s">
        <v>488</v>
      </c>
      <c r="D19" s="36" t="s">
        <v>553</v>
      </c>
      <c r="E19" s="2" t="s">
        <v>282</v>
      </c>
    </row>
    <row r="20" spans="1:5" s="2" customFormat="1" ht="12.75" customHeight="1" x14ac:dyDescent="0.25">
      <c r="A20" s="210" t="s">
        <v>470</v>
      </c>
      <c r="B20" s="24" t="s">
        <v>471</v>
      </c>
      <c r="C20" s="24" t="s">
        <v>60</v>
      </c>
      <c r="D20" s="36" t="s">
        <v>518</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432</v>
      </c>
    </row>
    <row r="32" spans="1:5" x14ac:dyDescent="0.25">
      <c r="A32" s="27" t="s">
        <v>42</v>
      </c>
      <c r="B32" s="28" t="s">
        <v>449</v>
      </c>
    </row>
    <row r="34" spans="1:2" s="40" customFormat="1" x14ac:dyDescent="0.25">
      <c r="A34" s="46" t="s">
        <v>43</v>
      </c>
      <c r="B34" s="47"/>
    </row>
    <row r="35" spans="1:2" x14ac:dyDescent="0.25">
      <c r="A35" s="29" t="s">
        <v>45</v>
      </c>
      <c r="B35" s="38" t="s">
        <v>526</v>
      </c>
    </row>
    <row r="36" spans="1:2" x14ac:dyDescent="0.25">
      <c r="A36" s="29" t="s">
        <v>46</v>
      </c>
      <c r="B36" s="38" t="s">
        <v>527</v>
      </c>
    </row>
    <row r="37" spans="1:2" x14ac:dyDescent="0.25">
      <c r="A37" s="29" t="s">
        <v>248</v>
      </c>
      <c r="B37" s="38" t="s">
        <v>529</v>
      </c>
    </row>
    <row r="38" spans="1:2" ht="15.6" x14ac:dyDescent="0.25">
      <c r="A38" s="29" t="s">
        <v>47</v>
      </c>
      <c r="B38" s="38" t="s">
        <v>550</v>
      </c>
    </row>
    <row r="39" spans="1:2" ht="15.6" x14ac:dyDescent="0.25">
      <c r="A39" s="29" t="s">
        <v>49</v>
      </c>
      <c r="B39" s="38" t="s">
        <v>515</v>
      </c>
    </row>
    <row r="40" spans="1:2" x14ac:dyDescent="0.25">
      <c r="A40" s="29" t="s">
        <v>48</v>
      </c>
      <c r="B40" s="38" t="s">
        <v>551</v>
      </c>
    </row>
    <row r="41" spans="1:2" x14ac:dyDescent="0.25">
      <c r="A41" s="29" t="s">
        <v>218</v>
      </c>
      <c r="B41" s="38" t="s">
        <v>528</v>
      </c>
    </row>
    <row r="42" spans="1:2" x14ac:dyDescent="0.25">
      <c r="A42" s="29" t="s">
        <v>1</v>
      </c>
      <c r="B42" s="38" t="s">
        <v>517</v>
      </c>
    </row>
    <row r="43" spans="1:2" x14ac:dyDescent="0.25">
      <c r="A43" s="29" t="s">
        <v>293</v>
      </c>
      <c r="B43" s="38" t="s">
        <v>516</v>
      </c>
    </row>
    <row r="44" spans="1:2" x14ac:dyDescent="0.25">
      <c r="A44" s="29" t="s">
        <v>63</v>
      </c>
      <c r="B44" s="38" t="s">
        <v>530</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431</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9" r:id="rId30" xr:uid="{C1646B08-0376-4F11-B314-4C73816F6A36}"/>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512</v>
      </c>
    </row>
    <row r="2" spans="1:2" x14ac:dyDescent="0.25">
      <c r="A2" s="20" t="s">
        <v>25</v>
      </c>
      <c r="B2" s="20" t="s">
        <v>511</v>
      </c>
    </row>
    <row r="3" spans="1:2" x14ac:dyDescent="0.25">
      <c r="A3" s="20" t="s">
        <v>26</v>
      </c>
      <c r="B3" s="20" t="s">
        <v>531</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3</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2025-01-13T05:57:45Z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