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ate1904="1" codeName="ThisWorkbook"/>
  <mc:AlternateContent xmlns:mc="http://schemas.openxmlformats.org/markup-compatibility/2006">
    <mc:Choice Requires="x15">
      <x15ac:absPath xmlns:x15ac="http://schemas.microsoft.com/office/spreadsheetml/2010/11/ac" url="C:\Users\rjstacey\OneDrive - Intel Corporation\Documents\802.11\Session preperation &amp; reports\WG Reports\2025-01\"/>
    </mc:Choice>
  </mc:AlternateContent>
  <xr:revisionPtr revIDLastSave="0" documentId="13_ncr:1_{1E0A8CBE-F46F-4B9F-BAA8-0740597D75F0}" xr6:coauthVersionLast="47" xr6:coauthVersionMax="47" xr10:uidLastSave="{00000000-0000-0000-0000-000000000000}"/>
  <bookViews>
    <workbookView xWindow="-110" yWindow="-110" windowWidth="38620" windowHeight="21100" tabRatio="741"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880" l="1"/>
  <c r="H42" i="880"/>
  <c r="H41" i="880"/>
  <c r="G2" i="889"/>
  <c r="M2" i="889" s="1"/>
  <c r="S2" i="889" s="1"/>
  <c r="Y2" i="889" s="1"/>
  <c r="AE2" i="889" s="1"/>
  <c r="E39" i="889"/>
  <c r="D39" i="889"/>
  <c r="AJ18" i="889"/>
  <c r="AJ17" i="889"/>
  <c r="AJ16" i="889"/>
  <c r="AJ15" i="889"/>
  <c r="AJ14" i="889"/>
  <c r="AJ13" i="889"/>
  <c r="AJ12" i="889"/>
  <c r="AJ11" i="889"/>
  <c r="AJ10" i="889"/>
  <c r="AJ9" i="889"/>
  <c r="AJ8" i="889"/>
  <c r="AJ7" i="889"/>
  <c r="AJ6" i="889"/>
  <c r="D6" i="889"/>
  <c r="D7" i="889" s="1"/>
  <c r="AJ5" i="889"/>
  <c r="E5" i="889"/>
  <c r="M3" i="889"/>
  <c r="S3" i="889" s="1"/>
  <c r="Y3" i="889" s="1"/>
  <c r="E2" i="889"/>
  <c r="F58" i="886"/>
  <c r="H58" i="886" s="1"/>
  <c r="F81" i="891"/>
  <c r="D8" i="889" l="1"/>
  <c r="E7" i="889"/>
  <c r="E6" i="889"/>
  <c r="F36" i="881"/>
  <c r="D9" i="889" l="1"/>
  <c r="E8"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F60" i="891" s="1"/>
  <c r="H60" i="891" s="1"/>
  <c r="F61" i="891" s="1"/>
  <c r="H61" i="891" s="1"/>
  <c r="F62" i="891" s="1"/>
  <c r="H62" i="891" s="1"/>
  <c r="F65" i="891" s="1"/>
  <c r="H65" i="891" s="1"/>
  <c r="F66" i="891" s="1"/>
  <c r="H66" i="891" s="1"/>
  <c r="F67" i="891" s="1"/>
  <c r="H67" i="891" s="1"/>
  <c r="F68" i="891" s="1"/>
  <c r="H68" i="891" s="1"/>
  <c r="F69" i="891" s="1"/>
  <c r="H69" i="891" s="1"/>
  <c r="F70" i="891" s="1"/>
  <c r="H70" i="891" s="1"/>
  <c r="F73" i="891" s="1"/>
  <c r="H73" i="891" s="1"/>
  <c r="A3" i="891"/>
  <c r="A2" i="891"/>
  <c r="A1" i="891"/>
  <c r="D10" i="889" l="1"/>
  <c r="E9" i="889"/>
  <c r="F74" i="891"/>
  <c r="H74" i="891" s="1"/>
  <c r="E10" i="889" l="1"/>
  <c r="D11" i="889"/>
  <c r="F75" i="891"/>
  <c r="H75" i="891" s="1"/>
  <c r="F76" i="891" s="1"/>
  <c r="H76" i="891" s="1"/>
  <c r="F77" i="891" s="1"/>
  <c r="H77" i="891" s="1"/>
  <c r="F78" i="891" s="1"/>
  <c r="H78" i="891" s="1"/>
  <c r="H81" i="891" s="1"/>
  <c r="F82" i="891" s="1"/>
  <c r="H82" i="891" s="1"/>
  <c r="F84" i="891" s="1"/>
  <c r="H84" i="891" s="1"/>
  <c r="F87" i="891" s="1"/>
  <c r="H87" i="891" s="1"/>
  <c r="A7" i="881"/>
  <c r="A6" i="881"/>
  <c r="A5" i="881"/>
  <c r="A4" i="881"/>
  <c r="C7" i="889"/>
  <c r="A7" i="889"/>
  <c r="C6" i="889"/>
  <c r="C5" i="889"/>
  <c r="A5" i="889"/>
  <c r="E11" i="889" l="1"/>
  <c r="D12" i="889"/>
  <c r="F89" i="891"/>
  <c r="H89" i="891" s="1"/>
  <c r="G90" i="891" s="1"/>
  <c r="A6" i="889"/>
  <c r="E12" i="889" l="1"/>
  <c r="D13" i="889"/>
  <c r="C8" i="889"/>
  <c r="A8" i="889"/>
  <c r="E13" i="889" l="1"/>
  <c r="D14" i="889"/>
  <c r="A9" i="889"/>
  <c r="C9" i="889"/>
  <c r="D15" i="889" l="1"/>
  <c r="E14" i="889"/>
  <c r="A10" i="889"/>
  <c r="C10" i="889"/>
  <c r="D16" i="889" l="1"/>
  <c r="E15" i="889"/>
  <c r="C11" i="889"/>
  <c r="A11" i="889"/>
  <c r="E16" i="889" l="1"/>
  <c r="D17" i="889"/>
  <c r="C12" i="889"/>
  <c r="A12" i="889"/>
  <c r="D18" i="889" l="1"/>
  <c r="E17" i="889"/>
  <c r="A13" i="889"/>
  <c r="C13" i="889"/>
  <c r="D19" i="889" l="1"/>
  <c r="E18" i="889"/>
  <c r="C14" i="889"/>
  <c r="A14" i="889"/>
  <c r="D20" i="889" l="1"/>
  <c r="E19" i="889"/>
  <c r="C15" i="889"/>
  <c r="A15" i="889"/>
  <c r="D21" i="889" l="1"/>
  <c r="E20" i="889"/>
  <c r="C16" i="889"/>
  <c r="A16" i="889"/>
  <c r="D22" i="889" l="1"/>
  <c r="E21" i="889"/>
  <c r="A17" i="889"/>
  <c r="C17" i="889"/>
  <c r="E22" i="889" l="1"/>
  <c r="D23" i="889"/>
  <c r="A18" i="889"/>
  <c r="C18" i="889"/>
  <c r="E23" i="889" l="1"/>
  <c r="D24" i="889"/>
  <c r="C19" i="889"/>
  <c r="A19" i="889"/>
  <c r="D25" i="889" l="1"/>
  <c r="E24" i="889"/>
  <c r="C20" i="889"/>
  <c r="A20" i="889"/>
  <c r="D26" i="889" l="1"/>
  <c r="E25" i="889"/>
  <c r="A21" i="889"/>
  <c r="C21" i="889"/>
  <c r="E26" i="889" l="1"/>
  <c r="D27" i="889"/>
  <c r="A22" i="889"/>
  <c r="C22" i="889"/>
  <c r="D28" i="889" l="1"/>
  <c r="E27" i="889"/>
  <c r="A23" i="889"/>
  <c r="C23" i="889"/>
  <c r="D29" i="889" l="1"/>
  <c r="E28" i="889"/>
  <c r="C24" i="889"/>
  <c r="A24" i="889"/>
  <c r="D30" i="889" l="1"/>
  <c r="E29" i="889"/>
  <c r="C25" i="889"/>
  <c r="A25" i="889"/>
  <c r="E30" i="889" l="1"/>
  <c r="D31" i="889"/>
  <c r="C26" i="889"/>
  <c r="A26" i="889"/>
  <c r="E31" i="889" l="1"/>
  <c r="D32" i="889"/>
  <c r="C27" i="889"/>
  <c r="A27" i="889"/>
  <c r="D33" i="889" l="1"/>
  <c r="E32" i="889"/>
  <c r="C28" i="889"/>
  <c r="A28" i="889"/>
  <c r="D34" i="889" l="1"/>
  <c r="E33" i="889"/>
  <c r="C29" i="889"/>
  <c r="A29" i="889"/>
  <c r="D35" i="889" l="1"/>
  <c r="E34" i="889"/>
  <c r="C30" i="889"/>
  <c r="A30" i="889"/>
  <c r="D36" i="889" l="1"/>
  <c r="E35" i="889"/>
  <c r="A31" i="889"/>
  <c r="B31" i="889"/>
  <c r="C31" i="889"/>
  <c r="D37" i="889" l="1"/>
  <c r="E36" i="889"/>
  <c r="B7" i="889"/>
  <c r="B6" i="889"/>
  <c r="B5" i="889"/>
  <c r="B8" i="889"/>
  <c r="B9" i="889"/>
  <c r="B10" i="889"/>
  <c r="B11" i="889"/>
  <c r="B12" i="889"/>
  <c r="B13" i="889"/>
  <c r="B14" i="889"/>
  <c r="B15" i="889"/>
  <c r="B16" i="889"/>
  <c r="B17" i="889"/>
  <c r="B18" i="889"/>
  <c r="B19" i="889"/>
  <c r="B20" i="889"/>
  <c r="B21" i="889"/>
  <c r="B22" i="889"/>
  <c r="B23" i="889"/>
  <c r="B24" i="889"/>
  <c r="B25" i="889"/>
  <c r="B26" i="889"/>
  <c r="B27" i="889"/>
  <c r="B28" i="889"/>
  <c r="B29" i="889"/>
  <c r="B30" i="889"/>
  <c r="C32" i="889"/>
  <c r="B32" i="889"/>
  <c r="A32" i="889"/>
  <c r="D38" i="889" l="1"/>
  <c r="E38" i="889" s="1"/>
  <c r="E37" i="889"/>
  <c r="C33" i="889"/>
  <c r="B33" i="889"/>
  <c r="A33" i="889"/>
  <c r="H36" i="881" l="1"/>
  <c r="F38" i="881" s="1"/>
  <c r="H38" i="881" s="1"/>
  <c r="F40" i="881" s="1"/>
  <c r="H40" i="881" s="1"/>
  <c r="F42" i="881" s="1"/>
  <c r="H42" i="881" s="1"/>
  <c r="F44" i="881" s="1"/>
  <c r="H44" i="881" s="1"/>
  <c r="F46" i="881" s="1"/>
  <c r="H46" i="881" s="1"/>
  <c r="F48" i="881" s="1"/>
  <c r="H48" i="881" s="1"/>
  <c r="G49" i="881" s="1"/>
  <c r="H34" i="881"/>
  <c r="H14" i="881"/>
  <c r="F16" i="881"/>
  <c r="H16" i="881" s="1"/>
  <c r="F18" i="881" s="1"/>
  <c r="H18" i="881" s="1"/>
  <c r="F20" i="881" s="1"/>
  <c r="H20" i="881" s="1"/>
  <c r="F22" i="881" s="1"/>
  <c r="H22" i="881" s="1"/>
  <c r="F24" i="881" s="1"/>
  <c r="H24" i="881" s="1"/>
  <c r="F26" i="881" s="1"/>
  <c r="H26" i="881" s="1"/>
  <c r="H15" i="886" l="1"/>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28" i="881"/>
  <c r="H28" i="881" s="1"/>
  <c r="G29" i="881" s="1"/>
  <c r="A3" i="881"/>
  <c r="A2" i="881"/>
  <c r="A1" i="881"/>
  <c r="H15" i="880"/>
  <c r="F16" i="880" s="1"/>
  <c r="H16" i="880" s="1"/>
  <c r="F17" i="880" s="1"/>
  <c r="H17" i="880" s="1"/>
  <c r="F20" i="880" s="1"/>
  <c r="H20" i="880" s="1"/>
  <c r="F21" i="880" s="1"/>
  <c r="H21" i="880" s="1"/>
  <c r="F22" i="880" s="1"/>
  <c r="H22" i="880" s="1"/>
  <c r="F23" i="880" s="1"/>
  <c r="H23" i="880" s="1"/>
  <c r="F24" i="880" s="1"/>
  <c r="H24" i="880" s="1"/>
  <c r="A3" i="880"/>
  <c r="A2" i="880"/>
  <c r="A1" i="880"/>
  <c r="B8" i="782"/>
  <c r="B2" i="20"/>
  <c r="B7" i="782"/>
  <c r="B5" i="20"/>
  <c r="F61" i="886" l="1"/>
  <c r="H61" i="886" s="1"/>
  <c r="F57" i="886"/>
  <c r="H57" i="886" s="1"/>
  <c r="F62" i="886" s="1"/>
  <c r="H62" i="886" s="1"/>
  <c r="F63" i="886" s="1"/>
  <c r="H63" i="886" s="1"/>
  <c r="A8" i="886"/>
  <c r="A8" i="891"/>
  <c r="F25" i="880"/>
  <c r="H25" i="880" s="1"/>
  <c r="F26" i="880" s="1"/>
  <c r="H26" i="880" s="1"/>
  <c r="F30" i="880" s="1"/>
  <c r="A8" i="880"/>
  <c r="A8" i="881"/>
  <c r="F66" i="886" l="1"/>
  <c r="H66" i="886" s="1"/>
  <c r="F67" i="886" s="1"/>
  <c r="H67" i="886" s="1"/>
  <c r="F71" i="886" s="1"/>
  <c r="H71" i="886" s="1"/>
  <c r="F74" i="886" s="1"/>
  <c r="H74" i="886" s="1"/>
  <c r="F75" i="886" s="1"/>
  <c r="H75" i="886" s="1"/>
  <c r="F76" i="886" s="1"/>
  <c r="H76" i="886" s="1"/>
  <c r="F77" i="886" s="1"/>
  <c r="H77" i="886" s="1"/>
  <c r="F78" i="886" s="1"/>
  <c r="H78" i="886" s="1"/>
  <c r="F79" i="886" s="1"/>
  <c r="H79" i="886" s="1"/>
  <c r="F82" i="886" s="1"/>
  <c r="H82" i="886" s="1"/>
  <c r="F83" i="886" s="1"/>
  <c r="H30" i="880"/>
  <c r="F31" i="880" s="1"/>
  <c r="H31" i="880" s="1"/>
  <c r="F32" i="880" s="1"/>
  <c r="H32" i="880" s="1"/>
  <c r="F35" i="880" s="1"/>
  <c r="H35" i="880" l="1"/>
  <c r="F36" i="880" s="1"/>
  <c r="H36" i="880" s="1"/>
  <c r="F37" i="880" l="1"/>
  <c r="H37" i="880" s="1"/>
  <c r="F40" i="880" s="1"/>
  <c r="H40" i="880" s="1"/>
  <c r="F41" i="880" s="1"/>
  <c r="F42" i="880" s="1"/>
  <c r="H83" i="886"/>
  <c r="F84" i="886" l="1"/>
  <c r="H84" i="886" s="1"/>
  <c r="F85" i="886" s="1"/>
  <c r="H85" i="886" s="1"/>
  <c r="F86" i="886" s="1"/>
  <c r="H86" i="886" s="1"/>
  <c r="F87" i="886" s="1"/>
  <c r="H87" i="886" s="1"/>
  <c r="F91" i="886" l="1"/>
  <c r="H91" i="886" s="1"/>
  <c r="F88" i="886"/>
  <c r="H88" i="886" s="1"/>
  <c r="F44" i="880"/>
  <c r="G45" i="880" s="1"/>
  <c r="F92" i="886" l="1"/>
  <c r="H92" i="886" s="1"/>
  <c r="F95" i="886" l="1"/>
  <c r="H95" i="886" s="1"/>
  <c r="F98" i="886" s="1"/>
  <c r="H98" i="886" s="1"/>
  <c r="F99" i="886" s="1"/>
  <c r="H99" i="886" s="1"/>
  <c r="F100" i="886" s="1"/>
  <c r="H100" i="886" s="1"/>
  <c r="F101" i="886" s="1"/>
  <c r="H101" i="886" s="1"/>
  <c r="G102" i="88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87BEF0D7-606A-4B97-A2C1-BB7D5D2EDA75}">
      <text>
        <r>
          <rPr>
            <b/>
            <sz val="9"/>
            <color indexed="81"/>
            <rFont val="Tahoma"/>
            <family val="2"/>
          </rPr>
          <t>II - Information Item_x000D_
DT - Discussion Topic_x000D_
MI - Motion Internal_x000D_
ME - Motion External_x000D_
* - on Consent Agenda</t>
        </r>
      </text>
    </comment>
    <comment ref="G13" authorId="0" shapeId="0" xr:uid="{FDD4C17C-685C-4C6A-AACF-451E47449FAB}">
      <text>
        <r>
          <rPr>
            <b/>
            <sz val="9"/>
            <color indexed="81"/>
            <rFont val="Tahoma"/>
            <family val="2"/>
          </rPr>
          <t>Duration of item in minutes</t>
        </r>
      </text>
    </comment>
    <comment ref="B93" authorId="0" shapeId="0" xr:uid="{86429E51-6497-4118-815A-A012F81F5598}">
      <text>
        <r>
          <rPr>
            <b/>
            <sz val="9"/>
            <color indexed="81"/>
            <rFont val="Tahoma"/>
            <family val="2"/>
          </rPr>
          <t>II - Information Item_x000D_
DT - Discussion Topic_x000D_
MI - Motion Internal_x000D_
ME - Motion External_x000D_
* - on Consent Agenda</t>
        </r>
      </text>
    </comment>
    <comment ref="G93" authorId="0" shapeId="0" xr:uid="{BD28F9F7-70C7-444C-9A90-E67F5495FC4F}">
      <text>
        <r>
          <rPr>
            <b/>
            <sz val="9"/>
            <color indexed="81"/>
            <rFont val="Tahoma"/>
            <family val="2"/>
          </rPr>
          <t>Duration of item in minutes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300-000003000000}">
      <text>
        <r>
          <rPr>
            <b/>
            <sz val="9"/>
            <color indexed="81"/>
            <rFont val="Tahoma"/>
            <family val="2"/>
          </rPr>
          <t>II - Information Item_x000D_
DT - Discussion Topic_x000D_
MI - Motion Internal_x000D_
ME - Motion External_x000D_
* - on Consent Agenda</t>
        </r>
      </text>
    </comment>
    <comment ref="G13" authorId="0" shapeId="0" xr:uid="{00000000-0006-0000-0300-000004000000}">
      <text>
        <r>
          <rPr>
            <b/>
            <sz val="9"/>
            <color indexed="81"/>
            <rFont val="Tahoma"/>
            <family val="2"/>
          </rPr>
          <t>Duration of item in minutes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4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400-000002000000}">
      <text>
        <r>
          <rPr>
            <b/>
            <sz val="9"/>
            <color indexed="81"/>
            <rFont val="Tahoma"/>
            <family val="2"/>
          </rPr>
          <t>Duration of item in minutes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5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500-000002000000}">
      <text>
        <r>
          <rPr>
            <b/>
            <sz val="9"/>
            <color indexed="81"/>
            <rFont val="Tahoma"/>
            <family val="2"/>
          </rPr>
          <t>Duration of item in minutes</t>
        </r>
      </text>
    </comment>
    <comment ref="B33" authorId="0" shapeId="0" xr:uid="{96C00592-6FF5-4708-AD1A-D233BE6924F4}">
      <text>
        <r>
          <rPr>
            <b/>
            <sz val="9"/>
            <color indexed="81"/>
            <rFont val="Tahoma"/>
            <family val="2"/>
          </rPr>
          <t>II - Information Item_x000D_
DT - Discussion Topic_x000D_
MI - Motion Internal_x000D_
ME - Motion External_x000D_
* - on Consent Agenda</t>
        </r>
      </text>
    </comment>
    <comment ref="G33" authorId="0" shapeId="0" xr:uid="{8C304FDB-BAE1-41FD-8DED-FB6617F493CA}">
      <text>
        <r>
          <rPr>
            <b/>
            <sz val="9"/>
            <color indexed="81"/>
            <rFont val="Tahoma"/>
            <family val="2"/>
          </rPr>
          <t>Duration of item in minutes</t>
        </r>
      </text>
    </comment>
  </commentList>
</comments>
</file>

<file path=xl/sharedStrings.xml><?xml version="1.0" encoding="utf-8"?>
<sst xmlns="http://schemas.openxmlformats.org/spreadsheetml/2006/main" count="1320" uniqueCount="555">
  <si>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</si>
  <si>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</si>
  <si>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</si>
  <si>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</si>
  <si>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</si>
  <si>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</si>
  <si>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</si>
  <si>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</si>
  <si>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</si>
  <si>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</si>
  <si>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</si>
  <si>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</si>
  <si>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</si>
  <si>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</si>
  <si>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</si>
  <si>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</si>
  <si>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</si>
  <si>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</si>
  <si>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</si>
  <si>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</si>
  <si>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</si>
  <si>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</si>
  <si>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</si>
  <si>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</si>
  <si>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</si>
  <si>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</si>
  <si>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</si>
  <si>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</si>
  <si>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</si>
  <si>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</si>
  <si>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</si>
  <si>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</si>
  <si>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</si>
  <si>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</si>
  <si>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</si>
  <si>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</si>
  <si>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</si>
  <si>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</si>
  <si>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</si>
  <si>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</si>
  <si>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</si>
  <si>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</si>
  <si>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</si>
  <si>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</si>
  <si>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</si>
  <si>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</si>
  <si>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</si>
  <si>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</si>
  <si>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</si>
  <si>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</si>
  <si>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</si>
  <si>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</si>
  <si>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</si>
  <si>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</si>
  <si>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</si>
  <si>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</si>
  <si>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</si>
  <si>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</si>
  <si>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</si>
  <si>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</si>
  <si>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</si>
  <si>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</si>
  <si>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</si>
  <si>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</si>
  <si>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</si>
  <si>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</si>
  <si>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</si>
  <si>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</si>
  <si>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</si>
  <si>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</si>
  <si>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</si>
  <si>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</si>
  <si>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</si>
  <si>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</si>
  <si>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</si>
  <si>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</si>
  <si>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</si>
  <si>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</si>
  <si>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</si>
  <si>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</si>
  <si>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</si>
  <si>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</si>
  <si>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</si>
  <si>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</si>
  <si>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</si>
  <si>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</si>
  <si>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</si>
  <si>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</si>
  <si>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</si>
  <si>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</si>
  <si>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</si>
  <si>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</si>
  <si>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</si>
  <si>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</si>
  <si>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</si>
  <si>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</si>
  <si>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</si>
  <si>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</si>
  <si>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</si>
  <si>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</si>
  <si>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</si>
  <si>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</si>
  <si>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</si>
  <si>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</si>
  <si>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</si>
  <si>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</si>
  <si>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</si>
  <si>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</si>
  <si>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</si>
  <si>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</si>
  <si>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</si>
  <si>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</si>
  <si>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</si>
  <si>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</si>
  <si>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</si>
  <si>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</si>
  <si>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</si>
  <si>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</si>
  <si>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</si>
  <si>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</si>
  <si>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</si>
  <si>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</si>
  <si>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</si>
  <si>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</si>
  <si>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</si>
  <si>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</si>
  <si>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</si>
  <si>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</si>
  <si>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</si>
  <si>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</si>
  <si>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</si>
  <si>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</si>
  <si>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</si>
  <si>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</si>
  <si>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</si>
  <si>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</si>
  <si>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</si>
  <si>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</si>
  <si>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</si>
  <si>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</si>
  <si>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</si>
  <si>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</si>
  <si>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</si>
  <si>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</si>
  <si>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</si>
  <si>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</si>
  <si>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</si>
  <si>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</si>
  <si>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</si>
  <si>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</si>
  <si>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</si>
  <si>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</si>
  <si>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</si>
  <si>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</si>
  <si>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</si>
  <si>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</si>
  <si>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</si>
  <si>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</si>
  <si>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</si>
  <si>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</si>
  <si>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</si>
  <si>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</si>
  <si>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</si>
  <si>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</si>
  <si>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</si>
  <si>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</si>
  <si>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</si>
  <si>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</si>
  <si>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</si>
  <si>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</si>
  <si>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</si>
  <si>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</si>
  <si>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</si>
  <si>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</si>
  <si>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</si>
  <si>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</si>
  <si>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</si>
  <si>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</si>
  <si>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</si>
  <si>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</si>
  <si>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</si>
  <si>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</si>
  <si>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</si>
  <si>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</si>
  <si>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</si>
  <si>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</si>
  <si>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</si>
  <si>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</si>
  <si>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</si>
  <si>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</si>
  <si>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</si>
  <si>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</si>
  <si>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</si>
  <si>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</si>
  <si>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</si>
  <si>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</si>
  <si>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</si>
  <si>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</si>
  <si>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</si>
  <si>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</si>
  <si>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</si>
  <si>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</si>
  <si>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</si>
  <si>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</si>
  <si>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</si>
  <si>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</si>
  <si>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</si>
  <si>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</si>
  <si>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</si>
  <si>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</si>
  <si>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</si>
  <si>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</si>
  <si>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</si>
  <si>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</si>
  <si>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</si>
  <si>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</si>
  <si>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</si>
  <si>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</si>
  <si>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</si>
  <si>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</si>
  <si>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</si>
  <si>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</si>
  <si>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</si>
  <si>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</si>
  <si>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</si>
  <si>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</si>
  <si>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</si>
  <si>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</si>
  <si>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</si>
  <si>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</si>
  <si>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</si>
  <si>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</si>
  <si>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</si>
  <si>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</si>
  <si>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</si>
  <si>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</si>
  <si>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</si>
  <si>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</si>
  <si>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</si>
  <si>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</si>
  <si>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</si>
  <si>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</si>
  <si>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</si>
  <si>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</si>
  <si>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</si>
  <si>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</si>
  <si>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</si>
  <si>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</si>
  <si>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</si>
  <si>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</si>
  <si>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</si>
  <si>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</si>
  <si>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</si>
  <si>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</si>
  <si>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</si>
  <si>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</si>
  <si>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</si>
  <si>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</si>
  <si>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</si>
  <si>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</si>
  <si>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</si>
  <si>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</si>
  <si>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</si>
  <si>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</si>
  <si>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</si>
  <si>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</si>
  <si>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</si>
  <si>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</si>
  <si>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</si>
  <si>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</si>
  <si>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</si>
  <si>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</si>
  <si>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</si>
  <si>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</si>
  <si>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</si>
  <si>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</si>
  <si>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</si>
  <si>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</si>
  <si>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</si>
  <si>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</si>
  <si>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</si>
  <si>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</si>
  <si>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</si>
  <si>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</si>
  <si>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</si>
  <si>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</si>
  <si>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</si>
  <si>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</si>
  <si>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</si>
  <si>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</si>
  <si>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</si>
  <si>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</si>
  <si>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</si>
  <si>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</si>
  <si>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</si>
  <si>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</si>
  <si>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</si>
  <si>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</si>
  <si>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</si>
  <si>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</si>
  <si>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</si>
  <si>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</si>
  <si>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</si>
  <si>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</si>
  <si>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</si>
  <si>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</si>
  <si>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</si>
  <si>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</si>
  <si>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</si>
  <si>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</si>
  <si>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</si>
  <si>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</si>
  <si>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</si>
  <si>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</si>
  <si>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</si>
  <si>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</si>
  <si>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</si>
  <si>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</si>
  <si>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</si>
  <si>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</si>
  <si>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</si>
  <si>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</si>
  <si>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</si>
  <si>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</si>
  <si>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</si>
  <si>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</si>
  <si>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</si>
  <si>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</si>
  <si>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</si>
  <si>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</si>
  <si>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</si>
  <si>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</si>
  <si>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</si>
  <si>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 xml:space="preserve">      3.4.2</t>
  </si>
  <si>
    <t>Time UTC</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</si>
  <si>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</si>
  <si>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</si>
  <si>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</si>
  <si>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</si>
  <si>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</si>
  <si>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</si>
  <si>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</si>
  <si>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</si>
  <si>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</si>
  <si>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</si>
  <si>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</si>
  <si>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</si>
  <si>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</si>
  <si>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</si>
  <si>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</si>
  <si>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</si>
  <si>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</si>
  <si>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</si>
  <si>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</si>
  <si>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</si>
  <si>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</si>
  <si>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</si>
  <si>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</si>
  <si>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</si>
  <si>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</si>
  <si>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</si>
  <si>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</si>
  <si>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</si>
  <si>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</si>
  <si>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Levy</t>
  </si>
  <si>
    <t>Chairs</t>
  </si>
  <si>
    <t>Social</t>
  </si>
  <si>
    <t>Joint</t>
  </si>
  <si>
    <t>Xiaofei Wang</t>
  </si>
  <si>
    <t>Ambient Power enabled IoT (AMP)</t>
  </si>
  <si>
    <t>Wang</t>
  </si>
  <si>
    <t>4</t>
  </si>
  <si>
    <t xml:space="preserve">Review and approve agenda, including agenda graphic </t>
  </si>
  <si>
    <t>Sunday</t>
  </si>
  <si>
    <t>MON
EC</t>
  </si>
  <si>
    <t>TUES
EC</t>
  </si>
  <si>
    <t>WEDS
4</t>
  </si>
  <si>
    <t>WEDS 
5</t>
  </si>
  <si>
    <t>WEDS 
EC</t>
  </si>
  <si>
    <t>THURS
5</t>
  </si>
  <si>
    <t>THURS
EC</t>
  </si>
  <si>
    <t>TAG</t>
  </si>
  <si>
    <t>Plenary</t>
  </si>
  <si>
    <t>Closing</t>
  </si>
  <si>
    <t>New</t>
  </si>
  <si>
    <t>Members</t>
  </si>
  <si>
    <t>Training</t>
  </si>
  <si>
    <t>WG</t>
  </si>
  <si>
    <t>JTC1</t>
  </si>
  <si>
    <t>COEX</t>
  </si>
  <si>
    <t>SC</t>
  </si>
  <si>
    <t xml:space="preserve">     4.4.1</t>
  </si>
  <si>
    <t xml:space="preserve">    6.4</t>
  </si>
  <si>
    <t>7</t>
  </si>
  <si>
    <t>Liaison Report</t>
  </si>
  <si>
    <t>Laurent Cariou</t>
  </si>
  <si>
    <t>WG11 Overview materials</t>
  </si>
  <si>
    <t>Time Hawaii</t>
  </si>
  <si>
    <t>12:00pm</t>
  </si>
  <si>
    <t>Hard Stop</t>
  </si>
  <si>
    <t>UTC</t>
  </si>
  <si>
    <t xml:space="preserve">Future Venues insight </t>
  </si>
  <si>
    <t>Timeline reminder</t>
  </si>
  <si>
    <t>Cariou</t>
  </si>
  <si>
    <t>TGbk</t>
  </si>
  <si>
    <t>Summer hour</t>
  </si>
  <si>
    <t>Time Bangkok</t>
  </si>
  <si>
    <t xml:space="preserve">Time UTC </t>
  </si>
  <si>
    <t>TGBK</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</si>
  <si>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</si>
  <si>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</si>
  <si>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</si>
  <si>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</si>
  <si>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</si>
  <si>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</si>
  <si>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</si>
  <si>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</si>
  <si>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</si>
  <si>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</si>
  <si>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</si>
  <si>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</si>
  <si>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</si>
  <si>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IMMW SG - Integrated Millimeter Wave</t>
  </si>
  <si>
    <t>TGbn</t>
  </si>
  <si>
    <t>Ultra High Reliability (UHR)</t>
  </si>
  <si>
    <t>TGBN</t>
  </si>
  <si>
    <t>Emily Qi</t>
  </si>
  <si>
    <t>MAC</t>
  </si>
  <si>
    <t>PHY</t>
  </si>
  <si>
    <t>Godfrey</t>
  </si>
  <si>
    <t>3.1</t>
  </si>
  <si>
    <t>3.2</t>
  </si>
  <si>
    <t>ec-24-0006</t>
  </si>
  <si>
    <t>https://mentor.ieee.org/802-ec/dcn/24/ec-24-0007</t>
  </si>
  <si>
    <t>https://mentor.ieee.org/802.11/dcn/24/11-24-0004</t>
  </si>
  <si>
    <t>https://mentor.ieee.org/802.11/dcn/11-22-1638</t>
  </si>
  <si>
    <t>Week Mar 10</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</si>
  <si>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</si>
  <si>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</si>
  <si>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</si>
  <si>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</si>
  <si>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</si>
  <si>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</si>
  <si>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</si>
  <si>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</si>
  <si>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</si>
  <si>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</si>
  <si>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</si>
  <si>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</si>
  <si>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</si>
  <si>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</si>
  <si>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</si>
  <si>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</si>
  <si>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</si>
  <si>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</si>
  <si>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</si>
  <si>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</si>
  <si>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</si>
  <si>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</si>
  <si>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</si>
  <si>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</si>
  <si>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</si>
  <si>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</si>
  <si>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</si>
  <si>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</si>
  <si>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</si>
  <si>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</si>
  <si>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</si>
  <si>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</si>
  <si>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</si>
  <si>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ELC</t>
  </si>
  <si>
    <t>AUTO</t>
  </si>
  <si>
    <t>TIG</t>
  </si>
  <si>
    <t>AUTO TIG</t>
  </si>
  <si>
    <t>Automotive TIG</t>
  </si>
  <si>
    <t>WG Secretary - Volker Jungnickel (Fraunhofer)</t>
  </si>
  <si>
    <t>802 REVc</t>
  </si>
  <si>
    <t>Jungnickel</t>
  </si>
  <si>
    <t>ELC - Enahnced Light Communications</t>
  </si>
  <si>
    <t>Serafimovski</t>
  </si>
  <si>
    <t xml:space="preserve">       4.4.2</t>
  </si>
  <si>
    <t xml:space="preserve">       4.4.3</t>
  </si>
  <si>
    <t>AUTO TIG - Automotive</t>
  </si>
  <si>
    <t>802.15</t>
  </si>
  <si>
    <t xml:space="preserve">      3.4.3</t>
  </si>
  <si>
    <t>ELC SG - Enhanced Light Communications</t>
  </si>
  <si>
    <t xml:space="preserve">     4.4.3</t>
  </si>
  <si>
    <t>AUTO - Automotive</t>
  </si>
  <si>
    <t>TGmf</t>
  </si>
  <si>
    <t>ELC SG</t>
  </si>
  <si>
    <t>Enhanced Light Communications SG</t>
  </si>
  <si>
    <t>Nikola Seramifovski</t>
  </si>
  <si>
    <t>Artificial Intelligence/Machince Learning (AIML)</t>
  </si>
  <si>
    <t>Architecture</t>
  </si>
  <si>
    <t>Coexistence</t>
  </si>
  <si>
    <t>PAR Review</t>
  </si>
  <si>
    <t>Wireless Next Generation</t>
  </si>
  <si>
    <t>WNG</t>
  </si>
  <si>
    <t>AIML</t>
  </si>
  <si>
    <t>TGMF</t>
  </si>
  <si>
    <t>https://mentor.ieee.org/802.11/dcn/24/11-24-1676</t>
  </si>
  <si>
    <t>802.11 Mid Week Plenary</t>
  </si>
  <si>
    <t>TGmf - Revision mf (REVmf)</t>
  </si>
  <si>
    <t>TGbp - Ambient Power for IoT (AMP)</t>
  </si>
  <si>
    <t>ELC SG - Enahnced Light Communications</t>
  </si>
  <si>
    <t>Petrick</t>
  </si>
  <si>
    <t>TGmf - Revision me (REVmf)</t>
  </si>
  <si>
    <t>TGmf - P802.11 Revision</t>
  </si>
  <si>
    <t xml:space="preserve">    5.2</t>
  </si>
  <si>
    <t>WG Agenda January 2025</t>
  </si>
  <si>
    <t>January 2025</t>
  </si>
  <si>
    <t>2025 January IEEE 802 Wireless Interim- 802/802W and 802.11/.18/.19/.24 Working Group meetings - Meeting Graphic</t>
  </si>
  <si>
    <t>802 Wireless Opening Plenary</t>
  </si>
  <si>
    <t>TGbq</t>
  </si>
  <si>
    <t>08:00-8:55</t>
  </si>
  <si>
    <t>09:00-10:15</t>
  </si>
  <si>
    <t>Kobe International Conference Center, Kobe, Japan</t>
  </si>
  <si>
    <t>IEEE 802.11 WIRELESS LOCAL AREA NETWORKS SESSION #209</t>
  </si>
  <si>
    <t>Integrated Millimeter Wave</t>
  </si>
  <si>
    <t>https://mentor.ieee.org/802.11/dcn/24/11-24-2101</t>
  </si>
  <si>
    <t>https://mentor.ieee.org/802.11/dcn/24/11-24-2100</t>
  </si>
  <si>
    <t>https://mentor.ieee.org/802.11/dcn/24/11-24-2108</t>
  </si>
  <si>
    <t>https://mentor.ieee.org/802.11/dcn/24/11-24-2098</t>
  </si>
  <si>
    <t>https://mentor.ieee.org/802.11/dcn/24/11-24-2099</t>
  </si>
  <si>
    <t>https://mentor.ieee.org/802.11/dcn/24/11-24-2082</t>
  </si>
  <si>
    <t>https://mentor.ieee.org/802.11/dcn/24/11-24-2081</t>
  </si>
  <si>
    <t>https://mentor.ieee.org/802.11/dcn/24/11-24-2073</t>
  </si>
  <si>
    <t>https://mentor.ieee.org/802.11/dcn/24/11-24-1997</t>
  </si>
  <si>
    <t>https://mentor.ieee.org/802.11/dcn/24/11-24-2078</t>
  </si>
  <si>
    <t>https://mentor.ieee.org/802.11/dcn/24/11-24-2095</t>
  </si>
  <si>
    <t>N</t>
  </si>
  <si>
    <t>https://mentor.ieee.org/802.11/dcn/24/11-24-2087</t>
  </si>
  <si>
    <t>https://mentor.ieee.org/802.11/dcn/24/11-24-2105</t>
  </si>
  <si>
    <t>https://mentor.ieee.org/802.11/dcn/24/11-24-2106</t>
  </si>
  <si>
    <t>https://mentor.ieee.org/802.11/dcn/24/11-24-2107</t>
  </si>
  <si>
    <t>https://mentor.ieee.org/802.11/dcn/24/11-24-2097</t>
  </si>
  <si>
    <t>https://mentor.ieee.org/802.11/dcn/24/11-24-1680</t>
  </si>
  <si>
    <t>January 12-17, 2025</t>
  </si>
  <si>
    <t>https://mentor.ieee.org/802-ec/dcn/24/ec-24-0294</t>
  </si>
  <si>
    <t>WG11 Agenda - Monday 2025-01-13 - 09:00 AM to 10:15 PM Japan Time</t>
  </si>
  <si>
    <t>WG11 Agenda - Wednesday 2025-01-15  - 13:30 to 15:30 Japan Time</t>
  </si>
  <si>
    <t>WG11 Agenda - Friday 2025-01-17 - 8:00 AM to 12:00 Japan Time</t>
  </si>
  <si>
    <t xml:space="preserve">      4.3.9</t>
  </si>
  <si>
    <t>TGbq - Integrated mmWave (IMMW)</t>
  </si>
  <si>
    <t>Confirm TGbq chair</t>
  </si>
  <si>
    <t xml:space="preserve">      3.3.9</t>
  </si>
  <si>
    <t>CAC Agenda - Sunday 2025-01-12 - 18:00 to 19:30 Japan Time</t>
  </si>
  <si>
    <t>CAC Agenda - Thursday 2025-01-16 - 19:30 to 21:30 Japan Time</t>
  </si>
  <si>
    <t>Mr Fujita, Director General of the Kiniki Telecommunications Bureau MIC</t>
  </si>
  <si>
    <t>Fujita</t>
  </si>
  <si>
    <t>Week Jan 12</t>
  </si>
  <si>
    <t>R3 2025-01-06</t>
  </si>
  <si>
    <t>ATTENDANCE MUST BE RECORDED IN IMAT.  CREDIT TOWARDS VOTING RIGHTS FOR THE NOVEMBER INTERIM SESSION: 75% = 12 MEETINGS ATTENDED</t>
  </si>
  <si>
    <r>
      <t xml:space="preserve"> </t>
    </r>
    <r>
      <rPr>
        <b/>
        <sz val="20"/>
        <rFont val="Times New Roman"/>
        <family val="1"/>
      </rPr>
      <t xml:space="preserve"> 802.11 Opening Plenary</t>
    </r>
  </si>
  <si>
    <t>doc.: IEEE 802.11-25/21005r1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</si>
</sst>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b/>
      <sz val="9"/>
      <color indexed="81"/>
      <name val="Tahoma"/>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18"/>
      <color theme="8" tint="-0.499984740745262"/>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26"/>
      <name val="Times New Roman"/>
      <family val="1"/>
    </font>
    <font>
      <sz val="18"/>
      <color theme="8" tint="-0.499984740745262"/>
      <name val="Times New Roman"/>
      <family val="1"/>
    </font>
    <font>
      <b/>
      <sz val="24"/>
      <color theme="3" tint="-0.499984740745262"/>
      <name val="Cambria"/>
      <family val="1"/>
      <scheme val="major"/>
    </font>
    <font>
      <sz val="16"/>
      <color theme="8" tint="-0.499984740745262"/>
      <name val="Calibri"/>
      <family val="2"/>
      <scheme val="minor"/>
    </font>
    <font>
      <sz val="20"/>
      <name val="Times New Roman"/>
      <family val="1"/>
    </font>
    <font>
      <sz val="24"/>
      <name val="Times New Roman"/>
      <family val="1"/>
    </font>
    <font>
      <b/>
      <sz val="20"/>
      <color theme="8" tint="-0.499984740745262"/>
      <name val="Calibri"/>
      <family val="2"/>
      <scheme val="minor"/>
    </font>
    <font>
      <b/>
      <sz val="18"/>
      <color theme="0"/>
      <name val="Arial Black"/>
      <family val="2"/>
    </font>
    <font>
      <b/>
      <sz val="18"/>
      <name val="Arial Black"/>
      <family val="2"/>
    </font>
    <font>
      <b/>
      <sz val="26"/>
      <name val="Calibri"/>
      <family val="2"/>
      <scheme val="minor"/>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rgb="FF00B0F0"/>
      </left>
      <right style="thin">
        <color rgb="FF00B0F0"/>
      </right>
      <top style="thin">
        <color rgb="FF00B0F0"/>
      </top>
      <bottom style="thin">
        <color rgb="FF00B0F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B0F0"/>
      </left>
      <right style="thin">
        <color rgb="FF00B0F0"/>
      </right>
      <top/>
      <bottom style="thin">
        <color rgb="FF00B0F0"/>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114">
    <xf numFmtId="0" fontId="0" fillId="0" borderId="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22"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22" borderId="0" applyNumberFormat="0" applyBorder="0" applyAlignment="0" applyProtection="0"/>
    <xf numFmtId="0" fontId="30" fillId="4" borderId="0" applyNumberFormat="0" applyBorder="0" applyAlignment="0" applyProtection="0"/>
    <xf numFmtId="0" fontId="35" fillId="9" borderId="1" applyNumberFormat="0" applyAlignment="0" applyProtection="0"/>
    <xf numFmtId="0" fontId="32" fillId="23" borderId="2" applyNumberFormat="0" applyAlignment="0" applyProtection="0"/>
    <xf numFmtId="44" fontId="8" fillId="0" borderId="0" applyFont="0" applyFill="0" applyBorder="0" applyAlignment="0" applyProtection="0"/>
    <xf numFmtId="165" fontId="8" fillId="0" borderId="0" applyFont="0" applyFill="0" applyBorder="0" applyAlignment="0" applyProtection="0"/>
    <xf numFmtId="0" fontId="36" fillId="0" borderId="0" applyNumberFormat="0" applyFill="0" applyBorder="0" applyAlignment="0" applyProtection="0"/>
    <xf numFmtId="0" fontId="29" fillId="6" borderId="0" applyNumberFormat="0" applyBorder="0" applyAlignment="0" applyProtection="0"/>
    <xf numFmtId="0" fontId="29" fillId="6"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7" fillId="3" borderId="1" applyNumberFormat="0" applyAlignment="0" applyProtection="0"/>
    <xf numFmtId="0" fontId="31" fillId="0" borderId="6" applyNumberFormat="0" applyFill="0" applyAlignment="0" applyProtection="0"/>
    <xf numFmtId="0" fontId="38" fillId="12" borderId="0" applyNumberFormat="0" applyBorder="0" applyAlignment="0" applyProtection="0"/>
    <xf numFmtId="0" fontId="12" fillId="0" borderId="0"/>
    <xf numFmtId="0" fontId="8" fillId="0" borderId="0"/>
    <xf numFmtId="0" fontId="8" fillId="0" borderId="0"/>
    <xf numFmtId="0" fontId="42" fillId="0" borderId="0"/>
    <xf numFmtId="0" fontId="7" fillId="0" borderId="0"/>
    <xf numFmtId="0" fontId="34" fillId="5" borderId="7" applyNumberFormat="0" applyFont="0" applyAlignment="0" applyProtection="0"/>
    <xf numFmtId="0" fontId="8" fillId="5" borderId="7" applyNumberFormat="0" applyFont="0" applyAlignment="0" applyProtection="0"/>
    <xf numFmtId="0" fontId="39" fillId="9" borderId="8" applyNumberFormat="0" applyAlignment="0" applyProtection="0"/>
    <xf numFmtId="0" fontId="30" fillId="4" borderId="0" applyNumberFormat="0" applyBorder="0" applyAlignment="0" applyProtection="0"/>
    <xf numFmtId="0" fontId="25" fillId="0" borderId="0" applyNumberFormat="0" applyFill="0" applyBorder="0" applyAlignment="0" applyProtection="0"/>
    <xf numFmtId="0" fontId="40" fillId="0" borderId="9" applyNumberFormat="0" applyFill="0" applyAlignment="0" applyProtection="0"/>
    <xf numFmtId="0" fontId="25" fillId="0" borderId="0" applyNumberFormat="0" applyFill="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31" fillId="0" borderId="6" applyNumberFormat="0" applyFill="0" applyAlignment="0" applyProtection="0"/>
    <xf numFmtId="0" fontId="41" fillId="0" borderId="0" applyNumberFormat="0" applyFill="0" applyBorder="0" applyAlignment="0" applyProtection="0"/>
    <xf numFmtId="0" fontId="32" fillId="23" borderId="2" applyNumberFormat="0" applyAlignment="0" applyProtection="0"/>
    <xf numFmtId="165" fontId="8" fillId="0" borderId="0"/>
    <xf numFmtId="165" fontId="8" fillId="0" borderId="0"/>
    <xf numFmtId="0" fontId="6" fillId="0" borderId="0"/>
    <xf numFmtId="165" fontId="11" fillId="0" borderId="0" applyNumberFormat="0" applyFill="0" applyBorder="0" applyAlignment="0" applyProtection="0">
      <alignment vertical="top"/>
      <protection locked="0"/>
    </xf>
    <xf numFmtId="165" fontId="11" fillId="0" borderId="0" applyNumberFormat="0" applyFill="0" applyBorder="0" applyAlignment="0" applyProtection="0">
      <alignment vertical="top"/>
      <protection locked="0"/>
    </xf>
    <xf numFmtId="165" fontId="8" fillId="0" borderId="0"/>
    <xf numFmtId="165" fontId="6" fillId="0" borderId="0"/>
    <xf numFmtId="165" fontId="11" fillId="0" borderId="0" applyNumberFormat="0" applyFill="0" applyBorder="0" applyAlignment="0" applyProtection="0">
      <alignment vertical="top"/>
      <protection locked="0"/>
    </xf>
    <xf numFmtId="0" fontId="8" fillId="5" borderId="7" applyNumberFormat="0" applyFont="0" applyAlignment="0" applyProtection="0"/>
    <xf numFmtId="0" fontId="43" fillId="27" borderId="0" applyNumberFormat="0" applyBorder="0" applyAlignment="0" applyProtection="0"/>
    <xf numFmtId="0" fontId="5" fillId="0" borderId="0"/>
    <xf numFmtId="165" fontId="5" fillId="0" borderId="0"/>
    <xf numFmtId="0" fontId="4" fillId="0" borderId="0"/>
    <xf numFmtId="165" fontId="49" fillId="0" borderId="0"/>
    <xf numFmtId="165" fontId="3" fillId="0" borderId="0"/>
    <xf numFmtId="0" fontId="2" fillId="0" borderId="0"/>
    <xf numFmtId="165" fontId="57" fillId="0" borderId="0"/>
    <xf numFmtId="0" fontId="57" fillId="0" borderId="0"/>
    <xf numFmtId="0" fontId="59" fillId="0" borderId="0"/>
    <xf numFmtId="0" fontId="69" fillId="0" borderId="0">
      <alignment horizontal="left" vertical="center" wrapText="1" indent="1"/>
    </xf>
    <xf numFmtId="168" fontId="69" fillId="0" borderId="0" applyFont="0" applyFill="0" applyBorder="0" applyAlignment="0">
      <alignment horizontal="left" vertical="center" wrapText="1" indent="1"/>
    </xf>
    <xf numFmtId="0" fontId="70" fillId="40" borderId="0" applyBorder="0">
      <alignment horizontal="left" vertical="center" wrapText="1" indent="1"/>
    </xf>
    <xf numFmtId="169" fontId="71" fillId="43" borderId="26">
      <alignment horizontal="left" vertical="center" wrapText="1" indent="1"/>
    </xf>
    <xf numFmtId="0" fontId="72" fillId="0" borderId="0">
      <alignment horizontal="left" vertical="center" wrapText="1"/>
    </xf>
    <xf numFmtId="0" fontId="72" fillId="0" borderId="0" applyNumberFormat="0" applyFill="0" applyProtection="0">
      <alignment horizontal="right" vertical="center"/>
    </xf>
    <xf numFmtId="0" fontId="73" fillId="0" borderId="0">
      <alignment horizontal="left" vertical="center"/>
    </xf>
    <xf numFmtId="0" fontId="1" fillId="0" borderId="0"/>
  </cellStyleXfs>
  <cellXfs count="485">
    <xf numFmtId="0" fontId="0" fillId="0" borderId="0" xfId="0"/>
    <xf numFmtId="0" fontId="0" fillId="25" borderId="0" xfId="0" applyFill="1" applyAlignment="1">
      <alignment vertical="center"/>
    </xf>
    <xf numFmtId="0" fontId="15" fillId="0" borderId="0" xfId="0" applyFont="1"/>
    <xf numFmtId="164" fontId="23" fillId="0" borderId="0" xfId="61" applyNumberFormat="1" applyFont="1" applyFill="1" applyBorder="1" applyAlignment="1" applyProtection="1">
      <alignment horizontal="left" vertical="center" indent="3"/>
    </xf>
    <xf numFmtId="0" fontId="13" fillId="0" borderId="0" xfId="0" applyFont="1" applyAlignment="1">
      <alignment vertical="center"/>
    </xf>
    <xf numFmtId="0" fontId="0" fillId="0" borderId="0" xfId="0" applyAlignment="1">
      <alignment vertical="center"/>
    </xf>
    <xf numFmtId="0" fontId="17" fillId="0" borderId="0" xfId="0" applyFont="1" applyAlignment="1">
      <alignment horizontal="left"/>
    </xf>
    <xf numFmtId="0" fontId="46" fillId="0" borderId="0" xfId="0" applyFont="1" applyAlignment="1">
      <alignment horizontal="left"/>
    </xf>
    <xf numFmtId="0" fontId="17" fillId="0" borderId="0" xfId="0" applyFont="1"/>
    <xf numFmtId="0" fontId="45" fillId="0" borderId="0" xfId="0" applyFont="1" applyAlignment="1">
      <alignment horizontal="left"/>
    </xf>
    <xf numFmtId="49" fontId="45" fillId="0" borderId="0" xfId="0" applyNumberFormat="1" applyFont="1" applyAlignment="1">
      <alignment horizontal="left"/>
    </xf>
    <xf numFmtId="49" fontId="24" fillId="0" borderId="0" xfId="0" quotePrefix="1" applyNumberFormat="1" applyFont="1" applyAlignment="1">
      <alignment horizontal="left"/>
    </xf>
    <xf numFmtId="49" fontId="44" fillId="0" borderId="0" xfId="0" applyNumberFormat="1" applyFont="1" applyAlignment="1">
      <alignment horizontal="left"/>
    </xf>
    <xf numFmtId="0" fontId="45" fillId="0" borderId="12" xfId="0" applyFont="1" applyBorder="1" applyAlignment="1">
      <alignment horizontal="left"/>
    </xf>
    <xf numFmtId="0" fontId="17" fillId="0" borderId="12" xfId="0" applyFont="1" applyBorder="1" applyAlignment="1">
      <alignment horizontal="left"/>
    </xf>
    <xf numFmtId="0" fontId="17" fillId="0" borderId="12" xfId="0" applyFont="1" applyBorder="1"/>
    <xf numFmtId="0" fontId="44" fillId="0" borderId="0" xfId="0" applyFont="1" applyAlignment="1">
      <alignment horizontal="left"/>
    </xf>
    <xf numFmtId="49" fontId="17" fillId="0" borderId="0" xfId="0" applyNumberFormat="1" applyFont="1" applyAlignment="1">
      <alignment horizontal="left"/>
    </xf>
    <xf numFmtId="49" fontId="21" fillId="0" borderId="0" xfId="61" applyNumberFormat="1" applyFont="1" applyFill="1" applyAlignment="1" applyProtection="1">
      <alignment horizontal="left"/>
    </xf>
    <xf numFmtId="0" fontId="45" fillId="0" borderId="0" xfId="0" applyFont="1" applyAlignment="1">
      <alignment horizontal="right"/>
    </xf>
    <xf numFmtId="0" fontId="8" fillId="0" borderId="0" xfId="0" applyFont="1"/>
    <xf numFmtId="166" fontId="8" fillId="0" borderId="0" xfId="0" applyNumberFormat="1" applyFont="1" applyAlignment="1">
      <alignment horizontal="left" vertical="center"/>
    </xf>
    <xf numFmtId="1" fontId="8" fillId="0" borderId="0" xfId="0" applyNumberFormat="1" applyFont="1" applyAlignment="1">
      <alignment horizontal="left" vertical="center"/>
    </xf>
    <xf numFmtId="0" fontId="15" fillId="29" borderId="0" xfId="0" applyFont="1" applyFill="1"/>
    <xf numFmtId="0" fontId="8" fillId="29" borderId="0" xfId="0" applyFont="1" applyFill="1"/>
    <xf numFmtId="0" fontId="0" fillId="29" borderId="0" xfId="0" applyFill="1"/>
    <xf numFmtId="164" fontId="48" fillId="28" borderId="0" xfId="61" applyNumberFormat="1" applyFont="1" applyFill="1" applyBorder="1" applyAlignment="1" applyProtection="1">
      <alignment horizontal="left" vertical="center" indent="3"/>
    </xf>
    <xf numFmtId="0" fontId="8" fillId="30" borderId="0" xfId="0" applyFont="1" applyFill="1"/>
    <xf numFmtId="0" fontId="11" fillId="30" borderId="0" xfId="61" applyFill="1" applyAlignment="1" applyProtection="1"/>
    <xf numFmtId="0" fontId="51" fillId="31" borderId="0" xfId="0" applyFont="1" applyFill="1"/>
    <xf numFmtId="0" fontId="53" fillId="0" borderId="0" xfId="0" applyFont="1"/>
    <xf numFmtId="167" fontId="44" fillId="0" borderId="0" xfId="0" applyNumberFormat="1" applyFont="1" applyAlignment="1">
      <alignment horizontal="left"/>
    </xf>
    <xf numFmtId="49" fontId="55" fillId="0" borderId="0" xfId="0" applyNumberFormat="1" applyFont="1" applyAlignment="1">
      <alignment horizontal="left"/>
    </xf>
    <xf numFmtId="0" fontId="11" fillId="34" borderId="0" xfId="61" applyFill="1" applyAlignment="1" applyProtection="1"/>
    <xf numFmtId="0" fontId="56" fillId="34" borderId="0" xfId="0" applyFont="1" applyFill="1"/>
    <xf numFmtId="0" fontId="11" fillId="36" borderId="0" xfId="61" applyFill="1" applyAlignment="1" applyProtection="1"/>
    <xf numFmtId="0" fontId="11" fillId="29" borderId="0" xfId="61" applyFill="1" applyAlignment="1" applyProtection="1"/>
    <xf numFmtId="0" fontId="14" fillId="25" borderId="0" xfId="0" applyFont="1" applyFill="1" applyAlignment="1">
      <alignment vertical="center"/>
    </xf>
    <xf numFmtId="0" fontId="11" fillId="31" borderId="0" xfId="61" applyFill="1" applyAlignment="1" applyProtection="1"/>
    <xf numFmtId="0" fontId="15" fillId="32" borderId="21" xfId="0" applyFont="1" applyFill="1" applyBorder="1" applyAlignment="1">
      <alignment vertical="center"/>
    </xf>
    <xf numFmtId="0" fontId="58" fillId="0" borderId="0" xfId="0" applyFont="1"/>
    <xf numFmtId="0" fontId="60" fillId="29" borderId="0" xfId="0" applyFont="1" applyFill="1"/>
    <xf numFmtId="0" fontId="60" fillId="0" borderId="0" xfId="0" applyFont="1"/>
    <xf numFmtId="0" fontId="60" fillId="28" borderId="0" xfId="0" applyFont="1" applyFill="1"/>
    <xf numFmtId="0" fontId="60" fillId="30" borderId="0" xfId="0" applyFont="1" applyFill="1"/>
    <xf numFmtId="164" fontId="62" fillId="30" borderId="0" xfId="61" applyNumberFormat="1" applyFont="1" applyFill="1" applyBorder="1" applyAlignment="1" applyProtection="1">
      <alignment horizontal="left" vertical="center" indent="3"/>
    </xf>
    <xf numFmtId="0" fontId="60" fillId="31" borderId="0" xfId="0" applyFont="1" applyFill="1"/>
    <xf numFmtId="0" fontId="61" fillId="31" borderId="0" xfId="61" applyFont="1" applyFill="1" applyAlignment="1" applyProtection="1"/>
    <xf numFmtId="0" fontId="60" fillId="36" borderId="0" xfId="0" applyFont="1" applyFill="1"/>
    <xf numFmtId="0" fontId="15" fillId="35" borderId="21" xfId="0" applyFont="1" applyFill="1" applyBorder="1" applyAlignment="1">
      <alignment vertical="center"/>
    </xf>
    <xf numFmtId="0" fontId="11" fillId="30" borderId="0" xfId="61" applyFill="1" applyAlignment="1" applyProtection="1">
      <alignment wrapText="1"/>
    </xf>
    <xf numFmtId="49" fontId="10" fillId="33" borderId="0" xfId="0" applyNumberFormat="1" applyFont="1" applyFill="1" applyAlignment="1">
      <alignment horizontal="center" wrapText="1"/>
    </xf>
    <xf numFmtId="49" fontId="10" fillId="36" borderId="21" xfId="0" quotePrefix="1" applyNumberFormat="1" applyFont="1" applyFill="1" applyBorder="1" applyAlignment="1">
      <alignment wrapText="1"/>
    </xf>
    <xf numFmtId="49" fontId="13" fillId="0" borderId="18" xfId="0" quotePrefix="1" applyNumberFormat="1" applyFont="1" applyBorder="1" applyAlignment="1">
      <alignment wrapText="1"/>
    </xf>
    <xf numFmtId="49" fontId="13" fillId="0" borderId="19" xfId="0" quotePrefix="1" applyNumberFormat="1" applyFont="1" applyBorder="1" applyAlignment="1">
      <alignment wrapText="1"/>
    </xf>
    <xf numFmtId="49" fontId="10" fillId="0" borderId="18" xfId="0" quotePrefix="1" applyNumberFormat="1" applyFont="1" applyBorder="1" applyAlignment="1">
      <alignment wrapText="1"/>
    </xf>
    <xf numFmtId="49" fontId="65" fillId="0" borderId="18" xfId="0" quotePrefix="1" applyNumberFormat="1" applyFont="1" applyBorder="1" applyAlignment="1">
      <alignment wrapText="1"/>
    </xf>
    <xf numFmtId="49" fontId="10" fillId="36" borderId="0" xfId="0" quotePrefix="1" applyNumberFormat="1" applyFont="1" applyFill="1" applyAlignment="1">
      <alignment wrapText="1"/>
    </xf>
    <xf numFmtId="49" fontId="15" fillId="37" borderId="0" xfId="0" applyNumberFormat="1" applyFont="1" applyFill="1" applyAlignment="1">
      <alignment wrapText="1"/>
    </xf>
    <xf numFmtId="49" fontId="10" fillId="36" borderId="20" xfId="0" quotePrefix="1" applyNumberFormat="1" applyFont="1" applyFill="1" applyBorder="1" applyAlignment="1">
      <alignment wrapText="1"/>
    </xf>
    <xf numFmtId="49" fontId="0" fillId="0" borderId="0" xfId="0" applyNumberFormat="1"/>
    <xf numFmtId="49" fontId="10" fillId="36" borderId="11" xfId="0" applyNumberFormat="1" applyFont="1" applyFill="1" applyBorder="1" applyAlignment="1">
      <alignment wrapText="1"/>
    </xf>
    <xf numFmtId="49" fontId="13" fillId="0" borderId="0" xfId="0" applyNumberFormat="1" applyFont="1" applyAlignment="1">
      <alignment wrapText="1"/>
    </xf>
    <xf numFmtId="49" fontId="13" fillId="0" borderId="10" xfId="0" applyNumberFormat="1" applyFont="1" applyBorder="1" applyAlignment="1">
      <alignment wrapText="1"/>
    </xf>
    <xf numFmtId="49" fontId="10" fillId="0" borderId="0" xfId="0" applyNumberFormat="1" applyFont="1" applyAlignment="1">
      <alignment wrapText="1"/>
    </xf>
    <xf numFmtId="49" fontId="65" fillId="0" borderId="0" xfId="0" applyNumberFormat="1" applyFont="1" applyAlignment="1">
      <alignment wrapText="1"/>
    </xf>
    <xf numFmtId="49" fontId="67" fillId="0" borderId="0" xfId="0" applyNumberFormat="1" applyFont="1" applyAlignment="1">
      <alignment wrapText="1"/>
    </xf>
    <xf numFmtId="49" fontId="10" fillId="36" borderId="0" xfId="0" applyNumberFormat="1" applyFont="1" applyFill="1" applyAlignment="1">
      <alignment wrapText="1"/>
    </xf>
    <xf numFmtId="49" fontId="10" fillId="36" borderId="25" xfId="0" applyNumberFormat="1" applyFont="1" applyFill="1" applyBorder="1" applyAlignment="1">
      <alignment wrapText="1"/>
    </xf>
    <xf numFmtId="1" fontId="10" fillId="33" borderId="0" xfId="0" applyNumberFormat="1" applyFont="1" applyFill="1" applyAlignment="1">
      <alignment horizontal="center" wrapText="1"/>
    </xf>
    <xf numFmtId="1" fontId="10" fillId="36" borderId="11" xfId="0" applyNumberFormat="1" applyFont="1" applyFill="1" applyBorder="1" applyAlignment="1">
      <alignment wrapText="1"/>
    </xf>
    <xf numFmtId="1" fontId="13" fillId="0" borderId="0" xfId="0" applyNumberFormat="1" applyFont="1" applyAlignment="1">
      <alignment wrapText="1"/>
    </xf>
    <xf numFmtId="1" fontId="13" fillId="0" borderId="10" xfId="0" applyNumberFormat="1" applyFont="1" applyBorder="1" applyAlignment="1">
      <alignment wrapText="1"/>
    </xf>
    <xf numFmtId="1" fontId="10" fillId="0" borderId="0" xfId="0" applyNumberFormat="1" applyFont="1" applyAlignment="1">
      <alignment wrapText="1"/>
    </xf>
    <xf numFmtId="1" fontId="65" fillId="0" borderId="0" xfId="0" applyNumberFormat="1" applyFont="1" applyAlignment="1">
      <alignment wrapText="1"/>
    </xf>
    <xf numFmtId="1" fontId="10" fillId="36" borderId="0" xfId="0" applyNumberFormat="1" applyFont="1" applyFill="1" applyAlignment="1">
      <alignment wrapText="1"/>
    </xf>
    <xf numFmtId="1" fontId="15" fillId="37" borderId="0" xfId="0" applyNumberFormat="1" applyFont="1" applyFill="1" applyAlignment="1">
      <alignment wrapText="1"/>
    </xf>
    <xf numFmtId="1" fontId="10" fillId="36" borderId="25" xfId="0" applyNumberFormat="1" applyFont="1" applyFill="1" applyBorder="1" applyAlignment="1">
      <alignment wrapText="1"/>
    </xf>
    <xf numFmtId="1" fontId="0" fillId="0" borderId="0" xfId="0" applyNumberFormat="1"/>
    <xf numFmtId="49" fontId="10" fillId="36" borderId="22" xfId="0" applyNumberFormat="1" applyFont="1" applyFill="1" applyBorder="1" applyAlignment="1">
      <alignment wrapText="1"/>
    </xf>
    <xf numFmtId="49" fontId="13" fillId="0" borderId="15" xfId="0" applyNumberFormat="1" applyFont="1" applyBorder="1" applyAlignment="1">
      <alignment wrapText="1"/>
    </xf>
    <xf numFmtId="49" fontId="13" fillId="0" borderId="16" xfId="0" applyNumberFormat="1" applyFont="1" applyBorder="1" applyAlignment="1">
      <alignment wrapText="1"/>
    </xf>
    <xf numFmtId="49" fontId="10" fillId="0" borderId="15" xfId="0" applyNumberFormat="1" applyFont="1" applyBorder="1" applyAlignment="1">
      <alignment wrapText="1"/>
    </xf>
    <xf numFmtId="49" fontId="65" fillId="0" borderId="15" xfId="0" applyNumberFormat="1" applyFont="1" applyBorder="1" applyAlignment="1">
      <alignment wrapText="1"/>
    </xf>
    <xf numFmtId="49" fontId="8" fillId="0" borderId="15" xfId="0" applyNumberFormat="1" applyFont="1" applyBorder="1" applyAlignment="1">
      <alignment wrapText="1"/>
    </xf>
    <xf numFmtId="49" fontId="10" fillId="36" borderId="17" xfId="0" applyNumberFormat="1" applyFont="1" applyFill="1" applyBorder="1" applyAlignment="1">
      <alignment wrapText="1"/>
    </xf>
    <xf numFmtId="49" fontId="13" fillId="38" borderId="19" xfId="0" quotePrefix="1" applyNumberFormat="1" applyFont="1" applyFill="1" applyBorder="1" applyAlignment="1">
      <alignment wrapText="1"/>
    </xf>
    <xf numFmtId="49" fontId="10" fillId="38" borderId="0" xfId="0" quotePrefix="1" applyNumberFormat="1" applyFont="1" applyFill="1" applyAlignment="1">
      <alignment wrapText="1"/>
    </xf>
    <xf numFmtId="49" fontId="13" fillId="38" borderId="10" xfId="0" applyNumberFormat="1" applyFont="1" applyFill="1" applyBorder="1" applyAlignment="1">
      <alignment wrapText="1"/>
    </xf>
    <xf numFmtId="49" fontId="10" fillId="38" borderId="0" xfId="0" applyNumberFormat="1" applyFont="1" applyFill="1" applyAlignment="1">
      <alignment wrapText="1"/>
    </xf>
    <xf numFmtId="1" fontId="13" fillId="38" borderId="10" xfId="0" applyNumberFormat="1" applyFont="1" applyFill="1" applyBorder="1" applyAlignment="1">
      <alignment wrapText="1"/>
    </xf>
    <xf numFmtId="1" fontId="10" fillId="38" borderId="0" xfId="0" applyNumberFormat="1" applyFont="1" applyFill="1" applyAlignment="1">
      <alignment wrapText="1"/>
    </xf>
    <xf numFmtId="49" fontId="13" fillId="38" borderId="16" xfId="0" applyNumberFormat="1" applyFont="1" applyFill="1" applyBorder="1" applyAlignment="1">
      <alignment wrapText="1"/>
    </xf>
    <xf numFmtId="49" fontId="10" fillId="38" borderId="20" xfId="0" quotePrefix="1" applyNumberFormat="1" applyFont="1" applyFill="1" applyBorder="1" applyAlignment="1">
      <alignment wrapText="1"/>
    </xf>
    <xf numFmtId="49" fontId="10" fillId="38" borderId="25" xfId="0" applyNumberFormat="1" applyFont="1" applyFill="1" applyBorder="1" applyAlignment="1">
      <alignment wrapText="1"/>
    </xf>
    <xf numFmtId="1" fontId="10" fillId="38" borderId="25" xfId="0" applyNumberFormat="1" applyFont="1" applyFill="1" applyBorder="1" applyAlignment="1">
      <alignment wrapText="1"/>
    </xf>
    <xf numFmtId="49" fontId="10" fillId="38" borderId="17" xfId="0" applyNumberFormat="1" applyFont="1" applyFill="1" applyBorder="1" applyAlignment="1">
      <alignment wrapText="1"/>
    </xf>
    <xf numFmtId="20" fontId="10" fillId="33" borderId="0" xfId="0" applyNumberFormat="1" applyFont="1" applyFill="1" applyAlignment="1">
      <alignment horizontal="center" wrapText="1"/>
    </xf>
    <xf numFmtId="20" fontId="10" fillId="36" borderId="11" xfId="0" applyNumberFormat="1" applyFont="1" applyFill="1" applyBorder="1" applyAlignment="1">
      <alignment wrapText="1"/>
    </xf>
    <xf numFmtId="20" fontId="13" fillId="0" borderId="0" xfId="0" applyNumberFormat="1" applyFont="1" applyAlignment="1">
      <alignment wrapText="1"/>
    </xf>
    <xf numFmtId="20" fontId="13" fillId="0" borderId="10" xfId="0" applyNumberFormat="1" applyFont="1" applyBorder="1" applyAlignment="1">
      <alignment wrapText="1"/>
    </xf>
    <xf numFmtId="20" fontId="10" fillId="0" borderId="0" xfId="0" applyNumberFormat="1" applyFont="1" applyAlignment="1">
      <alignment wrapText="1"/>
    </xf>
    <xf numFmtId="20" fontId="65" fillId="0" borderId="0" xfId="0" applyNumberFormat="1" applyFont="1" applyAlignment="1">
      <alignment wrapText="1"/>
    </xf>
    <xf numFmtId="20" fontId="13" fillId="38" borderId="10" xfId="0" applyNumberFormat="1" applyFont="1" applyFill="1" applyBorder="1" applyAlignment="1">
      <alignment wrapText="1"/>
    </xf>
    <xf numFmtId="20" fontId="10" fillId="36" borderId="0" xfId="0" applyNumberFormat="1" applyFont="1" applyFill="1" applyAlignment="1">
      <alignment wrapText="1"/>
    </xf>
    <xf numFmtId="20" fontId="15" fillId="37" borderId="0" xfId="0" applyNumberFormat="1" applyFont="1" applyFill="1" applyAlignment="1">
      <alignment wrapText="1"/>
    </xf>
    <xf numFmtId="20" fontId="10" fillId="38" borderId="0" xfId="0" applyNumberFormat="1" applyFont="1" applyFill="1" applyAlignment="1">
      <alignment wrapText="1"/>
    </xf>
    <xf numFmtId="20" fontId="0" fillId="0" borderId="0" xfId="0" applyNumberFormat="1"/>
    <xf numFmtId="20" fontId="10" fillId="38" borderId="25" xfId="0" applyNumberFormat="1" applyFont="1" applyFill="1" applyBorder="1" applyAlignment="1">
      <alignment wrapText="1"/>
    </xf>
    <xf numFmtId="20" fontId="10" fillId="36" borderId="25" xfId="0" applyNumberFormat="1" applyFont="1" applyFill="1" applyBorder="1" applyAlignment="1">
      <alignment wrapText="1"/>
    </xf>
    <xf numFmtId="49" fontId="65" fillId="0" borderId="0" xfId="0" applyNumberFormat="1" applyFont="1"/>
    <xf numFmtId="49" fontId="66" fillId="0" borderId="0" xfId="61" applyNumberFormat="1" applyFont="1" applyAlignment="1" applyProtection="1">
      <alignment wrapText="1"/>
    </xf>
    <xf numFmtId="49" fontId="11" fillId="0" borderId="0" xfId="61" applyNumberFormat="1" applyBorder="1" applyAlignment="1" applyProtection="1">
      <alignment wrapText="1"/>
    </xf>
    <xf numFmtId="49" fontId="65" fillId="0" borderId="0" xfId="0" quotePrefix="1" applyNumberFormat="1" applyFont="1" applyAlignment="1">
      <alignment wrapText="1"/>
    </xf>
    <xf numFmtId="49" fontId="10" fillId="0" borderId="0" xfId="0" quotePrefix="1" applyNumberFormat="1" applyFont="1" applyAlignment="1">
      <alignment wrapText="1"/>
    </xf>
    <xf numFmtId="49" fontId="11" fillId="0" borderId="0" xfId="61" applyNumberFormat="1" applyAlignment="1" applyProtection="1">
      <alignment wrapText="1"/>
    </xf>
    <xf numFmtId="49" fontId="13" fillId="0" borderId="0" xfId="0" applyNumberFormat="1" applyFont="1"/>
    <xf numFmtId="49" fontId="0" fillId="0" borderId="15" xfId="0" applyNumberFormat="1" applyBorder="1"/>
    <xf numFmtId="49" fontId="10" fillId="36" borderId="15" xfId="0" applyNumberFormat="1" applyFont="1" applyFill="1" applyBorder="1" applyAlignment="1">
      <alignment wrapText="1"/>
    </xf>
    <xf numFmtId="49" fontId="0" fillId="0" borderId="16" xfId="0" applyNumberFormat="1" applyBorder="1"/>
    <xf numFmtId="0" fontId="11" fillId="0" borderId="0" xfId="61" applyAlignment="1" applyProtection="1"/>
    <xf numFmtId="0" fontId="68" fillId="0" borderId="0" xfId="0" applyFont="1" applyAlignment="1">
      <alignment vertical="center" wrapText="1"/>
    </xf>
    <xf numFmtId="0" fontId="11" fillId="0" borderId="0" xfId="61" applyFill="1" applyAlignment="1" applyProtection="1"/>
    <xf numFmtId="0" fontId="69" fillId="0" borderId="0" xfId="106">
      <alignment horizontal="left" vertical="center" wrapText="1" indent="1"/>
    </xf>
    <xf numFmtId="0" fontId="69" fillId="0" borderId="18" xfId="106" applyBorder="1">
      <alignment horizontal="left" vertical="center" wrapText="1" indent="1"/>
    </xf>
    <xf numFmtId="0" fontId="69" fillId="0" borderId="24" xfId="106" applyBorder="1">
      <alignment horizontal="left" vertical="center" wrapText="1" indent="1"/>
    </xf>
    <xf numFmtId="0" fontId="15" fillId="0" borderId="0" xfId="0" applyFont="1" applyAlignment="1">
      <alignment vertical="top" wrapText="1"/>
    </xf>
    <xf numFmtId="20" fontId="65" fillId="0" borderId="0" xfId="0" applyNumberFormat="1" applyFont="1"/>
    <xf numFmtId="1" fontId="65" fillId="0" borderId="0" xfId="0" applyNumberFormat="1" applyFont="1"/>
    <xf numFmtId="0" fontId="69" fillId="0" borderId="15" xfId="106" applyBorder="1">
      <alignment horizontal="left" vertical="center" wrapText="1" indent="1"/>
    </xf>
    <xf numFmtId="0" fontId="76" fillId="0" borderId="0" xfId="106" applyFont="1">
      <alignment horizontal="left" vertical="center" wrapText="1" indent="1"/>
    </xf>
    <xf numFmtId="0" fontId="77" fillId="0" borderId="0" xfId="106" applyFont="1">
      <alignment horizontal="left" vertical="center" wrapText="1" indent="1"/>
    </xf>
    <xf numFmtId="1" fontId="10" fillId="36" borderId="22" xfId="0" applyNumberFormat="1" applyFont="1" applyFill="1" applyBorder="1" applyAlignment="1">
      <alignment wrapText="1"/>
    </xf>
    <xf numFmtId="49" fontId="0" fillId="0" borderId="22" xfId="0" applyNumberFormat="1" applyBorder="1"/>
    <xf numFmtId="0" fontId="78" fillId="0" borderId="0" xfId="106" applyFont="1">
      <alignment horizontal="left" vertical="center" wrapText="1" indent="1"/>
    </xf>
    <xf numFmtId="0" fontId="78" fillId="49" borderId="31" xfId="106" applyFont="1" applyFill="1" applyBorder="1">
      <alignment horizontal="left" vertical="center" wrapText="1" indent="1"/>
    </xf>
    <xf numFmtId="0" fontId="78" fillId="0" borderId="32" xfId="106" applyFont="1" applyBorder="1" applyAlignment="1">
      <alignment horizontal="center" vertical="center" wrapText="1"/>
    </xf>
    <xf numFmtId="171" fontId="78" fillId="0" borderId="34" xfId="106" applyNumberFormat="1" applyFont="1" applyBorder="1" applyAlignment="1">
      <alignment horizontal="center" vertical="center" wrapText="1"/>
    </xf>
    <xf numFmtId="0" fontId="77" fillId="39" borderId="0" xfId="106" applyFont="1" applyFill="1">
      <alignment horizontal="left" vertical="center" wrapText="1" indent="1"/>
    </xf>
    <xf numFmtId="0" fontId="77" fillId="39" borderId="39" xfId="106" applyFont="1" applyFill="1" applyBorder="1">
      <alignment horizontal="left" vertical="center" wrapText="1" indent="1"/>
    </xf>
    <xf numFmtId="0" fontId="77" fillId="39" borderId="40" xfId="106" applyFont="1" applyFill="1" applyBorder="1">
      <alignment horizontal="left" vertical="center" wrapText="1" indent="1"/>
    </xf>
    <xf numFmtId="0" fontId="78" fillId="49" borderId="36" xfId="106" applyFont="1" applyFill="1" applyBorder="1">
      <alignment horizontal="left" vertical="center" wrapText="1" indent="1"/>
    </xf>
    <xf numFmtId="0" fontId="67" fillId="50" borderId="0" xfId="0" applyFont="1" applyFill="1"/>
    <xf numFmtId="0" fontId="67" fillId="46" borderId="0" xfId="61" applyFont="1" applyFill="1" applyBorder="1" applyAlignment="1" applyProtection="1">
      <alignment vertical="center" wrapText="1"/>
    </xf>
    <xf numFmtId="0" fontId="67" fillId="35" borderId="0" xfId="61" applyFont="1" applyFill="1" applyBorder="1" applyAlignment="1" applyProtection="1">
      <alignment vertical="center" wrapText="1"/>
    </xf>
    <xf numFmtId="0" fontId="67" fillId="29" borderId="0" xfId="0" applyFont="1" applyFill="1"/>
    <xf numFmtId="49" fontId="13" fillId="0" borderId="10" xfId="0" applyNumberFormat="1" applyFont="1" applyBorder="1"/>
    <xf numFmtId="20" fontId="13" fillId="0" borderId="10" xfId="0" applyNumberFormat="1" applyFont="1" applyBorder="1"/>
    <xf numFmtId="1" fontId="13" fillId="0" borderId="10" xfId="0" applyNumberFormat="1" applyFont="1" applyBorder="1"/>
    <xf numFmtId="0" fontId="67" fillId="45" borderId="0" xfId="0" applyFont="1" applyFill="1" applyAlignment="1">
      <alignment vertical="center" wrapText="1"/>
    </xf>
    <xf numFmtId="0" fontId="67" fillId="36" borderId="0" xfId="0" applyFont="1" applyFill="1" applyAlignment="1">
      <alignment vertical="center" wrapText="1"/>
    </xf>
    <xf numFmtId="20" fontId="13" fillId="36" borderId="0" xfId="0" applyNumberFormat="1" applyFont="1" applyFill="1" applyAlignment="1">
      <alignment wrapText="1"/>
    </xf>
    <xf numFmtId="0" fontId="82" fillId="0" borderId="0" xfId="0" applyFont="1"/>
    <xf numFmtId="49" fontId="13" fillId="0" borderId="0" xfId="0" quotePrefix="1" applyNumberFormat="1" applyFont="1" applyAlignment="1">
      <alignment wrapText="1"/>
    </xf>
    <xf numFmtId="49" fontId="48" fillId="0" borderId="0" xfId="61" applyNumberFormat="1" applyFont="1" applyBorder="1" applyAlignment="1" applyProtection="1">
      <alignment wrapText="1"/>
    </xf>
    <xf numFmtId="49" fontId="13" fillId="0" borderId="0" xfId="0" quotePrefix="1" applyNumberFormat="1" applyFont="1" applyAlignment="1">
      <alignment horizontal="center" wrapText="1"/>
    </xf>
    <xf numFmtId="20" fontId="13" fillId="0" borderId="0" xfId="0" applyNumberFormat="1" applyFont="1"/>
    <xf numFmtId="1" fontId="13" fillId="0" borderId="0" xfId="0" applyNumberFormat="1" applyFont="1"/>
    <xf numFmtId="49" fontId="48" fillId="0" borderId="0" xfId="61" applyNumberFormat="1" applyFont="1" applyAlignment="1" applyProtection="1">
      <alignment wrapText="1"/>
    </xf>
    <xf numFmtId="49" fontId="10" fillId="37" borderId="10" xfId="0" applyNumberFormat="1" applyFont="1" applyFill="1" applyBorder="1" applyAlignment="1">
      <alignment wrapText="1"/>
    </xf>
    <xf numFmtId="20" fontId="10" fillId="37" borderId="10" xfId="0" applyNumberFormat="1" applyFont="1" applyFill="1" applyBorder="1" applyAlignment="1">
      <alignment wrapText="1"/>
    </xf>
    <xf numFmtId="1" fontId="10" fillId="37" borderId="10" xfId="0" applyNumberFormat="1" applyFont="1" applyFill="1" applyBorder="1" applyAlignment="1">
      <alignment wrapText="1"/>
    </xf>
    <xf numFmtId="49" fontId="10" fillId="37" borderId="16" xfId="0" applyNumberFormat="1" applyFont="1" applyFill="1" applyBorder="1" applyAlignment="1">
      <alignment wrapText="1"/>
    </xf>
    <xf numFmtId="49" fontId="13" fillId="36" borderId="11" xfId="0" applyNumberFormat="1" applyFont="1" applyFill="1" applyBorder="1" applyAlignment="1">
      <alignment wrapText="1"/>
    </xf>
    <xf numFmtId="49" fontId="84" fillId="36" borderId="11" xfId="61" applyNumberFormat="1" applyFont="1" applyFill="1" applyBorder="1" applyAlignment="1" applyProtection="1">
      <alignment wrapText="1"/>
    </xf>
    <xf numFmtId="20" fontId="13" fillId="36" borderId="11" xfId="0" applyNumberFormat="1" applyFont="1" applyFill="1" applyBorder="1" applyAlignment="1">
      <alignment wrapText="1"/>
    </xf>
    <xf numFmtId="1" fontId="13" fillId="36" borderId="11" xfId="0" applyNumberFormat="1" applyFont="1" applyFill="1" applyBorder="1" applyAlignment="1">
      <alignment wrapText="1"/>
    </xf>
    <xf numFmtId="49" fontId="13" fillId="36" borderId="15" xfId="0" applyNumberFormat="1" applyFont="1" applyFill="1" applyBorder="1" applyAlignment="1">
      <alignment wrapText="1"/>
    </xf>
    <xf numFmtId="49" fontId="13" fillId="0" borderId="15" xfId="0" applyNumberFormat="1" applyFont="1" applyBorder="1"/>
    <xf numFmtId="49" fontId="10" fillId="37" borderId="0" xfId="0" applyNumberFormat="1" applyFont="1" applyFill="1" applyAlignment="1">
      <alignment wrapText="1"/>
    </xf>
    <xf numFmtId="20" fontId="10" fillId="37" borderId="0" xfId="0" applyNumberFormat="1" applyFont="1" applyFill="1" applyAlignment="1">
      <alignment wrapText="1"/>
    </xf>
    <xf numFmtId="1" fontId="10" fillId="37" borderId="0" xfId="0" applyNumberFormat="1" applyFont="1" applyFill="1" applyAlignment="1">
      <alignment wrapText="1"/>
    </xf>
    <xf numFmtId="49" fontId="10" fillId="37" borderId="15" xfId="0" applyNumberFormat="1" applyFont="1" applyFill="1" applyBorder="1" applyAlignment="1">
      <alignment wrapText="1"/>
    </xf>
    <xf numFmtId="49" fontId="48" fillId="0" borderId="10" xfId="61" applyNumberFormat="1" applyFont="1" applyBorder="1" applyAlignment="1" applyProtection="1">
      <alignment wrapText="1"/>
    </xf>
    <xf numFmtId="49" fontId="13" fillId="0" borderId="25" xfId="0" applyNumberFormat="1" applyFont="1" applyBorder="1"/>
    <xf numFmtId="0" fontId="48" fillId="0" borderId="0" xfId="61" applyFont="1" applyAlignment="1" applyProtection="1"/>
    <xf numFmtId="0" fontId="13" fillId="0" borderId="0" xfId="0" applyFont="1" applyAlignment="1">
      <alignment horizontal="left" vertical="top" wrapText="1"/>
    </xf>
    <xf numFmtId="49" fontId="13" fillId="0" borderId="10" xfId="0" quotePrefix="1" applyNumberFormat="1" applyFont="1" applyBorder="1" applyAlignment="1">
      <alignment wrapText="1"/>
    </xf>
    <xf numFmtId="0" fontId="13" fillId="0" borderId="10" xfId="0" applyFont="1" applyBorder="1"/>
    <xf numFmtId="14" fontId="11" fillId="0" borderId="0" xfId="61" applyNumberFormat="1" applyBorder="1" applyAlignment="1" applyProtection="1">
      <alignment horizontal="left" wrapText="1"/>
    </xf>
    <xf numFmtId="0" fontId="0" fillId="0" borderId="13" xfId="0" applyBorder="1"/>
    <xf numFmtId="49" fontId="10" fillId="0" borderId="21" xfId="0" quotePrefix="1" applyNumberFormat="1" applyFont="1" applyBorder="1" applyAlignment="1">
      <alignment wrapText="1"/>
    </xf>
    <xf numFmtId="49" fontId="10" fillId="0" borderId="11" xfId="0" applyNumberFormat="1" applyFont="1" applyBorder="1" applyAlignment="1">
      <alignment wrapText="1"/>
    </xf>
    <xf numFmtId="20" fontId="10" fillId="0" borderId="11" xfId="0" applyNumberFormat="1" applyFont="1" applyBorder="1" applyAlignment="1">
      <alignment wrapText="1"/>
    </xf>
    <xf numFmtId="1" fontId="10" fillId="0" borderId="11" xfId="0" applyNumberFormat="1" applyFont="1" applyBorder="1" applyAlignment="1">
      <alignment wrapText="1"/>
    </xf>
    <xf numFmtId="49" fontId="48" fillId="0" borderId="11" xfId="61" applyNumberFormat="1" applyFont="1" applyBorder="1" applyAlignment="1" applyProtection="1">
      <alignment wrapText="1"/>
    </xf>
    <xf numFmtId="49" fontId="10" fillId="0" borderId="22" xfId="0" applyNumberFormat="1" applyFont="1" applyBorder="1" applyAlignment="1">
      <alignment wrapText="1"/>
    </xf>
    <xf numFmtId="49" fontId="48"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0" fillId="61" borderId="10" xfId="0" applyNumberFormat="1" applyFont="1" applyFill="1" applyBorder="1" applyAlignment="1">
      <alignment wrapText="1"/>
    </xf>
    <xf numFmtId="20" fontId="10" fillId="61" borderId="10" xfId="0" applyNumberFormat="1" applyFont="1" applyFill="1" applyBorder="1" applyAlignment="1">
      <alignment wrapText="1"/>
    </xf>
    <xf numFmtId="1" fontId="10" fillId="61" borderId="10" xfId="0" applyNumberFormat="1" applyFont="1" applyFill="1" applyBorder="1" applyAlignment="1">
      <alignment wrapText="1"/>
    </xf>
    <xf numFmtId="49" fontId="10" fillId="0" borderId="0" xfId="0" applyNumberFormat="1" applyFont="1" applyAlignment="1">
      <alignment horizontal="center" wrapText="1"/>
    </xf>
    <xf numFmtId="20" fontId="10" fillId="0" borderId="0" xfId="0" applyNumberFormat="1" applyFont="1" applyAlignment="1">
      <alignment horizontal="center" wrapText="1"/>
    </xf>
    <xf numFmtId="1" fontId="10" fillId="0" borderId="0" xfId="0" applyNumberFormat="1" applyFont="1" applyAlignment="1">
      <alignment horizontal="center" wrapText="1"/>
    </xf>
    <xf numFmtId="49" fontId="48" fillId="0" borderId="0" xfId="61" applyNumberFormat="1" applyFont="1" applyFill="1" applyBorder="1" applyAlignment="1" applyProtection="1">
      <alignment wrapText="1"/>
    </xf>
    <xf numFmtId="14" fontId="11" fillId="0" borderId="0" xfId="61" applyNumberFormat="1" applyFill="1" applyBorder="1" applyAlignment="1" applyProtection="1">
      <alignment horizontal="left" wrapText="1"/>
    </xf>
    <xf numFmtId="49" fontId="48" fillId="0" borderId="0" xfId="61" applyNumberFormat="1" applyFont="1" applyFill="1" applyBorder="1" applyAlignment="1" applyProtection="1"/>
    <xf numFmtId="49" fontId="13" fillId="0" borderId="16" xfId="0" applyNumberFormat="1" applyFont="1" applyBorder="1"/>
    <xf numFmtId="0" fontId="79" fillId="0" borderId="0" xfId="106" applyFont="1">
      <alignment horizontal="left" vertical="center" wrapText="1" indent="1"/>
    </xf>
    <xf numFmtId="0" fontId="74" fillId="0" borderId="0" xfId="106" applyFont="1">
      <alignment horizontal="left" vertical="center" wrapText="1" indent="1"/>
    </xf>
    <xf numFmtId="0" fontId="80" fillId="0" borderId="0" xfId="106" applyFont="1">
      <alignment horizontal="left" vertical="center" wrapText="1" indent="1"/>
    </xf>
    <xf numFmtId="18" fontId="79" fillId="0" borderId="0" xfId="106" applyNumberFormat="1" applyFont="1">
      <alignment horizontal="left" vertical="center" wrapText="1" indent="1"/>
    </xf>
    <xf numFmtId="0" fontId="74" fillId="0" borderId="45" xfId="106" applyFont="1" applyBorder="1">
      <alignment horizontal="left" vertical="center" wrapText="1" indent="1"/>
    </xf>
    <xf numFmtId="0" fontId="81" fillId="0" borderId="0" xfId="106" applyFont="1">
      <alignment horizontal="left" vertical="center" wrapText="1" indent="1"/>
    </xf>
    <xf numFmtId="0" fontId="79" fillId="0" borderId="0" xfId="106" applyFont="1" applyAlignment="1">
      <alignment horizontal="center" vertical="center" wrapText="1"/>
    </xf>
    <xf numFmtId="0" fontId="10" fillId="0" borderId="0" xfId="69" applyFont="1" applyAlignment="1">
      <alignment horizontal="center" vertical="center"/>
    </xf>
    <xf numFmtId="0" fontId="74" fillId="0" borderId="0" xfId="106" applyFont="1" applyAlignment="1">
      <alignment horizontal="center" vertical="center" wrapText="1"/>
    </xf>
    <xf numFmtId="0" fontId="75" fillId="0" borderId="0" xfId="106" applyFont="1">
      <alignment horizontal="left" vertical="center" wrapText="1" indent="1"/>
    </xf>
    <xf numFmtId="0" fontId="85" fillId="0" borderId="0" xfId="106" applyFont="1">
      <alignment horizontal="left" vertical="center" wrapText="1" indent="1"/>
    </xf>
    <xf numFmtId="0" fontId="86" fillId="59" borderId="0" xfId="0" applyFont="1" applyFill="1" applyAlignment="1">
      <alignment vertical="center" wrapText="1"/>
    </xf>
    <xf numFmtId="0" fontId="67" fillId="58" borderId="0" xfId="0" applyFont="1" applyFill="1" applyAlignment="1">
      <alignment vertical="center" wrapText="1"/>
    </xf>
    <xf numFmtId="0" fontId="67" fillId="47" borderId="0" xfId="0" applyFont="1" applyFill="1" applyAlignment="1">
      <alignment vertical="center" wrapText="1"/>
    </xf>
    <xf numFmtId="0" fontId="67" fillId="54" borderId="0" xfId="0" applyFont="1" applyFill="1" applyAlignment="1">
      <alignment vertical="center" wrapText="1"/>
    </xf>
    <xf numFmtId="0" fontId="67" fillId="53" borderId="0" xfId="0" applyFont="1" applyFill="1" applyAlignment="1">
      <alignment vertical="center" wrapText="1"/>
    </xf>
    <xf numFmtId="0" fontId="67" fillId="48" borderId="0" xfId="0" applyFont="1" applyFill="1" applyAlignment="1">
      <alignment vertical="center" wrapText="1"/>
    </xf>
    <xf numFmtId="0" fontId="67" fillId="60" borderId="0" xfId="0" applyFont="1" applyFill="1" applyAlignment="1">
      <alignment vertical="center"/>
    </xf>
    <xf numFmtId="0" fontId="67" fillId="35" borderId="0" xfId="0" applyFont="1" applyFill="1" applyAlignment="1">
      <alignment vertical="center"/>
    </xf>
    <xf numFmtId="0" fontId="86" fillId="57" borderId="0" xfId="0" applyFont="1" applyFill="1" applyAlignment="1">
      <alignment vertical="center"/>
    </xf>
    <xf numFmtId="0" fontId="87" fillId="35" borderId="12" xfId="106" applyFont="1" applyFill="1" applyBorder="1" applyAlignment="1">
      <alignment horizontal="left" vertical="center" indent="1" shrinkToFit="1"/>
    </xf>
    <xf numFmtId="0" fontId="77" fillId="0" borderId="34" xfId="106" applyFont="1" applyBorder="1" applyAlignment="1">
      <alignment horizontal="center" vertical="center" wrapText="1"/>
    </xf>
    <xf numFmtId="0" fontId="77" fillId="0" borderId="23" xfId="106" applyFont="1" applyBorder="1" applyAlignment="1">
      <alignment horizontal="center" vertical="center" wrapText="1"/>
    </xf>
    <xf numFmtId="0" fontId="77" fillId="0" borderId="0" xfId="106" applyFont="1" applyAlignment="1">
      <alignment horizontal="center" vertical="center" wrapText="1"/>
    </xf>
    <xf numFmtId="0" fontId="77" fillId="0" borderId="29" xfId="106" applyFont="1" applyBorder="1" applyAlignment="1">
      <alignment horizontal="center" vertical="center" wrapText="1"/>
    </xf>
    <xf numFmtId="0" fontId="77" fillId="0" borderId="38" xfId="106" applyFont="1" applyBorder="1" applyAlignment="1">
      <alignment horizontal="center" vertical="center" wrapText="1"/>
    </xf>
    <xf numFmtId="0" fontId="78" fillId="39" borderId="40" xfId="106" applyFont="1" applyFill="1" applyBorder="1" applyAlignment="1">
      <alignment horizontal="center" vertical="center" wrapText="1"/>
    </xf>
    <xf numFmtId="0" fontId="77" fillId="39" borderId="41" xfId="106" applyFont="1" applyFill="1" applyBorder="1">
      <alignment horizontal="left" vertical="center" wrapText="1" indent="1"/>
    </xf>
    <xf numFmtId="0" fontId="77" fillId="0" borderId="34" xfId="106" applyFont="1" applyBorder="1">
      <alignment horizontal="left" vertical="center" wrapText="1" indent="1"/>
    </xf>
    <xf numFmtId="0" fontId="77" fillId="0" borderId="33" xfId="106" applyFont="1" applyBorder="1" applyAlignment="1">
      <alignment horizontal="center" vertical="center" wrapText="1"/>
    </xf>
    <xf numFmtId="0" fontId="77" fillId="0" borderId="35" xfId="106" applyFont="1" applyBorder="1" applyAlignment="1">
      <alignment horizontal="center" vertical="center" wrapText="1"/>
    </xf>
    <xf numFmtId="0" fontId="77" fillId="0" borderId="14" xfId="106" applyFont="1" applyBorder="1" applyAlignment="1">
      <alignment horizontal="center" vertical="center" wrapText="1"/>
    </xf>
    <xf numFmtId="0" fontId="77" fillId="0" borderId="27" xfId="106" applyFont="1" applyBorder="1" applyAlignment="1">
      <alignment horizontal="center" vertical="center" wrapText="1"/>
    </xf>
    <xf numFmtId="0" fontId="77" fillId="0" borderId="42" xfId="106" applyFont="1" applyBorder="1" applyAlignment="1">
      <alignment horizontal="center" vertical="center" wrapText="1"/>
    </xf>
    <xf numFmtId="170" fontId="78" fillId="49" borderId="48" xfId="107" applyNumberFormat="1" applyFont="1" applyFill="1" applyBorder="1" applyAlignment="1">
      <alignment horizontal="center" vertical="center" wrapText="1"/>
    </xf>
    <xf numFmtId="0" fontId="78" fillId="49" borderId="49" xfId="106" applyFont="1" applyFill="1" applyBorder="1" applyAlignment="1">
      <alignment horizontal="center" vertical="center" wrapText="1"/>
    </xf>
    <xf numFmtId="0" fontId="78" fillId="0" borderId="23" xfId="106" applyFont="1" applyBorder="1">
      <alignment horizontal="left" vertical="center" wrapText="1" indent="1"/>
    </xf>
    <xf numFmtId="0" fontId="88" fillId="0" borderId="14" xfId="106" applyFont="1" applyBorder="1">
      <alignment horizontal="left" vertical="center" wrapText="1" indent="1"/>
    </xf>
    <xf numFmtId="0" fontId="88" fillId="0" borderId="27" xfId="106" applyFont="1" applyBorder="1">
      <alignment horizontal="left" vertical="center" wrapText="1" indent="1"/>
    </xf>
    <xf numFmtId="0" fontId="88" fillId="0" borderId="42" xfId="106" applyFont="1" applyBorder="1">
      <alignment horizontal="left" vertical="center" wrapText="1" indent="1"/>
    </xf>
    <xf numFmtId="0" fontId="80" fillId="0" borderId="14" xfId="106" applyFont="1" applyBorder="1">
      <alignment horizontal="left" vertical="center" wrapText="1" indent="1"/>
    </xf>
    <xf numFmtId="0" fontId="88" fillId="0" borderId="0" xfId="106" applyFont="1">
      <alignment horizontal="left" vertical="center" wrapText="1" indent="1"/>
    </xf>
    <xf numFmtId="0" fontId="80" fillId="0" borderId="27" xfId="106" applyFont="1" applyBorder="1">
      <alignment horizontal="left" vertical="center" wrapText="1" indent="1"/>
    </xf>
    <xf numFmtId="0" fontId="80" fillId="0" borderId="42" xfId="106" applyFont="1" applyBorder="1">
      <alignment horizontal="left" vertical="center" wrapText="1" indent="1"/>
    </xf>
    <xf numFmtId="0" fontId="77" fillId="0" borderId="29" xfId="106" applyFont="1" applyBorder="1">
      <alignment horizontal="left" vertical="center" wrapText="1" indent="1"/>
    </xf>
    <xf numFmtId="170" fontId="78" fillId="49" borderId="50" xfId="107" applyNumberFormat="1" applyFont="1" applyFill="1" applyBorder="1" applyAlignment="1">
      <alignment horizontal="center" vertical="center" wrapText="1"/>
    </xf>
    <xf numFmtId="0" fontId="78" fillId="0" borderId="30" xfId="106" applyFont="1" applyBorder="1" applyAlignment="1">
      <alignment horizontal="center" vertical="center" wrapText="1"/>
    </xf>
    <xf numFmtId="0" fontId="88" fillId="0" borderId="23" xfId="106" applyFont="1" applyBorder="1">
      <alignment horizontal="left" vertical="center" wrapText="1" indent="1"/>
    </xf>
    <xf numFmtId="0" fontId="88" fillId="0" borderId="29" xfId="106" applyFont="1" applyBorder="1">
      <alignment horizontal="left" vertical="center" wrapText="1" indent="1"/>
    </xf>
    <xf numFmtId="0" fontId="80" fillId="0" borderId="23" xfId="106" applyFont="1" applyBorder="1">
      <alignment horizontal="left" vertical="center" wrapText="1" indent="1"/>
    </xf>
    <xf numFmtId="0" fontId="89" fillId="62" borderId="30" xfId="106" applyFont="1" applyFill="1" applyBorder="1" applyAlignment="1">
      <alignment horizontal="center" vertical="center"/>
    </xf>
    <xf numFmtId="0" fontId="88" fillId="0" borderId="44" xfId="106" applyFont="1" applyBorder="1">
      <alignment horizontal="left" vertical="center" wrapText="1" indent="1"/>
    </xf>
    <xf numFmtId="0" fontId="80" fillId="35" borderId="32" xfId="106" applyFont="1" applyFill="1" applyBorder="1">
      <alignment horizontal="left" vertical="center" wrapText="1" indent="1"/>
    </xf>
    <xf numFmtId="0" fontId="90" fillId="53" borderId="27" xfId="106" applyFont="1" applyFill="1" applyBorder="1" applyAlignment="1">
      <alignment horizontal="left" vertical="center"/>
    </xf>
    <xf numFmtId="0" fontId="91" fillId="35" borderId="14" xfId="108" applyFont="1" applyFill="1" applyBorder="1" applyAlignment="1">
      <alignment horizontal="center" vertical="center" wrapText="1"/>
    </xf>
    <xf numFmtId="0" fontId="80" fillId="0" borderId="29" xfId="106" applyFont="1" applyBorder="1" applyAlignment="1">
      <alignment horizontal="center" vertical="center" wrapText="1"/>
    </xf>
    <xf numFmtId="0" fontId="46" fillId="36" borderId="27" xfId="106" applyFont="1" applyFill="1" applyBorder="1" applyAlignment="1">
      <alignment horizontal="center" vertical="center"/>
    </xf>
    <xf numFmtId="0" fontId="46" fillId="47" borderId="27" xfId="106" applyFont="1" applyFill="1" applyBorder="1" applyAlignment="1">
      <alignment horizontal="center" vertical="center"/>
    </xf>
    <xf numFmtId="0" fontId="88" fillId="0" borderId="28" xfId="106" applyFont="1" applyBorder="1">
      <alignment horizontal="left" vertical="center" wrapText="1" indent="1"/>
    </xf>
    <xf numFmtId="0" fontId="46" fillId="45" borderId="14" xfId="106" applyFont="1" applyFill="1" applyBorder="1" applyAlignment="1">
      <alignment horizontal="center" vertical="center" wrapText="1"/>
    </xf>
    <xf numFmtId="0" fontId="46" fillId="45" borderId="27" xfId="106" applyFont="1" applyFill="1" applyBorder="1" applyAlignment="1">
      <alignment horizontal="center" vertical="center" wrapText="1"/>
    </xf>
    <xf numFmtId="0" fontId="46" fillId="53" borderId="27" xfId="106" applyFont="1" applyFill="1" applyBorder="1" applyAlignment="1">
      <alignment horizontal="center" vertical="center"/>
    </xf>
    <xf numFmtId="0" fontId="92" fillId="41" borderId="42" xfId="106" applyFont="1" applyFill="1" applyBorder="1" applyAlignment="1">
      <alignment horizontal="center" vertical="center"/>
    </xf>
    <xf numFmtId="0" fontId="90" fillId="53" borderId="0" xfId="106" applyFont="1" applyFill="1" applyAlignment="1">
      <alignment horizontal="center" vertical="center"/>
    </xf>
    <xf numFmtId="0" fontId="80" fillId="0" borderId="29" xfId="106" applyFont="1" applyBorder="1">
      <alignment horizontal="left" vertical="center" wrapText="1" indent="1"/>
    </xf>
    <xf numFmtId="0" fontId="46" fillId="47" borderId="0" xfId="106" applyFont="1" applyFill="1" applyAlignment="1">
      <alignment horizontal="center" vertical="center"/>
    </xf>
    <xf numFmtId="0" fontId="80" fillId="0" borderId="30" xfId="106" applyFont="1" applyBorder="1">
      <alignment horizontal="left" vertical="center" wrapText="1" indent="1"/>
    </xf>
    <xf numFmtId="0" fontId="46" fillId="45" borderId="23" xfId="106" applyFont="1" applyFill="1" applyBorder="1" applyAlignment="1">
      <alignment horizontal="center" vertical="center" wrapText="1"/>
    </xf>
    <xf numFmtId="0" fontId="46" fillId="45" borderId="0" xfId="106" applyFont="1" applyFill="1" applyAlignment="1">
      <alignment horizontal="center" vertical="center" wrapText="1"/>
    </xf>
    <xf numFmtId="0" fontId="93" fillId="41" borderId="29" xfId="106" applyFont="1" applyFill="1" applyBorder="1" applyAlignment="1">
      <alignment horizontal="center" vertical="center"/>
    </xf>
    <xf numFmtId="0" fontId="94" fillId="41" borderId="29" xfId="108" applyFont="1" applyFill="1" applyBorder="1" applyAlignment="1">
      <alignment horizontal="center" vertical="center"/>
    </xf>
    <xf numFmtId="0" fontId="90" fillId="41" borderId="43" xfId="106" applyFont="1" applyFill="1" applyBorder="1" applyAlignment="1">
      <alignment horizontal="center" vertical="center"/>
    </xf>
    <xf numFmtId="0" fontId="90" fillId="41" borderId="12" xfId="106" applyFont="1" applyFill="1" applyBorder="1" applyAlignment="1">
      <alignment horizontal="center" vertical="center"/>
    </xf>
    <xf numFmtId="0" fontId="90" fillId="41" borderId="44" xfId="106" applyFont="1" applyFill="1" applyBorder="1" applyAlignment="1">
      <alignment horizontal="center" vertical="center"/>
    </xf>
    <xf numFmtId="0" fontId="80" fillId="0" borderId="12" xfId="106" applyFont="1" applyBorder="1">
      <alignment horizontal="left" vertical="center" wrapText="1" indent="1"/>
    </xf>
    <xf numFmtId="0" fontId="80" fillId="0" borderId="44" xfId="106" applyFont="1" applyBorder="1">
      <alignment horizontal="left" vertical="center" wrapText="1" indent="1"/>
    </xf>
    <xf numFmtId="0" fontId="80" fillId="39" borderId="33" xfId="106" applyFont="1" applyFill="1" applyBorder="1" applyAlignment="1">
      <alignment horizontal="center" vertical="center" wrapText="1"/>
    </xf>
    <xf numFmtId="0" fontId="92" fillId="41" borderId="29" xfId="106" applyFont="1" applyFill="1" applyBorder="1" applyAlignment="1">
      <alignment horizontal="center" vertical="center"/>
    </xf>
    <xf numFmtId="0" fontId="46" fillId="42" borderId="42" xfId="106" applyFont="1" applyFill="1" applyBorder="1" applyAlignment="1">
      <alignment horizontal="center" vertical="center" wrapText="1" shrinkToFit="1"/>
    </xf>
    <xf numFmtId="0" fontId="46" fillId="46" borderId="42" xfId="106" applyFont="1" applyFill="1" applyBorder="1" applyAlignment="1">
      <alignment horizontal="center" vertical="center"/>
    </xf>
    <xf numFmtId="0" fontId="46" fillId="48" borderId="27" xfId="106" applyFont="1" applyFill="1" applyBorder="1" applyAlignment="1">
      <alignment horizontal="center" vertical="center" wrapText="1"/>
    </xf>
    <xf numFmtId="0" fontId="87" fillId="41" borderId="29" xfId="108" applyFont="1" applyFill="1" applyBorder="1" applyAlignment="1">
      <alignment horizontal="center" vertical="center"/>
    </xf>
    <xf numFmtId="0" fontId="46" fillId="42" borderId="29" xfId="106" applyFont="1" applyFill="1" applyBorder="1" applyAlignment="1">
      <alignment horizontal="center" vertical="center" wrapText="1" shrinkToFit="1"/>
    </xf>
    <xf numFmtId="0" fontId="95" fillId="41" borderId="29" xfId="106" applyFont="1" applyFill="1" applyBorder="1" applyAlignment="1">
      <alignment horizontal="center" vertical="center"/>
    </xf>
    <xf numFmtId="0" fontId="95" fillId="41" borderId="44" xfId="106" applyFont="1" applyFill="1" applyBorder="1" applyAlignment="1">
      <alignment horizontal="center" vertical="center"/>
    </xf>
    <xf numFmtId="0" fontId="88" fillId="0" borderId="12" xfId="106" applyFont="1" applyBorder="1">
      <alignment horizontal="left" vertical="center" wrapText="1" indent="1"/>
    </xf>
    <xf numFmtId="0" fontId="96" fillId="39" borderId="28" xfId="108" applyFont="1" applyFill="1" applyBorder="1" applyAlignment="1">
      <alignment horizontal="center" vertical="center" wrapText="1"/>
    </xf>
    <xf numFmtId="0" fontId="96" fillId="39" borderId="37" xfId="108" applyFont="1" applyFill="1" applyBorder="1" applyAlignment="1">
      <alignment horizontal="center" vertical="center" wrapText="1"/>
    </xf>
    <xf numFmtId="0" fontId="46" fillId="54" borderId="46" xfId="106" applyFont="1" applyFill="1" applyBorder="1">
      <alignment horizontal="left" vertical="center" wrapText="1" indent="1"/>
    </xf>
    <xf numFmtId="0" fontId="97" fillId="41" borderId="0" xfId="106" applyFont="1" applyFill="1" applyAlignment="1">
      <alignment horizontal="center" vertical="center"/>
    </xf>
    <xf numFmtId="0" fontId="46" fillId="29" borderId="27" xfId="106" applyFont="1" applyFill="1" applyBorder="1" applyAlignment="1">
      <alignment horizontal="center" vertical="center" wrapText="1"/>
    </xf>
    <xf numFmtId="0" fontId="46" fillId="56" borderId="27" xfId="106" applyFont="1" applyFill="1" applyBorder="1" applyAlignment="1">
      <alignment horizontal="center" vertical="center" wrapText="1"/>
    </xf>
    <xf numFmtId="0" fontId="46" fillId="56" borderId="42" xfId="106" applyFont="1" applyFill="1" applyBorder="1" applyAlignment="1">
      <alignment horizontal="center" vertical="center" wrapText="1"/>
    </xf>
    <xf numFmtId="0" fontId="46" fillId="29" borderId="0" xfId="106" applyFont="1" applyFill="1" applyAlignment="1">
      <alignment horizontal="center" vertical="center" wrapText="1"/>
    </xf>
    <xf numFmtId="0" fontId="46" fillId="56" borderId="0" xfId="106" applyFont="1" applyFill="1" applyAlignment="1">
      <alignment horizontal="center" vertical="center" wrapText="1"/>
    </xf>
    <xf numFmtId="0" fontId="46" fillId="56" borderId="29" xfId="106" applyFont="1" applyFill="1" applyBorder="1" applyAlignment="1">
      <alignment horizontal="center" vertical="center" wrapText="1"/>
    </xf>
    <xf numFmtId="0" fontId="80" fillId="0" borderId="43" xfId="106" applyFont="1" applyBorder="1">
      <alignment horizontal="left" vertical="center" wrapText="1" indent="1"/>
    </xf>
    <xf numFmtId="0" fontId="77" fillId="0" borderId="30" xfId="106" applyFont="1" applyBorder="1">
      <alignment horizontal="left" vertical="center" wrapText="1" indent="1"/>
    </xf>
    <xf numFmtId="0" fontId="46" fillId="55" borderId="28" xfId="106" applyFont="1" applyFill="1" applyBorder="1" applyAlignment="1">
      <alignment horizontal="center" vertical="center" wrapText="1"/>
    </xf>
    <xf numFmtId="0" fontId="46" fillId="55" borderId="30" xfId="106" applyFont="1" applyFill="1" applyBorder="1" applyAlignment="1">
      <alignment horizontal="center" vertical="center" wrapText="1"/>
    </xf>
    <xf numFmtId="0" fontId="80" fillId="0" borderId="27" xfId="106" applyFont="1" applyBorder="1" applyAlignment="1">
      <alignment horizontal="center" vertical="center" wrapText="1"/>
    </xf>
    <xf numFmtId="0" fontId="80" fillId="0" borderId="42" xfId="106" applyFont="1" applyBorder="1" applyAlignment="1">
      <alignment horizontal="center" vertical="center" wrapText="1"/>
    </xf>
    <xf numFmtId="0" fontId="80" fillId="0" borderId="0" xfId="106" applyFont="1" applyAlignment="1">
      <alignment horizontal="center" vertical="center" wrapText="1"/>
    </xf>
    <xf numFmtId="0" fontId="78" fillId="0" borderId="23" xfId="106" applyFont="1" applyBorder="1" applyAlignment="1">
      <alignment horizontal="center" vertical="center" wrapText="1"/>
    </xf>
    <xf numFmtId="0" fontId="78" fillId="0" borderId="28" xfId="106" applyFont="1" applyBorder="1">
      <alignment horizontal="left" vertical="center" wrapText="1" indent="1"/>
    </xf>
    <xf numFmtId="0" fontId="80" fillId="0" borderId="14" xfId="106" applyFont="1" applyBorder="1" applyAlignment="1">
      <alignment horizontal="center" vertical="center" wrapText="1"/>
    </xf>
    <xf numFmtId="0" fontId="80" fillId="0" borderId="28" xfId="106" applyFont="1" applyBorder="1" applyAlignment="1">
      <alignment horizontal="center" vertical="center" wrapText="1"/>
    </xf>
    <xf numFmtId="0" fontId="77" fillId="0" borderId="42" xfId="106" applyFont="1" applyBorder="1">
      <alignment horizontal="left" vertical="center" wrapText="1" indent="1"/>
    </xf>
    <xf numFmtId="0" fontId="78" fillId="0" borderId="30" xfId="106" applyFont="1" applyBorder="1">
      <alignment horizontal="left" vertical="center" wrapText="1" indent="1"/>
    </xf>
    <xf numFmtId="0" fontId="80" fillId="0" borderId="23" xfId="106" applyFont="1" applyBorder="1" applyAlignment="1">
      <alignment horizontal="center" vertical="center" wrapText="1"/>
    </xf>
    <xf numFmtId="0" fontId="80" fillId="0" borderId="30" xfId="106" applyFont="1" applyBorder="1" applyAlignment="1">
      <alignment horizontal="center" vertical="center" wrapText="1"/>
    </xf>
    <xf numFmtId="0" fontId="88" fillId="0" borderId="30" xfId="106" applyFont="1" applyBorder="1">
      <alignment horizontal="left" vertical="center" wrapText="1" indent="1"/>
    </xf>
    <xf numFmtId="0" fontId="78" fillId="0" borderId="37" xfId="106" applyFont="1" applyBorder="1">
      <alignment horizontal="left" vertical="center" wrapText="1" indent="1"/>
    </xf>
    <xf numFmtId="0" fontId="80" fillId="0" borderId="43" xfId="106" applyFont="1" applyBorder="1" applyAlignment="1">
      <alignment horizontal="center" vertical="center" wrapText="1"/>
    </xf>
    <xf numFmtId="0" fontId="80" fillId="0" borderId="12" xfId="106" applyFont="1" applyBorder="1" applyAlignment="1">
      <alignment horizontal="center" vertical="center" wrapText="1"/>
    </xf>
    <xf numFmtId="0" fontId="80" fillId="0" borderId="37" xfId="106" applyFont="1" applyBorder="1" applyAlignment="1">
      <alignment horizontal="center" vertical="center" wrapText="1"/>
    </xf>
    <xf numFmtId="0" fontId="80" fillId="0" borderId="44" xfId="106" applyFont="1" applyBorder="1" applyAlignment="1">
      <alignment horizontal="center" vertical="center" wrapText="1"/>
    </xf>
    <xf numFmtId="0" fontId="88" fillId="0" borderId="37" xfId="106" applyFont="1" applyBorder="1">
      <alignment horizontal="left" vertical="center" wrapText="1" indent="1"/>
    </xf>
    <xf numFmtId="0" fontId="77" fillId="0" borderId="44" xfId="106" applyFont="1" applyBorder="1">
      <alignment horizontal="left" vertical="center" wrapText="1" indent="1"/>
    </xf>
    <xf numFmtId="0" fontId="90" fillId="34" borderId="42" xfId="106" applyFont="1" applyFill="1" applyBorder="1" applyAlignment="1">
      <alignment horizontal="center" vertical="center" wrapText="1"/>
    </xf>
    <xf numFmtId="0" fontId="90" fillId="34" borderId="29" xfId="106" applyFont="1" applyFill="1" applyBorder="1" applyAlignment="1">
      <alignment horizontal="center" vertical="center" wrapText="1"/>
    </xf>
    <xf numFmtId="0" fontId="46" fillId="36" borderId="0" xfId="106" applyFont="1" applyFill="1" applyAlignment="1">
      <alignment horizontal="center" vertical="center"/>
    </xf>
    <xf numFmtId="0" fontId="50" fillId="0" borderId="21" xfId="0" applyFont="1" applyBorder="1" applyAlignment="1">
      <alignment horizontal="center" vertical="center" wrapText="1" readingOrder="1"/>
    </xf>
    <xf numFmtId="0" fontId="50" fillId="0" borderId="11" xfId="0" applyFont="1" applyBorder="1" applyAlignment="1">
      <alignment horizontal="center" vertical="center" wrapText="1" readingOrder="1"/>
    </xf>
    <xf numFmtId="0" fontId="50" fillId="0" borderId="22" xfId="0" applyFont="1" applyBorder="1" applyAlignment="1">
      <alignment horizontal="center" vertical="center" wrapText="1" readingOrder="1"/>
    </xf>
    <xf numFmtId="0" fontId="50" fillId="0" borderId="18" xfId="0" applyFont="1" applyBorder="1" applyAlignment="1">
      <alignment horizontal="center" vertical="center" wrapText="1" readingOrder="1"/>
    </xf>
    <xf numFmtId="0" fontId="50" fillId="0" borderId="0" xfId="0" applyFont="1" applyAlignment="1">
      <alignment horizontal="center" vertical="center" wrapText="1" readingOrder="1"/>
    </xf>
    <xf numFmtId="0" fontId="50" fillId="0" borderId="15" xfId="0" applyFont="1" applyBorder="1" applyAlignment="1">
      <alignment horizontal="center" vertical="center" wrapText="1" readingOrder="1"/>
    </xf>
    <xf numFmtId="0" fontId="50" fillId="0" borderId="19" xfId="0" applyFont="1" applyBorder="1" applyAlignment="1">
      <alignment horizontal="center" vertical="center" wrapText="1" readingOrder="1"/>
    </xf>
    <xf numFmtId="0" fontId="50" fillId="0" borderId="10" xfId="0" applyFont="1" applyBorder="1" applyAlignment="1">
      <alignment horizontal="center" vertical="center" wrapText="1" readingOrder="1"/>
    </xf>
    <xf numFmtId="0" fontId="50" fillId="0" borderId="16" xfId="0" applyFont="1" applyBorder="1" applyAlignment="1">
      <alignment horizontal="center" vertical="center" wrapText="1" readingOrder="1"/>
    </xf>
    <xf numFmtId="0" fontId="83" fillId="0" borderId="0" xfId="61" applyFont="1" applyFill="1" applyBorder="1" applyAlignment="1" applyProtection="1">
      <alignment horizontal="left" vertical="center"/>
    </xf>
    <xf numFmtId="0" fontId="9" fillId="25" borderId="0" xfId="0" applyFont="1" applyFill="1" applyAlignment="1">
      <alignment horizontal="center" vertical="center"/>
    </xf>
    <xf numFmtId="0" fontId="0" fillId="0" borderId="0" xfId="0" applyAlignment="1">
      <alignment horizontal="center" vertical="center"/>
    </xf>
    <xf numFmtId="0" fontId="47" fillId="0" borderId="0" xfId="0" applyFont="1" applyAlignment="1">
      <alignment horizontal="center" vertical="center"/>
    </xf>
    <xf numFmtId="0" fontId="83" fillId="0" borderId="0" xfId="61" applyFont="1" applyBorder="1" applyAlignment="1" applyProtection="1">
      <alignment horizontal="left" vertical="center"/>
    </xf>
    <xf numFmtId="0" fontId="11" fillId="0" borderId="0" xfId="61" applyBorder="1" applyAlignment="1" applyProtection="1">
      <alignment horizontal="left" vertical="center"/>
    </xf>
    <xf numFmtId="44" fontId="19" fillId="26" borderId="21" xfId="52" applyFont="1" applyFill="1" applyBorder="1" applyAlignment="1">
      <alignment horizontal="center" vertical="center"/>
    </xf>
    <xf numFmtId="44" fontId="19" fillId="26" borderId="11" xfId="52" applyFont="1" applyFill="1" applyBorder="1" applyAlignment="1">
      <alignment horizontal="center" vertical="center"/>
    </xf>
    <xf numFmtId="44" fontId="19" fillId="26" borderId="22" xfId="52" applyFont="1" applyFill="1" applyBorder="1" applyAlignment="1">
      <alignment horizontal="center" vertical="center"/>
    </xf>
    <xf numFmtId="44" fontId="19" fillId="26" borderId="18" xfId="52" applyFont="1" applyFill="1" applyBorder="1" applyAlignment="1">
      <alignment horizontal="center" vertical="center"/>
    </xf>
    <xf numFmtId="44" fontId="19" fillId="26" borderId="0" xfId="52" applyFont="1" applyFill="1" applyBorder="1" applyAlignment="1">
      <alignment horizontal="center" vertical="center"/>
    </xf>
    <xf numFmtId="44" fontId="19" fillId="26" borderId="15" xfId="52" applyFont="1" applyFill="1" applyBorder="1" applyAlignment="1">
      <alignment horizontal="center" vertical="center"/>
    </xf>
    <xf numFmtId="44" fontId="19" fillId="26" borderId="19" xfId="52" applyFont="1" applyFill="1" applyBorder="1" applyAlignment="1">
      <alignment horizontal="center" vertical="center"/>
    </xf>
    <xf numFmtId="44" fontId="19" fillId="26" borderId="10" xfId="52" applyFont="1" applyFill="1" applyBorder="1" applyAlignment="1">
      <alignment horizontal="center" vertical="center"/>
    </xf>
    <xf numFmtId="44" fontId="19" fillId="26" borderId="16" xfId="52" applyFont="1" applyFill="1" applyBorder="1" applyAlignment="1">
      <alignment horizontal="center" vertical="center"/>
    </xf>
    <xf numFmtId="0" fontId="9" fillId="25" borderId="0" xfId="0" applyFont="1" applyFill="1" applyAlignment="1">
      <alignment horizontal="center" vertical="center" wrapText="1"/>
    </xf>
    <xf numFmtId="0" fontId="20" fillId="25" borderId="0" xfId="61" applyFont="1" applyFill="1" applyBorder="1" applyAlignment="1" applyProtection="1">
      <alignment horizontal="center" vertical="center"/>
    </xf>
    <xf numFmtId="0" fontId="18" fillId="25" borderId="0" xfId="0" applyFont="1" applyFill="1" applyAlignment="1">
      <alignment horizontal="center" vertical="center"/>
    </xf>
    <xf numFmtId="49" fontId="83" fillId="25" borderId="0" xfId="61" applyNumberFormat="1" applyFont="1" applyFill="1" applyAlignment="1" applyProtection="1">
      <alignment horizontal="left" vertical="center"/>
    </xf>
    <xf numFmtId="0" fontId="54" fillId="32" borderId="0" xfId="0" quotePrefix="1" applyFont="1" applyFill="1" applyAlignment="1">
      <alignment horizontal="center" wrapText="1"/>
    </xf>
    <xf numFmtId="0" fontId="0" fillId="0" borderId="0" xfId="0" applyAlignment="1">
      <alignment horizontal="center" wrapText="1"/>
    </xf>
    <xf numFmtId="0" fontId="16" fillId="32" borderId="0" xfId="0" applyFont="1" applyFill="1" applyAlignment="1">
      <alignment horizontal="left" wrapText="1"/>
    </xf>
    <xf numFmtId="0" fontId="0" fillId="0" borderId="0" xfId="0" applyAlignment="1">
      <alignment horizontal="left" wrapText="1"/>
    </xf>
    <xf numFmtId="0" fontId="63" fillId="24" borderId="0" xfId="0" applyFont="1" applyFill="1" applyAlignment="1">
      <alignment horizontal="center"/>
    </xf>
    <xf numFmtId="0" fontId="0" fillId="0" borderId="0" xfId="0" applyAlignment="1">
      <alignment horizontal="center"/>
    </xf>
    <xf numFmtId="0" fontId="63" fillId="0" borderId="0" xfId="0" applyFont="1" applyAlignment="1">
      <alignment horizontal="center"/>
    </xf>
    <xf numFmtId="0" fontId="18" fillId="35" borderId="0" xfId="0" applyFont="1" applyFill="1" applyAlignment="1">
      <alignment horizontal="center" wrapText="1"/>
    </xf>
    <xf numFmtId="0" fontId="60" fillId="29" borderId="0" xfId="0" applyFont="1" applyFill="1" applyAlignment="1">
      <alignment horizontal="left"/>
    </xf>
    <xf numFmtId="0" fontId="99" fillId="0" borderId="12" xfId="112" applyFont="1" applyBorder="1" applyAlignment="1">
      <alignment horizontal="center" vertical="center" wrapText="1"/>
    </xf>
    <xf numFmtId="0" fontId="99" fillId="0" borderId="0" xfId="112" applyFont="1" applyAlignment="1">
      <alignment horizontal="center" vertical="center" wrapText="1"/>
    </xf>
    <xf numFmtId="0" fontId="75" fillId="0" borderId="53" xfId="106" applyFont="1" applyBorder="1">
      <alignment horizontal="left" vertical="center" wrapText="1" indent="1"/>
    </xf>
    <xf numFmtId="169" fontId="100" fillId="44" borderId="33" xfId="109" applyFont="1" applyFill="1" applyBorder="1" applyAlignment="1">
      <alignment horizontal="center" vertical="center" wrapText="1"/>
    </xf>
    <xf numFmtId="169" fontId="100" fillId="44" borderId="34" xfId="109" applyFont="1" applyFill="1" applyBorder="1" applyAlignment="1">
      <alignment horizontal="center" vertical="center" wrapText="1"/>
    </xf>
    <xf numFmtId="169" fontId="100" fillId="44" borderId="35" xfId="109" applyFont="1" applyFill="1" applyBorder="1" applyAlignment="1">
      <alignment horizontal="center" vertical="center" wrapText="1"/>
    </xf>
    <xf numFmtId="169" fontId="100" fillId="44" borderId="35" xfId="109" applyFont="1" applyFill="1" applyBorder="1" applyAlignment="1">
      <alignment horizontal="center" vertical="center" wrapText="1"/>
    </xf>
    <xf numFmtId="169" fontId="78" fillId="44" borderId="35" xfId="109" applyFont="1" applyFill="1" applyBorder="1" applyAlignment="1">
      <alignment horizontal="center" vertical="center" wrapText="1"/>
    </xf>
    <xf numFmtId="0" fontId="45" fillId="62" borderId="28" xfId="106" applyFont="1" applyFill="1" applyBorder="1" applyAlignment="1">
      <alignment horizontal="center" vertical="center"/>
    </xf>
    <xf numFmtId="0" fontId="80" fillId="53" borderId="14" xfId="106" applyFont="1" applyFill="1" applyBorder="1" applyAlignment="1">
      <alignment horizontal="left" vertical="center"/>
    </xf>
    <xf numFmtId="0" fontId="80" fillId="53" borderId="27" xfId="106" applyFont="1" applyFill="1" applyBorder="1" applyAlignment="1">
      <alignment horizontal="left" vertical="center"/>
    </xf>
    <xf numFmtId="0" fontId="80" fillId="53" borderId="42" xfId="106" applyFont="1" applyFill="1" applyBorder="1" applyAlignment="1">
      <alignment horizontal="left" vertical="center"/>
    </xf>
    <xf numFmtId="0" fontId="80" fillId="53" borderId="23" xfId="106" applyFont="1" applyFill="1" applyBorder="1" applyAlignment="1">
      <alignment horizontal="left" vertical="center"/>
    </xf>
    <xf numFmtId="0" fontId="101" fillId="53" borderId="0" xfId="106" applyFont="1" applyFill="1" applyAlignment="1">
      <alignment horizontal="left" vertical="center"/>
    </xf>
    <xf numFmtId="0" fontId="80" fillId="53" borderId="29" xfId="106" applyFont="1" applyFill="1" applyBorder="1" applyAlignment="1">
      <alignment horizontal="left" vertical="center"/>
    </xf>
    <xf numFmtId="0" fontId="80" fillId="35" borderId="23" xfId="106" applyFont="1" applyFill="1" applyBorder="1" applyAlignment="1">
      <alignment horizontal="center" vertical="center" wrapText="1"/>
    </xf>
    <xf numFmtId="0" fontId="80" fillId="47" borderId="0" xfId="106" applyFont="1" applyFill="1" applyAlignment="1">
      <alignment horizontal="center" vertical="center"/>
    </xf>
    <xf numFmtId="0" fontId="80" fillId="53" borderId="0" xfId="106" applyFont="1" applyFill="1" applyAlignment="1">
      <alignment horizontal="center" vertical="center"/>
    </xf>
    <xf numFmtId="0" fontId="80" fillId="41" borderId="51" xfId="106" applyFont="1" applyFill="1" applyBorder="1" applyAlignment="1">
      <alignment horizontal="left" vertical="center"/>
    </xf>
    <xf numFmtId="0" fontId="101" fillId="41" borderId="11" xfId="106" applyFont="1" applyFill="1" applyBorder="1" applyAlignment="1">
      <alignment horizontal="left" vertical="center"/>
    </xf>
    <xf numFmtId="0" fontId="80" fillId="41" borderId="52" xfId="106" applyFont="1" applyFill="1" applyBorder="1" applyAlignment="1">
      <alignment horizontal="left" vertical="center"/>
    </xf>
    <xf numFmtId="0" fontId="80" fillId="36" borderId="0" xfId="106" applyFont="1" applyFill="1">
      <alignment horizontal="left" vertical="center" wrapText="1" indent="1"/>
    </xf>
    <xf numFmtId="0" fontId="80" fillId="47" borderId="0" xfId="106" applyFont="1" applyFill="1">
      <alignment horizontal="left" vertical="center" wrapText="1" indent="1"/>
    </xf>
    <xf numFmtId="0" fontId="98" fillId="53" borderId="0" xfId="108" applyFont="1" applyFill="1" applyBorder="1" applyAlignment="1">
      <alignment horizontal="center" vertical="center" wrapText="1"/>
    </xf>
    <xf numFmtId="0" fontId="80" fillId="45" borderId="23" xfId="106" applyFont="1" applyFill="1" applyBorder="1" applyAlignment="1">
      <alignment horizontal="center" vertical="center" wrapText="1"/>
    </xf>
    <xf numFmtId="0" fontId="80" fillId="45" borderId="23" xfId="106" applyFont="1" applyFill="1" applyBorder="1">
      <alignment horizontal="left" vertical="center" wrapText="1" indent="1"/>
    </xf>
    <xf numFmtId="0" fontId="80" fillId="45" borderId="0" xfId="106" applyFont="1" applyFill="1" applyAlignment="1">
      <alignment horizontal="center" vertical="center" wrapText="1"/>
    </xf>
    <xf numFmtId="49" fontId="80" fillId="34" borderId="29" xfId="106" applyNumberFormat="1" applyFont="1" applyFill="1" applyBorder="1" applyAlignment="1">
      <alignment horizontal="center" vertical="center" wrapText="1"/>
    </xf>
    <xf numFmtId="0" fontId="80" fillId="35" borderId="43" xfId="106" applyFont="1" applyFill="1" applyBorder="1" applyAlignment="1">
      <alignment horizontal="center" vertical="center" wrapText="1"/>
    </xf>
    <xf numFmtId="0" fontId="80" fillId="36" borderId="12" xfId="106" applyFont="1" applyFill="1" applyBorder="1">
      <alignment horizontal="left" vertical="center" wrapText="1" indent="1"/>
    </xf>
    <xf numFmtId="0" fontId="80" fillId="47" borderId="12" xfId="106" applyFont="1" applyFill="1" applyBorder="1">
      <alignment horizontal="left" vertical="center" wrapText="1" indent="1"/>
    </xf>
    <xf numFmtId="0" fontId="80" fillId="53" borderId="12" xfId="106" applyFont="1" applyFill="1" applyBorder="1" applyAlignment="1">
      <alignment horizontal="center" vertical="center" wrapText="1"/>
    </xf>
    <xf numFmtId="0" fontId="80" fillId="45" borderId="43" xfId="106" applyFont="1" applyFill="1" applyBorder="1">
      <alignment horizontal="left" vertical="center" wrapText="1" indent="1"/>
    </xf>
    <xf numFmtId="0" fontId="80" fillId="0" borderId="37" xfId="106" applyFont="1" applyBorder="1">
      <alignment horizontal="left" vertical="center" wrapText="1" indent="1"/>
    </xf>
    <xf numFmtId="0" fontId="80" fillId="45" borderId="12" xfId="106" applyFont="1" applyFill="1" applyBorder="1">
      <alignment horizontal="left" vertical="center" wrapText="1" indent="1"/>
    </xf>
    <xf numFmtId="0" fontId="80" fillId="34" borderId="44" xfId="106" applyFont="1" applyFill="1" applyBorder="1" applyAlignment="1">
      <alignment horizontal="center" vertical="center" wrapText="1"/>
    </xf>
    <xf numFmtId="0" fontId="80" fillId="39" borderId="14" xfId="106" applyFont="1" applyFill="1" applyBorder="1" applyAlignment="1">
      <alignment horizontal="center" vertical="center" wrapText="1"/>
    </xf>
    <xf numFmtId="0" fontId="80" fillId="39" borderId="27" xfId="106" applyFont="1" applyFill="1" applyBorder="1" applyAlignment="1">
      <alignment horizontal="center" vertical="center" wrapText="1"/>
    </xf>
    <xf numFmtId="0" fontId="80" fillId="39" borderId="35" xfId="106" applyFont="1" applyFill="1" applyBorder="1" applyAlignment="1">
      <alignment horizontal="center" vertical="center" wrapText="1"/>
    </xf>
    <xf numFmtId="0" fontId="80" fillId="39" borderId="34" xfId="106" applyFont="1" applyFill="1" applyBorder="1" applyAlignment="1">
      <alignment horizontal="center" vertical="center" wrapText="1"/>
    </xf>
    <xf numFmtId="0" fontId="80" fillId="39" borderId="23" xfId="106" applyFont="1" applyFill="1" applyBorder="1" applyAlignment="1">
      <alignment horizontal="center" vertical="center" wrapText="1"/>
    </xf>
    <xf numFmtId="0" fontId="80" fillId="39" borderId="0" xfId="106" applyFont="1" applyFill="1" applyAlignment="1">
      <alignment horizontal="center" vertical="center" wrapText="1"/>
    </xf>
    <xf numFmtId="0" fontId="80" fillId="46" borderId="29" xfId="106" applyFont="1" applyFill="1" applyBorder="1" applyAlignment="1">
      <alignment horizontal="center" vertical="center"/>
    </xf>
    <xf numFmtId="0" fontId="80" fillId="48" borderId="0" xfId="106" applyFont="1" applyFill="1" applyAlignment="1">
      <alignment horizontal="center" vertical="center" wrapText="1"/>
    </xf>
    <xf numFmtId="0" fontId="80" fillId="42" borderId="29" xfId="106" applyFont="1" applyFill="1" applyBorder="1" applyAlignment="1">
      <alignment horizontal="center" vertical="center" wrapText="1" shrinkToFit="1"/>
    </xf>
    <xf numFmtId="0" fontId="80" fillId="46" borderId="29" xfId="106" applyFont="1" applyFill="1" applyBorder="1" applyAlignment="1">
      <alignment horizontal="center" vertical="center" wrapText="1"/>
    </xf>
    <xf numFmtId="0" fontId="80" fillId="42" borderId="44" xfId="106" applyFont="1" applyFill="1" applyBorder="1" applyAlignment="1">
      <alignment horizontal="center" vertical="center"/>
    </xf>
    <xf numFmtId="0" fontId="80" fillId="46" borderId="44" xfId="106" applyFont="1" applyFill="1" applyBorder="1" applyAlignment="1">
      <alignment horizontal="center" vertical="center" wrapText="1"/>
    </xf>
    <xf numFmtId="0" fontId="80" fillId="48" borderId="12" xfId="106" applyFont="1" applyFill="1" applyBorder="1" applyAlignment="1">
      <alignment horizontal="center" vertical="center" wrapText="1"/>
    </xf>
    <xf numFmtId="0" fontId="80" fillId="39" borderId="29" xfId="106" applyFont="1" applyFill="1" applyBorder="1" applyAlignment="1">
      <alignment horizontal="center" vertical="center" wrapText="1"/>
    </xf>
    <xf numFmtId="0" fontId="80" fillId="39" borderId="42" xfId="106" applyFont="1" applyFill="1" applyBorder="1" applyAlignment="1">
      <alignment horizontal="center" vertical="center" wrapText="1"/>
    </xf>
    <xf numFmtId="0" fontId="80" fillId="39" borderId="44" xfId="106" applyFont="1" applyFill="1" applyBorder="1" applyAlignment="1">
      <alignment horizontal="center" vertical="center" wrapText="1"/>
    </xf>
    <xf numFmtId="0" fontId="80" fillId="39" borderId="43" xfId="106" applyFont="1" applyFill="1" applyBorder="1" applyAlignment="1">
      <alignment horizontal="center" vertical="center" wrapText="1"/>
    </xf>
    <xf numFmtId="0" fontId="80" fillId="39" borderId="12" xfId="106" applyFont="1" applyFill="1" applyBorder="1" applyAlignment="1">
      <alignment horizontal="center" vertical="center" wrapText="1"/>
    </xf>
    <xf numFmtId="0" fontId="74" fillId="0" borderId="28" xfId="106" applyFont="1" applyBorder="1">
      <alignment horizontal="left" vertical="center" wrapText="1" indent="1"/>
    </xf>
    <xf numFmtId="0" fontId="80" fillId="41" borderId="14" xfId="106" applyFont="1" applyFill="1" applyBorder="1" applyAlignment="1">
      <alignment horizontal="center" vertical="center"/>
    </xf>
    <xf numFmtId="0" fontId="80" fillId="41" borderId="27" xfId="106" applyFont="1" applyFill="1" applyBorder="1" applyAlignment="1">
      <alignment horizontal="center" vertical="center"/>
    </xf>
    <xf numFmtId="0" fontId="80" fillId="41" borderId="42" xfId="106" applyFont="1" applyFill="1" applyBorder="1" applyAlignment="1">
      <alignment horizontal="center" vertical="center"/>
    </xf>
    <xf numFmtId="0" fontId="74" fillId="0" borderId="30" xfId="106" applyFont="1" applyBorder="1">
      <alignment horizontal="left" vertical="center" wrapText="1" indent="1"/>
    </xf>
    <xf numFmtId="0" fontId="80" fillId="54" borderId="24" xfId="106" applyFont="1" applyFill="1" applyBorder="1">
      <alignment horizontal="left" vertical="center" wrapText="1" indent="1"/>
    </xf>
    <xf numFmtId="0" fontId="102" fillId="41" borderId="23" xfId="106" applyFont="1" applyFill="1" applyBorder="1" applyAlignment="1">
      <alignment horizontal="center" vertical="center"/>
    </xf>
    <xf numFmtId="0" fontId="102" fillId="41" borderId="0" xfId="106" applyFont="1" applyFill="1" applyAlignment="1">
      <alignment horizontal="center" vertical="center"/>
    </xf>
    <xf numFmtId="0" fontId="102" fillId="41" borderId="29" xfId="106" applyFont="1" applyFill="1" applyBorder="1" applyAlignment="1">
      <alignment horizontal="center" vertical="center"/>
    </xf>
    <xf numFmtId="0" fontId="87" fillId="52" borderId="14" xfId="106" applyFont="1" applyFill="1" applyBorder="1" applyAlignment="1">
      <alignment horizontal="center" vertical="center" wrapText="1"/>
    </xf>
    <xf numFmtId="0" fontId="80" fillId="41" borderId="23" xfId="106" applyFont="1" applyFill="1" applyBorder="1" applyAlignment="1">
      <alignment horizontal="center" vertical="center"/>
    </xf>
    <xf numFmtId="0" fontId="80" fillId="41" borderId="0" xfId="106" applyFont="1" applyFill="1" applyAlignment="1">
      <alignment horizontal="center" vertical="center"/>
    </xf>
    <xf numFmtId="0" fontId="80" fillId="41" borderId="29" xfId="106" applyFont="1" applyFill="1" applyBorder="1" applyAlignment="1">
      <alignment horizontal="center" vertical="center"/>
    </xf>
    <xf numFmtId="0" fontId="87" fillId="52" borderId="43" xfId="106" applyFont="1" applyFill="1" applyBorder="1" applyAlignment="1">
      <alignment horizontal="center" vertical="center" wrapText="1"/>
    </xf>
    <xf numFmtId="0" fontId="80" fillId="54" borderId="47" xfId="106" applyFont="1" applyFill="1" applyBorder="1">
      <alignment horizontal="left" vertical="center" wrapText="1" indent="1"/>
    </xf>
    <xf numFmtId="0" fontId="80" fillId="41" borderId="43" xfId="106" applyFont="1" applyFill="1" applyBorder="1" applyAlignment="1">
      <alignment horizontal="center" vertical="center"/>
    </xf>
    <xf numFmtId="0" fontId="80" fillId="41" borderId="12" xfId="106" applyFont="1" applyFill="1" applyBorder="1" applyAlignment="1">
      <alignment horizontal="center" vertical="center"/>
    </xf>
    <xf numFmtId="0" fontId="80" fillId="41" borderId="44" xfId="106" applyFont="1" applyFill="1" applyBorder="1" applyAlignment="1">
      <alignment horizontal="center" vertical="center"/>
    </xf>
    <xf numFmtId="49" fontId="103" fillId="51" borderId="14" xfId="106" applyNumberFormat="1" applyFont="1" applyFill="1" applyBorder="1" applyAlignment="1">
      <alignment horizontal="center" vertical="center"/>
    </xf>
    <xf numFmtId="0" fontId="104" fillId="59" borderId="14" xfId="106" applyFont="1" applyFill="1" applyBorder="1" applyAlignment="1">
      <alignment horizontal="center" vertical="center" wrapText="1"/>
    </xf>
    <xf numFmtId="0" fontId="46" fillId="60" borderId="27" xfId="108" applyFont="1" applyFill="1" applyBorder="1" applyAlignment="1">
      <alignment horizontal="center" vertical="center"/>
    </xf>
    <xf numFmtId="0" fontId="105" fillId="58" borderId="42" xfId="106" applyFont="1" applyFill="1" applyBorder="1" applyAlignment="1">
      <alignment horizontal="center" vertical="center" wrapText="1"/>
    </xf>
    <xf numFmtId="0" fontId="46" fillId="57" borderId="27" xfId="106" applyFont="1" applyFill="1" applyBorder="1" applyAlignment="1">
      <alignment horizontal="center" vertical="center" wrapText="1"/>
    </xf>
    <xf numFmtId="0" fontId="46" fillId="57" borderId="46" xfId="106" applyFont="1" applyFill="1" applyBorder="1" applyAlignment="1">
      <alignment horizontal="center" vertical="center" wrapText="1"/>
    </xf>
    <xf numFmtId="49" fontId="103" fillId="51" borderId="23" xfId="106" applyNumberFormat="1" applyFont="1" applyFill="1" applyBorder="1" applyAlignment="1">
      <alignment horizontal="center" vertical="center"/>
    </xf>
    <xf numFmtId="0" fontId="104" fillId="59" borderId="23" xfId="106" applyFont="1" applyFill="1" applyBorder="1" applyAlignment="1">
      <alignment horizontal="center" vertical="center" wrapText="1"/>
    </xf>
    <xf numFmtId="0" fontId="80" fillId="60" borderId="0" xfId="106" applyFont="1" applyFill="1" applyAlignment="1">
      <alignment horizontal="center" vertical="center"/>
    </xf>
    <xf numFmtId="0" fontId="80" fillId="58" borderId="29" xfId="106" applyFont="1" applyFill="1" applyBorder="1">
      <alignment horizontal="left" vertical="center" wrapText="1" indent="1"/>
    </xf>
    <xf numFmtId="0" fontId="46" fillId="57" borderId="0" xfId="106" applyFont="1" applyFill="1" applyAlignment="1">
      <alignment horizontal="center" vertical="center" wrapText="1"/>
    </xf>
    <xf numFmtId="0" fontId="46" fillId="57" borderId="24" xfId="106" applyFont="1" applyFill="1" applyBorder="1" applyAlignment="1">
      <alignment horizontal="center" vertical="center" wrapText="1"/>
    </xf>
    <xf numFmtId="49" fontId="103" fillId="51" borderId="43" xfId="106" applyNumberFormat="1" applyFont="1" applyFill="1" applyBorder="1" applyAlignment="1">
      <alignment horizontal="center" vertical="center"/>
    </xf>
    <xf numFmtId="0" fontId="80" fillId="59" borderId="23" xfId="106" applyFont="1" applyFill="1" applyBorder="1" applyAlignment="1">
      <alignment horizontal="center" vertical="center" wrapText="1"/>
    </xf>
    <xf numFmtId="0" fontId="98" fillId="60" borderId="0" xfId="108" applyFont="1" applyFill="1" applyBorder="1" applyAlignment="1">
      <alignment horizontal="center" vertical="center"/>
    </xf>
    <xf numFmtId="0" fontId="80" fillId="29" borderId="0" xfId="106" applyFont="1" applyFill="1" applyAlignment="1">
      <alignment horizontal="center" vertical="center" wrapText="1"/>
    </xf>
    <xf numFmtId="0" fontId="80" fillId="56" borderId="0" xfId="106" applyFont="1" applyFill="1" applyAlignment="1">
      <alignment horizontal="center" vertical="center" wrapText="1"/>
    </xf>
    <xf numFmtId="0" fontId="80" fillId="57" borderId="0" xfId="106" applyFont="1" applyFill="1" applyAlignment="1">
      <alignment horizontal="center" vertical="center" wrapText="1"/>
    </xf>
    <xf numFmtId="0" fontId="80" fillId="56" borderId="29" xfId="106" applyFont="1" applyFill="1" applyBorder="1" applyAlignment="1">
      <alignment horizontal="center" vertical="center" wrapText="1"/>
    </xf>
    <xf numFmtId="0" fontId="80" fillId="57" borderId="24" xfId="106" applyFont="1" applyFill="1" applyBorder="1" applyAlignment="1">
      <alignment horizontal="center" vertical="center" wrapText="1"/>
    </xf>
    <xf numFmtId="0" fontId="77" fillId="39" borderId="43" xfId="106" applyFont="1" applyFill="1" applyBorder="1" applyAlignment="1">
      <alignment horizontal="center" vertical="center" wrapText="1"/>
    </xf>
    <xf numFmtId="0" fontId="80" fillId="59" borderId="43" xfId="106" applyFont="1" applyFill="1" applyBorder="1">
      <alignment horizontal="left" vertical="center" wrapText="1" indent="1"/>
    </xf>
    <xf numFmtId="0" fontId="80" fillId="60" borderId="12" xfId="106" applyFont="1" applyFill="1" applyBorder="1" applyAlignment="1">
      <alignment horizontal="center" vertical="center"/>
    </xf>
    <xf numFmtId="0" fontId="80" fillId="58" borderId="44" xfId="106" applyFont="1" applyFill="1" applyBorder="1">
      <alignment horizontal="left" vertical="center" wrapText="1" indent="1"/>
    </xf>
    <xf numFmtId="0" fontId="80" fillId="29" borderId="12" xfId="106" applyFont="1" applyFill="1" applyBorder="1" applyAlignment="1">
      <alignment horizontal="center" vertical="center" wrapText="1"/>
    </xf>
    <xf numFmtId="0" fontId="80" fillId="57" borderId="12" xfId="106" applyFont="1" applyFill="1" applyBorder="1" applyAlignment="1">
      <alignment horizontal="center" vertical="center" wrapText="1"/>
    </xf>
    <xf numFmtId="0" fontId="80" fillId="56" borderId="44" xfId="106" applyFont="1" applyFill="1" applyBorder="1" applyAlignment="1">
      <alignment horizontal="center" vertical="center" wrapText="1"/>
    </xf>
    <xf numFmtId="0" fontId="80" fillId="57" borderId="47" xfId="106" applyFont="1" applyFill="1" applyBorder="1" applyAlignment="1">
      <alignment horizontal="center" vertical="center" wrapText="1"/>
    </xf>
    <xf numFmtId="49" fontId="87" fillId="51" borderId="28" xfId="106" applyNumberFormat="1" applyFont="1" applyFill="1" applyBorder="1" applyAlignment="1">
      <alignment horizontal="left" vertical="center" indent="1"/>
    </xf>
    <xf numFmtId="0" fontId="80" fillId="39" borderId="27" xfId="106" applyFont="1" applyFill="1" applyBorder="1" applyAlignment="1" applyProtection="1">
      <alignment horizontal="center" vertical="center" wrapText="1"/>
      <protection locked="0"/>
    </xf>
    <xf numFmtId="49" fontId="106" fillId="51" borderId="30" xfId="106" applyNumberFormat="1" applyFont="1" applyFill="1" applyBorder="1" applyAlignment="1">
      <alignment horizontal="center" vertical="center"/>
    </xf>
    <xf numFmtId="0" fontId="46" fillId="55" borderId="14" xfId="106" applyFont="1" applyFill="1" applyBorder="1" applyAlignment="1">
      <alignment horizontal="center" vertical="center" wrapText="1"/>
    </xf>
    <xf numFmtId="49" fontId="78" fillId="51" borderId="37" xfId="106" applyNumberFormat="1" applyFont="1" applyFill="1" applyBorder="1" applyAlignment="1">
      <alignment horizontal="left" vertical="center" indent="1"/>
    </xf>
    <xf numFmtId="0" fontId="46" fillId="55" borderId="23" xfId="106" applyFont="1" applyFill="1" applyBorder="1" applyAlignment="1">
      <alignment horizontal="center" vertical="center" wrapText="1"/>
    </xf>
    <xf numFmtId="0" fontId="80" fillId="55" borderId="30" xfId="106" applyFont="1" applyFill="1" applyBorder="1" applyAlignment="1">
      <alignment horizontal="center" vertical="center" wrapText="1"/>
    </xf>
    <xf numFmtId="49" fontId="98" fillId="41" borderId="14" xfId="106" applyNumberFormat="1" applyFont="1" applyFill="1" applyBorder="1" applyAlignment="1">
      <alignment horizontal="left" vertical="center" indent="1"/>
    </xf>
    <xf numFmtId="49" fontId="98" fillId="41" borderId="27" xfId="106" applyNumberFormat="1" applyFont="1" applyFill="1" applyBorder="1" applyAlignment="1">
      <alignment horizontal="left" vertical="center" indent="1"/>
    </xf>
    <xf numFmtId="0" fontId="80" fillId="41" borderId="42" xfId="106" applyFont="1" applyFill="1" applyBorder="1">
      <alignment horizontal="left" vertical="center" wrapText="1" indent="1"/>
    </xf>
    <xf numFmtId="0" fontId="80" fillId="55" borderId="23" xfId="106" applyFont="1" applyFill="1" applyBorder="1" applyAlignment="1">
      <alignment horizontal="center" vertical="center" wrapText="1"/>
    </xf>
    <xf numFmtId="0" fontId="80" fillId="55" borderId="37" xfId="106" applyFont="1" applyFill="1" applyBorder="1">
      <alignment horizontal="left" vertical="center" wrapText="1" indent="1"/>
    </xf>
    <xf numFmtId="49" fontId="98" fillId="41" borderId="23" xfId="106" applyNumberFormat="1" applyFont="1" applyFill="1" applyBorder="1" applyAlignment="1">
      <alignment horizontal="left" vertical="center" indent="1"/>
    </xf>
    <xf numFmtId="49" fontId="98" fillId="41" borderId="0" xfId="106" applyNumberFormat="1" applyFont="1" applyFill="1" applyAlignment="1">
      <alignment horizontal="left" vertical="center" indent="1"/>
    </xf>
    <xf numFmtId="49" fontId="98" fillId="41" borderId="29" xfId="106" applyNumberFormat="1" applyFont="1" applyFill="1" applyBorder="1" applyAlignment="1">
      <alignment horizontal="left" vertical="center" indent="1"/>
    </xf>
    <xf numFmtId="0" fontId="80" fillId="55" borderId="43" xfId="106" applyFont="1" applyFill="1" applyBorder="1">
      <alignment horizontal="left" vertical="center" wrapText="1" indent="1"/>
    </xf>
    <xf numFmtId="0" fontId="80" fillId="41" borderId="29" xfId="106" applyFont="1" applyFill="1" applyBorder="1" applyAlignment="1">
      <alignment horizontal="center" vertical="center" wrapText="1"/>
    </xf>
    <xf numFmtId="0" fontId="77" fillId="0" borderId="37" xfId="106" applyFont="1" applyBorder="1">
      <alignment horizontal="left" vertical="center" wrapText="1" indent="1"/>
    </xf>
    <xf numFmtId="169" fontId="78" fillId="44" borderId="33" xfId="106" applyNumberFormat="1" applyFont="1" applyFill="1" applyBorder="1" applyAlignment="1">
      <alignment horizontal="center" vertical="center" wrapText="1"/>
    </xf>
    <xf numFmtId="49" fontId="10" fillId="0" borderId="0" xfId="0" applyNumberFormat="1" applyFont="1" applyBorder="1" applyAlignment="1">
      <alignment wrapText="1"/>
    </xf>
    <xf numFmtId="20" fontId="10" fillId="0" borderId="0" xfId="0" applyNumberFormat="1" applyFont="1" applyBorder="1" applyAlignment="1">
      <alignment wrapText="1"/>
    </xf>
    <xf numFmtId="1" fontId="10" fillId="0" borderId="0" xfId="0" applyNumberFormat="1" applyFont="1" applyBorder="1" applyAlignment="1">
      <alignment wrapText="1"/>
    </xf>
    <xf numFmtId="49" fontId="13" fillId="0" borderId="0" xfId="0" applyNumberFormat="1" applyFont="1" applyBorder="1" applyAlignment="1">
      <alignment wrapText="1"/>
    </xf>
    <xf numFmtId="20" fontId="13" fillId="0" borderId="0" xfId="0" applyNumberFormat="1" applyFont="1" applyBorder="1" applyAlignment="1">
      <alignment wrapText="1"/>
    </xf>
    <xf numFmtId="1" fontId="13" fillId="0" borderId="0" xfId="0" applyNumberFormat="1" applyFont="1" applyBorder="1" applyAlignment="1">
      <alignment wrapText="1"/>
    </xf>
    <xf numFmtId="14" fontId="11" fillId="0" borderId="10" xfId="61" applyNumberFormat="1" applyBorder="1" applyAlignment="1" applyProtection="1">
      <alignment horizontal="left" wrapText="1"/>
    </xf>
  </cellXfs>
  <cellStyles count="11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4" xfId="105" xr:uid="{00000000-0005-0000-0000-000050000000}"/>
    <cellStyle name="Normal 2 3" xfId="87" xr:uid="{00000000-0005-0000-0000-000051000000}"/>
    <cellStyle name="Normal 2_11-07-2211-00-0000-wg-tentative-agenda-september-2007" xfId="70" xr:uid="{00000000-0005-0000-0000-000052000000}"/>
    <cellStyle name="Normal 3" xfId="71" xr:uid="{00000000-0005-0000-0000-000053000000}"/>
    <cellStyle name="Normal 3 2" xfId="72" xr:uid="{00000000-0005-0000-0000-000054000000}"/>
    <cellStyle name="Normal 3 3" xfId="89" xr:uid="{00000000-0005-0000-0000-000055000000}"/>
    <cellStyle name="Normal 3 4" xfId="93" xr:uid="{00000000-0005-0000-0000-000056000000}"/>
    <cellStyle name="Normal 3 5" xfId="97" xr:uid="{00000000-0005-0000-0000-000057000000}"/>
    <cellStyle name="Normal 3 6" xfId="98" xr:uid="{00000000-0005-0000-0000-000058000000}"/>
    <cellStyle name="Normal 3 7" xfId="99" xr:uid="{00000000-0005-0000-0000-000059000000}"/>
    <cellStyle name="Normal 3 8" xfId="101" xr:uid="{00000000-0005-0000-0000-00005A000000}"/>
    <cellStyle name="Normal 3 9" xfId="102" xr:uid="{00000000-0005-0000-0000-00005B000000}"/>
    <cellStyle name="Normal 4" xfId="88" xr:uid="{00000000-0005-0000-0000-00005C000000}"/>
    <cellStyle name="Normal 5" xfId="100" xr:uid="{00000000-0005-0000-0000-00005D000000}"/>
    <cellStyle name="Normal 6" xfId="103" xr:uid="{00000000-0005-0000-0000-00005E000000}"/>
    <cellStyle name="Normal 7" xfId="106" xr:uid="{00000000-0005-0000-0000-00005F000000}"/>
    <cellStyle name="Normal 8" xfId="113" xr:uid="{4044FC06-BAAF-4646-B880-30270E378473}"/>
    <cellStyle name="Note 2" xfId="73" xr:uid="{00000000-0005-0000-0000-000060000000}"/>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69">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dxf>
    <dxf>
      <font>
        <b val="0"/>
        <strike val="0"/>
        <outline val="0"/>
        <shadow val="0"/>
        <u val="none"/>
        <vertAlign val="baseline"/>
        <sz val="18"/>
        <name val="Times New Roman"/>
        <scheme val="none"/>
      </font>
      <border diagonalUp="0" diagonalDown="0" outline="0">
        <left style="medium">
          <color indexed="64"/>
        </left>
        <right/>
        <top/>
        <bottom/>
      </border>
    </dxf>
    <dxf>
      <font>
        <b val="0"/>
        <strike val="0"/>
        <outline val="0"/>
        <shadow val="0"/>
        <u val="none"/>
        <vertAlign val="baseline"/>
        <sz val="18"/>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8" defaultTableStyle="TableStyleMedium2" defaultPivotStyle="PivotStyleLight16">
    <tableStyle name="Five-day event schedule" pivot="0" count="3" xr9:uid="{00000000-0011-0000-FFFF-FFFF00000000}">
      <tableStyleElement type="wholeTable" dxfId="68"/>
      <tableStyleElement type="headerRow" dxfId="67"/>
      <tableStyleElement type="firstColumn" dxfId="66"/>
    </tableStyle>
    <tableStyle name="Five-day event schedule 2" pivot="0" count="3" xr9:uid="{527FBA7C-EBB5-457B-95BB-DE446FBE1F4A}">
      <tableStyleElement type="wholeTable" dxfId="65"/>
      <tableStyleElement type="headerRow" dxfId="64"/>
      <tableStyleElement type="firstColumn" dxfId="63"/>
    </tableStyle>
    <tableStyle name="Five-day event schedule 3" pivot="0" count="3" xr9:uid="{0F6B7C83-11CE-4862-A44A-ADC7F39E7F48}">
      <tableStyleElement type="wholeTable" dxfId="62"/>
      <tableStyleElement type="headerRow" dxfId="61"/>
      <tableStyleElement type="firstColumn" dxfId="60"/>
    </tableStyle>
    <tableStyle name="Five-day event schedule 4" pivot="0" count="3" xr9:uid="{33C44058-11EA-4F29-B908-C45286D3B7C6}">
      <tableStyleElement type="wholeTable" dxfId="59"/>
      <tableStyleElement type="headerRow" dxfId="58"/>
      <tableStyleElement type="firstColumn" dxfId="57"/>
    </tableStyle>
    <tableStyle name="Five-day event schedule 5" pivot="0" count="3" xr9:uid="{FAE3C456-35C5-486F-8A49-5395FC7C04BB}">
      <tableStyleElement type="wholeTable" dxfId="56"/>
      <tableStyleElement type="headerRow" dxfId="55"/>
      <tableStyleElement type="firstColumn" dxfId="54"/>
    </tableStyle>
    <tableStyle name="Five-day event schedule 6" pivot="0" count="3" xr9:uid="{AA31C163-3289-4E20-87B0-2FA42A80AC75}">
      <tableStyleElement type="wholeTable" dxfId="53"/>
      <tableStyleElement type="headerRow" dxfId="52"/>
      <tableStyleElement type="firstColumn" dxfId="51"/>
    </tableStyle>
    <tableStyle name="Five-day event schedule 7" pivot="0" count="3" xr9:uid="{3FF0B2E3-FFFE-4B5D-ADBB-A9EE2648EDCD}">
      <tableStyleElement type="wholeTable" dxfId="50"/>
      <tableStyleElement type="headerRow" dxfId="49"/>
      <tableStyleElement type="firstColumn" dxfId="48"/>
    </tableStyle>
    <tableStyle name="Five-day event schedule 8" pivot="0" count="3" xr9:uid="{25B6C0CD-4B39-4E79-8B10-D94CCAB78456}">
      <tableStyleElement type="wholeTable" dxfId="47"/>
      <tableStyleElement type="headerRow" dxfId="46"/>
      <tableStyleElement type="firstColumn" dxfId="4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jpe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jpeg"/><Relationship Id="rId8" Type="http://schemas.openxmlformats.org/officeDocument/2006/relationships/image" Target="../media/image8.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7</xdr:col>
      <xdr:colOff>0</xdr:colOff>
      <xdr:row>33</xdr:row>
      <xdr:rowOff>0</xdr:rowOff>
    </xdr:from>
    <xdr:to>
      <xdr:col>8</xdr:col>
      <xdr:colOff>190500</xdr:colOff>
      <xdr:row>34</xdr:row>
      <xdr:rowOff>21386</xdr:rowOff>
    </xdr:to>
    <xdr:pic>
      <xdr:nvPicPr>
        <xdr:cNvPr id="3085" name="Picture 1126" hidden="1">
          <a:extLst>
            <a:ext uri="{FF2B5EF4-FFF2-40B4-BE49-F238E27FC236}">
              <a16:creationId xmlns:a16="http://schemas.microsoft.com/office/drawing/2014/main" id="{00000000-0008-0000-0100-00000D0C0000}"/>
            </a:ext>
          </a:extLst>
        </xdr:cNvPr>
        <xdr:cNvPicPr preferRelativeResize="0">
          <a:picLocks noChangeArrowheads="1" noChangeShapeType="1"/>
        </xdr:cNvPicPr>
      </xdr:nvPicPr>
      <xdr:blipFill>
        <a:blip xmlns:r="http://schemas.openxmlformats.org/officeDocument/2006/relationships" r:embed="rId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86" name="Picture 1127" hidden="1">
          <a:extLst>
            <a:ext uri="{FF2B5EF4-FFF2-40B4-BE49-F238E27FC236}">
              <a16:creationId xmlns:a16="http://schemas.microsoft.com/office/drawing/2014/main" id="{00000000-0008-0000-0100-00000E0C0000}"/>
            </a:ext>
          </a:extLst>
        </xdr:cNvPr>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7" name="Picture 1128" hidden="1">
          <a:extLst>
            <a:ext uri="{FF2B5EF4-FFF2-40B4-BE49-F238E27FC236}">
              <a16:creationId xmlns:a16="http://schemas.microsoft.com/office/drawing/2014/main" id="{00000000-0008-0000-0100-00000F0C0000}"/>
            </a:ext>
          </a:extLst>
        </xdr:cNvPr>
        <xdr:cNvPicPr preferRelativeResize="0">
          <a:picLocks noChangeArrowheads="1" noChangeShapeType="1"/>
        </xdr:cNvPicPr>
      </xdr:nvPicPr>
      <xdr:blipFill>
        <a:blip xmlns:r="http://schemas.openxmlformats.org/officeDocument/2006/relationships" r:embed="rId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8" name="Picture 1129" hidden="1">
          <a:extLst>
            <a:ext uri="{FF2B5EF4-FFF2-40B4-BE49-F238E27FC236}">
              <a16:creationId xmlns:a16="http://schemas.microsoft.com/office/drawing/2014/main" id="{00000000-0008-0000-0100-0000100C0000}"/>
            </a:ext>
          </a:extLst>
        </xdr:cNvPr>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9" name="Picture 1130" hidden="1">
          <a:extLst>
            <a:ext uri="{FF2B5EF4-FFF2-40B4-BE49-F238E27FC236}">
              <a16:creationId xmlns:a16="http://schemas.microsoft.com/office/drawing/2014/main" id="{00000000-0008-0000-0100-0000110C0000}"/>
            </a:ext>
          </a:extLst>
        </xdr:cNvPr>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0" name="Picture 1131" hidden="1">
          <a:extLst>
            <a:ext uri="{FF2B5EF4-FFF2-40B4-BE49-F238E27FC236}">
              <a16:creationId xmlns:a16="http://schemas.microsoft.com/office/drawing/2014/main" id="{00000000-0008-0000-0100-0000120C0000}"/>
            </a:ext>
          </a:extLst>
        </xdr:cNvPr>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1" name="Picture 1132" hidden="1">
          <a:extLst>
            <a:ext uri="{FF2B5EF4-FFF2-40B4-BE49-F238E27FC236}">
              <a16:creationId xmlns:a16="http://schemas.microsoft.com/office/drawing/2014/main" id="{00000000-0008-0000-0100-0000130C0000}"/>
            </a:ext>
          </a:extLst>
        </xdr:cNvPr>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3" name="Picture 1134" hidden="1">
          <a:extLst>
            <a:ext uri="{FF2B5EF4-FFF2-40B4-BE49-F238E27FC236}">
              <a16:creationId xmlns:a16="http://schemas.microsoft.com/office/drawing/2014/main" id="{00000000-0008-0000-0100-0000150C0000}"/>
            </a:ext>
          </a:extLst>
        </xdr:cNvPr>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5" name="Picture 1136" hidden="1">
          <a:extLst>
            <a:ext uri="{FF2B5EF4-FFF2-40B4-BE49-F238E27FC236}">
              <a16:creationId xmlns:a16="http://schemas.microsoft.com/office/drawing/2014/main" id="{00000000-0008-0000-0100-0000170C0000}"/>
            </a:ext>
          </a:extLst>
        </xdr:cNvPr>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7" name="Picture 1138" hidden="1">
          <a:extLst>
            <a:ext uri="{FF2B5EF4-FFF2-40B4-BE49-F238E27FC236}">
              <a16:creationId xmlns:a16="http://schemas.microsoft.com/office/drawing/2014/main" id="{00000000-0008-0000-0100-0000190C0000}"/>
            </a:ext>
          </a:extLst>
        </xdr:cNvPr>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099" name="Picture 1140" hidden="1">
          <a:extLst>
            <a:ext uri="{FF2B5EF4-FFF2-40B4-BE49-F238E27FC236}">
              <a16:creationId xmlns:a16="http://schemas.microsoft.com/office/drawing/2014/main" id="{00000000-0008-0000-0100-00001B0C0000}"/>
            </a:ext>
          </a:extLst>
        </xdr:cNvPr>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00" name="Picture 1141" hidden="1">
          <a:extLst>
            <a:ext uri="{FF2B5EF4-FFF2-40B4-BE49-F238E27FC236}">
              <a16:creationId xmlns:a16="http://schemas.microsoft.com/office/drawing/2014/main" id="{00000000-0008-0000-0100-00001C0C0000}"/>
            </a:ext>
          </a:extLst>
        </xdr:cNvPr>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01" name="Picture 1142" hidden="1">
          <a:extLst>
            <a:ext uri="{FF2B5EF4-FFF2-40B4-BE49-F238E27FC236}">
              <a16:creationId xmlns:a16="http://schemas.microsoft.com/office/drawing/2014/main" id="{00000000-0008-0000-0100-00001D0C0000}"/>
            </a:ext>
          </a:extLst>
        </xdr:cNvPr>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2" name="Picture 1145" hidden="1">
          <a:extLst>
            <a:ext uri="{FF2B5EF4-FFF2-40B4-BE49-F238E27FC236}">
              <a16:creationId xmlns:a16="http://schemas.microsoft.com/office/drawing/2014/main" id="{00000000-0008-0000-0100-00001E0C0000}"/>
            </a:ext>
          </a:extLst>
        </xdr:cNvPr>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3" name="Picture 1146" hidden="1">
          <a:extLst>
            <a:ext uri="{FF2B5EF4-FFF2-40B4-BE49-F238E27FC236}">
              <a16:creationId xmlns:a16="http://schemas.microsoft.com/office/drawing/2014/main" id="{00000000-0008-0000-0100-00001F0C0000}"/>
            </a:ext>
          </a:extLst>
        </xdr:cNvPr>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5" name="Picture 1149" hidden="1">
          <a:extLst>
            <a:ext uri="{FF2B5EF4-FFF2-40B4-BE49-F238E27FC236}">
              <a16:creationId xmlns:a16="http://schemas.microsoft.com/office/drawing/2014/main" id="{00000000-0008-0000-0100-0000210C0000}"/>
            </a:ext>
          </a:extLst>
        </xdr:cNvPr>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7" name="Picture 1151" hidden="1">
          <a:extLst>
            <a:ext uri="{FF2B5EF4-FFF2-40B4-BE49-F238E27FC236}">
              <a16:creationId xmlns:a16="http://schemas.microsoft.com/office/drawing/2014/main" id="{00000000-0008-0000-0100-0000230C0000}"/>
            </a:ext>
          </a:extLst>
        </xdr:cNvPr>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9" name="Picture 1154" hidden="1">
          <a:extLst>
            <a:ext uri="{FF2B5EF4-FFF2-40B4-BE49-F238E27FC236}">
              <a16:creationId xmlns:a16="http://schemas.microsoft.com/office/drawing/2014/main" id="{00000000-0008-0000-0100-0000250C0000}"/>
            </a:ext>
          </a:extLst>
        </xdr:cNvPr>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11" name="Picture 1156" hidden="1">
          <a:extLst>
            <a:ext uri="{FF2B5EF4-FFF2-40B4-BE49-F238E27FC236}">
              <a16:creationId xmlns:a16="http://schemas.microsoft.com/office/drawing/2014/main" id="{00000000-0008-0000-0100-0000270C0000}"/>
            </a:ext>
          </a:extLst>
        </xdr:cNvPr>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13" name="Picture 1158" hidden="1">
          <a:extLst>
            <a:ext uri="{FF2B5EF4-FFF2-40B4-BE49-F238E27FC236}">
              <a16:creationId xmlns:a16="http://schemas.microsoft.com/office/drawing/2014/main" id="{00000000-0008-0000-0100-0000290C0000}"/>
            </a:ext>
          </a:extLst>
        </xdr:cNvPr>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21386</xdr:rowOff>
    </xdr:to>
    <xdr:pic>
      <xdr:nvPicPr>
        <xdr:cNvPr id="3115" name="Picture 1160" hidden="1">
          <a:extLst>
            <a:ext uri="{FF2B5EF4-FFF2-40B4-BE49-F238E27FC236}">
              <a16:creationId xmlns:a16="http://schemas.microsoft.com/office/drawing/2014/main" id="{00000000-0008-0000-0100-00002B0C0000}"/>
            </a:ext>
          </a:extLst>
        </xdr:cNvPr>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18" name="Picture 1163" hidden="1">
          <a:extLst>
            <a:ext uri="{FF2B5EF4-FFF2-40B4-BE49-F238E27FC236}">
              <a16:creationId xmlns:a16="http://schemas.microsoft.com/office/drawing/2014/main" id="{00000000-0008-0000-0100-00002E0C0000}"/>
            </a:ext>
          </a:extLst>
        </xdr:cNvPr>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0" name="Picture 1165" hidden="1">
          <a:extLst>
            <a:ext uri="{FF2B5EF4-FFF2-40B4-BE49-F238E27FC236}">
              <a16:creationId xmlns:a16="http://schemas.microsoft.com/office/drawing/2014/main" id="{00000000-0008-0000-0100-0000300C0000}"/>
            </a:ext>
          </a:extLst>
        </xdr:cNvPr>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1" name="Picture 1166" hidden="1">
          <a:extLst>
            <a:ext uri="{FF2B5EF4-FFF2-40B4-BE49-F238E27FC236}">
              <a16:creationId xmlns:a16="http://schemas.microsoft.com/office/drawing/2014/main" id="{00000000-0008-0000-0100-0000310C0000}"/>
            </a:ext>
          </a:extLst>
        </xdr:cNvPr>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3" name="Picture 1168" hidden="1">
          <a:extLst>
            <a:ext uri="{FF2B5EF4-FFF2-40B4-BE49-F238E27FC236}">
              <a16:creationId xmlns:a16="http://schemas.microsoft.com/office/drawing/2014/main" id="{00000000-0008-0000-0100-000033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4" name="Picture 1169" hidden="1">
          <a:extLst>
            <a:ext uri="{FF2B5EF4-FFF2-40B4-BE49-F238E27FC236}">
              <a16:creationId xmlns:a16="http://schemas.microsoft.com/office/drawing/2014/main" id="{00000000-0008-0000-0100-0000340C0000}"/>
            </a:ext>
          </a:extLst>
        </xdr:cNvPr>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5" name="Picture 1170" hidden="1">
          <a:extLst>
            <a:ext uri="{FF2B5EF4-FFF2-40B4-BE49-F238E27FC236}">
              <a16:creationId xmlns:a16="http://schemas.microsoft.com/office/drawing/2014/main" id="{00000000-0008-0000-0100-0000350C0000}"/>
            </a:ext>
          </a:extLst>
        </xdr:cNvPr>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6" name="Picture 1171" hidden="1">
          <a:extLst>
            <a:ext uri="{FF2B5EF4-FFF2-40B4-BE49-F238E27FC236}">
              <a16:creationId xmlns:a16="http://schemas.microsoft.com/office/drawing/2014/main" id="{00000000-0008-0000-0100-0000360C0000}"/>
            </a:ext>
          </a:extLst>
        </xdr:cNvPr>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7" name="Picture 1172" hidden="1">
          <a:extLst>
            <a:ext uri="{FF2B5EF4-FFF2-40B4-BE49-F238E27FC236}">
              <a16:creationId xmlns:a16="http://schemas.microsoft.com/office/drawing/2014/main" id="{00000000-0008-0000-0100-0000370C0000}"/>
            </a:ext>
          </a:extLst>
        </xdr:cNvPr>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8" name="Picture 1173" hidden="1">
          <a:extLst>
            <a:ext uri="{FF2B5EF4-FFF2-40B4-BE49-F238E27FC236}">
              <a16:creationId xmlns:a16="http://schemas.microsoft.com/office/drawing/2014/main" id="{00000000-0008-0000-0100-0000380C0000}"/>
            </a:ext>
          </a:extLst>
        </xdr:cNvPr>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9" name="Picture 1174" hidden="1">
          <a:extLst>
            <a:ext uri="{FF2B5EF4-FFF2-40B4-BE49-F238E27FC236}">
              <a16:creationId xmlns:a16="http://schemas.microsoft.com/office/drawing/2014/main" id="{00000000-0008-0000-0100-0000390C0000}"/>
            </a:ext>
          </a:extLst>
        </xdr:cNvPr>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0" name="Picture 1175" hidden="1">
          <a:extLst>
            <a:ext uri="{FF2B5EF4-FFF2-40B4-BE49-F238E27FC236}">
              <a16:creationId xmlns:a16="http://schemas.microsoft.com/office/drawing/2014/main" id="{00000000-0008-0000-0100-00003A0C0000}"/>
            </a:ext>
          </a:extLst>
        </xdr:cNvPr>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1" name="Picture 1176" hidden="1">
          <a:extLst>
            <a:ext uri="{FF2B5EF4-FFF2-40B4-BE49-F238E27FC236}">
              <a16:creationId xmlns:a16="http://schemas.microsoft.com/office/drawing/2014/main" id="{00000000-0008-0000-0100-00003B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2" name="Picture 1177" hidden="1">
          <a:extLst>
            <a:ext uri="{FF2B5EF4-FFF2-40B4-BE49-F238E27FC236}">
              <a16:creationId xmlns:a16="http://schemas.microsoft.com/office/drawing/2014/main" id="{00000000-0008-0000-0100-00003C0C0000}"/>
            </a:ext>
          </a:extLst>
        </xdr:cNvPr>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3" name="Picture 1178" hidden="1">
          <a:extLst>
            <a:ext uri="{FF2B5EF4-FFF2-40B4-BE49-F238E27FC236}">
              <a16:creationId xmlns:a16="http://schemas.microsoft.com/office/drawing/2014/main" id="{00000000-0008-0000-0100-00003D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4" name="Picture 1179" hidden="1">
          <a:extLst>
            <a:ext uri="{FF2B5EF4-FFF2-40B4-BE49-F238E27FC236}">
              <a16:creationId xmlns:a16="http://schemas.microsoft.com/office/drawing/2014/main" id="{00000000-0008-0000-0100-00003E0C0000}"/>
            </a:ext>
          </a:extLst>
        </xdr:cNvPr>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5" name="Picture 1180" hidden="1">
          <a:extLst>
            <a:ext uri="{FF2B5EF4-FFF2-40B4-BE49-F238E27FC236}">
              <a16:creationId xmlns:a16="http://schemas.microsoft.com/office/drawing/2014/main" id="{00000000-0008-0000-0100-00003F0C0000}"/>
            </a:ext>
          </a:extLst>
        </xdr:cNvPr>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6" name="Picture 1181" hidden="1">
          <a:extLst>
            <a:ext uri="{FF2B5EF4-FFF2-40B4-BE49-F238E27FC236}">
              <a16:creationId xmlns:a16="http://schemas.microsoft.com/office/drawing/2014/main" id="{00000000-0008-0000-0100-0000400C0000}"/>
            </a:ext>
          </a:extLst>
        </xdr:cNvPr>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7" name="Picture 1182" hidden="1">
          <a:extLst>
            <a:ext uri="{FF2B5EF4-FFF2-40B4-BE49-F238E27FC236}">
              <a16:creationId xmlns:a16="http://schemas.microsoft.com/office/drawing/2014/main" id="{00000000-0008-0000-0100-000041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8" name="Picture 1183" hidden="1">
          <a:extLst>
            <a:ext uri="{FF2B5EF4-FFF2-40B4-BE49-F238E27FC236}">
              <a16:creationId xmlns:a16="http://schemas.microsoft.com/office/drawing/2014/main" id="{00000000-0008-0000-0100-0000420C0000}"/>
            </a:ext>
          </a:extLst>
        </xdr:cNvPr>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9" name="Picture 1184" hidden="1">
          <a:extLst>
            <a:ext uri="{FF2B5EF4-FFF2-40B4-BE49-F238E27FC236}">
              <a16:creationId xmlns:a16="http://schemas.microsoft.com/office/drawing/2014/main" id="{00000000-0008-0000-0100-0000430C0000}"/>
            </a:ext>
          </a:extLst>
        </xdr:cNvPr>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0" name="Picture 1185" hidden="1">
          <a:extLst>
            <a:ext uri="{FF2B5EF4-FFF2-40B4-BE49-F238E27FC236}">
              <a16:creationId xmlns:a16="http://schemas.microsoft.com/office/drawing/2014/main" id="{00000000-0008-0000-0100-0000440C0000}"/>
            </a:ext>
          </a:extLst>
        </xdr:cNvPr>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1" name="Picture 1186" hidden="1">
          <a:extLst>
            <a:ext uri="{FF2B5EF4-FFF2-40B4-BE49-F238E27FC236}">
              <a16:creationId xmlns:a16="http://schemas.microsoft.com/office/drawing/2014/main" id="{00000000-0008-0000-0100-0000450C0000}"/>
            </a:ext>
          </a:extLst>
        </xdr:cNvPr>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2" name="Picture 1187" hidden="1">
          <a:extLst>
            <a:ext uri="{FF2B5EF4-FFF2-40B4-BE49-F238E27FC236}">
              <a16:creationId xmlns:a16="http://schemas.microsoft.com/office/drawing/2014/main" id="{00000000-0008-0000-0100-0000460C0000}"/>
            </a:ext>
          </a:extLst>
        </xdr:cNvPr>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3" name="Picture 1188" hidden="1">
          <a:extLst>
            <a:ext uri="{FF2B5EF4-FFF2-40B4-BE49-F238E27FC236}">
              <a16:creationId xmlns:a16="http://schemas.microsoft.com/office/drawing/2014/main" id="{00000000-0008-0000-0100-0000470C0000}"/>
            </a:ext>
          </a:extLst>
        </xdr:cNvPr>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43"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1A03BD-725A-469B-8B46-5F80B258320A}" name="Schedule32" displayName="Schedule32" ref="E4:AK38" totalsRowShown="0" headerRowDxfId="44" dataDxfId="43" totalsRowDxfId="42" totalsRowCellStyle="Normal">
  <tableColumns count="33">
    <tableColumn id="1" xr3:uid="{902DD796-882E-40AE-9D1B-31CB2D62F503}" name="Time Tokyo/Seoul" dataDxfId="40" totalsRowDxfId="41" dataCellStyle="Normal 7">
      <calculatedColumnFormula>CONCATENATE(TEXT(IF($D5-$E$39&gt;=0,$D5-$E$39,$D5-$E$39+24),"h:mm;@"),"-",TEXT(IF($D5-$E$39&gt;=0,$D5-$E$39,$D5-$E$39+24)+TIME(0,AL5,0),"h:mm;@"))</calculatedColumnFormula>
    </tableColumn>
    <tableColumn id="32" xr3:uid="{FB4B3FD6-DA41-49F9-988E-5EFED81BD1D7}" name="Sunday" dataDxfId="38" totalsRowDxfId="39" dataCellStyle="Normal 7"/>
    <tableColumn id="11" xr3:uid="{F5FC1EDF-3C85-4141-AFE3-D55E486265B7}" name="MON_x000a_1" dataDxfId="37" dataCellStyle="Normal 7"/>
    <tableColumn id="10" xr3:uid="{F84EACBB-0F44-4879-B709-382882A3C665}" name="MON_x000a_2" dataDxfId="36"/>
    <tableColumn id="30" xr3:uid="{76F613A9-4F36-4221-8C0D-74EB721E2F06}" name="MON_x000a_3" dataDxfId="35"/>
    <tableColumn id="34" xr3:uid="{AC1F6AC5-75A4-4200-B874-EE82173DDBDE}" name="MON_x000a_4" dataDxfId="34"/>
    <tableColumn id="38" xr3:uid="{DA11B4C5-0388-4E7F-8AB0-77A9C816B88D}" name="MON_x000a_5" dataDxfId="33" dataCellStyle="Normal 7"/>
    <tableColumn id="2" xr3:uid="{75C7E526-6DC8-435F-BB5D-6D1DC185F262}" name="MON_x000a_EC" dataDxfId="32"/>
    <tableColumn id="3" xr3:uid="{A99F06A7-58B9-47FE-A774-18270CA28189}" name="TUES_x000a_1" dataDxfId="31"/>
    <tableColumn id="13" xr3:uid="{BA74F598-8A05-401D-A436-F7280C8DB30D}" name="TUES_x000a_2" dataDxfId="30" dataCellStyle="Normal 7"/>
    <tableColumn id="4" xr3:uid="{3314A70E-4BE3-4018-97C4-D2656D358D28}" name="TUES_x000a_3" dataDxfId="29"/>
    <tableColumn id="35" xr3:uid="{85FF4D92-081C-46FA-B015-CB6F3D6C83F1}" name="TUES_x000a_4" dataDxfId="28"/>
    <tableColumn id="5" xr3:uid="{B63B2765-90C2-441B-AAA6-5618CCDD9BC3}" name="TUES_x000a_5" dataDxfId="27"/>
    <tableColumn id="39" xr3:uid="{728D52CA-D6F8-41D6-A1B4-36461D1695E0}" name="TUES_x000a_EC" dataDxfId="26" dataCellStyle="Normal 7"/>
    <tableColumn id="8" xr3:uid="{4ADA083B-F14B-4A93-AC3F-E08DAF3982FA}" name="WEDS_x000a_1" dataDxfId="25"/>
    <tableColumn id="7" xr3:uid="{9677B71A-679D-49F5-B724-8F19A6B5CB55}" name="WEDS_x000a_2" dataDxfId="24"/>
    <tableColumn id="24" xr3:uid="{AD6E9D01-AFB7-461E-87BC-657F42074ACC}" name="WEDS_x000a_3" dataDxfId="23" dataCellStyle="Normal 7"/>
    <tableColumn id="36" xr3:uid="{67E09F57-4E97-4E51-AB87-6283937DF0F6}" name="WEDS_x000a_4" dataDxfId="22"/>
    <tableColumn id="9" xr3:uid="{DFA30952-30E1-4E42-8928-AB94808413B4}" name="WEDS _x000a_5" dataDxfId="21"/>
    <tableColumn id="40" xr3:uid="{71671DF1-8333-4617-88BD-81DA8A600AD0}" name="WEDS _x000a_EC" dataDxfId="20" dataCellStyle="Normal 7"/>
    <tableColumn id="15" xr3:uid="{CCEE6DEC-7105-4F04-AEDC-8272C976081A}" name="THURS_x000a_1" dataDxfId="19" dataCellStyle="Normal 7"/>
    <tableColumn id="14" xr3:uid="{CEF2281E-26D6-46ED-87F0-2ABBD25DABE2}" name="THURS_x000a_2" dataDxfId="18" dataCellStyle="Normal 7"/>
    <tableColumn id="19" xr3:uid="{16B8E56B-D9BC-4A56-A474-BDB12E471EF6}" name="THURS_x000a_3" dataDxfId="17" dataCellStyle="Normal 7"/>
    <tableColumn id="37" xr3:uid="{664A81C5-D447-481A-9205-D2F49C49FEA8}" name="THURS_x000a_4" dataDxfId="16"/>
    <tableColumn id="18" xr3:uid="{6C1F57CC-FF1A-4AC1-8A3F-25DCCB1E6A65}" name="THURS_x000a_5" dataDxfId="15" dataCellStyle="Normal 7"/>
    <tableColumn id="41" xr3:uid="{30A03A96-0E1A-4183-8FD1-ED3C837FAB05}" name="THURS_x000a_EC" dataDxfId="14"/>
    <tableColumn id="20" xr3:uid="{D29EFE36-1116-4D49-87B7-D274BCE00981}" name="FRI_x000a_1" dataDxfId="12" totalsRowDxfId="13" dataCellStyle="Normal 7"/>
    <tableColumn id="16" xr3:uid="{79655BDC-213B-43EF-813B-0C80DC2E5715}" name="Column1" dataDxfId="10" totalsRowDxfId="11"/>
    <tableColumn id="33" xr3:uid="{1B456816-66CB-44A1-8CC2-4BB659C9E057}" name="Hour offset 2" dataDxfId="8" totalsRowDxfId="9" dataCellStyle="Normal 7"/>
    <tableColumn id="25" xr3:uid="{B589116A-854F-49F1-9E6E-3565F28FE8EA}" name="Hour offset" dataDxfId="6" totalsRowDxfId="7" dataCellStyle="Normal"/>
    <tableColumn id="28" xr3:uid="{3C720515-D407-4229-8778-C2FC3399BE57}" name="MInute offset" dataDxfId="4" totalsRowDxfId="5" dataCellStyle="Normal 7"/>
    <tableColumn id="26" xr3:uid="{B0D7B7A0-5EAA-43ED-9B4F-2E3EA19E7C8B}" name="Column3" dataDxfId="2" totalsRowDxfId="3" dataCellStyle="Normal"/>
    <tableColumn id="27" xr3:uid="{54465160-6041-450E-ABC8-693A2BE21AE3}" name="Column4" dataDxfId="0" totalsRowDxfId="1"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4/11-24-2099"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11/dcn/24/11-24-2082"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4/11-24-1666" TargetMode="External"/><Relationship Id="rId7" Type="http://schemas.openxmlformats.org/officeDocument/2006/relationships/hyperlink" Target="https://mentor.ieee.org/802.11/dcn/24/11-24-2105" TargetMode="External"/><Relationship Id="rId12" Type="http://schemas.openxmlformats.org/officeDocument/2006/relationships/hyperlink" Target="https://mentor.ieee.org/802.11/dcn/24/11-24-2107" TargetMode="External"/><Relationship Id="rId17" Type="http://schemas.openxmlformats.org/officeDocument/2006/relationships/hyperlink" Target="https://mentor.ieee.org/802.11/dcn/24/11-24-2108" TargetMode="External"/><Relationship Id="rId25" Type="http://schemas.openxmlformats.org/officeDocument/2006/relationships/hyperlink" Target="https://mentor.ieee.org/802.11/dcn/24/11-24-1671"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4/ec-24-0007" TargetMode="External"/><Relationship Id="rId20" Type="http://schemas.openxmlformats.org/officeDocument/2006/relationships/hyperlink" Target="https://mentor.ieee.org/802.11/dcn/24/11-24-2073" TargetMode="External"/><Relationship Id="rId29" Type="http://schemas.openxmlformats.org/officeDocument/2006/relationships/printerSettings" Target="../printerSettings/printerSettings15.bin"/><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4/11-24-2100" TargetMode="External"/><Relationship Id="rId24" Type="http://schemas.openxmlformats.org/officeDocument/2006/relationships/hyperlink" Target="https://mentor.ieee.org/802.11/dcn/24/11-24-2087"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1680" TargetMode="External"/><Relationship Id="rId23" Type="http://schemas.openxmlformats.org/officeDocument/2006/relationships/hyperlink" Target="https://mentor.ieee.org/802.11/dcn/24/11-24-2081" TargetMode="External"/><Relationship Id="rId28" Type="http://schemas.openxmlformats.org/officeDocument/2006/relationships/hyperlink" Target="https://mentor.ieee.org/802.11/dcn/24/11-24-1676" TargetMode="External"/><Relationship Id="rId10" Type="http://schemas.openxmlformats.org/officeDocument/2006/relationships/hyperlink" Target="https://mentor.ieee.org/802.11/dcn/24/11-24-2097" TargetMode="External"/><Relationship Id="rId19" Type="http://schemas.openxmlformats.org/officeDocument/2006/relationships/hyperlink" Target="https://mentor.ieee.org/802.11/dcn/24/11-24-2078"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4/11-24-2106" TargetMode="External"/><Relationship Id="rId14" Type="http://schemas.openxmlformats.org/officeDocument/2006/relationships/hyperlink" Target="https://mentor.ieee.org/802.11/dcn/24/11-24-2098" TargetMode="External"/><Relationship Id="rId22" Type="http://schemas.openxmlformats.org/officeDocument/2006/relationships/hyperlink" Target="https://mentor.ieee.org/802.11/dcn/24/11-24-2101" TargetMode="External"/><Relationship Id="rId27" Type="http://schemas.openxmlformats.org/officeDocument/2006/relationships/hyperlink" Target="https://mentor.ieee.org/802-ec/dcn/24/ec-24-0294"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tabSelected="1" zoomScale="80" zoomScaleNormal="80" workbookViewId="0">
      <selection activeCell="C11" sqref="C11"/>
    </sheetView>
  </sheetViews>
  <sheetFormatPr defaultColWidth="9.453125" defaultRowHeight="20.149999999999999" customHeight="1" x14ac:dyDescent="0.35"/>
  <cols>
    <col min="1" max="1" width="1.453125" style="180" customWidth="1"/>
    <col min="2" max="2" width="19.54296875" style="8" customWidth="1"/>
    <col min="3" max="3" width="18.54296875" style="8" customWidth="1"/>
    <col min="4" max="5" width="9.453125" style="8"/>
    <col min="6" max="6" width="14.453125" style="8" customWidth="1"/>
    <col min="7" max="7" width="9.453125" style="8"/>
    <col min="8" max="8" width="22" style="8" customWidth="1"/>
    <col min="9" max="9" width="15.453125" style="8" customWidth="1"/>
    <col min="10" max="16384" width="9.453125" style="8"/>
  </cols>
  <sheetData>
    <row r="1" spans="2:15" s="5" customFormat="1" ht="20.149999999999999" customHeight="1" x14ac:dyDescent="0.25">
      <c r="B1" s="4"/>
      <c r="C1" s="4"/>
      <c r="D1" s="4"/>
      <c r="E1" s="4"/>
      <c r="F1" s="4"/>
      <c r="G1" s="4"/>
      <c r="H1" s="4"/>
      <c r="I1" s="4"/>
      <c r="J1" s="4"/>
      <c r="K1" s="4"/>
      <c r="L1" s="4"/>
      <c r="M1" s="4"/>
      <c r="N1" s="4"/>
      <c r="O1" s="4"/>
    </row>
    <row r="2" spans="2:15" ht="20.149999999999999" customHeight="1" x14ac:dyDescent="0.45">
      <c r="B2" s="6"/>
      <c r="C2" s="7" t="s">
        <v>5</v>
      </c>
      <c r="D2" s="6"/>
      <c r="E2" s="6"/>
      <c r="F2" s="6"/>
      <c r="G2" s="6"/>
      <c r="H2" s="6"/>
      <c r="I2" s="6"/>
      <c r="J2" s="6"/>
      <c r="K2" s="6"/>
      <c r="L2" s="6"/>
      <c r="M2" s="6"/>
    </row>
    <row r="3" spans="2:15" ht="20.149999999999999" customHeight="1" x14ac:dyDescent="0.4">
      <c r="B3" s="6"/>
      <c r="C3" s="9" t="s">
        <v>6</v>
      </c>
      <c r="D3" s="6"/>
      <c r="E3" s="6"/>
      <c r="F3" s="6"/>
      <c r="G3" s="6"/>
      <c r="H3" s="6"/>
      <c r="I3" s="6"/>
      <c r="J3" s="6"/>
      <c r="K3" s="6"/>
      <c r="L3" s="6"/>
      <c r="M3" s="6"/>
    </row>
    <row r="4" spans="2:15" ht="20.149999999999999" customHeight="1" x14ac:dyDescent="0.4">
      <c r="B4" s="9" t="s">
        <v>7</v>
      </c>
      <c r="C4" s="9" t="s">
        <v>554</v>
      </c>
      <c r="D4" s="6"/>
      <c r="E4" s="6"/>
      <c r="F4" s="6"/>
      <c r="G4" s="6"/>
      <c r="H4" s="6"/>
      <c r="I4" s="6"/>
      <c r="J4" s="6"/>
      <c r="K4" s="6"/>
      <c r="L4" s="6"/>
      <c r="M4" s="6"/>
    </row>
    <row r="5" spans="2:15" ht="20.149999999999999" customHeight="1" x14ac:dyDescent="0.4">
      <c r="B5" s="9" t="s">
        <v>8</v>
      </c>
      <c r="C5" s="10" t="s">
        <v>510</v>
      </c>
      <c r="D5" s="6"/>
      <c r="E5" s="6"/>
      <c r="F5" s="6"/>
      <c r="G5" s="11"/>
      <c r="H5" s="6"/>
      <c r="I5" s="6"/>
      <c r="J5" s="6"/>
      <c r="K5" s="6"/>
      <c r="L5" s="6"/>
      <c r="M5" s="6"/>
    </row>
    <row r="6" spans="2:15" ht="20.149999999999999" customHeight="1" x14ac:dyDescent="0.45">
      <c r="B6" s="9" t="s">
        <v>9</v>
      </c>
      <c r="C6" s="12" t="s">
        <v>441</v>
      </c>
      <c r="D6" s="6"/>
      <c r="E6" s="6"/>
      <c r="F6" s="6"/>
      <c r="G6" s="6"/>
      <c r="H6" s="6"/>
      <c r="I6" s="6"/>
      <c r="J6" s="6"/>
      <c r="K6" s="6"/>
      <c r="L6" s="6"/>
      <c r="M6" s="6"/>
    </row>
    <row r="7" spans="2:15" s="15" customFormat="1" ht="20.149999999999999" customHeight="1" thickBot="1" x14ac:dyDescent="0.45">
      <c r="B7" s="13"/>
      <c r="C7" s="14"/>
      <c r="D7" s="14"/>
      <c r="E7" s="14"/>
      <c r="F7" s="14"/>
      <c r="G7" s="14"/>
      <c r="H7" s="14"/>
      <c r="I7" s="14"/>
      <c r="J7" s="14"/>
      <c r="K7" s="14"/>
      <c r="L7" s="14"/>
      <c r="M7" s="14"/>
    </row>
    <row r="8" spans="2:15" ht="20.149999999999999" customHeight="1" x14ac:dyDescent="0.45">
      <c r="B8" s="9" t="s">
        <v>10</v>
      </c>
      <c r="C8" s="10" t="s">
        <v>509</v>
      </c>
      <c r="D8" s="16"/>
      <c r="E8" s="16"/>
      <c r="F8" s="16"/>
      <c r="G8" s="16"/>
      <c r="H8" s="6"/>
      <c r="I8" s="6"/>
      <c r="J8" s="6"/>
      <c r="K8" s="6"/>
      <c r="L8" s="6"/>
      <c r="M8" s="6"/>
    </row>
    <row r="9" spans="2:15" ht="20.149999999999999" customHeight="1" x14ac:dyDescent="0.45">
      <c r="B9" s="9" t="s">
        <v>11</v>
      </c>
      <c r="C9" s="31">
        <v>44201</v>
      </c>
      <c r="D9" s="16"/>
      <c r="E9" s="16"/>
      <c r="F9" s="16"/>
      <c r="G9" s="16"/>
      <c r="H9" s="6"/>
      <c r="I9" s="6"/>
      <c r="J9" s="6"/>
      <c r="K9" s="6"/>
      <c r="L9" s="6"/>
      <c r="M9" s="6"/>
    </row>
    <row r="10" spans="2:15" ht="20.149999999999999" customHeight="1" x14ac:dyDescent="0.45">
      <c r="B10" s="9" t="s">
        <v>12</v>
      </c>
      <c r="C10" s="32" t="s">
        <v>442</v>
      </c>
      <c r="D10" s="12"/>
      <c r="E10" s="12"/>
      <c r="F10" s="12"/>
      <c r="G10" s="12"/>
      <c r="H10" s="17"/>
      <c r="I10" s="32" t="s">
        <v>62</v>
      </c>
      <c r="J10" s="12"/>
      <c r="K10" s="16"/>
      <c r="L10" s="16"/>
      <c r="M10" s="16"/>
    </row>
    <row r="11" spans="2:15" ht="20.149999999999999" customHeight="1" x14ac:dyDescent="0.45">
      <c r="B11" s="16"/>
      <c r="C11" s="12" t="s">
        <v>247</v>
      </c>
      <c r="D11" s="12"/>
      <c r="E11" s="12"/>
      <c r="F11" s="12"/>
      <c r="G11" s="12"/>
      <c r="H11" s="17"/>
      <c r="I11" s="12" t="s">
        <v>443</v>
      </c>
      <c r="J11" s="12"/>
      <c r="K11" s="16"/>
      <c r="L11" s="16"/>
      <c r="M11" s="16"/>
    </row>
    <row r="12" spans="2:15" ht="20.149999999999999" customHeight="1" x14ac:dyDescent="0.45">
      <c r="B12" s="16"/>
      <c r="C12" s="16" t="s">
        <v>229</v>
      </c>
      <c r="D12" s="12"/>
      <c r="E12" s="12"/>
      <c r="F12" s="12"/>
      <c r="G12" s="12"/>
      <c r="H12" s="17"/>
      <c r="I12" s="16" t="s">
        <v>14</v>
      </c>
      <c r="J12" s="12"/>
      <c r="K12" s="16"/>
      <c r="L12" s="16"/>
      <c r="M12" s="16"/>
    </row>
    <row r="13" spans="2:15" ht="20.149999999999999" customHeight="1" x14ac:dyDescent="0.45">
      <c r="B13" s="16"/>
      <c r="C13" s="18" t="s">
        <v>230</v>
      </c>
      <c r="D13" s="12"/>
      <c r="E13" s="12"/>
      <c r="F13" s="12"/>
      <c r="G13" s="12"/>
      <c r="H13" s="17"/>
      <c r="I13" s="18" t="s">
        <v>15</v>
      </c>
      <c r="J13" s="12"/>
      <c r="K13" s="16"/>
      <c r="L13" s="16"/>
      <c r="M13" s="16"/>
    </row>
    <row r="14" spans="2:15" ht="20.149999999999999" customHeight="1" x14ac:dyDescent="0.45">
      <c r="B14" s="16"/>
      <c r="C14" s="12"/>
      <c r="D14" s="12"/>
      <c r="E14" s="12"/>
      <c r="F14" s="12"/>
      <c r="G14" s="12"/>
      <c r="H14" s="17"/>
      <c r="I14" s="18"/>
      <c r="J14" s="17"/>
      <c r="K14" s="6"/>
      <c r="L14" s="6"/>
      <c r="M14" s="6"/>
    </row>
    <row r="15" spans="2:15" ht="20.149999999999999" customHeight="1" x14ac:dyDescent="0.4">
      <c r="C15" s="6"/>
      <c r="D15" s="6"/>
      <c r="E15" s="6"/>
      <c r="F15" s="6"/>
      <c r="G15" s="6"/>
      <c r="H15" s="6"/>
      <c r="I15" s="32" t="s">
        <v>444</v>
      </c>
      <c r="J15" s="6"/>
      <c r="K15" s="6"/>
      <c r="L15" s="6"/>
      <c r="M15" s="6"/>
    </row>
    <row r="16" spans="2:15" ht="20.149999999999999" customHeight="1" x14ac:dyDescent="0.45">
      <c r="C16" s="6"/>
      <c r="D16" s="6"/>
      <c r="E16" s="6"/>
      <c r="F16" s="6"/>
      <c r="G16" s="6"/>
      <c r="H16" s="6"/>
      <c r="I16" s="12" t="s">
        <v>445</v>
      </c>
      <c r="J16" s="6"/>
      <c r="K16" s="6"/>
      <c r="L16" s="6"/>
      <c r="M16" s="6"/>
    </row>
    <row r="17" spans="2:16" ht="20.149999999999999" customHeight="1" x14ac:dyDescent="0.45">
      <c r="C17" s="6"/>
      <c r="D17" s="6"/>
      <c r="E17" s="6"/>
      <c r="F17" s="6"/>
      <c r="G17" s="6"/>
      <c r="H17" s="6"/>
      <c r="I17" s="16" t="s">
        <v>446</v>
      </c>
      <c r="J17" s="6"/>
      <c r="K17" s="6"/>
      <c r="L17" s="6"/>
      <c r="M17" s="6"/>
    </row>
    <row r="18" spans="2:16" ht="20.149999999999999" customHeight="1" x14ac:dyDescent="0.35">
      <c r="C18" s="6"/>
      <c r="D18" s="6"/>
      <c r="E18" s="6"/>
      <c r="F18" s="6"/>
      <c r="G18" s="6"/>
      <c r="H18" s="6"/>
      <c r="I18" s="18" t="s">
        <v>447</v>
      </c>
      <c r="J18" s="6"/>
      <c r="K18" s="6"/>
      <c r="L18" s="6"/>
      <c r="M18" s="6"/>
    </row>
    <row r="19" spans="2:16" ht="20.149999999999999" customHeight="1" x14ac:dyDescent="0.45">
      <c r="C19" s="6"/>
      <c r="D19" s="6"/>
      <c r="E19" s="6"/>
      <c r="F19" s="6"/>
      <c r="G19" s="6"/>
      <c r="H19" s="6"/>
      <c r="I19" s="12"/>
      <c r="J19" s="6"/>
      <c r="K19" s="6"/>
      <c r="L19" s="6"/>
      <c r="M19" s="6"/>
    </row>
    <row r="20" spans="2:16" ht="20.149999999999999" customHeight="1" x14ac:dyDescent="0.35">
      <c r="C20" s="6"/>
      <c r="D20" s="6"/>
      <c r="E20" s="6"/>
      <c r="F20" s="6"/>
      <c r="G20" s="6"/>
      <c r="H20" s="6"/>
      <c r="I20" s="18"/>
      <c r="J20" s="6"/>
      <c r="K20" s="6"/>
      <c r="L20" s="6"/>
      <c r="M20" s="6"/>
    </row>
    <row r="21" spans="2:16" ht="20.149999999999999" customHeight="1" x14ac:dyDescent="0.45">
      <c r="C21" s="6"/>
      <c r="D21" s="6"/>
      <c r="E21" s="6"/>
      <c r="F21" s="6"/>
      <c r="G21" s="6"/>
      <c r="H21" s="6"/>
      <c r="I21" s="12"/>
      <c r="J21" s="6"/>
      <c r="K21" s="6"/>
      <c r="L21" s="6"/>
      <c r="M21" s="6"/>
    </row>
    <row r="22" spans="2:16" ht="20.149999999999999" customHeight="1" x14ac:dyDescent="0.35">
      <c r="C22" s="322" t="s">
        <v>52</v>
      </c>
      <c r="D22" s="323"/>
      <c r="E22" s="323"/>
      <c r="F22" s="323"/>
      <c r="G22" s="323"/>
      <c r="H22" s="323"/>
      <c r="I22" s="323"/>
      <c r="J22" s="323"/>
      <c r="K22" s="323"/>
      <c r="L22" s="323"/>
      <c r="M22" s="323"/>
      <c r="N22" s="323"/>
      <c r="O22" s="323"/>
      <c r="P22" s="324"/>
    </row>
    <row r="23" spans="2:16" ht="20.149999999999999" customHeight="1" x14ac:dyDescent="0.4">
      <c r="B23" s="19" t="s">
        <v>51</v>
      </c>
      <c r="C23" s="325"/>
      <c r="D23" s="326"/>
      <c r="E23" s="326"/>
      <c r="F23" s="326"/>
      <c r="G23" s="326"/>
      <c r="H23" s="326"/>
      <c r="I23" s="326"/>
      <c r="J23" s="326"/>
      <c r="K23" s="326"/>
      <c r="L23" s="326"/>
      <c r="M23" s="326"/>
      <c r="N23" s="326"/>
      <c r="O23" s="326"/>
      <c r="P23" s="327"/>
    </row>
    <row r="24" spans="2:16" ht="20.149999999999999" customHeight="1" x14ac:dyDescent="0.35">
      <c r="C24" s="328"/>
      <c r="D24" s="329"/>
      <c r="E24" s="329"/>
      <c r="F24" s="329"/>
      <c r="G24" s="329"/>
      <c r="H24" s="329"/>
      <c r="I24" s="329"/>
      <c r="J24" s="329"/>
      <c r="K24" s="329"/>
      <c r="L24" s="329"/>
      <c r="M24" s="329"/>
      <c r="N24" s="329"/>
      <c r="O24" s="329"/>
      <c r="P24" s="330"/>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53125" defaultRowHeight="15.75" customHeight="1" x14ac:dyDescent="0.25"/>
  <cols>
    <col min="1" max="1" width="1.453125" customWidth="1"/>
    <col min="2" max="2" width="11.453125" style="1" customWidth="1"/>
    <col min="3" max="6" width="9.453125" style="1"/>
    <col min="7" max="7" width="24.54296875" style="1" customWidth="1"/>
    <col min="8" max="8" width="9.453125" style="1" customWidth="1"/>
    <col min="9" max="15" width="9.453125" style="1"/>
    <col min="16" max="16" width="8.453125" style="1" customWidth="1"/>
    <col min="17" max="16384" width="9.453125" style="1"/>
  </cols>
  <sheetData>
    <row r="2" spans="2:253" ht="15.75" customHeight="1" x14ac:dyDescent="0.25">
      <c r="B2" s="337" t="str">
        <f>Parameters!B1</f>
        <v>IEEE 802.11 WIRELESS LOCAL AREA NETWORKS SESSION #209</v>
      </c>
      <c r="C2" s="338"/>
      <c r="D2" s="338"/>
      <c r="E2" s="338"/>
      <c r="F2" s="338"/>
      <c r="G2" s="338"/>
      <c r="H2" s="338"/>
      <c r="I2" s="338"/>
      <c r="J2" s="338"/>
      <c r="K2" s="338"/>
      <c r="L2" s="338"/>
      <c r="M2" s="338"/>
      <c r="N2" s="338"/>
      <c r="O2" s="338"/>
      <c r="P2" s="339"/>
      <c r="IS2" s="1" t="s">
        <v>3</v>
      </c>
    </row>
    <row r="3" spans="2:253" ht="15.75" customHeight="1" x14ac:dyDescent="0.25">
      <c r="B3" s="340"/>
      <c r="C3" s="341"/>
      <c r="D3" s="341"/>
      <c r="E3" s="341"/>
      <c r="F3" s="341"/>
      <c r="G3" s="341"/>
      <c r="H3" s="341"/>
      <c r="I3" s="341"/>
      <c r="J3" s="341"/>
      <c r="K3" s="341"/>
      <c r="L3" s="341"/>
      <c r="M3" s="341"/>
      <c r="N3" s="341"/>
      <c r="O3" s="341"/>
      <c r="P3" s="342"/>
    </row>
    <row r="4" spans="2:253" ht="15.75" customHeight="1" x14ac:dyDescent="0.25">
      <c r="B4" s="343"/>
      <c r="C4" s="344"/>
      <c r="D4" s="344"/>
      <c r="E4" s="344"/>
      <c r="F4" s="344"/>
      <c r="G4" s="344"/>
      <c r="H4" s="344"/>
      <c r="I4" s="344"/>
      <c r="J4" s="344"/>
      <c r="K4" s="344"/>
      <c r="L4" s="344"/>
      <c r="M4" s="344"/>
      <c r="N4" s="344"/>
      <c r="O4" s="344"/>
      <c r="P4" s="345"/>
    </row>
    <row r="5" spans="2:253" ht="21" customHeight="1" x14ac:dyDescent="0.25">
      <c r="B5" s="346" t="str">
        <f>Parameters!B2</f>
        <v>Kobe International Conference Center, Kobe, Japan</v>
      </c>
      <c r="C5" s="332"/>
      <c r="D5" s="332"/>
      <c r="E5" s="332"/>
      <c r="F5" s="332"/>
      <c r="G5" s="332"/>
      <c r="H5" s="332"/>
      <c r="I5" s="332"/>
      <c r="J5" s="332"/>
      <c r="K5" s="332"/>
      <c r="L5" s="332"/>
      <c r="M5" s="332"/>
      <c r="N5" s="332"/>
      <c r="O5" s="332"/>
      <c r="P5" s="332"/>
    </row>
    <row r="6" spans="2:253" ht="15.75" customHeight="1" x14ac:dyDescent="0.25">
      <c r="B6" s="332"/>
      <c r="C6" s="332"/>
      <c r="D6" s="332"/>
      <c r="E6" s="332"/>
      <c r="F6" s="332"/>
      <c r="G6" s="332"/>
      <c r="H6" s="332"/>
      <c r="I6" s="332"/>
      <c r="J6" s="332"/>
      <c r="K6" s="332"/>
      <c r="L6" s="332"/>
      <c r="M6" s="332"/>
      <c r="N6" s="332"/>
      <c r="O6" s="332"/>
      <c r="P6" s="332"/>
    </row>
    <row r="7" spans="2:253" ht="15.75" customHeight="1" x14ac:dyDescent="0.25">
      <c r="B7" s="348" t="str">
        <f>Parameters!B3</f>
        <v>January 12-17, 2025</v>
      </c>
      <c r="C7" s="348"/>
      <c r="D7" s="348"/>
      <c r="E7" s="348"/>
      <c r="F7" s="348"/>
      <c r="G7" s="348"/>
      <c r="H7" s="348"/>
      <c r="I7" s="348"/>
      <c r="J7" s="348"/>
      <c r="K7" s="348"/>
      <c r="L7" s="348"/>
      <c r="M7" s="348"/>
      <c r="N7" s="348"/>
      <c r="O7" s="348"/>
      <c r="P7" s="348"/>
    </row>
    <row r="8" spans="2:253" ht="15.75" customHeight="1" x14ac:dyDescent="0.25">
      <c r="B8" s="348"/>
      <c r="C8" s="348"/>
      <c r="D8" s="348"/>
      <c r="E8" s="348"/>
      <c r="F8" s="348"/>
      <c r="G8" s="348"/>
      <c r="H8" s="348"/>
      <c r="I8" s="348"/>
      <c r="J8" s="348"/>
      <c r="K8" s="348"/>
      <c r="L8" s="348"/>
      <c r="M8" s="348"/>
      <c r="N8" s="348"/>
      <c r="O8" s="348"/>
      <c r="P8" s="348"/>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347" t="s">
        <v>2</v>
      </c>
      <c r="C25" s="347"/>
      <c r="D25" s="347"/>
      <c r="E25" s="347"/>
      <c r="F25" s="347"/>
      <c r="G25" s="347"/>
      <c r="H25" s="347"/>
      <c r="I25" s="347"/>
      <c r="J25" s="347"/>
      <c r="K25" s="347"/>
      <c r="L25" s="347"/>
      <c r="M25" s="347"/>
      <c r="N25" s="347"/>
      <c r="O25" s="347"/>
      <c r="P25" s="347"/>
    </row>
    <row r="26" spans="2:18" ht="15.75" customHeight="1" x14ac:dyDescent="0.25">
      <c r="B26" s="347"/>
      <c r="C26" s="347"/>
      <c r="D26" s="347"/>
      <c r="E26" s="347"/>
      <c r="F26" s="347"/>
      <c r="G26" s="347"/>
      <c r="H26" s="347"/>
      <c r="I26" s="347"/>
      <c r="J26" s="347"/>
      <c r="K26" s="347"/>
      <c r="L26" s="347"/>
      <c r="M26" s="347"/>
      <c r="N26" s="347"/>
      <c r="O26" s="347"/>
      <c r="P26" s="347"/>
    </row>
    <row r="27" spans="2:18" ht="15.75" customHeight="1" x14ac:dyDescent="0.25">
      <c r="B27" s="332" t="s">
        <v>448</v>
      </c>
      <c r="C27" s="332"/>
      <c r="D27" s="332"/>
      <c r="E27" s="332"/>
      <c r="F27" s="332"/>
      <c r="G27" s="332"/>
      <c r="H27" s="332"/>
      <c r="I27" s="332"/>
      <c r="J27" s="333"/>
      <c r="K27" s="333"/>
      <c r="L27" s="349" t="s">
        <v>469</v>
      </c>
      <c r="M27" s="349"/>
      <c r="N27" s="349"/>
      <c r="O27" s="349"/>
      <c r="P27" s="349"/>
      <c r="Q27" s="349"/>
      <c r="R27" s="349"/>
    </row>
    <row r="28" spans="2:18" ht="15.75" customHeight="1" x14ac:dyDescent="0.25">
      <c r="B28" s="334"/>
      <c r="C28" s="334"/>
      <c r="D28" s="334"/>
      <c r="E28" s="334"/>
      <c r="F28" s="334"/>
      <c r="G28" s="334"/>
      <c r="H28" s="334"/>
      <c r="I28" s="334"/>
      <c r="J28" s="333"/>
      <c r="K28" s="333"/>
      <c r="L28" s="349"/>
      <c r="M28" s="349"/>
      <c r="N28" s="349"/>
      <c r="O28" s="349"/>
      <c r="P28" s="349"/>
      <c r="Q28" s="349"/>
      <c r="R28" s="349"/>
    </row>
    <row r="29" spans="2:18" ht="15.75" customHeight="1" x14ac:dyDescent="0.25">
      <c r="B29" s="332" t="s">
        <v>246</v>
      </c>
      <c r="C29" s="332"/>
      <c r="D29" s="332"/>
      <c r="E29" s="332"/>
      <c r="F29" s="332"/>
      <c r="G29" s="332"/>
      <c r="H29" s="332"/>
      <c r="I29" s="332"/>
      <c r="J29" s="333"/>
      <c r="K29" s="333"/>
      <c r="L29" s="331" t="s">
        <v>15</v>
      </c>
      <c r="M29" s="331"/>
      <c r="N29" s="331"/>
      <c r="O29" s="331"/>
      <c r="P29" s="331"/>
      <c r="Q29" s="331"/>
      <c r="R29" s="331"/>
    </row>
    <row r="30" spans="2:18" ht="15.75" customHeight="1" x14ac:dyDescent="0.25">
      <c r="B30" s="334"/>
      <c r="C30" s="334"/>
      <c r="D30" s="334"/>
      <c r="E30" s="334"/>
      <c r="F30" s="334"/>
      <c r="G30" s="334"/>
      <c r="H30" s="334"/>
      <c r="I30" s="334"/>
      <c r="J30" s="333"/>
      <c r="K30" s="333"/>
      <c r="L30" s="331"/>
      <c r="M30" s="331"/>
      <c r="N30" s="331"/>
      <c r="O30" s="331"/>
      <c r="P30" s="331"/>
      <c r="Q30" s="331"/>
      <c r="R30" s="331"/>
    </row>
    <row r="31" spans="2:18" ht="15.75" customHeight="1" x14ac:dyDescent="0.25">
      <c r="B31" s="332" t="s">
        <v>449</v>
      </c>
      <c r="C31" s="332"/>
      <c r="D31" s="332"/>
      <c r="E31" s="332"/>
      <c r="F31" s="332"/>
      <c r="G31" s="332"/>
      <c r="H31" s="332"/>
      <c r="I31" s="332"/>
      <c r="J31" s="333"/>
      <c r="K31" s="333"/>
      <c r="L31" s="335" t="s">
        <v>447</v>
      </c>
      <c r="M31" s="335"/>
      <c r="N31" s="335"/>
      <c r="O31" s="335"/>
      <c r="P31" s="335"/>
      <c r="Q31" s="335"/>
      <c r="R31" s="335"/>
    </row>
    <row r="32" spans="2:18" ht="15.75" customHeight="1" x14ac:dyDescent="0.25">
      <c r="B32" s="334"/>
      <c r="C32" s="334"/>
      <c r="D32" s="334"/>
      <c r="E32" s="334"/>
      <c r="F32" s="334"/>
      <c r="G32" s="334"/>
      <c r="H32" s="334"/>
      <c r="I32" s="334"/>
      <c r="J32" s="333"/>
      <c r="K32" s="333"/>
      <c r="L32" s="336"/>
      <c r="M32" s="336"/>
      <c r="N32" s="336"/>
      <c r="O32" s="336"/>
      <c r="P32" s="336"/>
      <c r="Q32" s="336"/>
      <c r="R32" s="336"/>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L40"/>
  <sheetViews>
    <sheetView zoomScale="60" zoomScaleNormal="60" workbookViewId="0">
      <pane xSplit="5" ySplit="4" topLeftCell="F5" activePane="bottomRight" state="frozen"/>
      <selection activeCell="C1" sqref="C1"/>
      <selection pane="topRight" activeCell="F1" sqref="F1"/>
      <selection pane="bottomLeft" activeCell="C4" sqref="C4"/>
      <selection pane="bottomRight" activeCell="AE2" sqref="AE2"/>
    </sheetView>
  </sheetViews>
  <sheetFormatPr defaultColWidth="9.1796875" defaultRowHeight="23.5" x14ac:dyDescent="0.25"/>
  <cols>
    <col min="1" max="1" width="26.54296875" style="131" hidden="1" customWidth="1"/>
    <col min="2" max="2" width="22.1796875" style="131" hidden="1" customWidth="1"/>
    <col min="3" max="3" width="25" style="131" hidden="1" customWidth="1"/>
    <col min="4" max="4" width="23.81640625" style="134" customWidth="1"/>
    <col min="5" max="5" width="26.81640625" style="131" customWidth="1"/>
    <col min="6" max="6" width="50.54296875" style="131" customWidth="1"/>
    <col min="7" max="7" width="14.1796875" style="123" customWidth="1"/>
    <col min="8" max="8" width="14.1796875" style="124" customWidth="1"/>
    <col min="9" max="9" width="15" style="124" customWidth="1"/>
    <col min="10" max="10" width="17.1796875" style="124" customWidth="1"/>
    <col min="11" max="11" width="15.81640625" style="124" customWidth="1"/>
    <col min="12" max="12" width="17.54296875" style="125" customWidth="1"/>
    <col min="13" max="14" width="14.1796875" style="123" customWidth="1"/>
    <col min="15" max="15" width="17.1796875" style="123" customWidth="1"/>
    <col min="16" max="16" width="16" style="123" customWidth="1"/>
    <col min="17" max="17" width="17.81640625" style="129" customWidth="1"/>
    <col min="18" max="18" width="17.81640625" style="123" customWidth="1"/>
    <col min="19" max="22" width="14.81640625" style="123" customWidth="1"/>
    <col min="23" max="24" width="14.54296875" style="123" customWidth="1"/>
    <col min="25" max="30" width="14.1796875" style="123" customWidth="1"/>
    <col min="31" max="31" width="46.453125" style="123" customWidth="1"/>
    <col min="32" max="32" width="57" style="123" customWidth="1"/>
    <col min="33" max="33" width="30.54296875" style="123" customWidth="1"/>
    <col min="34" max="36" width="25" style="123" customWidth="1"/>
    <col min="37" max="37" width="19.81640625" style="123" customWidth="1"/>
    <col min="38" max="38" width="9.1796875" style="123" customWidth="1"/>
    <col min="39" max="262" width="9.1796875" style="123"/>
    <col min="263" max="263" width="22.1796875" style="123" customWidth="1"/>
    <col min="264" max="264" width="21" style="123" customWidth="1"/>
    <col min="265" max="267" width="9.1796875" style="123" customWidth="1"/>
    <col min="268" max="274" width="14.1796875" style="123" customWidth="1"/>
    <col min="275" max="277" width="14.81640625" style="123" customWidth="1"/>
    <col min="278" max="278" width="14.54296875" style="123" customWidth="1"/>
    <col min="279" max="282" width="14.1796875" style="123" customWidth="1"/>
    <col min="283" max="285" width="14.81640625" style="123" customWidth="1"/>
    <col min="286" max="286" width="17.1796875" style="123" customWidth="1"/>
    <col min="287" max="287" width="18.81640625" style="123" customWidth="1"/>
    <col min="288" max="288" width="42.81640625" style="123" customWidth="1"/>
    <col min="289" max="289" width="34.81640625" style="123" customWidth="1"/>
    <col min="290" max="290" width="80.1796875" style="123" customWidth="1"/>
    <col min="291" max="292" width="25" style="123" customWidth="1"/>
    <col min="293" max="293" width="19.81640625" style="123" customWidth="1"/>
    <col min="294" max="294" width="9.1796875" style="123" customWidth="1"/>
    <col min="295" max="518" width="9.1796875" style="123"/>
    <col min="519" max="519" width="22.1796875" style="123" customWidth="1"/>
    <col min="520" max="520" width="21" style="123" customWidth="1"/>
    <col min="521" max="523" width="9.1796875" style="123" customWidth="1"/>
    <col min="524" max="530" width="14.1796875" style="123" customWidth="1"/>
    <col min="531" max="533" width="14.81640625" style="123" customWidth="1"/>
    <col min="534" max="534" width="14.54296875" style="123" customWidth="1"/>
    <col min="535" max="538" width="14.1796875" style="123" customWidth="1"/>
    <col min="539" max="541" width="14.81640625" style="123" customWidth="1"/>
    <col min="542" max="542" width="17.1796875" style="123" customWidth="1"/>
    <col min="543" max="543" width="18.81640625" style="123" customWidth="1"/>
    <col min="544" max="544" width="42.81640625" style="123" customWidth="1"/>
    <col min="545" max="545" width="34.81640625" style="123" customWidth="1"/>
    <col min="546" max="546" width="80.1796875" style="123" customWidth="1"/>
    <col min="547" max="548" width="25" style="123" customWidth="1"/>
    <col min="549" max="549" width="19.81640625" style="123" customWidth="1"/>
    <col min="550" max="550" width="9.1796875" style="123" customWidth="1"/>
    <col min="551" max="774" width="9.1796875" style="123"/>
    <col min="775" max="775" width="22.1796875" style="123" customWidth="1"/>
    <col min="776" max="776" width="21" style="123" customWidth="1"/>
    <col min="777" max="779" width="9.1796875" style="123" customWidth="1"/>
    <col min="780" max="786" width="14.1796875" style="123" customWidth="1"/>
    <col min="787" max="789" width="14.81640625" style="123" customWidth="1"/>
    <col min="790" max="790" width="14.54296875" style="123" customWidth="1"/>
    <col min="791" max="794" width="14.1796875" style="123" customWidth="1"/>
    <col min="795" max="797" width="14.81640625" style="123" customWidth="1"/>
    <col min="798" max="798" width="17.1796875" style="123" customWidth="1"/>
    <col min="799" max="799" width="18.81640625" style="123" customWidth="1"/>
    <col min="800" max="800" width="42.81640625" style="123" customWidth="1"/>
    <col min="801" max="801" width="34.81640625" style="123" customWidth="1"/>
    <col min="802" max="802" width="80.1796875" style="123" customWidth="1"/>
    <col min="803" max="804" width="25" style="123" customWidth="1"/>
    <col min="805" max="805" width="19.81640625" style="123" customWidth="1"/>
    <col min="806" max="806" width="9.1796875" style="123" customWidth="1"/>
    <col min="807" max="1030" width="9.1796875" style="123"/>
    <col min="1031" max="1031" width="22.1796875" style="123" customWidth="1"/>
    <col min="1032" max="1032" width="21" style="123" customWidth="1"/>
    <col min="1033" max="1035" width="9.1796875" style="123" customWidth="1"/>
    <col min="1036" max="1042" width="14.1796875" style="123" customWidth="1"/>
    <col min="1043" max="1045" width="14.81640625" style="123" customWidth="1"/>
    <col min="1046" max="1046" width="14.54296875" style="123" customWidth="1"/>
    <col min="1047" max="1050" width="14.1796875" style="123" customWidth="1"/>
    <col min="1051" max="1053" width="14.81640625" style="123" customWidth="1"/>
    <col min="1054" max="1054" width="17.1796875" style="123" customWidth="1"/>
    <col min="1055" max="1055" width="18.81640625" style="123" customWidth="1"/>
    <col min="1056" max="1056" width="42.81640625" style="123" customWidth="1"/>
    <col min="1057" max="1057" width="34.81640625" style="123" customWidth="1"/>
    <col min="1058" max="1058" width="80.1796875" style="123" customWidth="1"/>
    <col min="1059" max="1060" width="25" style="123" customWidth="1"/>
    <col min="1061" max="1061" width="19.81640625" style="123" customWidth="1"/>
    <col min="1062" max="1062" width="9.1796875" style="123" customWidth="1"/>
    <col min="1063" max="1286" width="9.1796875" style="123"/>
    <col min="1287" max="1287" width="22.1796875" style="123" customWidth="1"/>
    <col min="1288" max="1288" width="21" style="123" customWidth="1"/>
    <col min="1289" max="1291" width="9.1796875" style="123" customWidth="1"/>
    <col min="1292" max="1298" width="14.1796875" style="123" customWidth="1"/>
    <col min="1299" max="1301" width="14.81640625" style="123" customWidth="1"/>
    <col min="1302" max="1302" width="14.54296875" style="123" customWidth="1"/>
    <col min="1303" max="1306" width="14.1796875" style="123" customWidth="1"/>
    <col min="1307" max="1309" width="14.81640625" style="123" customWidth="1"/>
    <col min="1310" max="1310" width="17.1796875" style="123" customWidth="1"/>
    <col min="1311" max="1311" width="18.81640625" style="123" customWidth="1"/>
    <col min="1312" max="1312" width="42.81640625" style="123" customWidth="1"/>
    <col min="1313" max="1313" width="34.81640625" style="123" customWidth="1"/>
    <col min="1314" max="1314" width="80.1796875" style="123" customWidth="1"/>
    <col min="1315" max="1316" width="25" style="123" customWidth="1"/>
    <col min="1317" max="1317" width="19.81640625" style="123" customWidth="1"/>
    <col min="1318" max="1318" width="9.1796875" style="123" customWidth="1"/>
    <col min="1319" max="1542" width="9.1796875" style="123"/>
    <col min="1543" max="1543" width="22.1796875" style="123" customWidth="1"/>
    <col min="1544" max="1544" width="21" style="123" customWidth="1"/>
    <col min="1545" max="1547" width="9.1796875" style="123" customWidth="1"/>
    <col min="1548" max="1554" width="14.1796875" style="123" customWidth="1"/>
    <col min="1555" max="1557" width="14.81640625" style="123" customWidth="1"/>
    <col min="1558" max="1558" width="14.54296875" style="123" customWidth="1"/>
    <col min="1559" max="1562" width="14.1796875" style="123" customWidth="1"/>
    <col min="1563" max="1565" width="14.81640625" style="123" customWidth="1"/>
    <col min="1566" max="1566" width="17.1796875" style="123" customWidth="1"/>
    <col min="1567" max="1567" width="18.81640625" style="123" customWidth="1"/>
    <col min="1568" max="1568" width="42.81640625" style="123" customWidth="1"/>
    <col min="1569" max="1569" width="34.81640625" style="123" customWidth="1"/>
    <col min="1570" max="1570" width="80.1796875" style="123" customWidth="1"/>
    <col min="1571" max="1572" width="25" style="123" customWidth="1"/>
    <col min="1573" max="1573" width="19.81640625" style="123" customWidth="1"/>
    <col min="1574" max="1574" width="9.1796875" style="123" customWidth="1"/>
    <col min="1575" max="1798" width="9.1796875" style="123"/>
    <col min="1799" max="1799" width="22.1796875" style="123" customWidth="1"/>
    <col min="1800" max="1800" width="21" style="123" customWidth="1"/>
    <col min="1801" max="1803" width="9.1796875" style="123" customWidth="1"/>
    <col min="1804" max="1810" width="14.1796875" style="123" customWidth="1"/>
    <col min="1811" max="1813" width="14.81640625" style="123" customWidth="1"/>
    <col min="1814" max="1814" width="14.54296875" style="123" customWidth="1"/>
    <col min="1815" max="1818" width="14.1796875" style="123" customWidth="1"/>
    <col min="1819" max="1821" width="14.81640625" style="123" customWidth="1"/>
    <col min="1822" max="1822" width="17.1796875" style="123" customWidth="1"/>
    <col min="1823" max="1823" width="18.81640625" style="123" customWidth="1"/>
    <col min="1824" max="1824" width="42.81640625" style="123" customWidth="1"/>
    <col min="1825" max="1825" width="34.81640625" style="123" customWidth="1"/>
    <col min="1826" max="1826" width="80.1796875" style="123" customWidth="1"/>
    <col min="1827" max="1828" width="25" style="123" customWidth="1"/>
    <col min="1829" max="1829" width="19.81640625" style="123" customWidth="1"/>
    <col min="1830" max="1830" width="9.1796875" style="123" customWidth="1"/>
    <col min="1831" max="2054" width="9.1796875" style="123"/>
    <col min="2055" max="2055" width="22.1796875" style="123" customWidth="1"/>
    <col min="2056" max="2056" width="21" style="123" customWidth="1"/>
    <col min="2057" max="2059" width="9.1796875" style="123" customWidth="1"/>
    <col min="2060" max="2066" width="14.1796875" style="123" customWidth="1"/>
    <col min="2067" max="2069" width="14.81640625" style="123" customWidth="1"/>
    <col min="2070" max="2070" width="14.54296875" style="123" customWidth="1"/>
    <col min="2071" max="2074" width="14.1796875" style="123" customWidth="1"/>
    <col min="2075" max="2077" width="14.81640625" style="123" customWidth="1"/>
    <col min="2078" max="2078" width="17.1796875" style="123" customWidth="1"/>
    <col min="2079" max="2079" width="18.81640625" style="123" customWidth="1"/>
    <col min="2080" max="2080" width="42.81640625" style="123" customWidth="1"/>
    <col min="2081" max="2081" width="34.81640625" style="123" customWidth="1"/>
    <col min="2082" max="2082" width="80.1796875" style="123" customWidth="1"/>
    <col min="2083" max="2084" width="25" style="123" customWidth="1"/>
    <col min="2085" max="2085" width="19.81640625" style="123" customWidth="1"/>
    <col min="2086" max="2086" width="9.1796875" style="123" customWidth="1"/>
    <col min="2087" max="2310" width="9.1796875" style="123"/>
    <col min="2311" max="2311" width="22.1796875" style="123" customWidth="1"/>
    <col min="2312" max="2312" width="21" style="123" customWidth="1"/>
    <col min="2313" max="2315" width="9.1796875" style="123" customWidth="1"/>
    <col min="2316" max="2322" width="14.1796875" style="123" customWidth="1"/>
    <col min="2323" max="2325" width="14.81640625" style="123" customWidth="1"/>
    <col min="2326" max="2326" width="14.54296875" style="123" customWidth="1"/>
    <col min="2327" max="2330" width="14.1796875" style="123" customWidth="1"/>
    <col min="2331" max="2333" width="14.81640625" style="123" customWidth="1"/>
    <col min="2334" max="2334" width="17.1796875" style="123" customWidth="1"/>
    <col min="2335" max="2335" width="18.81640625" style="123" customWidth="1"/>
    <col min="2336" max="2336" width="42.81640625" style="123" customWidth="1"/>
    <col min="2337" max="2337" width="34.81640625" style="123" customWidth="1"/>
    <col min="2338" max="2338" width="80.1796875" style="123" customWidth="1"/>
    <col min="2339" max="2340" width="25" style="123" customWidth="1"/>
    <col min="2341" max="2341" width="19.81640625" style="123" customWidth="1"/>
    <col min="2342" max="2342" width="9.1796875" style="123" customWidth="1"/>
    <col min="2343" max="2566" width="9.1796875" style="123"/>
    <col min="2567" max="2567" width="22.1796875" style="123" customWidth="1"/>
    <col min="2568" max="2568" width="21" style="123" customWidth="1"/>
    <col min="2569" max="2571" width="9.1796875" style="123" customWidth="1"/>
    <col min="2572" max="2578" width="14.1796875" style="123" customWidth="1"/>
    <col min="2579" max="2581" width="14.81640625" style="123" customWidth="1"/>
    <col min="2582" max="2582" width="14.54296875" style="123" customWidth="1"/>
    <col min="2583" max="2586" width="14.1796875" style="123" customWidth="1"/>
    <col min="2587" max="2589" width="14.81640625" style="123" customWidth="1"/>
    <col min="2590" max="2590" width="17.1796875" style="123" customWidth="1"/>
    <col min="2591" max="2591" width="18.81640625" style="123" customWidth="1"/>
    <col min="2592" max="2592" width="42.81640625" style="123" customWidth="1"/>
    <col min="2593" max="2593" width="34.81640625" style="123" customWidth="1"/>
    <col min="2594" max="2594" width="80.1796875" style="123" customWidth="1"/>
    <col min="2595" max="2596" width="25" style="123" customWidth="1"/>
    <col min="2597" max="2597" width="19.81640625" style="123" customWidth="1"/>
    <col min="2598" max="2598" width="9.1796875" style="123" customWidth="1"/>
    <col min="2599" max="2822" width="9.1796875" style="123"/>
    <col min="2823" max="2823" width="22.1796875" style="123" customWidth="1"/>
    <col min="2824" max="2824" width="21" style="123" customWidth="1"/>
    <col min="2825" max="2827" width="9.1796875" style="123" customWidth="1"/>
    <col min="2828" max="2834" width="14.1796875" style="123" customWidth="1"/>
    <col min="2835" max="2837" width="14.81640625" style="123" customWidth="1"/>
    <col min="2838" max="2838" width="14.54296875" style="123" customWidth="1"/>
    <col min="2839" max="2842" width="14.1796875" style="123" customWidth="1"/>
    <col min="2843" max="2845" width="14.81640625" style="123" customWidth="1"/>
    <col min="2846" max="2846" width="17.1796875" style="123" customWidth="1"/>
    <col min="2847" max="2847" width="18.81640625" style="123" customWidth="1"/>
    <col min="2848" max="2848" width="42.81640625" style="123" customWidth="1"/>
    <col min="2849" max="2849" width="34.81640625" style="123" customWidth="1"/>
    <col min="2850" max="2850" width="80.1796875" style="123" customWidth="1"/>
    <col min="2851" max="2852" width="25" style="123" customWidth="1"/>
    <col min="2853" max="2853" width="19.81640625" style="123" customWidth="1"/>
    <col min="2854" max="2854" width="9.1796875" style="123" customWidth="1"/>
    <col min="2855" max="3078" width="9.1796875" style="123"/>
    <col min="3079" max="3079" width="22.1796875" style="123" customWidth="1"/>
    <col min="3080" max="3080" width="21" style="123" customWidth="1"/>
    <col min="3081" max="3083" width="9.1796875" style="123" customWidth="1"/>
    <col min="3084" max="3090" width="14.1796875" style="123" customWidth="1"/>
    <col min="3091" max="3093" width="14.81640625" style="123" customWidth="1"/>
    <col min="3094" max="3094" width="14.54296875" style="123" customWidth="1"/>
    <col min="3095" max="3098" width="14.1796875" style="123" customWidth="1"/>
    <col min="3099" max="3101" width="14.81640625" style="123" customWidth="1"/>
    <col min="3102" max="3102" width="17.1796875" style="123" customWidth="1"/>
    <col min="3103" max="3103" width="18.81640625" style="123" customWidth="1"/>
    <col min="3104" max="3104" width="42.81640625" style="123" customWidth="1"/>
    <col min="3105" max="3105" width="34.81640625" style="123" customWidth="1"/>
    <col min="3106" max="3106" width="80.1796875" style="123" customWidth="1"/>
    <col min="3107" max="3108" width="25" style="123" customWidth="1"/>
    <col min="3109" max="3109" width="19.81640625" style="123" customWidth="1"/>
    <col min="3110" max="3110" width="9.1796875" style="123" customWidth="1"/>
    <col min="3111" max="3334" width="9.1796875" style="123"/>
    <col min="3335" max="3335" width="22.1796875" style="123" customWidth="1"/>
    <col min="3336" max="3336" width="21" style="123" customWidth="1"/>
    <col min="3337" max="3339" width="9.1796875" style="123" customWidth="1"/>
    <col min="3340" max="3346" width="14.1796875" style="123" customWidth="1"/>
    <col min="3347" max="3349" width="14.81640625" style="123" customWidth="1"/>
    <col min="3350" max="3350" width="14.54296875" style="123" customWidth="1"/>
    <col min="3351" max="3354" width="14.1796875" style="123" customWidth="1"/>
    <col min="3355" max="3357" width="14.81640625" style="123" customWidth="1"/>
    <col min="3358" max="3358" width="17.1796875" style="123" customWidth="1"/>
    <col min="3359" max="3359" width="18.81640625" style="123" customWidth="1"/>
    <col min="3360" max="3360" width="42.81640625" style="123" customWidth="1"/>
    <col min="3361" max="3361" width="34.81640625" style="123" customWidth="1"/>
    <col min="3362" max="3362" width="80.1796875" style="123" customWidth="1"/>
    <col min="3363" max="3364" width="25" style="123" customWidth="1"/>
    <col min="3365" max="3365" width="19.81640625" style="123" customWidth="1"/>
    <col min="3366" max="3366" width="9.1796875" style="123" customWidth="1"/>
    <col min="3367" max="3590" width="9.1796875" style="123"/>
    <col min="3591" max="3591" width="22.1796875" style="123" customWidth="1"/>
    <col min="3592" max="3592" width="21" style="123" customWidth="1"/>
    <col min="3593" max="3595" width="9.1796875" style="123" customWidth="1"/>
    <col min="3596" max="3602" width="14.1796875" style="123" customWidth="1"/>
    <col min="3603" max="3605" width="14.81640625" style="123" customWidth="1"/>
    <col min="3606" max="3606" width="14.54296875" style="123" customWidth="1"/>
    <col min="3607" max="3610" width="14.1796875" style="123" customWidth="1"/>
    <col min="3611" max="3613" width="14.81640625" style="123" customWidth="1"/>
    <col min="3614" max="3614" width="17.1796875" style="123" customWidth="1"/>
    <col min="3615" max="3615" width="18.81640625" style="123" customWidth="1"/>
    <col min="3616" max="3616" width="42.81640625" style="123" customWidth="1"/>
    <col min="3617" max="3617" width="34.81640625" style="123" customWidth="1"/>
    <col min="3618" max="3618" width="80.1796875" style="123" customWidth="1"/>
    <col min="3619" max="3620" width="25" style="123" customWidth="1"/>
    <col min="3621" max="3621" width="19.81640625" style="123" customWidth="1"/>
    <col min="3622" max="3622" width="9.1796875" style="123" customWidth="1"/>
    <col min="3623" max="3846" width="9.1796875" style="123"/>
    <col min="3847" max="3847" width="22.1796875" style="123" customWidth="1"/>
    <col min="3848" max="3848" width="21" style="123" customWidth="1"/>
    <col min="3849" max="3851" width="9.1796875" style="123" customWidth="1"/>
    <col min="3852" max="3858" width="14.1796875" style="123" customWidth="1"/>
    <col min="3859" max="3861" width="14.81640625" style="123" customWidth="1"/>
    <col min="3862" max="3862" width="14.54296875" style="123" customWidth="1"/>
    <col min="3863" max="3866" width="14.1796875" style="123" customWidth="1"/>
    <col min="3867" max="3869" width="14.81640625" style="123" customWidth="1"/>
    <col min="3870" max="3870" width="17.1796875" style="123" customWidth="1"/>
    <col min="3871" max="3871" width="18.81640625" style="123" customWidth="1"/>
    <col min="3872" max="3872" width="42.81640625" style="123" customWidth="1"/>
    <col min="3873" max="3873" width="34.81640625" style="123" customWidth="1"/>
    <col min="3874" max="3874" width="80.1796875" style="123" customWidth="1"/>
    <col min="3875" max="3876" width="25" style="123" customWidth="1"/>
    <col min="3877" max="3877" width="19.81640625" style="123" customWidth="1"/>
    <col min="3878" max="3878" width="9.1796875" style="123" customWidth="1"/>
    <col min="3879" max="4102" width="9.1796875" style="123"/>
    <col min="4103" max="4103" width="22.1796875" style="123" customWidth="1"/>
    <col min="4104" max="4104" width="21" style="123" customWidth="1"/>
    <col min="4105" max="4107" width="9.1796875" style="123" customWidth="1"/>
    <col min="4108" max="4114" width="14.1796875" style="123" customWidth="1"/>
    <col min="4115" max="4117" width="14.81640625" style="123" customWidth="1"/>
    <col min="4118" max="4118" width="14.54296875" style="123" customWidth="1"/>
    <col min="4119" max="4122" width="14.1796875" style="123" customWidth="1"/>
    <col min="4123" max="4125" width="14.81640625" style="123" customWidth="1"/>
    <col min="4126" max="4126" width="17.1796875" style="123" customWidth="1"/>
    <col min="4127" max="4127" width="18.81640625" style="123" customWidth="1"/>
    <col min="4128" max="4128" width="42.81640625" style="123" customWidth="1"/>
    <col min="4129" max="4129" width="34.81640625" style="123" customWidth="1"/>
    <col min="4130" max="4130" width="80.1796875" style="123" customWidth="1"/>
    <col min="4131" max="4132" width="25" style="123" customWidth="1"/>
    <col min="4133" max="4133" width="19.81640625" style="123" customWidth="1"/>
    <col min="4134" max="4134" width="9.1796875" style="123" customWidth="1"/>
    <col min="4135" max="4358" width="9.1796875" style="123"/>
    <col min="4359" max="4359" width="22.1796875" style="123" customWidth="1"/>
    <col min="4360" max="4360" width="21" style="123" customWidth="1"/>
    <col min="4361" max="4363" width="9.1796875" style="123" customWidth="1"/>
    <col min="4364" max="4370" width="14.1796875" style="123" customWidth="1"/>
    <col min="4371" max="4373" width="14.81640625" style="123" customWidth="1"/>
    <col min="4374" max="4374" width="14.54296875" style="123" customWidth="1"/>
    <col min="4375" max="4378" width="14.1796875" style="123" customWidth="1"/>
    <col min="4379" max="4381" width="14.81640625" style="123" customWidth="1"/>
    <col min="4382" max="4382" width="17.1796875" style="123" customWidth="1"/>
    <col min="4383" max="4383" width="18.81640625" style="123" customWidth="1"/>
    <col min="4384" max="4384" width="42.81640625" style="123" customWidth="1"/>
    <col min="4385" max="4385" width="34.81640625" style="123" customWidth="1"/>
    <col min="4386" max="4386" width="80.1796875" style="123" customWidth="1"/>
    <col min="4387" max="4388" width="25" style="123" customWidth="1"/>
    <col min="4389" max="4389" width="19.81640625" style="123" customWidth="1"/>
    <col min="4390" max="4390" width="9.1796875" style="123" customWidth="1"/>
    <col min="4391" max="4614" width="9.1796875" style="123"/>
    <col min="4615" max="4615" width="22.1796875" style="123" customWidth="1"/>
    <col min="4616" max="4616" width="21" style="123" customWidth="1"/>
    <col min="4617" max="4619" width="9.1796875" style="123" customWidth="1"/>
    <col min="4620" max="4626" width="14.1796875" style="123" customWidth="1"/>
    <col min="4627" max="4629" width="14.81640625" style="123" customWidth="1"/>
    <col min="4630" max="4630" width="14.54296875" style="123" customWidth="1"/>
    <col min="4631" max="4634" width="14.1796875" style="123" customWidth="1"/>
    <col min="4635" max="4637" width="14.81640625" style="123" customWidth="1"/>
    <col min="4638" max="4638" width="17.1796875" style="123" customWidth="1"/>
    <col min="4639" max="4639" width="18.81640625" style="123" customWidth="1"/>
    <col min="4640" max="4640" width="42.81640625" style="123" customWidth="1"/>
    <col min="4641" max="4641" width="34.81640625" style="123" customWidth="1"/>
    <col min="4642" max="4642" width="80.1796875" style="123" customWidth="1"/>
    <col min="4643" max="4644" width="25" style="123" customWidth="1"/>
    <col min="4645" max="4645" width="19.81640625" style="123" customWidth="1"/>
    <col min="4646" max="4646" width="9.1796875" style="123" customWidth="1"/>
    <col min="4647" max="4870" width="9.1796875" style="123"/>
    <col min="4871" max="4871" width="22.1796875" style="123" customWidth="1"/>
    <col min="4872" max="4872" width="21" style="123" customWidth="1"/>
    <col min="4873" max="4875" width="9.1796875" style="123" customWidth="1"/>
    <col min="4876" max="4882" width="14.1796875" style="123" customWidth="1"/>
    <col min="4883" max="4885" width="14.81640625" style="123" customWidth="1"/>
    <col min="4886" max="4886" width="14.54296875" style="123" customWidth="1"/>
    <col min="4887" max="4890" width="14.1796875" style="123" customWidth="1"/>
    <col min="4891" max="4893" width="14.81640625" style="123" customWidth="1"/>
    <col min="4894" max="4894" width="17.1796875" style="123" customWidth="1"/>
    <col min="4895" max="4895" width="18.81640625" style="123" customWidth="1"/>
    <col min="4896" max="4896" width="42.81640625" style="123" customWidth="1"/>
    <col min="4897" max="4897" width="34.81640625" style="123" customWidth="1"/>
    <col min="4898" max="4898" width="80.1796875" style="123" customWidth="1"/>
    <col min="4899" max="4900" width="25" style="123" customWidth="1"/>
    <col min="4901" max="4901" width="19.81640625" style="123" customWidth="1"/>
    <col min="4902" max="4902" width="9.1796875" style="123" customWidth="1"/>
    <col min="4903" max="5126" width="9.1796875" style="123"/>
    <col min="5127" max="5127" width="22.1796875" style="123" customWidth="1"/>
    <col min="5128" max="5128" width="21" style="123" customWidth="1"/>
    <col min="5129" max="5131" width="9.1796875" style="123" customWidth="1"/>
    <col min="5132" max="5138" width="14.1796875" style="123" customWidth="1"/>
    <col min="5139" max="5141" width="14.81640625" style="123" customWidth="1"/>
    <col min="5142" max="5142" width="14.54296875" style="123" customWidth="1"/>
    <col min="5143" max="5146" width="14.1796875" style="123" customWidth="1"/>
    <col min="5147" max="5149" width="14.81640625" style="123" customWidth="1"/>
    <col min="5150" max="5150" width="17.1796875" style="123" customWidth="1"/>
    <col min="5151" max="5151" width="18.81640625" style="123" customWidth="1"/>
    <col min="5152" max="5152" width="42.81640625" style="123" customWidth="1"/>
    <col min="5153" max="5153" width="34.81640625" style="123" customWidth="1"/>
    <col min="5154" max="5154" width="80.1796875" style="123" customWidth="1"/>
    <col min="5155" max="5156" width="25" style="123" customWidth="1"/>
    <col min="5157" max="5157" width="19.81640625" style="123" customWidth="1"/>
    <col min="5158" max="5158" width="9.1796875" style="123" customWidth="1"/>
    <col min="5159" max="5382" width="9.1796875" style="123"/>
    <col min="5383" max="5383" width="22.1796875" style="123" customWidth="1"/>
    <col min="5384" max="5384" width="21" style="123" customWidth="1"/>
    <col min="5385" max="5387" width="9.1796875" style="123" customWidth="1"/>
    <col min="5388" max="5394" width="14.1796875" style="123" customWidth="1"/>
    <col min="5395" max="5397" width="14.81640625" style="123" customWidth="1"/>
    <col min="5398" max="5398" width="14.54296875" style="123" customWidth="1"/>
    <col min="5399" max="5402" width="14.1796875" style="123" customWidth="1"/>
    <col min="5403" max="5405" width="14.81640625" style="123" customWidth="1"/>
    <col min="5406" max="5406" width="17.1796875" style="123" customWidth="1"/>
    <col min="5407" max="5407" width="18.81640625" style="123" customWidth="1"/>
    <col min="5408" max="5408" width="42.81640625" style="123" customWidth="1"/>
    <col min="5409" max="5409" width="34.81640625" style="123" customWidth="1"/>
    <col min="5410" max="5410" width="80.1796875" style="123" customWidth="1"/>
    <col min="5411" max="5412" width="25" style="123" customWidth="1"/>
    <col min="5413" max="5413" width="19.81640625" style="123" customWidth="1"/>
    <col min="5414" max="5414" width="9.1796875" style="123" customWidth="1"/>
    <col min="5415" max="5638" width="9.1796875" style="123"/>
    <col min="5639" max="5639" width="22.1796875" style="123" customWidth="1"/>
    <col min="5640" max="5640" width="21" style="123" customWidth="1"/>
    <col min="5641" max="5643" width="9.1796875" style="123" customWidth="1"/>
    <col min="5644" max="5650" width="14.1796875" style="123" customWidth="1"/>
    <col min="5651" max="5653" width="14.81640625" style="123" customWidth="1"/>
    <col min="5654" max="5654" width="14.54296875" style="123" customWidth="1"/>
    <col min="5655" max="5658" width="14.1796875" style="123" customWidth="1"/>
    <col min="5659" max="5661" width="14.81640625" style="123" customWidth="1"/>
    <col min="5662" max="5662" width="17.1796875" style="123" customWidth="1"/>
    <col min="5663" max="5663" width="18.81640625" style="123" customWidth="1"/>
    <col min="5664" max="5664" width="42.81640625" style="123" customWidth="1"/>
    <col min="5665" max="5665" width="34.81640625" style="123" customWidth="1"/>
    <col min="5666" max="5666" width="80.1796875" style="123" customWidth="1"/>
    <col min="5667" max="5668" width="25" style="123" customWidth="1"/>
    <col min="5669" max="5669" width="19.81640625" style="123" customWidth="1"/>
    <col min="5670" max="5670" width="9.1796875" style="123" customWidth="1"/>
    <col min="5671" max="5894" width="9.1796875" style="123"/>
    <col min="5895" max="5895" width="22.1796875" style="123" customWidth="1"/>
    <col min="5896" max="5896" width="21" style="123" customWidth="1"/>
    <col min="5897" max="5899" width="9.1796875" style="123" customWidth="1"/>
    <col min="5900" max="5906" width="14.1796875" style="123" customWidth="1"/>
    <col min="5907" max="5909" width="14.81640625" style="123" customWidth="1"/>
    <col min="5910" max="5910" width="14.54296875" style="123" customWidth="1"/>
    <col min="5911" max="5914" width="14.1796875" style="123" customWidth="1"/>
    <col min="5915" max="5917" width="14.81640625" style="123" customWidth="1"/>
    <col min="5918" max="5918" width="17.1796875" style="123" customWidth="1"/>
    <col min="5919" max="5919" width="18.81640625" style="123" customWidth="1"/>
    <col min="5920" max="5920" width="42.81640625" style="123" customWidth="1"/>
    <col min="5921" max="5921" width="34.81640625" style="123" customWidth="1"/>
    <col min="5922" max="5922" width="80.1796875" style="123" customWidth="1"/>
    <col min="5923" max="5924" width="25" style="123" customWidth="1"/>
    <col min="5925" max="5925" width="19.81640625" style="123" customWidth="1"/>
    <col min="5926" max="5926" width="9.1796875" style="123" customWidth="1"/>
    <col min="5927" max="6150" width="9.1796875" style="123"/>
    <col min="6151" max="6151" width="22.1796875" style="123" customWidth="1"/>
    <col min="6152" max="6152" width="21" style="123" customWidth="1"/>
    <col min="6153" max="6155" width="9.1796875" style="123" customWidth="1"/>
    <col min="6156" max="6162" width="14.1796875" style="123" customWidth="1"/>
    <col min="6163" max="6165" width="14.81640625" style="123" customWidth="1"/>
    <col min="6166" max="6166" width="14.54296875" style="123" customWidth="1"/>
    <col min="6167" max="6170" width="14.1796875" style="123" customWidth="1"/>
    <col min="6171" max="6173" width="14.81640625" style="123" customWidth="1"/>
    <col min="6174" max="6174" width="17.1796875" style="123" customWidth="1"/>
    <col min="6175" max="6175" width="18.81640625" style="123" customWidth="1"/>
    <col min="6176" max="6176" width="42.81640625" style="123" customWidth="1"/>
    <col min="6177" max="6177" width="34.81640625" style="123" customWidth="1"/>
    <col min="6178" max="6178" width="80.1796875" style="123" customWidth="1"/>
    <col min="6179" max="6180" width="25" style="123" customWidth="1"/>
    <col min="6181" max="6181" width="19.81640625" style="123" customWidth="1"/>
    <col min="6182" max="6182" width="9.1796875" style="123" customWidth="1"/>
    <col min="6183" max="6406" width="9.1796875" style="123"/>
    <col min="6407" max="6407" width="22.1796875" style="123" customWidth="1"/>
    <col min="6408" max="6408" width="21" style="123" customWidth="1"/>
    <col min="6409" max="6411" width="9.1796875" style="123" customWidth="1"/>
    <col min="6412" max="6418" width="14.1796875" style="123" customWidth="1"/>
    <col min="6419" max="6421" width="14.81640625" style="123" customWidth="1"/>
    <col min="6422" max="6422" width="14.54296875" style="123" customWidth="1"/>
    <col min="6423" max="6426" width="14.1796875" style="123" customWidth="1"/>
    <col min="6427" max="6429" width="14.81640625" style="123" customWidth="1"/>
    <col min="6430" max="6430" width="17.1796875" style="123" customWidth="1"/>
    <col min="6431" max="6431" width="18.81640625" style="123" customWidth="1"/>
    <col min="6432" max="6432" width="42.81640625" style="123" customWidth="1"/>
    <col min="6433" max="6433" width="34.81640625" style="123" customWidth="1"/>
    <col min="6434" max="6434" width="80.1796875" style="123" customWidth="1"/>
    <col min="6435" max="6436" width="25" style="123" customWidth="1"/>
    <col min="6437" max="6437" width="19.81640625" style="123" customWidth="1"/>
    <col min="6438" max="6438" width="9.1796875" style="123" customWidth="1"/>
    <col min="6439" max="6662" width="9.1796875" style="123"/>
    <col min="6663" max="6663" width="22.1796875" style="123" customWidth="1"/>
    <col min="6664" max="6664" width="21" style="123" customWidth="1"/>
    <col min="6665" max="6667" width="9.1796875" style="123" customWidth="1"/>
    <col min="6668" max="6674" width="14.1796875" style="123" customWidth="1"/>
    <col min="6675" max="6677" width="14.81640625" style="123" customWidth="1"/>
    <col min="6678" max="6678" width="14.54296875" style="123" customWidth="1"/>
    <col min="6679" max="6682" width="14.1796875" style="123" customWidth="1"/>
    <col min="6683" max="6685" width="14.81640625" style="123" customWidth="1"/>
    <col min="6686" max="6686" width="17.1796875" style="123" customWidth="1"/>
    <col min="6687" max="6687" width="18.81640625" style="123" customWidth="1"/>
    <col min="6688" max="6688" width="42.81640625" style="123" customWidth="1"/>
    <col min="6689" max="6689" width="34.81640625" style="123" customWidth="1"/>
    <col min="6690" max="6690" width="80.1796875" style="123" customWidth="1"/>
    <col min="6691" max="6692" width="25" style="123" customWidth="1"/>
    <col min="6693" max="6693" width="19.81640625" style="123" customWidth="1"/>
    <col min="6694" max="6694" width="9.1796875" style="123" customWidth="1"/>
    <col min="6695" max="6918" width="9.1796875" style="123"/>
    <col min="6919" max="6919" width="22.1796875" style="123" customWidth="1"/>
    <col min="6920" max="6920" width="21" style="123" customWidth="1"/>
    <col min="6921" max="6923" width="9.1796875" style="123" customWidth="1"/>
    <col min="6924" max="6930" width="14.1796875" style="123" customWidth="1"/>
    <col min="6931" max="6933" width="14.81640625" style="123" customWidth="1"/>
    <col min="6934" max="6934" width="14.54296875" style="123" customWidth="1"/>
    <col min="6935" max="6938" width="14.1796875" style="123" customWidth="1"/>
    <col min="6939" max="6941" width="14.81640625" style="123" customWidth="1"/>
    <col min="6942" max="6942" width="17.1796875" style="123" customWidth="1"/>
    <col min="6943" max="6943" width="18.81640625" style="123" customWidth="1"/>
    <col min="6944" max="6944" width="42.81640625" style="123" customWidth="1"/>
    <col min="6945" max="6945" width="34.81640625" style="123" customWidth="1"/>
    <col min="6946" max="6946" width="80.1796875" style="123" customWidth="1"/>
    <col min="6947" max="6948" width="25" style="123" customWidth="1"/>
    <col min="6949" max="6949" width="19.81640625" style="123" customWidth="1"/>
    <col min="6950" max="6950" width="9.1796875" style="123" customWidth="1"/>
    <col min="6951" max="7174" width="9.1796875" style="123"/>
    <col min="7175" max="7175" width="22.1796875" style="123" customWidth="1"/>
    <col min="7176" max="7176" width="21" style="123" customWidth="1"/>
    <col min="7177" max="7179" width="9.1796875" style="123" customWidth="1"/>
    <col min="7180" max="7186" width="14.1796875" style="123" customWidth="1"/>
    <col min="7187" max="7189" width="14.81640625" style="123" customWidth="1"/>
    <col min="7190" max="7190" width="14.54296875" style="123" customWidth="1"/>
    <col min="7191" max="7194" width="14.1796875" style="123" customWidth="1"/>
    <col min="7195" max="7197" width="14.81640625" style="123" customWidth="1"/>
    <col min="7198" max="7198" width="17.1796875" style="123" customWidth="1"/>
    <col min="7199" max="7199" width="18.81640625" style="123" customWidth="1"/>
    <col min="7200" max="7200" width="42.81640625" style="123" customWidth="1"/>
    <col min="7201" max="7201" width="34.81640625" style="123" customWidth="1"/>
    <col min="7202" max="7202" width="80.1796875" style="123" customWidth="1"/>
    <col min="7203" max="7204" width="25" style="123" customWidth="1"/>
    <col min="7205" max="7205" width="19.81640625" style="123" customWidth="1"/>
    <col min="7206" max="7206" width="9.1796875" style="123" customWidth="1"/>
    <col min="7207" max="7430" width="9.1796875" style="123"/>
    <col min="7431" max="7431" width="22.1796875" style="123" customWidth="1"/>
    <col min="7432" max="7432" width="21" style="123" customWidth="1"/>
    <col min="7433" max="7435" width="9.1796875" style="123" customWidth="1"/>
    <col min="7436" max="7442" width="14.1796875" style="123" customWidth="1"/>
    <col min="7443" max="7445" width="14.81640625" style="123" customWidth="1"/>
    <col min="7446" max="7446" width="14.54296875" style="123" customWidth="1"/>
    <col min="7447" max="7450" width="14.1796875" style="123" customWidth="1"/>
    <col min="7451" max="7453" width="14.81640625" style="123" customWidth="1"/>
    <col min="7454" max="7454" width="17.1796875" style="123" customWidth="1"/>
    <col min="7455" max="7455" width="18.81640625" style="123" customWidth="1"/>
    <col min="7456" max="7456" width="42.81640625" style="123" customWidth="1"/>
    <col min="7457" max="7457" width="34.81640625" style="123" customWidth="1"/>
    <col min="7458" max="7458" width="80.1796875" style="123" customWidth="1"/>
    <col min="7459" max="7460" width="25" style="123" customWidth="1"/>
    <col min="7461" max="7461" width="19.81640625" style="123" customWidth="1"/>
    <col min="7462" max="7462" width="9.1796875" style="123" customWidth="1"/>
    <col min="7463" max="7686" width="9.1796875" style="123"/>
    <col min="7687" max="7687" width="22.1796875" style="123" customWidth="1"/>
    <col min="7688" max="7688" width="21" style="123" customWidth="1"/>
    <col min="7689" max="7691" width="9.1796875" style="123" customWidth="1"/>
    <col min="7692" max="7698" width="14.1796875" style="123" customWidth="1"/>
    <col min="7699" max="7701" width="14.81640625" style="123" customWidth="1"/>
    <col min="7702" max="7702" width="14.54296875" style="123" customWidth="1"/>
    <col min="7703" max="7706" width="14.1796875" style="123" customWidth="1"/>
    <col min="7707" max="7709" width="14.81640625" style="123" customWidth="1"/>
    <col min="7710" max="7710" width="17.1796875" style="123" customWidth="1"/>
    <col min="7711" max="7711" width="18.81640625" style="123" customWidth="1"/>
    <col min="7712" max="7712" width="42.81640625" style="123" customWidth="1"/>
    <col min="7713" max="7713" width="34.81640625" style="123" customWidth="1"/>
    <col min="7714" max="7714" width="80.1796875" style="123" customWidth="1"/>
    <col min="7715" max="7716" width="25" style="123" customWidth="1"/>
    <col min="7717" max="7717" width="19.81640625" style="123" customWidth="1"/>
    <col min="7718" max="7718" width="9.1796875" style="123" customWidth="1"/>
    <col min="7719" max="7942" width="9.1796875" style="123"/>
    <col min="7943" max="7943" width="22.1796875" style="123" customWidth="1"/>
    <col min="7944" max="7944" width="21" style="123" customWidth="1"/>
    <col min="7945" max="7947" width="9.1796875" style="123" customWidth="1"/>
    <col min="7948" max="7954" width="14.1796875" style="123" customWidth="1"/>
    <col min="7955" max="7957" width="14.81640625" style="123" customWidth="1"/>
    <col min="7958" max="7958" width="14.54296875" style="123" customWidth="1"/>
    <col min="7959" max="7962" width="14.1796875" style="123" customWidth="1"/>
    <col min="7963" max="7965" width="14.81640625" style="123" customWidth="1"/>
    <col min="7966" max="7966" width="17.1796875" style="123" customWidth="1"/>
    <col min="7967" max="7967" width="18.81640625" style="123" customWidth="1"/>
    <col min="7968" max="7968" width="42.81640625" style="123" customWidth="1"/>
    <col min="7969" max="7969" width="34.81640625" style="123" customWidth="1"/>
    <col min="7970" max="7970" width="80.1796875" style="123" customWidth="1"/>
    <col min="7971" max="7972" width="25" style="123" customWidth="1"/>
    <col min="7973" max="7973" width="19.81640625" style="123" customWidth="1"/>
    <col min="7974" max="7974" width="9.1796875" style="123" customWidth="1"/>
    <col min="7975" max="8198" width="9.1796875" style="123"/>
    <col min="8199" max="8199" width="22.1796875" style="123" customWidth="1"/>
    <col min="8200" max="8200" width="21" style="123" customWidth="1"/>
    <col min="8201" max="8203" width="9.1796875" style="123" customWidth="1"/>
    <col min="8204" max="8210" width="14.1796875" style="123" customWidth="1"/>
    <col min="8211" max="8213" width="14.81640625" style="123" customWidth="1"/>
    <col min="8214" max="8214" width="14.54296875" style="123" customWidth="1"/>
    <col min="8215" max="8218" width="14.1796875" style="123" customWidth="1"/>
    <col min="8219" max="8221" width="14.81640625" style="123" customWidth="1"/>
    <col min="8222" max="8222" width="17.1796875" style="123" customWidth="1"/>
    <col min="8223" max="8223" width="18.81640625" style="123" customWidth="1"/>
    <col min="8224" max="8224" width="42.81640625" style="123" customWidth="1"/>
    <col min="8225" max="8225" width="34.81640625" style="123" customWidth="1"/>
    <col min="8226" max="8226" width="80.1796875" style="123" customWidth="1"/>
    <col min="8227" max="8228" width="25" style="123" customWidth="1"/>
    <col min="8229" max="8229" width="19.81640625" style="123" customWidth="1"/>
    <col min="8230" max="8230" width="9.1796875" style="123" customWidth="1"/>
    <col min="8231" max="8454" width="9.1796875" style="123"/>
    <col min="8455" max="8455" width="22.1796875" style="123" customWidth="1"/>
    <col min="8456" max="8456" width="21" style="123" customWidth="1"/>
    <col min="8457" max="8459" width="9.1796875" style="123" customWidth="1"/>
    <col min="8460" max="8466" width="14.1796875" style="123" customWidth="1"/>
    <col min="8467" max="8469" width="14.81640625" style="123" customWidth="1"/>
    <col min="8470" max="8470" width="14.54296875" style="123" customWidth="1"/>
    <col min="8471" max="8474" width="14.1796875" style="123" customWidth="1"/>
    <col min="8475" max="8477" width="14.81640625" style="123" customWidth="1"/>
    <col min="8478" max="8478" width="17.1796875" style="123" customWidth="1"/>
    <col min="8479" max="8479" width="18.81640625" style="123" customWidth="1"/>
    <col min="8480" max="8480" width="42.81640625" style="123" customWidth="1"/>
    <col min="8481" max="8481" width="34.81640625" style="123" customWidth="1"/>
    <col min="8482" max="8482" width="80.1796875" style="123" customWidth="1"/>
    <col min="8483" max="8484" width="25" style="123" customWidth="1"/>
    <col min="8485" max="8485" width="19.81640625" style="123" customWidth="1"/>
    <col min="8486" max="8486" width="9.1796875" style="123" customWidth="1"/>
    <col min="8487" max="8710" width="9.1796875" style="123"/>
    <col min="8711" max="8711" width="22.1796875" style="123" customWidth="1"/>
    <col min="8712" max="8712" width="21" style="123" customWidth="1"/>
    <col min="8713" max="8715" width="9.1796875" style="123" customWidth="1"/>
    <col min="8716" max="8722" width="14.1796875" style="123" customWidth="1"/>
    <col min="8723" max="8725" width="14.81640625" style="123" customWidth="1"/>
    <col min="8726" max="8726" width="14.54296875" style="123" customWidth="1"/>
    <col min="8727" max="8730" width="14.1796875" style="123" customWidth="1"/>
    <col min="8731" max="8733" width="14.81640625" style="123" customWidth="1"/>
    <col min="8734" max="8734" width="17.1796875" style="123" customWidth="1"/>
    <col min="8735" max="8735" width="18.81640625" style="123" customWidth="1"/>
    <col min="8736" max="8736" width="42.81640625" style="123" customWidth="1"/>
    <col min="8737" max="8737" width="34.81640625" style="123" customWidth="1"/>
    <col min="8738" max="8738" width="80.1796875" style="123" customWidth="1"/>
    <col min="8739" max="8740" width="25" style="123" customWidth="1"/>
    <col min="8741" max="8741" width="19.81640625" style="123" customWidth="1"/>
    <col min="8742" max="8742" width="9.1796875" style="123" customWidth="1"/>
    <col min="8743" max="8966" width="9.1796875" style="123"/>
    <col min="8967" max="8967" width="22.1796875" style="123" customWidth="1"/>
    <col min="8968" max="8968" width="21" style="123" customWidth="1"/>
    <col min="8969" max="8971" width="9.1796875" style="123" customWidth="1"/>
    <col min="8972" max="8978" width="14.1796875" style="123" customWidth="1"/>
    <col min="8979" max="8981" width="14.81640625" style="123" customWidth="1"/>
    <col min="8982" max="8982" width="14.54296875" style="123" customWidth="1"/>
    <col min="8983" max="8986" width="14.1796875" style="123" customWidth="1"/>
    <col min="8987" max="8989" width="14.81640625" style="123" customWidth="1"/>
    <col min="8990" max="8990" width="17.1796875" style="123" customWidth="1"/>
    <col min="8991" max="8991" width="18.81640625" style="123" customWidth="1"/>
    <col min="8992" max="8992" width="42.81640625" style="123" customWidth="1"/>
    <col min="8993" max="8993" width="34.81640625" style="123" customWidth="1"/>
    <col min="8994" max="8994" width="80.1796875" style="123" customWidth="1"/>
    <col min="8995" max="8996" width="25" style="123" customWidth="1"/>
    <col min="8997" max="8997" width="19.81640625" style="123" customWidth="1"/>
    <col min="8998" max="8998" width="9.1796875" style="123" customWidth="1"/>
    <col min="8999" max="9222" width="9.1796875" style="123"/>
    <col min="9223" max="9223" width="22.1796875" style="123" customWidth="1"/>
    <col min="9224" max="9224" width="21" style="123" customWidth="1"/>
    <col min="9225" max="9227" width="9.1796875" style="123" customWidth="1"/>
    <col min="9228" max="9234" width="14.1796875" style="123" customWidth="1"/>
    <col min="9235" max="9237" width="14.81640625" style="123" customWidth="1"/>
    <col min="9238" max="9238" width="14.54296875" style="123" customWidth="1"/>
    <col min="9239" max="9242" width="14.1796875" style="123" customWidth="1"/>
    <col min="9243" max="9245" width="14.81640625" style="123" customWidth="1"/>
    <col min="9246" max="9246" width="17.1796875" style="123" customWidth="1"/>
    <col min="9247" max="9247" width="18.81640625" style="123" customWidth="1"/>
    <col min="9248" max="9248" width="42.81640625" style="123" customWidth="1"/>
    <col min="9249" max="9249" width="34.81640625" style="123" customWidth="1"/>
    <col min="9250" max="9250" width="80.1796875" style="123" customWidth="1"/>
    <col min="9251" max="9252" width="25" style="123" customWidth="1"/>
    <col min="9253" max="9253" width="19.81640625" style="123" customWidth="1"/>
    <col min="9254" max="9254" width="9.1796875" style="123" customWidth="1"/>
    <col min="9255" max="9478" width="9.1796875" style="123"/>
    <col min="9479" max="9479" width="22.1796875" style="123" customWidth="1"/>
    <col min="9480" max="9480" width="21" style="123" customWidth="1"/>
    <col min="9481" max="9483" width="9.1796875" style="123" customWidth="1"/>
    <col min="9484" max="9490" width="14.1796875" style="123" customWidth="1"/>
    <col min="9491" max="9493" width="14.81640625" style="123" customWidth="1"/>
    <col min="9494" max="9494" width="14.54296875" style="123" customWidth="1"/>
    <col min="9495" max="9498" width="14.1796875" style="123" customWidth="1"/>
    <col min="9499" max="9501" width="14.81640625" style="123" customWidth="1"/>
    <col min="9502" max="9502" width="17.1796875" style="123" customWidth="1"/>
    <col min="9503" max="9503" width="18.81640625" style="123" customWidth="1"/>
    <col min="9504" max="9504" width="42.81640625" style="123" customWidth="1"/>
    <col min="9505" max="9505" width="34.81640625" style="123" customWidth="1"/>
    <col min="9506" max="9506" width="80.1796875" style="123" customWidth="1"/>
    <col min="9507" max="9508" width="25" style="123" customWidth="1"/>
    <col min="9509" max="9509" width="19.81640625" style="123" customWidth="1"/>
    <col min="9510" max="9510" width="9.1796875" style="123" customWidth="1"/>
    <col min="9511" max="9734" width="9.1796875" style="123"/>
    <col min="9735" max="9735" width="22.1796875" style="123" customWidth="1"/>
    <col min="9736" max="9736" width="21" style="123" customWidth="1"/>
    <col min="9737" max="9739" width="9.1796875" style="123" customWidth="1"/>
    <col min="9740" max="9746" width="14.1796875" style="123" customWidth="1"/>
    <col min="9747" max="9749" width="14.81640625" style="123" customWidth="1"/>
    <col min="9750" max="9750" width="14.54296875" style="123" customWidth="1"/>
    <col min="9751" max="9754" width="14.1796875" style="123" customWidth="1"/>
    <col min="9755" max="9757" width="14.81640625" style="123" customWidth="1"/>
    <col min="9758" max="9758" width="17.1796875" style="123" customWidth="1"/>
    <col min="9759" max="9759" width="18.81640625" style="123" customWidth="1"/>
    <col min="9760" max="9760" width="42.81640625" style="123" customWidth="1"/>
    <col min="9761" max="9761" width="34.81640625" style="123" customWidth="1"/>
    <col min="9762" max="9762" width="80.1796875" style="123" customWidth="1"/>
    <col min="9763" max="9764" width="25" style="123" customWidth="1"/>
    <col min="9765" max="9765" width="19.81640625" style="123" customWidth="1"/>
    <col min="9766" max="9766" width="9.1796875" style="123" customWidth="1"/>
    <col min="9767" max="9990" width="9.1796875" style="123"/>
    <col min="9991" max="9991" width="22.1796875" style="123" customWidth="1"/>
    <col min="9992" max="9992" width="21" style="123" customWidth="1"/>
    <col min="9993" max="9995" width="9.1796875" style="123" customWidth="1"/>
    <col min="9996" max="10002" width="14.1796875" style="123" customWidth="1"/>
    <col min="10003" max="10005" width="14.81640625" style="123" customWidth="1"/>
    <col min="10006" max="10006" width="14.54296875" style="123" customWidth="1"/>
    <col min="10007" max="10010" width="14.1796875" style="123" customWidth="1"/>
    <col min="10011" max="10013" width="14.81640625" style="123" customWidth="1"/>
    <col min="10014" max="10014" width="17.1796875" style="123" customWidth="1"/>
    <col min="10015" max="10015" width="18.81640625" style="123" customWidth="1"/>
    <col min="10016" max="10016" width="42.81640625" style="123" customWidth="1"/>
    <col min="10017" max="10017" width="34.81640625" style="123" customWidth="1"/>
    <col min="10018" max="10018" width="80.1796875" style="123" customWidth="1"/>
    <col min="10019" max="10020" width="25" style="123" customWidth="1"/>
    <col min="10021" max="10021" width="19.81640625" style="123" customWidth="1"/>
    <col min="10022" max="10022" width="9.1796875" style="123" customWidth="1"/>
    <col min="10023" max="10246" width="9.1796875" style="123"/>
    <col min="10247" max="10247" width="22.1796875" style="123" customWidth="1"/>
    <col min="10248" max="10248" width="21" style="123" customWidth="1"/>
    <col min="10249" max="10251" width="9.1796875" style="123" customWidth="1"/>
    <col min="10252" max="10258" width="14.1796875" style="123" customWidth="1"/>
    <col min="10259" max="10261" width="14.81640625" style="123" customWidth="1"/>
    <col min="10262" max="10262" width="14.54296875" style="123" customWidth="1"/>
    <col min="10263" max="10266" width="14.1796875" style="123" customWidth="1"/>
    <col min="10267" max="10269" width="14.81640625" style="123" customWidth="1"/>
    <col min="10270" max="10270" width="17.1796875" style="123" customWidth="1"/>
    <col min="10271" max="10271" width="18.81640625" style="123" customWidth="1"/>
    <col min="10272" max="10272" width="42.81640625" style="123" customWidth="1"/>
    <col min="10273" max="10273" width="34.81640625" style="123" customWidth="1"/>
    <col min="10274" max="10274" width="80.1796875" style="123" customWidth="1"/>
    <col min="10275" max="10276" width="25" style="123" customWidth="1"/>
    <col min="10277" max="10277" width="19.81640625" style="123" customWidth="1"/>
    <col min="10278" max="10278" width="9.1796875" style="123" customWidth="1"/>
    <col min="10279" max="10502" width="9.1796875" style="123"/>
    <col min="10503" max="10503" width="22.1796875" style="123" customWidth="1"/>
    <col min="10504" max="10504" width="21" style="123" customWidth="1"/>
    <col min="10505" max="10507" width="9.1796875" style="123" customWidth="1"/>
    <col min="10508" max="10514" width="14.1796875" style="123" customWidth="1"/>
    <col min="10515" max="10517" width="14.81640625" style="123" customWidth="1"/>
    <col min="10518" max="10518" width="14.54296875" style="123" customWidth="1"/>
    <col min="10519" max="10522" width="14.1796875" style="123" customWidth="1"/>
    <col min="10523" max="10525" width="14.81640625" style="123" customWidth="1"/>
    <col min="10526" max="10526" width="17.1796875" style="123" customWidth="1"/>
    <col min="10527" max="10527" width="18.81640625" style="123" customWidth="1"/>
    <col min="10528" max="10528" width="42.81640625" style="123" customWidth="1"/>
    <col min="10529" max="10529" width="34.81640625" style="123" customWidth="1"/>
    <col min="10530" max="10530" width="80.1796875" style="123" customWidth="1"/>
    <col min="10531" max="10532" width="25" style="123" customWidth="1"/>
    <col min="10533" max="10533" width="19.81640625" style="123" customWidth="1"/>
    <col min="10534" max="10534" width="9.1796875" style="123" customWidth="1"/>
    <col min="10535" max="10758" width="9.1796875" style="123"/>
    <col min="10759" max="10759" width="22.1796875" style="123" customWidth="1"/>
    <col min="10760" max="10760" width="21" style="123" customWidth="1"/>
    <col min="10761" max="10763" width="9.1796875" style="123" customWidth="1"/>
    <col min="10764" max="10770" width="14.1796875" style="123" customWidth="1"/>
    <col min="10771" max="10773" width="14.81640625" style="123" customWidth="1"/>
    <col min="10774" max="10774" width="14.54296875" style="123" customWidth="1"/>
    <col min="10775" max="10778" width="14.1796875" style="123" customWidth="1"/>
    <col min="10779" max="10781" width="14.81640625" style="123" customWidth="1"/>
    <col min="10782" max="10782" width="17.1796875" style="123" customWidth="1"/>
    <col min="10783" max="10783" width="18.81640625" style="123" customWidth="1"/>
    <col min="10784" max="10784" width="42.81640625" style="123" customWidth="1"/>
    <col min="10785" max="10785" width="34.81640625" style="123" customWidth="1"/>
    <col min="10786" max="10786" width="80.1796875" style="123" customWidth="1"/>
    <col min="10787" max="10788" width="25" style="123" customWidth="1"/>
    <col min="10789" max="10789" width="19.81640625" style="123" customWidth="1"/>
    <col min="10790" max="10790" width="9.1796875" style="123" customWidth="1"/>
    <col min="10791" max="11014" width="9.1796875" style="123"/>
    <col min="11015" max="11015" width="22.1796875" style="123" customWidth="1"/>
    <col min="11016" max="11016" width="21" style="123" customWidth="1"/>
    <col min="11017" max="11019" width="9.1796875" style="123" customWidth="1"/>
    <col min="11020" max="11026" width="14.1796875" style="123" customWidth="1"/>
    <col min="11027" max="11029" width="14.81640625" style="123" customWidth="1"/>
    <col min="11030" max="11030" width="14.54296875" style="123" customWidth="1"/>
    <col min="11031" max="11034" width="14.1796875" style="123" customWidth="1"/>
    <col min="11035" max="11037" width="14.81640625" style="123" customWidth="1"/>
    <col min="11038" max="11038" width="17.1796875" style="123" customWidth="1"/>
    <col min="11039" max="11039" width="18.81640625" style="123" customWidth="1"/>
    <col min="11040" max="11040" width="42.81640625" style="123" customWidth="1"/>
    <col min="11041" max="11041" width="34.81640625" style="123" customWidth="1"/>
    <col min="11042" max="11042" width="80.1796875" style="123" customWidth="1"/>
    <col min="11043" max="11044" width="25" style="123" customWidth="1"/>
    <col min="11045" max="11045" width="19.81640625" style="123" customWidth="1"/>
    <col min="11046" max="11046" width="9.1796875" style="123" customWidth="1"/>
    <col min="11047" max="11270" width="9.1796875" style="123"/>
    <col min="11271" max="11271" width="22.1796875" style="123" customWidth="1"/>
    <col min="11272" max="11272" width="21" style="123" customWidth="1"/>
    <col min="11273" max="11275" width="9.1796875" style="123" customWidth="1"/>
    <col min="11276" max="11282" width="14.1796875" style="123" customWidth="1"/>
    <col min="11283" max="11285" width="14.81640625" style="123" customWidth="1"/>
    <col min="11286" max="11286" width="14.54296875" style="123" customWidth="1"/>
    <col min="11287" max="11290" width="14.1796875" style="123" customWidth="1"/>
    <col min="11291" max="11293" width="14.81640625" style="123" customWidth="1"/>
    <col min="11294" max="11294" width="17.1796875" style="123" customWidth="1"/>
    <col min="11295" max="11295" width="18.81640625" style="123" customWidth="1"/>
    <col min="11296" max="11296" width="42.81640625" style="123" customWidth="1"/>
    <col min="11297" max="11297" width="34.81640625" style="123" customWidth="1"/>
    <col min="11298" max="11298" width="80.1796875" style="123" customWidth="1"/>
    <col min="11299" max="11300" width="25" style="123" customWidth="1"/>
    <col min="11301" max="11301" width="19.81640625" style="123" customWidth="1"/>
    <col min="11302" max="11302" width="9.1796875" style="123" customWidth="1"/>
    <col min="11303" max="11526" width="9.1796875" style="123"/>
    <col min="11527" max="11527" width="22.1796875" style="123" customWidth="1"/>
    <col min="11528" max="11528" width="21" style="123" customWidth="1"/>
    <col min="11529" max="11531" width="9.1796875" style="123" customWidth="1"/>
    <col min="11532" max="11538" width="14.1796875" style="123" customWidth="1"/>
    <col min="11539" max="11541" width="14.81640625" style="123" customWidth="1"/>
    <col min="11542" max="11542" width="14.54296875" style="123" customWidth="1"/>
    <col min="11543" max="11546" width="14.1796875" style="123" customWidth="1"/>
    <col min="11547" max="11549" width="14.81640625" style="123" customWidth="1"/>
    <col min="11550" max="11550" width="17.1796875" style="123" customWidth="1"/>
    <col min="11551" max="11551" width="18.81640625" style="123" customWidth="1"/>
    <col min="11552" max="11552" width="42.81640625" style="123" customWidth="1"/>
    <col min="11553" max="11553" width="34.81640625" style="123" customWidth="1"/>
    <col min="11554" max="11554" width="80.1796875" style="123" customWidth="1"/>
    <col min="11555" max="11556" width="25" style="123" customWidth="1"/>
    <col min="11557" max="11557" width="19.81640625" style="123" customWidth="1"/>
    <col min="11558" max="11558" width="9.1796875" style="123" customWidth="1"/>
    <col min="11559" max="11782" width="9.1796875" style="123"/>
    <col min="11783" max="11783" width="22.1796875" style="123" customWidth="1"/>
    <col min="11784" max="11784" width="21" style="123" customWidth="1"/>
    <col min="11785" max="11787" width="9.1796875" style="123" customWidth="1"/>
    <col min="11788" max="11794" width="14.1796875" style="123" customWidth="1"/>
    <col min="11795" max="11797" width="14.81640625" style="123" customWidth="1"/>
    <col min="11798" max="11798" width="14.54296875" style="123" customWidth="1"/>
    <col min="11799" max="11802" width="14.1796875" style="123" customWidth="1"/>
    <col min="11803" max="11805" width="14.81640625" style="123" customWidth="1"/>
    <col min="11806" max="11806" width="17.1796875" style="123" customWidth="1"/>
    <col min="11807" max="11807" width="18.81640625" style="123" customWidth="1"/>
    <col min="11808" max="11808" width="42.81640625" style="123" customWidth="1"/>
    <col min="11809" max="11809" width="34.81640625" style="123" customWidth="1"/>
    <col min="11810" max="11810" width="80.1796875" style="123" customWidth="1"/>
    <col min="11811" max="11812" width="25" style="123" customWidth="1"/>
    <col min="11813" max="11813" width="19.81640625" style="123" customWidth="1"/>
    <col min="11814" max="11814" width="9.1796875" style="123" customWidth="1"/>
    <col min="11815" max="12038" width="9.1796875" style="123"/>
    <col min="12039" max="12039" width="22.1796875" style="123" customWidth="1"/>
    <col min="12040" max="12040" width="21" style="123" customWidth="1"/>
    <col min="12041" max="12043" width="9.1796875" style="123" customWidth="1"/>
    <col min="12044" max="12050" width="14.1796875" style="123" customWidth="1"/>
    <col min="12051" max="12053" width="14.81640625" style="123" customWidth="1"/>
    <col min="12054" max="12054" width="14.54296875" style="123" customWidth="1"/>
    <col min="12055" max="12058" width="14.1796875" style="123" customWidth="1"/>
    <col min="12059" max="12061" width="14.81640625" style="123" customWidth="1"/>
    <col min="12062" max="12062" width="17.1796875" style="123" customWidth="1"/>
    <col min="12063" max="12063" width="18.81640625" style="123" customWidth="1"/>
    <col min="12064" max="12064" width="42.81640625" style="123" customWidth="1"/>
    <col min="12065" max="12065" width="34.81640625" style="123" customWidth="1"/>
    <col min="12066" max="12066" width="80.1796875" style="123" customWidth="1"/>
    <col min="12067" max="12068" width="25" style="123" customWidth="1"/>
    <col min="12069" max="12069" width="19.81640625" style="123" customWidth="1"/>
    <col min="12070" max="12070" width="9.1796875" style="123" customWidth="1"/>
    <col min="12071" max="12294" width="9.1796875" style="123"/>
    <col min="12295" max="12295" width="22.1796875" style="123" customWidth="1"/>
    <col min="12296" max="12296" width="21" style="123" customWidth="1"/>
    <col min="12297" max="12299" width="9.1796875" style="123" customWidth="1"/>
    <col min="12300" max="12306" width="14.1796875" style="123" customWidth="1"/>
    <col min="12307" max="12309" width="14.81640625" style="123" customWidth="1"/>
    <col min="12310" max="12310" width="14.54296875" style="123" customWidth="1"/>
    <col min="12311" max="12314" width="14.1796875" style="123" customWidth="1"/>
    <col min="12315" max="12317" width="14.81640625" style="123" customWidth="1"/>
    <col min="12318" max="12318" width="17.1796875" style="123" customWidth="1"/>
    <col min="12319" max="12319" width="18.81640625" style="123" customWidth="1"/>
    <col min="12320" max="12320" width="42.81640625" style="123" customWidth="1"/>
    <col min="12321" max="12321" width="34.81640625" style="123" customWidth="1"/>
    <col min="12322" max="12322" width="80.1796875" style="123" customWidth="1"/>
    <col min="12323" max="12324" width="25" style="123" customWidth="1"/>
    <col min="12325" max="12325" width="19.81640625" style="123" customWidth="1"/>
    <col min="12326" max="12326" width="9.1796875" style="123" customWidth="1"/>
    <col min="12327" max="12550" width="9.1796875" style="123"/>
    <col min="12551" max="12551" width="22.1796875" style="123" customWidth="1"/>
    <col min="12552" max="12552" width="21" style="123" customWidth="1"/>
    <col min="12553" max="12555" width="9.1796875" style="123" customWidth="1"/>
    <col min="12556" max="12562" width="14.1796875" style="123" customWidth="1"/>
    <col min="12563" max="12565" width="14.81640625" style="123" customWidth="1"/>
    <col min="12566" max="12566" width="14.54296875" style="123" customWidth="1"/>
    <col min="12567" max="12570" width="14.1796875" style="123" customWidth="1"/>
    <col min="12571" max="12573" width="14.81640625" style="123" customWidth="1"/>
    <col min="12574" max="12574" width="17.1796875" style="123" customWidth="1"/>
    <col min="12575" max="12575" width="18.81640625" style="123" customWidth="1"/>
    <col min="12576" max="12576" width="42.81640625" style="123" customWidth="1"/>
    <col min="12577" max="12577" width="34.81640625" style="123" customWidth="1"/>
    <col min="12578" max="12578" width="80.1796875" style="123" customWidth="1"/>
    <col min="12579" max="12580" width="25" style="123" customWidth="1"/>
    <col min="12581" max="12581" width="19.81640625" style="123" customWidth="1"/>
    <col min="12582" max="12582" width="9.1796875" style="123" customWidth="1"/>
    <col min="12583" max="12806" width="9.1796875" style="123"/>
    <col min="12807" max="12807" width="22.1796875" style="123" customWidth="1"/>
    <col min="12808" max="12808" width="21" style="123" customWidth="1"/>
    <col min="12809" max="12811" width="9.1796875" style="123" customWidth="1"/>
    <col min="12812" max="12818" width="14.1796875" style="123" customWidth="1"/>
    <col min="12819" max="12821" width="14.81640625" style="123" customWidth="1"/>
    <col min="12822" max="12822" width="14.54296875" style="123" customWidth="1"/>
    <col min="12823" max="12826" width="14.1796875" style="123" customWidth="1"/>
    <col min="12827" max="12829" width="14.81640625" style="123" customWidth="1"/>
    <col min="12830" max="12830" width="17.1796875" style="123" customWidth="1"/>
    <col min="12831" max="12831" width="18.81640625" style="123" customWidth="1"/>
    <col min="12832" max="12832" width="42.81640625" style="123" customWidth="1"/>
    <col min="12833" max="12833" width="34.81640625" style="123" customWidth="1"/>
    <col min="12834" max="12834" width="80.1796875" style="123" customWidth="1"/>
    <col min="12835" max="12836" width="25" style="123" customWidth="1"/>
    <col min="12837" max="12837" width="19.81640625" style="123" customWidth="1"/>
    <col min="12838" max="12838" width="9.1796875" style="123" customWidth="1"/>
    <col min="12839" max="13062" width="9.1796875" style="123"/>
    <col min="13063" max="13063" width="22.1796875" style="123" customWidth="1"/>
    <col min="13064" max="13064" width="21" style="123" customWidth="1"/>
    <col min="13065" max="13067" width="9.1796875" style="123" customWidth="1"/>
    <col min="13068" max="13074" width="14.1796875" style="123" customWidth="1"/>
    <col min="13075" max="13077" width="14.81640625" style="123" customWidth="1"/>
    <col min="13078" max="13078" width="14.54296875" style="123" customWidth="1"/>
    <col min="13079" max="13082" width="14.1796875" style="123" customWidth="1"/>
    <col min="13083" max="13085" width="14.81640625" style="123" customWidth="1"/>
    <col min="13086" max="13086" width="17.1796875" style="123" customWidth="1"/>
    <col min="13087" max="13087" width="18.81640625" style="123" customWidth="1"/>
    <col min="13088" max="13088" width="42.81640625" style="123" customWidth="1"/>
    <col min="13089" max="13089" width="34.81640625" style="123" customWidth="1"/>
    <col min="13090" max="13090" width="80.1796875" style="123" customWidth="1"/>
    <col min="13091" max="13092" width="25" style="123" customWidth="1"/>
    <col min="13093" max="13093" width="19.81640625" style="123" customWidth="1"/>
    <col min="13094" max="13094" width="9.1796875" style="123" customWidth="1"/>
    <col min="13095" max="13318" width="9.1796875" style="123"/>
    <col min="13319" max="13319" width="22.1796875" style="123" customWidth="1"/>
    <col min="13320" max="13320" width="21" style="123" customWidth="1"/>
    <col min="13321" max="13323" width="9.1796875" style="123" customWidth="1"/>
    <col min="13324" max="13330" width="14.1796875" style="123" customWidth="1"/>
    <col min="13331" max="13333" width="14.81640625" style="123" customWidth="1"/>
    <col min="13334" max="13334" width="14.54296875" style="123" customWidth="1"/>
    <col min="13335" max="13338" width="14.1796875" style="123" customWidth="1"/>
    <col min="13339" max="13341" width="14.81640625" style="123" customWidth="1"/>
    <col min="13342" max="13342" width="17.1796875" style="123" customWidth="1"/>
    <col min="13343" max="13343" width="18.81640625" style="123" customWidth="1"/>
    <col min="13344" max="13344" width="42.81640625" style="123" customWidth="1"/>
    <col min="13345" max="13345" width="34.81640625" style="123" customWidth="1"/>
    <col min="13346" max="13346" width="80.1796875" style="123" customWidth="1"/>
    <col min="13347" max="13348" width="25" style="123" customWidth="1"/>
    <col min="13349" max="13349" width="19.81640625" style="123" customWidth="1"/>
    <col min="13350" max="13350" width="9.1796875" style="123" customWidth="1"/>
    <col min="13351" max="13574" width="9.1796875" style="123"/>
    <col min="13575" max="13575" width="22.1796875" style="123" customWidth="1"/>
    <col min="13576" max="13576" width="21" style="123" customWidth="1"/>
    <col min="13577" max="13579" width="9.1796875" style="123" customWidth="1"/>
    <col min="13580" max="13586" width="14.1796875" style="123" customWidth="1"/>
    <col min="13587" max="13589" width="14.81640625" style="123" customWidth="1"/>
    <col min="13590" max="13590" width="14.54296875" style="123" customWidth="1"/>
    <col min="13591" max="13594" width="14.1796875" style="123" customWidth="1"/>
    <col min="13595" max="13597" width="14.81640625" style="123" customWidth="1"/>
    <col min="13598" max="13598" width="17.1796875" style="123" customWidth="1"/>
    <col min="13599" max="13599" width="18.81640625" style="123" customWidth="1"/>
    <col min="13600" max="13600" width="42.81640625" style="123" customWidth="1"/>
    <col min="13601" max="13601" width="34.81640625" style="123" customWidth="1"/>
    <col min="13602" max="13602" width="80.1796875" style="123" customWidth="1"/>
    <col min="13603" max="13604" width="25" style="123" customWidth="1"/>
    <col min="13605" max="13605" width="19.81640625" style="123" customWidth="1"/>
    <col min="13606" max="13606" width="9.1796875" style="123" customWidth="1"/>
    <col min="13607" max="13830" width="9.1796875" style="123"/>
    <col min="13831" max="13831" width="22.1796875" style="123" customWidth="1"/>
    <col min="13832" max="13832" width="21" style="123" customWidth="1"/>
    <col min="13833" max="13835" width="9.1796875" style="123" customWidth="1"/>
    <col min="13836" max="13842" width="14.1796875" style="123" customWidth="1"/>
    <col min="13843" max="13845" width="14.81640625" style="123" customWidth="1"/>
    <col min="13846" max="13846" width="14.54296875" style="123" customWidth="1"/>
    <col min="13847" max="13850" width="14.1796875" style="123" customWidth="1"/>
    <col min="13851" max="13853" width="14.81640625" style="123" customWidth="1"/>
    <col min="13854" max="13854" width="17.1796875" style="123" customWidth="1"/>
    <col min="13855" max="13855" width="18.81640625" style="123" customWidth="1"/>
    <col min="13856" max="13856" width="42.81640625" style="123" customWidth="1"/>
    <col min="13857" max="13857" width="34.81640625" style="123" customWidth="1"/>
    <col min="13858" max="13858" width="80.1796875" style="123" customWidth="1"/>
    <col min="13859" max="13860" width="25" style="123" customWidth="1"/>
    <col min="13861" max="13861" width="19.81640625" style="123" customWidth="1"/>
    <col min="13862" max="13862" width="9.1796875" style="123" customWidth="1"/>
    <col min="13863" max="14086" width="9.1796875" style="123"/>
    <col min="14087" max="14087" width="22.1796875" style="123" customWidth="1"/>
    <col min="14088" max="14088" width="21" style="123" customWidth="1"/>
    <col min="14089" max="14091" width="9.1796875" style="123" customWidth="1"/>
    <col min="14092" max="14098" width="14.1796875" style="123" customWidth="1"/>
    <col min="14099" max="14101" width="14.81640625" style="123" customWidth="1"/>
    <col min="14102" max="14102" width="14.54296875" style="123" customWidth="1"/>
    <col min="14103" max="14106" width="14.1796875" style="123" customWidth="1"/>
    <col min="14107" max="14109" width="14.81640625" style="123" customWidth="1"/>
    <col min="14110" max="14110" width="17.1796875" style="123" customWidth="1"/>
    <col min="14111" max="14111" width="18.81640625" style="123" customWidth="1"/>
    <col min="14112" max="14112" width="42.81640625" style="123" customWidth="1"/>
    <col min="14113" max="14113" width="34.81640625" style="123" customWidth="1"/>
    <col min="14114" max="14114" width="80.1796875" style="123" customWidth="1"/>
    <col min="14115" max="14116" width="25" style="123" customWidth="1"/>
    <col min="14117" max="14117" width="19.81640625" style="123" customWidth="1"/>
    <col min="14118" max="14118" width="9.1796875" style="123" customWidth="1"/>
    <col min="14119" max="14342" width="9.1796875" style="123"/>
    <col min="14343" max="14343" width="22.1796875" style="123" customWidth="1"/>
    <col min="14344" max="14344" width="21" style="123" customWidth="1"/>
    <col min="14345" max="14347" width="9.1796875" style="123" customWidth="1"/>
    <col min="14348" max="14354" width="14.1796875" style="123" customWidth="1"/>
    <col min="14355" max="14357" width="14.81640625" style="123" customWidth="1"/>
    <col min="14358" max="14358" width="14.54296875" style="123" customWidth="1"/>
    <col min="14359" max="14362" width="14.1796875" style="123" customWidth="1"/>
    <col min="14363" max="14365" width="14.81640625" style="123" customWidth="1"/>
    <col min="14366" max="14366" width="17.1796875" style="123" customWidth="1"/>
    <col min="14367" max="14367" width="18.81640625" style="123" customWidth="1"/>
    <col min="14368" max="14368" width="42.81640625" style="123" customWidth="1"/>
    <col min="14369" max="14369" width="34.81640625" style="123" customWidth="1"/>
    <col min="14370" max="14370" width="80.1796875" style="123" customWidth="1"/>
    <col min="14371" max="14372" width="25" style="123" customWidth="1"/>
    <col min="14373" max="14373" width="19.81640625" style="123" customWidth="1"/>
    <col min="14374" max="14374" width="9.1796875" style="123" customWidth="1"/>
    <col min="14375" max="14598" width="9.1796875" style="123"/>
    <col min="14599" max="14599" width="22.1796875" style="123" customWidth="1"/>
    <col min="14600" max="14600" width="21" style="123" customWidth="1"/>
    <col min="14601" max="14603" width="9.1796875" style="123" customWidth="1"/>
    <col min="14604" max="14610" width="14.1796875" style="123" customWidth="1"/>
    <col min="14611" max="14613" width="14.81640625" style="123" customWidth="1"/>
    <col min="14614" max="14614" width="14.54296875" style="123" customWidth="1"/>
    <col min="14615" max="14618" width="14.1796875" style="123" customWidth="1"/>
    <col min="14619" max="14621" width="14.81640625" style="123" customWidth="1"/>
    <col min="14622" max="14622" width="17.1796875" style="123" customWidth="1"/>
    <col min="14623" max="14623" width="18.81640625" style="123" customWidth="1"/>
    <col min="14624" max="14624" width="42.81640625" style="123" customWidth="1"/>
    <col min="14625" max="14625" width="34.81640625" style="123" customWidth="1"/>
    <col min="14626" max="14626" width="80.1796875" style="123" customWidth="1"/>
    <col min="14627" max="14628" width="25" style="123" customWidth="1"/>
    <col min="14629" max="14629" width="19.81640625" style="123" customWidth="1"/>
    <col min="14630" max="14630" width="9.1796875" style="123" customWidth="1"/>
    <col min="14631" max="14854" width="9.1796875" style="123"/>
    <col min="14855" max="14855" width="22.1796875" style="123" customWidth="1"/>
    <col min="14856" max="14856" width="21" style="123" customWidth="1"/>
    <col min="14857" max="14859" width="9.1796875" style="123" customWidth="1"/>
    <col min="14860" max="14866" width="14.1796875" style="123" customWidth="1"/>
    <col min="14867" max="14869" width="14.81640625" style="123" customWidth="1"/>
    <col min="14870" max="14870" width="14.54296875" style="123" customWidth="1"/>
    <col min="14871" max="14874" width="14.1796875" style="123" customWidth="1"/>
    <col min="14875" max="14877" width="14.81640625" style="123" customWidth="1"/>
    <col min="14878" max="14878" width="17.1796875" style="123" customWidth="1"/>
    <col min="14879" max="14879" width="18.81640625" style="123" customWidth="1"/>
    <col min="14880" max="14880" width="42.81640625" style="123" customWidth="1"/>
    <col min="14881" max="14881" width="34.81640625" style="123" customWidth="1"/>
    <col min="14882" max="14882" width="80.1796875" style="123" customWidth="1"/>
    <col min="14883" max="14884" width="25" style="123" customWidth="1"/>
    <col min="14885" max="14885" width="19.81640625" style="123" customWidth="1"/>
    <col min="14886" max="14886" width="9.1796875" style="123" customWidth="1"/>
    <col min="14887" max="15110" width="9.1796875" style="123"/>
    <col min="15111" max="15111" width="22.1796875" style="123" customWidth="1"/>
    <col min="15112" max="15112" width="21" style="123" customWidth="1"/>
    <col min="15113" max="15115" width="9.1796875" style="123" customWidth="1"/>
    <col min="15116" max="15122" width="14.1796875" style="123" customWidth="1"/>
    <col min="15123" max="15125" width="14.81640625" style="123" customWidth="1"/>
    <col min="15126" max="15126" width="14.54296875" style="123" customWidth="1"/>
    <col min="15127" max="15130" width="14.1796875" style="123" customWidth="1"/>
    <col min="15131" max="15133" width="14.81640625" style="123" customWidth="1"/>
    <col min="15134" max="15134" width="17.1796875" style="123" customWidth="1"/>
    <col min="15135" max="15135" width="18.81640625" style="123" customWidth="1"/>
    <col min="15136" max="15136" width="42.81640625" style="123" customWidth="1"/>
    <col min="15137" max="15137" width="34.81640625" style="123" customWidth="1"/>
    <col min="15138" max="15138" width="80.1796875" style="123" customWidth="1"/>
    <col min="15139" max="15140" width="25" style="123" customWidth="1"/>
    <col min="15141" max="15141" width="19.81640625" style="123" customWidth="1"/>
    <col min="15142" max="15142" width="9.1796875" style="123" customWidth="1"/>
    <col min="15143" max="15366" width="9.1796875" style="123"/>
    <col min="15367" max="15367" width="22.1796875" style="123" customWidth="1"/>
    <col min="15368" max="15368" width="21" style="123" customWidth="1"/>
    <col min="15369" max="15371" width="9.1796875" style="123" customWidth="1"/>
    <col min="15372" max="15378" width="14.1796875" style="123" customWidth="1"/>
    <col min="15379" max="15381" width="14.81640625" style="123" customWidth="1"/>
    <col min="15382" max="15382" width="14.54296875" style="123" customWidth="1"/>
    <col min="15383" max="15386" width="14.1796875" style="123" customWidth="1"/>
    <col min="15387" max="15389" width="14.81640625" style="123" customWidth="1"/>
    <col min="15390" max="15390" width="17.1796875" style="123" customWidth="1"/>
    <col min="15391" max="15391" width="18.81640625" style="123" customWidth="1"/>
    <col min="15392" max="15392" width="42.81640625" style="123" customWidth="1"/>
    <col min="15393" max="15393" width="34.81640625" style="123" customWidth="1"/>
    <col min="15394" max="15394" width="80.1796875" style="123" customWidth="1"/>
    <col min="15395" max="15396" width="25" style="123" customWidth="1"/>
    <col min="15397" max="15397" width="19.81640625" style="123" customWidth="1"/>
    <col min="15398" max="15398" width="9.1796875" style="123" customWidth="1"/>
    <col min="15399" max="15622" width="9.1796875" style="123"/>
    <col min="15623" max="15623" width="22.1796875" style="123" customWidth="1"/>
    <col min="15624" max="15624" width="21" style="123" customWidth="1"/>
    <col min="15625" max="15627" width="9.1796875" style="123" customWidth="1"/>
    <col min="15628" max="15634" width="14.1796875" style="123" customWidth="1"/>
    <col min="15635" max="15637" width="14.81640625" style="123" customWidth="1"/>
    <col min="15638" max="15638" width="14.54296875" style="123" customWidth="1"/>
    <col min="15639" max="15642" width="14.1796875" style="123" customWidth="1"/>
    <col min="15643" max="15645" width="14.81640625" style="123" customWidth="1"/>
    <col min="15646" max="15646" width="17.1796875" style="123" customWidth="1"/>
    <col min="15647" max="15647" width="18.81640625" style="123" customWidth="1"/>
    <col min="15648" max="15648" width="42.81640625" style="123" customWidth="1"/>
    <col min="15649" max="15649" width="34.81640625" style="123" customWidth="1"/>
    <col min="15650" max="15650" width="80.1796875" style="123" customWidth="1"/>
    <col min="15651" max="15652" width="25" style="123" customWidth="1"/>
    <col min="15653" max="15653" width="19.81640625" style="123" customWidth="1"/>
    <col min="15654" max="15654" width="9.1796875" style="123" customWidth="1"/>
    <col min="15655" max="15878" width="9.1796875" style="123"/>
    <col min="15879" max="15879" width="22.1796875" style="123" customWidth="1"/>
    <col min="15880" max="15880" width="21" style="123" customWidth="1"/>
    <col min="15881" max="15883" width="9.1796875" style="123" customWidth="1"/>
    <col min="15884" max="15890" width="14.1796875" style="123" customWidth="1"/>
    <col min="15891" max="15893" width="14.81640625" style="123" customWidth="1"/>
    <col min="15894" max="15894" width="14.54296875" style="123" customWidth="1"/>
    <col min="15895" max="15898" width="14.1796875" style="123" customWidth="1"/>
    <col min="15899" max="15901" width="14.81640625" style="123" customWidth="1"/>
    <col min="15902" max="15902" width="17.1796875" style="123" customWidth="1"/>
    <col min="15903" max="15903" width="18.81640625" style="123" customWidth="1"/>
    <col min="15904" max="15904" width="42.81640625" style="123" customWidth="1"/>
    <col min="15905" max="15905" width="34.81640625" style="123" customWidth="1"/>
    <col min="15906" max="15906" width="80.1796875" style="123" customWidth="1"/>
    <col min="15907" max="15908" width="25" style="123" customWidth="1"/>
    <col min="15909" max="15909" width="19.81640625" style="123" customWidth="1"/>
    <col min="15910" max="15910" width="9.1796875" style="123" customWidth="1"/>
    <col min="15911" max="16134" width="9.1796875" style="123"/>
    <col min="16135" max="16135" width="22.1796875" style="123" customWidth="1"/>
    <col min="16136" max="16136" width="21" style="123" customWidth="1"/>
    <col min="16137" max="16139" width="9.1796875" style="123" customWidth="1"/>
    <col min="16140" max="16146" width="14.1796875" style="123" customWidth="1"/>
    <col min="16147" max="16149" width="14.81640625" style="123" customWidth="1"/>
    <col min="16150" max="16150" width="14.54296875" style="123" customWidth="1"/>
    <col min="16151" max="16154" width="14.1796875" style="123" customWidth="1"/>
    <col min="16155" max="16157" width="14.81640625" style="123" customWidth="1"/>
    <col min="16158" max="16158" width="17.1796875" style="123" customWidth="1"/>
    <col min="16159" max="16159" width="18.81640625" style="123" customWidth="1"/>
    <col min="16160" max="16160" width="42.81640625" style="123" customWidth="1"/>
    <col min="16161" max="16161" width="34.81640625" style="123" customWidth="1"/>
    <col min="16162" max="16162" width="80.1796875" style="123" customWidth="1"/>
    <col min="16163" max="16164" width="25" style="123" customWidth="1"/>
    <col min="16165" max="16165" width="19.81640625" style="123" customWidth="1"/>
    <col min="16166" max="16166" width="9.1796875" style="123" customWidth="1"/>
    <col min="16167" max="16384" width="9.1796875" style="123"/>
  </cols>
  <sheetData>
    <row r="1" spans="1:38" ht="58.5" customHeight="1" thickBot="1" x14ac:dyDescent="0.3">
      <c r="D1" s="220" t="s">
        <v>551</v>
      </c>
      <c r="E1" s="359" t="s">
        <v>511</v>
      </c>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59"/>
      <c r="AF1" s="361" t="s">
        <v>552</v>
      </c>
      <c r="AG1" s="209"/>
      <c r="AK1" s="209"/>
      <c r="AL1" s="210"/>
    </row>
    <row r="2" spans="1:38" s="130" customFormat="1" ht="54.5" customHeight="1" thickBot="1" x14ac:dyDescent="0.3">
      <c r="A2" s="136" t="s">
        <v>436</v>
      </c>
      <c r="B2" s="136" t="s">
        <v>436</v>
      </c>
      <c r="C2" s="136" t="s">
        <v>436</v>
      </c>
      <c r="D2" s="136" t="s">
        <v>550</v>
      </c>
      <c r="E2" s="136" t="str">
        <f>D2</f>
        <v>Week Jan 12</v>
      </c>
      <c r="F2" s="477">
        <v>44207</v>
      </c>
      <c r="G2" s="362">
        <f>F2+1</f>
        <v>44208</v>
      </c>
      <c r="H2" s="363"/>
      <c r="I2" s="363"/>
      <c r="J2" s="363"/>
      <c r="K2" s="363"/>
      <c r="L2" s="364"/>
      <c r="M2" s="362">
        <f>G2+1</f>
        <v>44209</v>
      </c>
      <c r="N2" s="363"/>
      <c r="O2" s="363"/>
      <c r="P2" s="363"/>
      <c r="Q2" s="363"/>
      <c r="R2" s="365"/>
      <c r="S2" s="362">
        <f>M2+1</f>
        <v>44210</v>
      </c>
      <c r="T2" s="363"/>
      <c r="U2" s="363"/>
      <c r="V2" s="363"/>
      <c r="W2" s="363"/>
      <c r="X2" s="365"/>
      <c r="Y2" s="362">
        <f>S2+1</f>
        <v>44211</v>
      </c>
      <c r="Z2" s="363"/>
      <c r="AA2" s="363"/>
      <c r="AB2" s="363"/>
      <c r="AC2" s="363"/>
      <c r="AD2" s="365"/>
      <c r="AE2" s="366">
        <f>Y2+1</f>
        <v>44212</v>
      </c>
      <c r="AH2" s="130" t="s">
        <v>405</v>
      </c>
      <c r="AL2" s="210"/>
    </row>
    <row r="3" spans="1:38" s="131" customFormat="1" ht="44.25" customHeight="1" thickBot="1" x14ac:dyDescent="0.3">
      <c r="A3" s="138"/>
      <c r="B3" s="138"/>
      <c r="C3" s="138"/>
      <c r="D3" s="138"/>
      <c r="E3" s="138"/>
      <c r="F3" s="221">
        <v>30</v>
      </c>
      <c r="G3" s="222">
        <v>250</v>
      </c>
      <c r="H3" s="223">
        <v>100</v>
      </c>
      <c r="I3" s="223">
        <v>60</v>
      </c>
      <c r="J3" s="223">
        <v>45</v>
      </c>
      <c r="K3" s="223">
        <v>30</v>
      </c>
      <c r="L3" s="224">
        <v>30</v>
      </c>
      <c r="M3" s="223">
        <f>G3</f>
        <v>250</v>
      </c>
      <c r="N3" s="223">
        <v>100</v>
      </c>
      <c r="O3" s="223">
        <v>60</v>
      </c>
      <c r="P3" s="223">
        <v>45</v>
      </c>
      <c r="Q3" s="223">
        <v>30</v>
      </c>
      <c r="R3" s="224">
        <v>30</v>
      </c>
      <c r="S3" s="223">
        <f>M3</f>
        <v>250</v>
      </c>
      <c r="T3" s="223">
        <v>100</v>
      </c>
      <c r="U3" s="223">
        <v>60</v>
      </c>
      <c r="V3" s="223">
        <v>45</v>
      </c>
      <c r="W3" s="223">
        <v>30</v>
      </c>
      <c r="X3" s="223">
        <v>30</v>
      </c>
      <c r="Y3" s="222">
        <f>S3</f>
        <v>250</v>
      </c>
      <c r="Z3" s="223">
        <v>100</v>
      </c>
      <c r="AA3" s="223">
        <v>60</v>
      </c>
      <c r="AB3" s="223">
        <v>45</v>
      </c>
      <c r="AC3" s="223">
        <v>30</v>
      </c>
      <c r="AD3" s="224">
        <v>30</v>
      </c>
      <c r="AE3" s="225">
        <v>150</v>
      </c>
      <c r="AF3" s="131" t="s">
        <v>343</v>
      </c>
      <c r="AG3" s="131" t="s">
        <v>362</v>
      </c>
      <c r="AH3" s="131" t="s">
        <v>359</v>
      </c>
      <c r="AI3" s="131" t="s">
        <v>358</v>
      </c>
      <c r="AJ3" s="131" t="s">
        <v>345</v>
      </c>
      <c r="AK3" s="131" t="s">
        <v>346</v>
      </c>
      <c r="AL3" s="210"/>
    </row>
    <row r="4" spans="1:38" s="131" customFormat="1" ht="69" customHeight="1" thickBot="1" x14ac:dyDescent="0.3">
      <c r="A4" s="139" t="s">
        <v>334</v>
      </c>
      <c r="B4" s="140" t="s">
        <v>348</v>
      </c>
      <c r="C4" s="140" t="s">
        <v>334</v>
      </c>
      <c r="D4" s="226" t="s">
        <v>407</v>
      </c>
      <c r="E4" s="227" t="s">
        <v>355</v>
      </c>
      <c r="F4" s="228" t="s">
        <v>373</v>
      </c>
      <c r="G4" s="229" t="s">
        <v>298</v>
      </c>
      <c r="H4" s="221" t="s">
        <v>299</v>
      </c>
      <c r="I4" s="221" t="s">
        <v>300</v>
      </c>
      <c r="J4" s="221" t="s">
        <v>313</v>
      </c>
      <c r="K4" s="221" t="s">
        <v>314</v>
      </c>
      <c r="L4" s="230" t="s">
        <v>374</v>
      </c>
      <c r="M4" s="231" t="s">
        <v>301</v>
      </c>
      <c r="N4" s="232" t="s">
        <v>302</v>
      </c>
      <c r="O4" s="232" t="s">
        <v>303</v>
      </c>
      <c r="P4" s="232" t="s">
        <v>304</v>
      </c>
      <c r="Q4" s="232" t="s">
        <v>315</v>
      </c>
      <c r="R4" s="233" t="s">
        <v>375</v>
      </c>
      <c r="S4" s="229" t="s">
        <v>305</v>
      </c>
      <c r="T4" s="221" t="s">
        <v>306</v>
      </c>
      <c r="U4" s="221" t="s">
        <v>307</v>
      </c>
      <c r="V4" s="221" t="s">
        <v>376</v>
      </c>
      <c r="W4" s="221" t="s">
        <v>377</v>
      </c>
      <c r="X4" s="230" t="s">
        <v>378</v>
      </c>
      <c r="Y4" s="229" t="s">
        <v>308</v>
      </c>
      <c r="Z4" s="221" t="s">
        <v>309</v>
      </c>
      <c r="AA4" s="221" t="s">
        <v>310</v>
      </c>
      <c r="AB4" s="221" t="s">
        <v>311</v>
      </c>
      <c r="AC4" s="221" t="s">
        <v>379</v>
      </c>
      <c r="AD4" s="230" t="s">
        <v>380</v>
      </c>
      <c r="AE4" s="225" t="s">
        <v>312</v>
      </c>
      <c r="AF4" s="131" t="s">
        <v>343</v>
      </c>
      <c r="AG4" s="131" t="s">
        <v>362</v>
      </c>
      <c r="AH4" s="131" t="s">
        <v>359</v>
      </c>
      <c r="AI4" s="131" t="s">
        <v>358</v>
      </c>
      <c r="AJ4" s="131" t="s">
        <v>345</v>
      </c>
      <c r="AK4" s="131" t="s">
        <v>346</v>
      </c>
      <c r="AL4" s="210"/>
    </row>
    <row r="5" spans="1:38" ht="41.25" customHeight="1" thickBot="1" x14ac:dyDescent="0.3">
      <c r="A5" s="141" t="str">
        <f t="shared" ref="A5:A12" si="0">CONCATENATE(TEXT($D5-TIME(1,0,0)+1,"h:mm;@"),"-",TEXT($D5-TIME(1,0,0)+1+TIME(0,AL5,0),"h:mm;@"))</f>
        <v>21:00-21:30</v>
      </c>
      <c r="B5" s="141" t="str">
        <f>CONCATENATE(TEXT(IF($D5-$D$36&gt;=0,$D5-$D$36,$D5-$D$36+24),"h:mm;@"),"-",TEXT(IF($D5-$D$36&gt;=0,$D5-$D$36,$D5-$D$36+24)+TIME(0,AL5,0),"h:mm;@"))</f>
        <v>8:30-9:00</v>
      </c>
      <c r="C5" s="141" t="str">
        <f>CONCATENATE(TEXT($D5-TIME(0,0,0)+1,"h:mm;@"),"-",TEXT($D5-TIME(0,0,0)+1+TIME(0,AL5,0),"h:mm;@"))</f>
        <v>22:00-22:30</v>
      </c>
      <c r="D5" s="234">
        <v>0.91666666666666663</v>
      </c>
      <c r="E5" s="235" t="str">
        <f t="shared" ref="E5:E38" si="1">CONCATENATE(TEXT(IF($D5-$E$39&gt;=0,$D5-$E$39,$D5-$E$39+24),"h:mm;@"),"-",TEXT(IF($D5-$E$39&gt;=0,$D5-$E$39,$D5-$E$39+24)+TIME(0,AL5,0),"h:mm;@"))</f>
        <v>7:00-7:30</v>
      </c>
      <c r="F5" s="236"/>
      <c r="G5" s="237"/>
      <c r="H5" s="238"/>
      <c r="I5" s="238"/>
      <c r="J5" s="238"/>
      <c r="K5" s="238"/>
      <c r="L5" s="239"/>
      <c r="M5" s="240"/>
      <c r="N5" s="238"/>
      <c r="O5" s="238"/>
      <c r="P5" s="238"/>
      <c r="Q5" s="367" t="s">
        <v>344</v>
      </c>
      <c r="R5" s="239"/>
      <c r="S5" s="241"/>
      <c r="T5" s="241"/>
      <c r="U5" s="241"/>
      <c r="V5" s="241"/>
      <c r="W5" s="241"/>
      <c r="X5" s="241"/>
      <c r="Y5" s="237"/>
      <c r="Z5" s="242"/>
      <c r="AA5" s="242"/>
      <c r="AB5" s="238"/>
      <c r="AC5" s="242"/>
      <c r="AD5" s="243"/>
      <c r="AE5" s="244"/>
      <c r="AF5" s="201"/>
      <c r="AG5" s="208">
        <v>4</v>
      </c>
      <c r="AH5" s="206">
        <v>5</v>
      </c>
      <c r="AI5" s="206">
        <v>0</v>
      </c>
      <c r="AJ5" s="203">
        <f>TIME(4,0,0)</f>
        <v>0.16666666666666666</v>
      </c>
      <c r="AK5" s="205" t="s">
        <v>336</v>
      </c>
      <c r="AL5" s="210">
        <v>30</v>
      </c>
    </row>
    <row r="6" spans="1:38" ht="41.25" customHeight="1" thickBot="1" x14ac:dyDescent="0.3">
      <c r="A6" s="135" t="str">
        <f t="shared" si="0"/>
        <v>21:30-22:00</v>
      </c>
      <c r="B6" s="135" t="str">
        <f t="shared" ref="B6:B12" si="2">CONCATENATE(TEXT(IF($D6-$D$36&gt;=0,$D6-$D$36,$D6-$D$36+24),"h:mm;@"),"-",TEXT(IF($D6-$D$36&gt;=0,$D6-$D$36,$D6-$D$36+24)+TIME(0,AL6,0),"h:mm;@"))</f>
        <v>9:00-9:30</v>
      </c>
      <c r="C6" s="141" t="str">
        <f t="shared" ref="C6:C12" si="3">CONCATENATE(TEXT($D6-TIME(0,0,0)+1,"h:mm;@"),"-",TEXT($D6-TIME(0,0,0)+1+TIME(0,AL6,0),"h:mm;@"))</f>
        <v>22:30-23:00</v>
      </c>
      <c r="D6" s="245">
        <f t="shared" ref="D6:D38" si="4">D5+TIME(0,30,0)</f>
        <v>0.9375</v>
      </c>
      <c r="E6" s="246" t="str">
        <f t="shared" si="1"/>
        <v>7:30-8:00</v>
      </c>
      <c r="F6" s="236"/>
      <c r="G6" s="247"/>
      <c r="H6" s="241"/>
      <c r="I6" s="241"/>
      <c r="J6" s="241"/>
      <c r="K6" s="241"/>
      <c r="L6" s="248"/>
      <c r="M6" s="249"/>
      <c r="N6" s="202"/>
      <c r="O6" s="202"/>
      <c r="P6" s="202"/>
      <c r="Q6" s="250"/>
      <c r="R6" s="251"/>
      <c r="S6" s="241"/>
      <c r="T6" s="241"/>
      <c r="U6" s="241"/>
      <c r="V6" s="241"/>
      <c r="W6" s="241"/>
      <c r="X6" s="241"/>
      <c r="Y6" s="247"/>
      <c r="Z6" s="202"/>
      <c r="AA6" s="202"/>
      <c r="AB6" s="202"/>
      <c r="AC6" s="202"/>
      <c r="AD6" s="252" t="s">
        <v>437</v>
      </c>
      <c r="AE6" s="244"/>
      <c r="AF6" s="201"/>
      <c r="AG6" s="208">
        <v>5</v>
      </c>
      <c r="AH6" s="206">
        <v>6</v>
      </c>
      <c r="AI6" s="206">
        <v>0</v>
      </c>
      <c r="AJ6" s="203">
        <f>TIME(5,0,0)</f>
        <v>0.20833333333333334</v>
      </c>
      <c r="AK6" s="205" t="s">
        <v>347</v>
      </c>
      <c r="AL6" s="210">
        <v>30</v>
      </c>
    </row>
    <row r="7" spans="1:38" ht="41.25" customHeight="1" x14ac:dyDescent="0.25">
      <c r="A7" s="135" t="str">
        <f t="shared" si="0"/>
        <v>22:00-22:30</v>
      </c>
      <c r="B7" s="135" t="str">
        <f t="shared" si="2"/>
        <v>9:30-10:00</v>
      </c>
      <c r="C7" s="141" t="str">
        <f t="shared" si="3"/>
        <v>23:00-23:30</v>
      </c>
      <c r="D7" s="245">
        <f t="shared" si="4"/>
        <v>0.95833333333333337</v>
      </c>
      <c r="E7" s="246" t="str">
        <f t="shared" si="1"/>
        <v>8:00-8:30</v>
      </c>
      <c r="F7" s="236"/>
      <c r="G7" s="368"/>
      <c r="H7" s="253" t="s">
        <v>512</v>
      </c>
      <c r="I7" s="369"/>
      <c r="J7" s="369"/>
      <c r="K7" s="370"/>
      <c r="L7" s="242"/>
      <c r="M7" s="254" t="s">
        <v>497</v>
      </c>
      <c r="N7" s="256" t="s">
        <v>498</v>
      </c>
      <c r="O7" s="257" t="s">
        <v>450</v>
      </c>
      <c r="P7" s="261" t="s">
        <v>317</v>
      </c>
      <c r="Q7" s="243"/>
      <c r="R7" s="255"/>
      <c r="S7" s="259" t="s">
        <v>425</v>
      </c>
      <c r="T7" s="242"/>
      <c r="U7" s="257" t="s">
        <v>450</v>
      </c>
      <c r="V7" s="261" t="s">
        <v>317</v>
      </c>
      <c r="W7" s="243"/>
      <c r="X7" s="258"/>
      <c r="Y7" s="259" t="s">
        <v>425</v>
      </c>
      <c r="Z7" s="260" t="s">
        <v>425</v>
      </c>
      <c r="AA7" s="257" t="s">
        <v>450</v>
      </c>
      <c r="AB7" s="261" t="s">
        <v>317</v>
      </c>
      <c r="AC7" s="243"/>
      <c r="AD7" s="319">
        <v>18</v>
      </c>
      <c r="AE7" s="262"/>
      <c r="AF7" s="201"/>
      <c r="AG7" s="208">
        <v>6</v>
      </c>
      <c r="AH7" s="206">
        <v>7</v>
      </c>
      <c r="AI7" s="206">
        <v>0</v>
      </c>
      <c r="AJ7" s="203">
        <f>TIME(6,0,0)</f>
        <v>0.25</v>
      </c>
      <c r="AK7" s="205" t="s">
        <v>348</v>
      </c>
      <c r="AL7" s="210">
        <v>30</v>
      </c>
    </row>
    <row r="8" spans="1:38" ht="41.25" customHeight="1" x14ac:dyDescent="0.25">
      <c r="A8" s="135" t="str">
        <f t="shared" si="0"/>
        <v>22:30-23:00</v>
      </c>
      <c r="B8" s="135" t="str">
        <f t="shared" si="2"/>
        <v>10:00-10:30</v>
      </c>
      <c r="C8" s="141" t="str">
        <f t="shared" si="3"/>
        <v>23:30-0:00</v>
      </c>
      <c r="D8" s="245">
        <f t="shared" si="4"/>
        <v>0.97916666666666674</v>
      </c>
      <c r="E8" s="246" t="str">
        <f t="shared" si="1"/>
        <v>8:30-9:00</v>
      </c>
      <c r="F8" s="236"/>
      <c r="G8" s="371"/>
      <c r="H8" s="372"/>
      <c r="I8" s="263" t="s">
        <v>514</v>
      </c>
      <c r="J8" s="372"/>
      <c r="K8" s="373"/>
      <c r="L8" s="202"/>
      <c r="M8" s="374"/>
      <c r="N8" s="321" t="s">
        <v>390</v>
      </c>
      <c r="O8" s="375"/>
      <c r="P8" s="376"/>
      <c r="Q8" s="264"/>
      <c r="R8" s="255"/>
      <c r="S8" s="267" t="s">
        <v>367</v>
      </c>
      <c r="T8" s="202"/>
      <c r="U8" s="375"/>
      <c r="V8" s="376"/>
      <c r="W8" s="264"/>
      <c r="X8" s="266"/>
      <c r="Y8" s="267" t="s">
        <v>427</v>
      </c>
      <c r="Z8" s="268" t="s">
        <v>428</v>
      </c>
      <c r="AA8" s="265"/>
      <c r="AB8" s="376"/>
      <c r="AC8" s="264"/>
      <c r="AD8" s="320" t="s">
        <v>381</v>
      </c>
      <c r="AE8" s="269">
        <v>802.11</v>
      </c>
      <c r="AF8" s="201"/>
      <c r="AG8" s="208">
        <v>7</v>
      </c>
      <c r="AH8" s="206">
        <v>8</v>
      </c>
      <c r="AI8" s="206">
        <v>0</v>
      </c>
      <c r="AJ8" s="203">
        <f>TIME(7,0,0)</f>
        <v>0.29166666666666669</v>
      </c>
      <c r="AK8" s="205" t="s">
        <v>349</v>
      </c>
      <c r="AL8" s="210">
        <v>30</v>
      </c>
    </row>
    <row r="9" spans="1:38" ht="37.5" customHeight="1" x14ac:dyDescent="0.25">
      <c r="A9" s="135" t="str">
        <f t="shared" si="0"/>
        <v>23:00-23:30</v>
      </c>
      <c r="B9" s="135" t="str">
        <f t="shared" si="2"/>
        <v>10:30-11:00</v>
      </c>
      <c r="C9" s="141" t="str">
        <f t="shared" si="3"/>
        <v>0:00-0:30</v>
      </c>
      <c r="D9" s="245">
        <f t="shared" si="4"/>
        <v>1</v>
      </c>
      <c r="E9" s="246" t="str">
        <f t="shared" si="1"/>
        <v>9:00-9:30</v>
      </c>
      <c r="F9" s="236"/>
      <c r="G9" s="377"/>
      <c r="H9" s="378" t="s">
        <v>553</v>
      </c>
      <c r="I9" s="378"/>
      <c r="J9" s="378"/>
      <c r="K9" s="379"/>
      <c r="L9" s="202"/>
      <c r="M9" s="374"/>
      <c r="N9" s="380"/>
      <c r="O9" s="381"/>
      <c r="P9" s="382"/>
      <c r="Q9" s="264"/>
      <c r="R9" s="255"/>
      <c r="S9" s="383"/>
      <c r="T9" s="202"/>
      <c r="U9" s="381"/>
      <c r="V9" s="382"/>
      <c r="W9" s="264"/>
      <c r="X9" s="266"/>
      <c r="Y9" s="384"/>
      <c r="Z9" s="385"/>
      <c r="AA9" s="381"/>
      <c r="AB9" s="382"/>
      <c r="AC9" s="264"/>
      <c r="AD9" s="386"/>
      <c r="AE9" s="270" t="s">
        <v>383</v>
      </c>
      <c r="AF9" s="201"/>
      <c r="AG9" s="208">
        <v>22</v>
      </c>
      <c r="AH9" s="207">
        <v>23</v>
      </c>
      <c r="AI9" s="206">
        <v>0</v>
      </c>
      <c r="AJ9" s="203">
        <f>TIME(24-2,0,0)</f>
        <v>0.91666666666666663</v>
      </c>
      <c r="AK9" s="205" t="s">
        <v>350</v>
      </c>
      <c r="AL9" s="210">
        <v>30</v>
      </c>
    </row>
    <row r="10" spans="1:38" ht="37.5" customHeight="1" thickBot="1" x14ac:dyDescent="0.3">
      <c r="A10" s="135" t="str">
        <f t="shared" si="0"/>
        <v>23:30-0:00</v>
      </c>
      <c r="B10" s="135" t="str">
        <f t="shared" si="2"/>
        <v>11:00-11:30</v>
      </c>
      <c r="C10" s="141" t="str">
        <f t="shared" si="3"/>
        <v>0:30-1:00</v>
      </c>
      <c r="D10" s="245">
        <f t="shared" si="4"/>
        <v>1.0208333333333333</v>
      </c>
      <c r="E10" s="246" t="str">
        <f t="shared" si="1"/>
        <v>9:30-10:00</v>
      </c>
      <c r="F10" s="236"/>
      <c r="G10" s="271"/>
      <c r="H10" s="272"/>
      <c r="I10" s="272" t="s">
        <v>515</v>
      </c>
      <c r="J10" s="272"/>
      <c r="K10" s="273"/>
      <c r="L10" s="274"/>
      <c r="M10" s="387"/>
      <c r="N10" s="388"/>
      <c r="O10" s="389"/>
      <c r="P10" s="390"/>
      <c r="Q10" s="275"/>
      <c r="R10" s="255"/>
      <c r="S10" s="391"/>
      <c r="T10" s="274"/>
      <c r="U10" s="389"/>
      <c r="V10" s="390"/>
      <c r="W10" s="275"/>
      <c r="X10" s="392"/>
      <c r="Y10" s="391"/>
      <c r="Z10" s="393"/>
      <c r="AA10" s="389"/>
      <c r="AB10" s="390"/>
      <c r="AC10" s="275"/>
      <c r="AD10" s="394"/>
      <c r="AE10" s="270" t="s">
        <v>382</v>
      </c>
      <c r="AF10" s="201"/>
      <c r="AG10" s="208">
        <v>23</v>
      </c>
      <c r="AH10" s="207">
        <v>24</v>
      </c>
      <c r="AI10" s="206">
        <v>0</v>
      </c>
      <c r="AJ10" s="203">
        <f>TIME(24-1,0,0)</f>
        <v>0.95833333333333337</v>
      </c>
      <c r="AK10" s="205" t="s">
        <v>351</v>
      </c>
      <c r="AL10" s="210">
        <v>30</v>
      </c>
    </row>
    <row r="11" spans="1:38" ht="37.5" customHeight="1" thickBot="1" x14ac:dyDescent="0.3">
      <c r="A11" s="135" t="str">
        <f t="shared" si="0"/>
        <v>0:00-0:30</v>
      </c>
      <c r="B11" s="135" t="str">
        <f t="shared" si="2"/>
        <v>11:30-12:00</v>
      </c>
      <c r="C11" s="141" t="str">
        <f t="shared" si="3"/>
        <v>1:00-1:30</v>
      </c>
      <c r="D11" s="245">
        <f t="shared" si="4"/>
        <v>1.0416666666666665</v>
      </c>
      <c r="E11" s="246" t="str">
        <f t="shared" si="1"/>
        <v>10:00-10:30</v>
      </c>
      <c r="F11" s="236"/>
      <c r="G11" s="395" t="s">
        <v>287</v>
      </c>
      <c r="H11" s="396" t="s">
        <v>287</v>
      </c>
      <c r="I11" s="396" t="s">
        <v>287</v>
      </c>
      <c r="J11" s="396" t="s">
        <v>287</v>
      </c>
      <c r="K11" s="396" t="s">
        <v>287</v>
      </c>
      <c r="L11" s="397" t="s">
        <v>287</v>
      </c>
      <c r="M11" s="276" t="s">
        <v>287</v>
      </c>
      <c r="N11" s="398" t="s">
        <v>287</v>
      </c>
      <c r="O11" s="398" t="s">
        <v>287</v>
      </c>
      <c r="P11" s="398" t="s">
        <v>287</v>
      </c>
      <c r="Q11" s="398" t="s">
        <v>287</v>
      </c>
      <c r="R11" s="397" t="s">
        <v>287</v>
      </c>
      <c r="S11" s="396" t="s">
        <v>287</v>
      </c>
      <c r="T11" s="396" t="s">
        <v>287</v>
      </c>
      <c r="U11" s="396" t="s">
        <v>287</v>
      </c>
      <c r="V11" s="396" t="s">
        <v>287</v>
      </c>
      <c r="W11" s="396" t="s">
        <v>287</v>
      </c>
      <c r="X11" s="398" t="s">
        <v>287</v>
      </c>
      <c r="Y11" s="399" t="s">
        <v>287</v>
      </c>
      <c r="Z11" s="400" t="s">
        <v>287</v>
      </c>
      <c r="AA11" s="400" t="s">
        <v>287</v>
      </c>
      <c r="AB11" s="400" t="s">
        <v>287</v>
      </c>
      <c r="AC11" s="400" t="s">
        <v>287</v>
      </c>
      <c r="AD11" s="397" t="s">
        <v>287</v>
      </c>
      <c r="AE11" s="277"/>
      <c r="AF11" s="201"/>
      <c r="AG11" s="208">
        <v>21</v>
      </c>
      <c r="AH11" s="207">
        <v>22</v>
      </c>
      <c r="AI11" s="206">
        <v>0</v>
      </c>
      <c r="AJ11" s="203">
        <f>TIME(24-3,0,0)</f>
        <v>0.875</v>
      </c>
      <c r="AK11" s="205" t="s">
        <v>352</v>
      </c>
      <c r="AL11" s="210">
        <v>30</v>
      </c>
    </row>
    <row r="12" spans="1:38" ht="37.5" customHeight="1" x14ac:dyDescent="0.25">
      <c r="A12" s="135" t="str">
        <f t="shared" si="0"/>
        <v>0:30-1:00</v>
      </c>
      <c r="B12" s="135" t="str">
        <f t="shared" si="2"/>
        <v>12:00-12:30</v>
      </c>
      <c r="C12" s="141" t="str">
        <f t="shared" si="3"/>
        <v>1:30-2:00</v>
      </c>
      <c r="D12" s="245">
        <f t="shared" si="4"/>
        <v>1.0624999999999998</v>
      </c>
      <c r="E12" s="246" t="str">
        <f t="shared" si="1"/>
        <v>10:30-11:00</v>
      </c>
      <c r="F12" s="236"/>
      <c r="G12" s="259" t="s">
        <v>425</v>
      </c>
      <c r="H12" s="238"/>
      <c r="I12" s="257" t="s">
        <v>450</v>
      </c>
      <c r="J12" s="278" t="s">
        <v>384</v>
      </c>
      <c r="K12" s="279" t="s">
        <v>288</v>
      </c>
      <c r="L12" s="242"/>
      <c r="M12" s="259" t="s">
        <v>425</v>
      </c>
      <c r="N12" s="260" t="s">
        <v>425</v>
      </c>
      <c r="O12" s="242"/>
      <c r="P12" s="242"/>
      <c r="Q12" s="243"/>
      <c r="R12" s="320">
        <v>18</v>
      </c>
      <c r="S12" s="259" t="s">
        <v>425</v>
      </c>
      <c r="T12" s="260" t="s">
        <v>425</v>
      </c>
      <c r="U12" s="257" t="s">
        <v>450</v>
      </c>
      <c r="V12" s="280" t="s">
        <v>295</v>
      </c>
      <c r="W12" s="243"/>
      <c r="X12" s="241"/>
      <c r="Y12" s="259" t="s">
        <v>425</v>
      </c>
      <c r="Z12" s="260" t="s">
        <v>425</v>
      </c>
      <c r="AA12" s="242"/>
      <c r="AB12" s="280" t="s">
        <v>295</v>
      </c>
      <c r="AC12" s="279" t="s">
        <v>288</v>
      </c>
      <c r="AD12" s="243"/>
      <c r="AE12" s="281"/>
      <c r="AF12" s="201"/>
      <c r="AG12" s="208">
        <v>18</v>
      </c>
      <c r="AH12" s="207">
        <v>18</v>
      </c>
      <c r="AI12" s="206">
        <v>30</v>
      </c>
      <c r="AJ12" s="203">
        <f>TIME(24-6,30,0)</f>
        <v>0.77083333333333337</v>
      </c>
      <c r="AK12" s="205" t="s">
        <v>353</v>
      </c>
      <c r="AL12" s="210">
        <v>30</v>
      </c>
    </row>
    <row r="13" spans="1:38" ht="45" customHeight="1" x14ac:dyDescent="0.25">
      <c r="A13" s="135" t="str">
        <f t="shared" ref="A13:A19" si="5">CONCATENATE(TEXT($D13-TIME(1,0,0)+1,"h:mm;@"),"-",TEXT($D13-TIME(1,0,0)+1+TIME(0,AL14,0),"h:mm;@"))</f>
        <v>1:00-1:30</v>
      </c>
      <c r="B13" s="135" t="str">
        <f t="shared" ref="B13:B19" si="6">CONCATENATE(TEXT(IF($D13-$D$36&gt;=0,$D13-$D$36,$D13-$D$36+24),"h:mm;@"),"-",TEXT(IF($D13-$D$36&gt;=0,$D13-$D$36,$D13-$D$36+24)+TIME(0,AL14,0),"h:mm;@"))</f>
        <v>12:30-13:00</v>
      </c>
      <c r="C13" s="141" t="str">
        <f t="shared" ref="C13:C19" si="7">CONCATENATE(TEXT($D13-TIME(0,0,0)+1,"h:mm;@"),"-",TEXT($D13-TIME(0,0,0)+1+TIME(0,AL14,0),"h:mm;@"))</f>
        <v>2:00-2:30</v>
      </c>
      <c r="D13" s="245">
        <f t="shared" si="4"/>
        <v>1.083333333333333</v>
      </c>
      <c r="E13" s="246" t="str">
        <f t="shared" si="1"/>
        <v>11:00-11:30</v>
      </c>
      <c r="F13" s="236"/>
      <c r="G13" s="267" t="s">
        <v>367</v>
      </c>
      <c r="H13" s="241"/>
      <c r="I13" s="375"/>
      <c r="J13" s="282" t="s">
        <v>385</v>
      </c>
      <c r="K13" s="401"/>
      <c r="L13" s="202"/>
      <c r="M13" s="267" t="s">
        <v>427</v>
      </c>
      <c r="N13" s="268" t="s">
        <v>428</v>
      </c>
      <c r="O13" s="202"/>
      <c r="P13" s="202"/>
      <c r="Q13" s="264"/>
      <c r="R13" s="320" t="s">
        <v>381</v>
      </c>
      <c r="S13" s="267" t="s">
        <v>427</v>
      </c>
      <c r="T13" s="268" t="s">
        <v>428</v>
      </c>
      <c r="U13" s="375"/>
      <c r="V13" s="402"/>
      <c r="W13" s="264"/>
      <c r="X13" s="202"/>
      <c r="Y13" s="267" t="s">
        <v>427</v>
      </c>
      <c r="Z13" s="268" t="s">
        <v>428</v>
      </c>
      <c r="AA13" s="202"/>
      <c r="AB13" s="402"/>
      <c r="AC13" s="401"/>
      <c r="AD13" s="264"/>
      <c r="AE13" s="283"/>
      <c r="AF13" s="201"/>
      <c r="AG13" s="208">
        <v>17</v>
      </c>
      <c r="AH13" s="207">
        <v>17</v>
      </c>
      <c r="AI13" s="206">
        <v>0</v>
      </c>
      <c r="AJ13" s="203">
        <f>TIME(24-7,0,0)</f>
        <v>0.70833333333333337</v>
      </c>
      <c r="AK13" s="205" t="s">
        <v>406</v>
      </c>
      <c r="AL13" s="210">
        <v>30</v>
      </c>
    </row>
    <row r="14" spans="1:38" ht="37.5" customHeight="1" thickBot="1" x14ac:dyDescent="0.3">
      <c r="A14" s="135" t="str">
        <f t="shared" si="5"/>
        <v>1:30-2:00</v>
      </c>
      <c r="B14" s="135" t="str">
        <f t="shared" si="6"/>
        <v>13:00-13:30</v>
      </c>
      <c r="C14" s="141" t="str">
        <f t="shared" si="7"/>
        <v>2:30-3:00</v>
      </c>
      <c r="D14" s="245">
        <f t="shared" si="4"/>
        <v>1.1041666666666663</v>
      </c>
      <c r="E14" s="246" t="str">
        <f t="shared" si="1"/>
        <v>11:30-12:00</v>
      </c>
      <c r="F14" s="236"/>
      <c r="G14" s="383"/>
      <c r="H14" s="241"/>
      <c r="I14" s="381"/>
      <c r="J14" s="403"/>
      <c r="K14" s="404"/>
      <c r="L14" s="202"/>
      <c r="M14" s="383"/>
      <c r="N14" s="385"/>
      <c r="O14" s="202"/>
      <c r="P14" s="202"/>
      <c r="Q14" s="264"/>
      <c r="R14" s="386"/>
      <c r="S14" s="384"/>
      <c r="T14" s="385"/>
      <c r="U14" s="381"/>
      <c r="V14" s="402"/>
      <c r="W14" s="264"/>
      <c r="X14" s="202"/>
      <c r="Y14" s="384"/>
      <c r="Z14" s="385"/>
      <c r="AA14" s="202"/>
      <c r="AB14" s="402"/>
      <c r="AC14" s="404"/>
      <c r="AD14" s="264"/>
      <c r="AE14" s="284"/>
      <c r="AF14" s="201"/>
      <c r="AG14" s="208">
        <v>16</v>
      </c>
      <c r="AH14" s="207">
        <v>16</v>
      </c>
      <c r="AI14" s="206">
        <v>0</v>
      </c>
      <c r="AJ14" s="203">
        <f>TIME(24-8,0,0)</f>
        <v>0.66666666666666663</v>
      </c>
      <c r="AK14" s="205" t="s">
        <v>354</v>
      </c>
      <c r="AL14" s="210">
        <v>30</v>
      </c>
    </row>
    <row r="15" spans="1:38" ht="37.5" customHeight="1" thickBot="1" x14ac:dyDescent="0.3">
      <c r="A15" s="135" t="str">
        <f t="shared" si="5"/>
        <v>2:00-2:30</v>
      </c>
      <c r="B15" s="135" t="str">
        <f t="shared" si="6"/>
        <v>13:30-14:00</v>
      </c>
      <c r="C15" s="141" t="str">
        <f t="shared" si="7"/>
        <v>3:00-3:30</v>
      </c>
      <c r="D15" s="245">
        <f t="shared" si="4"/>
        <v>1.1249999999999996</v>
      </c>
      <c r="E15" s="246" t="str">
        <f t="shared" si="1"/>
        <v>12:00-12:30</v>
      </c>
      <c r="F15" s="236"/>
      <c r="G15" s="391"/>
      <c r="H15" s="285"/>
      <c r="I15" s="389"/>
      <c r="J15" s="405"/>
      <c r="K15" s="406"/>
      <c r="L15" s="274"/>
      <c r="M15" s="391"/>
      <c r="N15" s="393"/>
      <c r="O15" s="274"/>
      <c r="P15" s="274"/>
      <c r="Q15" s="275"/>
      <c r="R15" s="394"/>
      <c r="S15" s="391"/>
      <c r="T15" s="393"/>
      <c r="U15" s="389"/>
      <c r="V15" s="407"/>
      <c r="W15" s="275"/>
      <c r="X15" s="274"/>
      <c r="Y15" s="391"/>
      <c r="Z15" s="393"/>
      <c r="AA15" s="274"/>
      <c r="AB15" s="407"/>
      <c r="AC15" s="406"/>
      <c r="AD15" s="275"/>
      <c r="AE15" s="286" t="s">
        <v>398</v>
      </c>
      <c r="AF15" s="201"/>
      <c r="AG15" s="208">
        <v>15</v>
      </c>
      <c r="AH15" s="207">
        <v>15</v>
      </c>
      <c r="AI15" s="206">
        <v>0</v>
      </c>
      <c r="AJ15" s="203">
        <f>TIME(24-9,0,0)</f>
        <v>0.625</v>
      </c>
      <c r="AK15" s="205" t="s">
        <v>355</v>
      </c>
      <c r="AL15" s="210">
        <v>30</v>
      </c>
    </row>
    <row r="16" spans="1:38" ht="37.5" customHeight="1" thickBot="1" x14ac:dyDescent="0.3">
      <c r="A16" s="135" t="str">
        <f t="shared" si="5"/>
        <v>2:30-3:00</v>
      </c>
      <c r="B16" s="135" t="str">
        <f t="shared" si="6"/>
        <v>14:00-14:30</v>
      </c>
      <c r="C16" s="141" t="str">
        <f t="shared" si="7"/>
        <v>3:30-4:00</v>
      </c>
      <c r="D16" s="245">
        <f t="shared" si="4"/>
        <v>1.1458333333333328</v>
      </c>
      <c r="E16" s="246" t="str">
        <f t="shared" si="1"/>
        <v>12:30-13:00</v>
      </c>
      <c r="F16" s="236"/>
      <c r="G16" s="395" t="s">
        <v>287</v>
      </c>
      <c r="H16" s="396" t="s">
        <v>287</v>
      </c>
      <c r="I16" s="396" t="s">
        <v>287</v>
      </c>
      <c r="J16" s="396" t="s">
        <v>287</v>
      </c>
      <c r="K16" s="396" t="s">
        <v>287</v>
      </c>
      <c r="L16" s="408" t="s">
        <v>287</v>
      </c>
      <c r="M16" s="399" t="s">
        <v>287</v>
      </c>
      <c r="N16" s="400" t="s">
        <v>287</v>
      </c>
      <c r="O16" s="400" t="s">
        <v>287</v>
      </c>
      <c r="P16" s="400" t="s">
        <v>287</v>
      </c>
      <c r="Q16" s="400" t="s">
        <v>287</v>
      </c>
      <c r="R16" s="409" t="s">
        <v>287</v>
      </c>
      <c r="S16" s="399" t="s">
        <v>287</v>
      </c>
      <c r="T16" s="400" t="s">
        <v>287</v>
      </c>
      <c r="U16" s="400" t="s">
        <v>287</v>
      </c>
      <c r="V16" s="400" t="s">
        <v>287</v>
      </c>
      <c r="W16" s="400" t="s">
        <v>287</v>
      </c>
      <c r="X16" s="409" t="s">
        <v>287</v>
      </c>
      <c r="Y16" s="399" t="s">
        <v>287</v>
      </c>
      <c r="Z16" s="400" t="s">
        <v>287</v>
      </c>
      <c r="AA16" s="400" t="s">
        <v>287</v>
      </c>
      <c r="AB16" s="400" t="s">
        <v>287</v>
      </c>
      <c r="AC16" s="400" t="s">
        <v>287</v>
      </c>
      <c r="AD16" s="409" t="s">
        <v>287</v>
      </c>
      <c r="AE16" s="287" t="s">
        <v>399</v>
      </c>
      <c r="AF16" s="201"/>
      <c r="AG16" s="208">
        <v>14</v>
      </c>
      <c r="AH16" s="207">
        <v>13</v>
      </c>
      <c r="AI16" s="206">
        <v>0</v>
      </c>
      <c r="AJ16" s="203">
        <f>TIME(24-10,0,0)</f>
        <v>0.58333333333333337</v>
      </c>
      <c r="AK16" s="205" t="s">
        <v>356</v>
      </c>
      <c r="AL16" s="210">
        <v>30</v>
      </c>
    </row>
    <row r="17" spans="1:38" ht="37.5" customHeight="1" thickBot="1" x14ac:dyDescent="0.3">
      <c r="A17" s="135" t="str">
        <f t="shared" si="5"/>
        <v>3:00-3:30</v>
      </c>
      <c r="B17" s="135" t="str">
        <f t="shared" si="6"/>
        <v>14:30-15:00</v>
      </c>
      <c r="C17" s="141" t="str">
        <f t="shared" si="7"/>
        <v>4:00-4:30</v>
      </c>
      <c r="D17" s="245">
        <f t="shared" si="4"/>
        <v>1.1666666666666661</v>
      </c>
      <c r="E17" s="246" t="str">
        <f t="shared" si="1"/>
        <v>13:00-13:30</v>
      </c>
      <c r="F17" s="236"/>
      <c r="G17" s="399" t="s">
        <v>287</v>
      </c>
      <c r="H17" s="400" t="s">
        <v>287</v>
      </c>
      <c r="I17" s="400" t="s">
        <v>287</v>
      </c>
      <c r="J17" s="400" t="s">
        <v>287</v>
      </c>
      <c r="K17" s="400" t="s">
        <v>287</v>
      </c>
      <c r="L17" s="410" t="s">
        <v>287</v>
      </c>
      <c r="M17" s="399" t="s">
        <v>287</v>
      </c>
      <c r="N17" s="400" t="s">
        <v>287</v>
      </c>
      <c r="O17" s="400" t="s">
        <v>287</v>
      </c>
      <c r="P17" s="400" t="s">
        <v>287</v>
      </c>
      <c r="Q17" s="400" t="s">
        <v>287</v>
      </c>
      <c r="R17" s="408" t="s">
        <v>287</v>
      </c>
      <c r="S17" s="411" t="s">
        <v>287</v>
      </c>
      <c r="T17" s="412" t="s">
        <v>287</v>
      </c>
      <c r="U17" s="412" t="s">
        <v>287</v>
      </c>
      <c r="V17" s="412" t="s">
        <v>287</v>
      </c>
      <c r="W17" s="412" t="s">
        <v>287</v>
      </c>
      <c r="X17" s="410" t="s">
        <v>287</v>
      </c>
      <c r="Y17" s="399" t="s">
        <v>287</v>
      </c>
      <c r="Z17" s="400" t="s">
        <v>287</v>
      </c>
      <c r="AA17" s="400" t="s">
        <v>287</v>
      </c>
      <c r="AB17" s="400" t="s">
        <v>287</v>
      </c>
      <c r="AC17" s="400" t="s">
        <v>287</v>
      </c>
      <c r="AD17" s="400" t="s">
        <v>287</v>
      </c>
      <c r="AE17" s="413"/>
      <c r="AF17" s="201"/>
      <c r="AG17" s="208">
        <v>21</v>
      </c>
      <c r="AH17" s="207">
        <v>22</v>
      </c>
      <c r="AI17" s="206">
        <v>0</v>
      </c>
      <c r="AJ17" s="203">
        <f>TIME(24-3,0,0)</f>
        <v>0.875</v>
      </c>
      <c r="AK17" s="205" t="s">
        <v>360</v>
      </c>
      <c r="AL17" s="210">
        <v>30</v>
      </c>
    </row>
    <row r="18" spans="1:38" ht="37.5" customHeight="1" x14ac:dyDescent="0.25">
      <c r="A18" s="135" t="str">
        <f t="shared" si="5"/>
        <v>3:30-4:00</v>
      </c>
      <c r="B18" s="135" t="str">
        <f t="shared" si="6"/>
        <v>15:00-15:30</v>
      </c>
      <c r="C18" s="141" t="str">
        <f t="shared" si="7"/>
        <v>4:30-5:00</v>
      </c>
      <c r="D18" s="245">
        <f t="shared" si="4"/>
        <v>1.1874999999999993</v>
      </c>
      <c r="E18" s="246" t="str">
        <f t="shared" si="1"/>
        <v>13:30-14:00</v>
      </c>
      <c r="F18" s="236"/>
      <c r="G18" s="259" t="s">
        <v>425</v>
      </c>
      <c r="H18" s="260" t="s">
        <v>425</v>
      </c>
      <c r="I18" s="238"/>
      <c r="J18" s="261" t="s">
        <v>317</v>
      </c>
      <c r="K18" s="243"/>
      <c r="L18" s="243"/>
      <c r="M18" s="259" t="s">
        <v>425</v>
      </c>
      <c r="N18" s="260" t="s">
        <v>425</v>
      </c>
      <c r="O18" s="242"/>
      <c r="P18" s="288" t="s">
        <v>408</v>
      </c>
      <c r="Q18" s="279" t="s">
        <v>288</v>
      </c>
      <c r="R18" s="243"/>
      <c r="S18" s="414"/>
      <c r="T18" s="415"/>
      <c r="U18" s="415"/>
      <c r="V18" s="415"/>
      <c r="W18" s="416"/>
      <c r="X18" s="242"/>
      <c r="Y18" s="240"/>
      <c r="Z18" s="242"/>
      <c r="AA18" s="257" t="s">
        <v>450</v>
      </c>
      <c r="AB18" s="261" t="s">
        <v>317</v>
      </c>
      <c r="AC18" s="243"/>
      <c r="AD18" s="242"/>
      <c r="AE18" s="417"/>
      <c r="AF18" s="204"/>
      <c r="AG18" s="206">
        <v>10</v>
      </c>
      <c r="AH18" s="206">
        <v>10</v>
      </c>
      <c r="AI18" s="206">
        <v>0</v>
      </c>
      <c r="AJ18" s="203">
        <f>TIME(10,0,0)</f>
        <v>0.41666666666666669</v>
      </c>
      <c r="AK18" s="205" t="s">
        <v>397</v>
      </c>
      <c r="AL18" s="210">
        <v>30</v>
      </c>
    </row>
    <row r="19" spans="1:38" ht="37.5" customHeight="1" thickBot="1" x14ac:dyDescent="0.3">
      <c r="A19" s="135" t="str">
        <f t="shared" si="5"/>
        <v>4:00-4:30</v>
      </c>
      <c r="B19" s="135" t="str">
        <f t="shared" si="6"/>
        <v>15:30-16:00</v>
      </c>
      <c r="C19" s="141" t="str">
        <f t="shared" si="7"/>
        <v>5:00-5:30</v>
      </c>
      <c r="D19" s="245">
        <f t="shared" si="4"/>
        <v>1.2083333333333326</v>
      </c>
      <c r="E19" s="246" t="str">
        <f t="shared" si="1"/>
        <v>14:00-14:30</v>
      </c>
      <c r="F19" s="236"/>
      <c r="G19" s="267" t="s">
        <v>427</v>
      </c>
      <c r="H19" s="268" t="s">
        <v>428</v>
      </c>
      <c r="I19" s="241"/>
      <c r="J19" s="376"/>
      <c r="K19" s="264"/>
      <c r="L19" s="264"/>
      <c r="M19" s="267" t="s">
        <v>427</v>
      </c>
      <c r="N19" s="268" t="s">
        <v>428</v>
      </c>
      <c r="O19" s="202"/>
      <c r="P19" s="418"/>
      <c r="Q19" s="401"/>
      <c r="R19" s="264"/>
      <c r="S19" s="419"/>
      <c r="T19" s="420"/>
      <c r="U19" s="289" t="s">
        <v>501</v>
      </c>
      <c r="V19" s="420"/>
      <c r="W19" s="421"/>
      <c r="X19" s="202"/>
      <c r="Y19" s="249"/>
      <c r="Z19" s="202"/>
      <c r="AA19" s="375"/>
      <c r="AB19" s="376"/>
      <c r="AC19" s="264"/>
      <c r="AD19" s="202"/>
      <c r="AE19" s="417"/>
      <c r="AF19" s="204"/>
      <c r="AG19" s="206">
        <v>0</v>
      </c>
      <c r="AH19" s="206">
        <v>0</v>
      </c>
      <c r="AI19" s="206">
        <v>0</v>
      </c>
      <c r="AJ19" s="203">
        <v>0</v>
      </c>
      <c r="AK19" s="200" t="s">
        <v>400</v>
      </c>
      <c r="AL19" s="210">
        <v>30</v>
      </c>
    </row>
    <row r="20" spans="1:38" ht="37.5" customHeight="1" x14ac:dyDescent="0.25">
      <c r="A20" s="135" t="str">
        <f t="shared" ref="A20:A33" si="8">CONCATENATE(TEXT($D20-TIME(1,0,0)+1,"h:mm;@"),"-",TEXT($D20-TIME(1,0,0)+1+TIME(0,AL20,0),"h:mm;@"))</f>
        <v>4:30-5:00</v>
      </c>
      <c r="B20" s="135" t="str">
        <f t="shared" ref="B20:B33" si="9">CONCATENATE(TEXT(IF($D20-$D$36&gt;=0,$D20-$D$36,$D20-$D$36+24),"h:mm;@"),"-",TEXT(IF($D20-$D$36&gt;=0,$D20-$D$36,$D20-$D$36+24)+TIME(0,AL20,0),"h:mm;@"))</f>
        <v>16:00-16:30</v>
      </c>
      <c r="C20" s="141" t="str">
        <f t="shared" ref="C20:C33" si="10">CONCATENATE(TEXT($D20-TIME(0,0,0)+1,"h:mm;@"),"-",TEXT($D20-TIME(0,0,0)+1+TIME(0,AL20,0),"h:mm;@"))</f>
        <v>5:30-6:00</v>
      </c>
      <c r="D20" s="245">
        <f t="shared" si="4"/>
        <v>1.2291666666666659</v>
      </c>
      <c r="E20" s="303" t="str">
        <f t="shared" si="1"/>
        <v>14:30-15:00</v>
      </c>
      <c r="F20" s="422" t="s">
        <v>451</v>
      </c>
      <c r="G20" s="383"/>
      <c r="H20" s="385"/>
      <c r="I20" s="241"/>
      <c r="J20" s="382"/>
      <c r="K20" s="264"/>
      <c r="L20" s="264"/>
      <c r="M20" s="383"/>
      <c r="N20" s="385"/>
      <c r="O20" s="202"/>
      <c r="P20" s="418"/>
      <c r="Q20" s="404"/>
      <c r="R20" s="264"/>
      <c r="S20" s="423"/>
      <c r="T20" s="424"/>
      <c r="U20" s="424"/>
      <c r="V20" s="424"/>
      <c r="W20" s="425"/>
      <c r="X20" s="202"/>
      <c r="Y20" s="249"/>
      <c r="Z20" s="202"/>
      <c r="AA20" s="381"/>
      <c r="AB20" s="382"/>
      <c r="AC20" s="264"/>
      <c r="AD20" s="202"/>
      <c r="AE20" s="417"/>
      <c r="AF20" s="201"/>
      <c r="AG20" s="201"/>
      <c r="AH20" s="200"/>
      <c r="AI20" s="200"/>
      <c r="AJ20" s="200"/>
      <c r="AK20" s="200"/>
      <c r="AL20" s="210">
        <v>30</v>
      </c>
    </row>
    <row r="21" spans="1:38" ht="37.5" customHeight="1" thickBot="1" x14ac:dyDescent="0.3">
      <c r="A21" s="135" t="str">
        <f t="shared" si="8"/>
        <v>5:00-5:30</v>
      </c>
      <c r="B21" s="135" t="str">
        <f t="shared" si="9"/>
        <v>16:30-17:00</v>
      </c>
      <c r="C21" s="141" t="str">
        <f t="shared" si="10"/>
        <v>6:00-6:30</v>
      </c>
      <c r="D21" s="245">
        <f t="shared" si="4"/>
        <v>1.2499999999999991</v>
      </c>
      <c r="E21" s="303" t="str">
        <f t="shared" si="1"/>
        <v>15:00-15:30</v>
      </c>
      <c r="F21" s="426" t="s">
        <v>386</v>
      </c>
      <c r="G21" s="391"/>
      <c r="H21" s="393"/>
      <c r="I21" s="285"/>
      <c r="J21" s="390"/>
      <c r="K21" s="275"/>
      <c r="L21" s="275"/>
      <c r="M21" s="391"/>
      <c r="N21" s="393"/>
      <c r="O21" s="274"/>
      <c r="P21" s="427"/>
      <c r="Q21" s="406"/>
      <c r="R21" s="275"/>
      <c r="S21" s="428"/>
      <c r="T21" s="429"/>
      <c r="U21" s="429"/>
      <c r="V21" s="429"/>
      <c r="W21" s="430"/>
      <c r="X21" s="274"/>
      <c r="Y21" s="296"/>
      <c r="Z21" s="274"/>
      <c r="AA21" s="389"/>
      <c r="AB21" s="390"/>
      <c r="AC21" s="275"/>
      <c r="AD21" s="202"/>
      <c r="AE21" s="417"/>
      <c r="AF21" s="201"/>
      <c r="AG21" s="201"/>
      <c r="AH21" s="200"/>
      <c r="AI21" s="200"/>
      <c r="AJ21" s="200"/>
      <c r="AK21" s="200"/>
      <c r="AL21" s="210">
        <v>30</v>
      </c>
    </row>
    <row r="22" spans="1:38" ht="37.5" customHeight="1" thickBot="1" x14ac:dyDescent="0.3">
      <c r="A22" s="135" t="str">
        <f t="shared" si="8"/>
        <v>5:30-6:00</v>
      </c>
      <c r="B22" s="135" t="str">
        <f t="shared" si="9"/>
        <v>17:00-17:30</v>
      </c>
      <c r="C22" s="141" t="str">
        <f t="shared" si="10"/>
        <v>6:30-7:00</v>
      </c>
      <c r="D22" s="245">
        <f t="shared" si="4"/>
        <v>1.2708333333333324</v>
      </c>
      <c r="E22" s="246" t="str">
        <f t="shared" si="1"/>
        <v>15:30-16:00</v>
      </c>
      <c r="F22" s="399" t="s">
        <v>287</v>
      </c>
      <c r="G22" s="399" t="s">
        <v>287</v>
      </c>
      <c r="H22" s="400" t="s">
        <v>287</v>
      </c>
      <c r="I22" s="400" t="s">
        <v>287</v>
      </c>
      <c r="J22" s="400" t="s">
        <v>287</v>
      </c>
      <c r="K22" s="400" t="s">
        <v>287</v>
      </c>
      <c r="L22" s="397" t="s">
        <v>287</v>
      </c>
      <c r="M22" s="399" t="s">
        <v>287</v>
      </c>
      <c r="N22" s="400" t="s">
        <v>287</v>
      </c>
      <c r="O22" s="400" t="s">
        <v>287</v>
      </c>
      <c r="P22" s="400" t="s">
        <v>287</v>
      </c>
      <c r="Q22" s="400" t="s">
        <v>287</v>
      </c>
      <c r="R22" s="410" t="s">
        <v>287</v>
      </c>
      <c r="S22" s="395" t="s">
        <v>287</v>
      </c>
      <c r="T22" s="396" t="s">
        <v>287</v>
      </c>
      <c r="U22" s="396" t="s">
        <v>287</v>
      </c>
      <c r="V22" s="396" t="s">
        <v>287</v>
      </c>
      <c r="W22" s="396" t="s">
        <v>287</v>
      </c>
      <c r="X22" s="409" t="s">
        <v>287</v>
      </c>
      <c r="Y22" s="276" t="s">
        <v>287</v>
      </c>
      <c r="Z22" s="398" t="s">
        <v>287</v>
      </c>
      <c r="AA22" s="398" t="s">
        <v>287</v>
      </c>
      <c r="AB22" s="398" t="s">
        <v>287</v>
      </c>
      <c r="AC22" s="398" t="s">
        <v>287</v>
      </c>
      <c r="AD22" s="398" t="s">
        <v>287</v>
      </c>
      <c r="AE22" s="417"/>
      <c r="AF22" s="201"/>
      <c r="AG22" s="201"/>
      <c r="AH22" s="200"/>
      <c r="AI22" s="200"/>
      <c r="AJ22" s="200"/>
      <c r="AK22" s="200"/>
      <c r="AL22" s="210">
        <v>30</v>
      </c>
    </row>
    <row r="23" spans="1:38" ht="37.5" customHeight="1" x14ac:dyDescent="0.25">
      <c r="A23" s="135" t="str">
        <f t="shared" si="8"/>
        <v>6:00-6:30</v>
      </c>
      <c r="B23" s="135" t="str">
        <f t="shared" si="9"/>
        <v>17:30-18:00</v>
      </c>
      <c r="C23" s="141" t="str">
        <f t="shared" si="10"/>
        <v>7:00-7:30</v>
      </c>
      <c r="D23" s="245">
        <f t="shared" si="4"/>
        <v>1.2916666666666656</v>
      </c>
      <c r="E23" s="303" t="str">
        <f t="shared" si="1"/>
        <v>16:00-16:30</v>
      </c>
      <c r="F23" s="431" t="s">
        <v>363</v>
      </c>
      <c r="G23" s="432" t="s">
        <v>471</v>
      </c>
      <c r="H23" s="238"/>
      <c r="I23" s="257" t="s">
        <v>450</v>
      </c>
      <c r="J23" s="433" t="s">
        <v>499</v>
      </c>
      <c r="K23" s="434" t="s">
        <v>470</v>
      </c>
      <c r="L23" s="243"/>
      <c r="M23" s="259" t="s">
        <v>425</v>
      </c>
      <c r="N23" s="260" t="s">
        <v>425</v>
      </c>
      <c r="O23" s="257" t="s">
        <v>450</v>
      </c>
      <c r="P23" s="261" t="s">
        <v>317</v>
      </c>
      <c r="Q23" s="290" t="s">
        <v>388</v>
      </c>
      <c r="R23" s="291" t="s">
        <v>387</v>
      </c>
      <c r="S23" s="259" t="s">
        <v>425</v>
      </c>
      <c r="T23" s="260" t="s">
        <v>425</v>
      </c>
      <c r="U23" s="435" t="s">
        <v>389</v>
      </c>
      <c r="V23" s="433" t="s">
        <v>499</v>
      </c>
      <c r="W23" s="243"/>
      <c r="X23" s="292" t="s">
        <v>387</v>
      </c>
      <c r="Y23" s="259" t="s">
        <v>425</v>
      </c>
      <c r="Z23" s="242"/>
      <c r="AA23" s="436" t="s">
        <v>389</v>
      </c>
      <c r="AB23" s="242"/>
      <c r="AC23" s="434" t="s">
        <v>470</v>
      </c>
      <c r="AD23" s="242"/>
      <c r="AE23" s="417"/>
      <c r="AF23" s="201"/>
      <c r="AG23" s="201"/>
      <c r="AH23" s="200"/>
      <c r="AI23" s="200"/>
      <c r="AJ23" s="200"/>
      <c r="AK23" s="200"/>
      <c r="AL23" s="210">
        <v>30</v>
      </c>
    </row>
    <row r="24" spans="1:38" ht="37.5" customHeight="1" x14ac:dyDescent="0.25">
      <c r="A24" s="135" t="str">
        <f t="shared" si="8"/>
        <v>6:30-7:00</v>
      </c>
      <c r="B24" s="135" t="str">
        <f t="shared" si="9"/>
        <v>18:00-18:30</v>
      </c>
      <c r="C24" s="141" t="str">
        <f t="shared" si="10"/>
        <v>7:30-8:00</v>
      </c>
      <c r="D24" s="245">
        <f t="shared" si="4"/>
        <v>1.3124999999999989</v>
      </c>
      <c r="E24" s="303" t="str">
        <f t="shared" si="1"/>
        <v>16:30-17:00</v>
      </c>
      <c r="F24" s="437" t="s">
        <v>365</v>
      </c>
      <c r="G24" s="438" t="s">
        <v>472</v>
      </c>
      <c r="H24" s="241"/>
      <c r="I24" s="265"/>
      <c r="J24" s="439"/>
      <c r="K24" s="440"/>
      <c r="L24" s="264"/>
      <c r="M24" s="267" t="s">
        <v>427</v>
      </c>
      <c r="N24" s="268" t="s">
        <v>428</v>
      </c>
      <c r="O24" s="265"/>
      <c r="P24" s="376"/>
      <c r="Q24" s="293" t="s">
        <v>390</v>
      </c>
      <c r="R24" s="294">
        <v>24</v>
      </c>
      <c r="S24" s="267" t="s">
        <v>427</v>
      </c>
      <c r="T24" s="268" t="s">
        <v>428</v>
      </c>
      <c r="U24" s="441" t="s">
        <v>390</v>
      </c>
      <c r="V24" s="439"/>
      <c r="W24" s="264"/>
      <c r="X24" s="295">
        <v>24</v>
      </c>
      <c r="Y24" s="267" t="s">
        <v>367</v>
      </c>
      <c r="Z24" s="202"/>
      <c r="AA24" s="442" t="s">
        <v>390</v>
      </c>
      <c r="AB24" s="202"/>
      <c r="AC24" s="440"/>
      <c r="AD24" s="202"/>
      <c r="AE24" s="417"/>
      <c r="AF24" s="201"/>
      <c r="AG24" s="201"/>
      <c r="AH24" s="200"/>
      <c r="AI24" s="200"/>
      <c r="AJ24" s="200"/>
      <c r="AK24" s="200"/>
      <c r="AL24" s="210">
        <v>30</v>
      </c>
    </row>
    <row r="25" spans="1:38" ht="37.5" customHeight="1" thickBot="1" x14ac:dyDescent="0.3">
      <c r="A25" s="135" t="str">
        <f t="shared" si="8"/>
        <v>7:00-7:30</v>
      </c>
      <c r="B25" s="135" t="str">
        <f t="shared" si="9"/>
        <v>18:30-19:00</v>
      </c>
      <c r="C25" s="141" t="str">
        <f t="shared" si="10"/>
        <v>8:00-8:30</v>
      </c>
      <c r="D25" s="245">
        <f t="shared" si="4"/>
        <v>1.3333333333333321</v>
      </c>
      <c r="E25" s="303" t="str">
        <f t="shared" si="1"/>
        <v>17:00-17:30</v>
      </c>
      <c r="F25" s="443" t="s">
        <v>390</v>
      </c>
      <c r="G25" s="444"/>
      <c r="H25" s="241"/>
      <c r="I25" s="381"/>
      <c r="J25" s="445"/>
      <c r="K25" s="440"/>
      <c r="L25" s="264"/>
      <c r="M25" s="384"/>
      <c r="N25" s="385"/>
      <c r="O25" s="381"/>
      <c r="P25" s="382"/>
      <c r="Q25" s="446"/>
      <c r="R25" s="447"/>
      <c r="S25" s="384"/>
      <c r="T25" s="385"/>
      <c r="U25" s="448"/>
      <c r="V25" s="445"/>
      <c r="W25" s="264"/>
      <c r="X25" s="449"/>
      <c r="Y25" s="383"/>
      <c r="Z25" s="202"/>
      <c r="AA25" s="450"/>
      <c r="AB25" s="202"/>
      <c r="AC25" s="440"/>
      <c r="AD25" s="202"/>
      <c r="AE25" s="417"/>
      <c r="AF25" s="201"/>
      <c r="AG25" s="201"/>
      <c r="AH25" s="200"/>
      <c r="AI25" s="200"/>
      <c r="AJ25" s="200"/>
      <c r="AK25" s="200"/>
      <c r="AL25" s="210">
        <v>30</v>
      </c>
    </row>
    <row r="26" spans="1:38" ht="37.5" customHeight="1" thickBot="1" x14ac:dyDescent="0.3">
      <c r="A26" s="135" t="str">
        <f t="shared" si="8"/>
        <v>7:30-8:00</v>
      </c>
      <c r="B26" s="135" t="str">
        <f t="shared" si="9"/>
        <v>19:00-19:30</v>
      </c>
      <c r="C26" s="141" t="str">
        <f t="shared" si="10"/>
        <v>8:30-9:00</v>
      </c>
      <c r="D26" s="245">
        <f t="shared" si="4"/>
        <v>1.3541666666666654</v>
      </c>
      <c r="E26" s="246" t="str">
        <f t="shared" si="1"/>
        <v>17:30-18:00</v>
      </c>
      <c r="F26" s="451" t="s">
        <v>287</v>
      </c>
      <c r="G26" s="452"/>
      <c r="H26" s="285"/>
      <c r="I26" s="389"/>
      <c r="J26" s="453"/>
      <c r="K26" s="454"/>
      <c r="L26" s="275"/>
      <c r="M26" s="391"/>
      <c r="N26" s="393"/>
      <c r="O26" s="389"/>
      <c r="P26" s="390"/>
      <c r="Q26" s="455"/>
      <c r="R26" s="447"/>
      <c r="S26" s="391"/>
      <c r="T26" s="393"/>
      <c r="U26" s="456"/>
      <c r="V26" s="453"/>
      <c r="W26" s="275"/>
      <c r="X26" s="457"/>
      <c r="Y26" s="391"/>
      <c r="Z26" s="274"/>
      <c r="AA26" s="458"/>
      <c r="AB26" s="274"/>
      <c r="AC26" s="454"/>
      <c r="AD26" s="274"/>
      <c r="AE26" s="417"/>
      <c r="AF26" s="201"/>
      <c r="AG26" s="201"/>
      <c r="AH26" s="200"/>
      <c r="AI26" s="200"/>
      <c r="AJ26" s="200"/>
      <c r="AK26" s="200"/>
      <c r="AL26" s="210">
        <v>30</v>
      </c>
    </row>
    <row r="27" spans="1:38" ht="37.5" customHeight="1" thickBot="1" x14ac:dyDescent="0.3">
      <c r="A27" s="135" t="str">
        <f t="shared" si="8"/>
        <v>8:00-8:30</v>
      </c>
      <c r="B27" s="135" t="str">
        <f t="shared" si="9"/>
        <v>19:30-20:00</v>
      </c>
      <c r="C27" s="141" t="str">
        <f t="shared" si="10"/>
        <v>9:00-9:30</v>
      </c>
      <c r="D27" s="245">
        <f t="shared" si="4"/>
        <v>1.3749999999999987</v>
      </c>
      <c r="E27" s="246" t="str">
        <f t="shared" si="1"/>
        <v>18:00-18:30</v>
      </c>
      <c r="F27" s="459"/>
      <c r="G27" s="399" t="s">
        <v>287</v>
      </c>
      <c r="H27" s="400" t="s">
        <v>287</v>
      </c>
      <c r="I27" s="400" t="s">
        <v>287</v>
      </c>
      <c r="J27" s="400" t="s">
        <v>287</v>
      </c>
      <c r="K27" s="400" t="s">
        <v>287</v>
      </c>
      <c r="L27" s="276" t="s">
        <v>287</v>
      </c>
      <c r="M27" s="395" t="s">
        <v>287</v>
      </c>
      <c r="N27" s="396" t="s">
        <v>287</v>
      </c>
      <c r="O27" s="396" t="s">
        <v>287</v>
      </c>
      <c r="P27" s="396" t="s">
        <v>287</v>
      </c>
      <c r="Q27" s="396" t="s">
        <v>287</v>
      </c>
      <c r="R27" s="409" t="s">
        <v>287</v>
      </c>
      <c r="S27" s="398" t="s">
        <v>287</v>
      </c>
      <c r="T27" s="398" t="s">
        <v>287</v>
      </c>
      <c r="U27" s="398" t="s">
        <v>287</v>
      </c>
      <c r="V27" s="398" t="s">
        <v>287</v>
      </c>
      <c r="W27" s="398" t="s">
        <v>287</v>
      </c>
      <c r="X27" s="397" t="s">
        <v>287</v>
      </c>
      <c r="Y27" s="395" t="s">
        <v>287</v>
      </c>
      <c r="Z27" s="396" t="s">
        <v>287</v>
      </c>
      <c r="AA27" s="460" t="s">
        <v>287</v>
      </c>
      <c r="AB27" s="460" t="s">
        <v>287</v>
      </c>
      <c r="AC27" s="396" t="s">
        <v>287</v>
      </c>
      <c r="AD27" s="396" t="s">
        <v>287</v>
      </c>
      <c r="AE27" s="297"/>
      <c r="AF27" s="201"/>
      <c r="AG27" s="201"/>
      <c r="AH27" s="200"/>
      <c r="AI27" s="200"/>
      <c r="AJ27" s="200"/>
      <c r="AK27" s="200"/>
      <c r="AL27" s="210">
        <v>30</v>
      </c>
    </row>
    <row r="28" spans="1:38" ht="37.5" customHeight="1" x14ac:dyDescent="0.25">
      <c r="A28" s="135" t="str">
        <f t="shared" si="8"/>
        <v>8:30-9:00</v>
      </c>
      <c r="B28" s="135" t="str">
        <f t="shared" si="9"/>
        <v>20:00-20:30</v>
      </c>
      <c r="C28" s="141" t="str">
        <f t="shared" si="10"/>
        <v>9:30-10:00</v>
      </c>
      <c r="D28" s="245">
        <f t="shared" si="4"/>
        <v>1.3958333333333319</v>
      </c>
      <c r="E28" s="246" t="str">
        <f t="shared" si="1"/>
        <v>18:30-19:00</v>
      </c>
      <c r="F28" s="461" t="s">
        <v>16</v>
      </c>
      <c r="G28" s="399" t="s">
        <v>287</v>
      </c>
      <c r="H28" s="400" t="s">
        <v>287</v>
      </c>
      <c r="I28" s="400" t="s">
        <v>287</v>
      </c>
      <c r="J28" s="400" t="s">
        <v>287</v>
      </c>
      <c r="K28" s="400" t="s">
        <v>287</v>
      </c>
      <c r="L28" s="298" t="s">
        <v>387</v>
      </c>
      <c r="M28" s="399" t="s">
        <v>287</v>
      </c>
      <c r="N28" s="400" t="s">
        <v>287</v>
      </c>
      <c r="O28" s="400" t="s">
        <v>287</v>
      </c>
      <c r="P28" s="400" t="s">
        <v>287</v>
      </c>
      <c r="Q28" s="400" t="s">
        <v>287</v>
      </c>
      <c r="R28" s="408" t="s">
        <v>287</v>
      </c>
      <c r="S28" s="396" t="s">
        <v>366</v>
      </c>
      <c r="T28" s="396" t="s">
        <v>366</v>
      </c>
      <c r="U28" s="396" t="s">
        <v>366</v>
      </c>
      <c r="V28" s="396" t="s">
        <v>366</v>
      </c>
      <c r="W28" s="396" t="s">
        <v>366</v>
      </c>
      <c r="X28" s="409" t="s">
        <v>366</v>
      </c>
      <c r="Y28" s="399" t="s">
        <v>287</v>
      </c>
      <c r="Z28" s="400" t="s">
        <v>287</v>
      </c>
      <c r="AA28" s="400" t="s">
        <v>287</v>
      </c>
      <c r="AB28" s="400" t="s">
        <v>287</v>
      </c>
      <c r="AC28" s="400" t="s">
        <v>287</v>
      </c>
      <c r="AD28" s="462" t="s">
        <v>387</v>
      </c>
      <c r="AE28" s="297"/>
      <c r="AF28" s="201"/>
      <c r="AG28" s="201"/>
      <c r="AH28" s="200"/>
      <c r="AI28" s="200"/>
      <c r="AJ28" s="200"/>
      <c r="AK28" s="200"/>
      <c r="AL28" s="210">
        <v>30</v>
      </c>
    </row>
    <row r="29" spans="1:38" ht="42.75" customHeight="1" thickBot="1" x14ac:dyDescent="0.3">
      <c r="A29" s="135" t="str">
        <f t="shared" si="8"/>
        <v>9:00-9:30</v>
      </c>
      <c r="B29" s="135" t="str">
        <f t="shared" si="9"/>
        <v>20:30-21:00</v>
      </c>
      <c r="C29" s="141" t="str">
        <f t="shared" si="10"/>
        <v>10:00-10:30</v>
      </c>
      <c r="D29" s="245">
        <f t="shared" si="4"/>
        <v>1.4166666666666652</v>
      </c>
      <c r="E29" s="246" t="str">
        <f t="shared" si="1"/>
        <v>19:00-19:30</v>
      </c>
      <c r="F29" s="463"/>
      <c r="G29" s="399" t="s">
        <v>287</v>
      </c>
      <c r="H29" s="400" t="s">
        <v>287</v>
      </c>
      <c r="I29" s="400" t="s">
        <v>287</v>
      </c>
      <c r="J29" s="400" t="s">
        <v>287</v>
      </c>
      <c r="K29" s="400" t="s">
        <v>287</v>
      </c>
      <c r="L29" s="299">
        <v>19</v>
      </c>
      <c r="M29" s="411" t="s">
        <v>287</v>
      </c>
      <c r="N29" s="412" t="s">
        <v>287</v>
      </c>
      <c r="O29" s="412" t="s">
        <v>287</v>
      </c>
      <c r="P29" s="412" t="s">
        <v>287</v>
      </c>
      <c r="Q29" s="412" t="s">
        <v>287</v>
      </c>
      <c r="R29" s="410" t="s">
        <v>287</v>
      </c>
      <c r="S29" s="400" t="s">
        <v>366</v>
      </c>
      <c r="T29" s="400" t="s">
        <v>366</v>
      </c>
      <c r="U29" s="400" t="s">
        <v>366</v>
      </c>
      <c r="V29" s="400" t="s">
        <v>366</v>
      </c>
      <c r="W29" s="400" t="s">
        <v>366</v>
      </c>
      <c r="X29" s="408" t="s">
        <v>366</v>
      </c>
      <c r="Y29" s="411" t="s">
        <v>287</v>
      </c>
      <c r="Z29" s="412" t="s">
        <v>287</v>
      </c>
      <c r="AA29" s="412" t="s">
        <v>287</v>
      </c>
      <c r="AB29" s="412" t="s">
        <v>287</v>
      </c>
      <c r="AC29" s="412" t="s">
        <v>287</v>
      </c>
      <c r="AD29" s="464">
        <v>19</v>
      </c>
      <c r="AE29" s="297"/>
      <c r="AF29" s="201"/>
      <c r="AG29" s="201"/>
      <c r="AH29" s="200"/>
      <c r="AI29" s="200"/>
      <c r="AJ29" s="200"/>
      <c r="AK29" s="200"/>
      <c r="AL29" s="210">
        <v>30</v>
      </c>
    </row>
    <row r="30" spans="1:38" ht="37.5" customHeight="1" x14ac:dyDescent="0.25">
      <c r="A30" s="135" t="str">
        <f t="shared" si="8"/>
        <v>9:30-10:00</v>
      </c>
      <c r="B30" s="135" t="str">
        <f t="shared" si="9"/>
        <v>21:00-21:30</v>
      </c>
      <c r="C30" s="141" t="str">
        <f t="shared" si="10"/>
        <v>10:30-11:00</v>
      </c>
      <c r="D30" s="245">
        <f t="shared" si="4"/>
        <v>1.4374999999999984</v>
      </c>
      <c r="E30" s="246" t="str">
        <f t="shared" si="1"/>
        <v>19:30-20:00</v>
      </c>
      <c r="F30" s="264"/>
      <c r="G30" s="240"/>
      <c r="H30" s="242"/>
      <c r="I30" s="242"/>
      <c r="J30" s="242"/>
      <c r="K30" s="243"/>
      <c r="L30" s="465"/>
      <c r="M30" s="240"/>
      <c r="N30" s="242"/>
      <c r="O30" s="242"/>
      <c r="P30" s="242"/>
      <c r="Q30" s="243"/>
      <c r="R30" s="264"/>
      <c r="S30" s="400" t="s">
        <v>366</v>
      </c>
      <c r="T30" s="400" t="s">
        <v>366</v>
      </c>
      <c r="U30" s="400" t="s">
        <v>366</v>
      </c>
      <c r="V30" s="400" t="s">
        <v>366</v>
      </c>
      <c r="W30" s="400" t="s">
        <v>366</v>
      </c>
      <c r="X30" s="408" t="s">
        <v>366</v>
      </c>
      <c r="Y30" s="466"/>
      <c r="Z30" s="467"/>
      <c r="AA30" s="467"/>
      <c r="AB30" s="467"/>
      <c r="AC30" s="468"/>
      <c r="AD30" s="469"/>
      <c r="AE30" s="297"/>
      <c r="AF30" s="201"/>
      <c r="AG30" s="201"/>
      <c r="AH30" s="200"/>
      <c r="AI30" s="200"/>
      <c r="AJ30" s="200"/>
      <c r="AK30" s="200"/>
      <c r="AL30" s="210">
        <v>30</v>
      </c>
    </row>
    <row r="31" spans="1:38" ht="37.5" customHeight="1" thickBot="1" x14ac:dyDescent="0.3">
      <c r="A31" s="135" t="str">
        <f t="shared" si="8"/>
        <v>10:00-10:30</v>
      </c>
      <c r="B31" s="135" t="str">
        <f t="shared" si="9"/>
        <v>21:30-22:00</v>
      </c>
      <c r="C31" s="141" t="str">
        <f t="shared" si="10"/>
        <v>11:00-11:30</v>
      </c>
      <c r="D31" s="245">
        <f t="shared" si="4"/>
        <v>1.4583333333333317</v>
      </c>
      <c r="E31" s="246" t="str">
        <f t="shared" si="1"/>
        <v>20:00-20:30</v>
      </c>
      <c r="F31" s="264"/>
      <c r="G31" s="249"/>
      <c r="H31" s="202"/>
      <c r="I31" s="202"/>
      <c r="J31" s="202"/>
      <c r="K31" s="264"/>
      <c r="L31" s="470"/>
      <c r="M31" s="249"/>
      <c r="N31" s="202"/>
      <c r="O31" s="202"/>
      <c r="P31" s="202"/>
      <c r="Q31" s="264"/>
      <c r="R31" s="264"/>
      <c r="S31" s="400" t="s">
        <v>366</v>
      </c>
      <c r="T31" s="400" t="s">
        <v>366</v>
      </c>
      <c r="U31" s="400" t="s">
        <v>366</v>
      </c>
      <c r="V31" s="400" t="s">
        <v>366</v>
      </c>
      <c r="W31" s="400" t="s">
        <v>366</v>
      </c>
      <c r="X31" s="408" t="s">
        <v>366</v>
      </c>
      <c r="Y31" s="471"/>
      <c r="Z31" s="472"/>
      <c r="AA31" s="289" t="s">
        <v>16</v>
      </c>
      <c r="AB31" s="472"/>
      <c r="AC31" s="473"/>
      <c r="AD31" s="474"/>
      <c r="AE31" s="297"/>
      <c r="AF31" s="201"/>
      <c r="AG31" s="201"/>
      <c r="AH31" s="200"/>
      <c r="AI31" s="200"/>
      <c r="AJ31" s="200"/>
      <c r="AK31" s="200"/>
      <c r="AL31" s="210">
        <v>30</v>
      </c>
    </row>
    <row r="32" spans="1:38" ht="37.5" customHeight="1" x14ac:dyDescent="0.25">
      <c r="A32" s="135" t="str">
        <f t="shared" si="8"/>
        <v>10:30-11:00</v>
      </c>
      <c r="B32" s="135" t="str">
        <f t="shared" si="9"/>
        <v>22:00-22:30</v>
      </c>
      <c r="C32" s="141" t="str">
        <f t="shared" si="10"/>
        <v>11:30-12:00</v>
      </c>
      <c r="D32" s="245">
        <f t="shared" si="4"/>
        <v>1.479166666666665</v>
      </c>
      <c r="E32" s="246" t="str">
        <f t="shared" si="1"/>
        <v>20:30-21:00</v>
      </c>
      <c r="F32" s="264"/>
      <c r="G32" s="249"/>
      <c r="H32" s="202"/>
      <c r="I32" s="202"/>
      <c r="J32" s="202"/>
      <c r="K32" s="264"/>
      <c r="L32" s="264"/>
      <c r="M32" s="249"/>
      <c r="N32" s="202"/>
      <c r="O32" s="202"/>
      <c r="P32" s="202"/>
      <c r="Q32" s="264"/>
      <c r="R32" s="264"/>
      <c r="S32" s="300"/>
      <c r="T32" s="300"/>
      <c r="U32" s="300"/>
      <c r="V32" s="300"/>
      <c r="W32" s="300"/>
      <c r="X32" s="301"/>
      <c r="Y32" s="471"/>
      <c r="Z32" s="472"/>
      <c r="AA32" s="472"/>
      <c r="AB32" s="472"/>
      <c r="AC32" s="473"/>
      <c r="AD32" s="300"/>
      <c r="AE32" s="297"/>
      <c r="AF32" s="201"/>
      <c r="AG32" s="201"/>
      <c r="AH32" s="200"/>
      <c r="AI32" s="200"/>
      <c r="AJ32" s="200"/>
      <c r="AK32" s="200"/>
      <c r="AL32" s="210">
        <v>30</v>
      </c>
    </row>
    <row r="33" spans="1:38" ht="37.5" customHeight="1" thickBot="1" x14ac:dyDescent="0.3">
      <c r="A33" s="135" t="str">
        <f t="shared" si="8"/>
        <v>11:00-11:30</v>
      </c>
      <c r="B33" s="135" t="str">
        <f t="shared" si="9"/>
        <v>22:30-23:00</v>
      </c>
      <c r="C33" s="141" t="str">
        <f t="shared" si="10"/>
        <v>12:00-12:30</v>
      </c>
      <c r="D33" s="245">
        <f t="shared" si="4"/>
        <v>1.4999999999999982</v>
      </c>
      <c r="E33" s="246" t="str">
        <f t="shared" si="1"/>
        <v>21:00-21:30</v>
      </c>
      <c r="F33" s="264"/>
      <c r="G33" s="296"/>
      <c r="H33" s="274"/>
      <c r="I33" s="274"/>
      <c r="J33" s="274"/>
      <c r="K33" s="275"/>
      <c r="L33" s="264"/>
      <c r="M33" s="296"/>
      <c r="N33" s="274"/>
      <c r="O33" s="274"/>
      <c r="P33" s="274"/>
      <c r="Q33" s="264"/>
      <c r="R33" s="264"/>
      <c r="S33" s="302"/>
      <c r="T33" s="302"/>
      <c r="U33" s="302"/>
      <c r="V33" s="302"/>
      <c r="W33" s="302"/>
      <c r="X33" s="255"/>
      <c r="Y33" s="471"/>
      <c r="Z33" s="472"/>
      <c r="AA33" s="472"/>
      <c r="AB33" s="472"/>
      <c r="AC33" s="475"/>
      <c r="AD33" s="302"/>
      <c r="AE33" s="476"/>
      <c r="AF33" s="201"/>
      <c r="AG33" s="201"/>
      <c r="AH33" s="200"/>
      <c r="AI33" s="200"/>
      <c r="AJ33" s="200"/>
      <c r="AK33" s="200"/>
      <c r="AL33" s="210">
        <v>30</v>
      </c>
    </row>
    <row r="34" spans="1:38" ht="30" customHeight="1" x14ac:dyDescent="0.35">
      <c r="A34" s="123"/>
      <c r="B34" s="123"/>
      <c r="C34" s="123"/>
      <c r="D34" s="245">
        <f t="shared" si="4"/>
        <v>1.5208333333333315</v>
      </c>
      <c r="E34" s="303" t="str">
        <f t="shared" si="1"/>
        <v>21:30-22:00</v>
      </c>
      <c r="F34" s="304"/>
      <c r="G34" s="240"/>
      <c r="H34" s="242"/>
      <c r="I34" s="242"/>
      <c r="J34" s="242"/>
      <c r="K34" s="243"/>
      <c r="L34" s="242"/>
      <c r="M34" s="305"/>
      <c r="N34" s="242"/>
      <c r="O34" s="242"/>
      <c r="P34" s="238"/>
      <c r="Q34" s="243"/>
      <c r="R34" s="306"/>
      <c r="S34" s="240"/>
      <c r="T34" s="242"/>
      <c r="U34" s="300"/>
      <c r="V34" s="238"/>
      <c r="W34" s="243"/>
      <c r="X34" s="301"/>
      <c r="Y34" s="240"/>
      <c r="Z34" s="242"/>
      <c r="AA34" s="242"/>
      <c r="AB34" s="238"/>
      <c r="AC34" s="243"/>
      <c r="AD34" s="258"/>
      <c r="AE34" s="307"/>
      <c r="AF34" s="201"/>
      <c r="AG34" s="201"/>
      <c r="AH34" s="152"/>
      <c r="AI34" s="200"/>
      <c r="AJ34" s="152"/>
      <c r="AK34" s="152"/>
      <c r="AL34" s="210">
        <v>30</v>
      </c>
    </row>
    <row r="35" spans="1:38" ht="30" customHeight="1" x14ac:dyDescent="0.35">
      <c r="D35" s="245">
        <f t="shared" si="4"/>
        <v>1.5416666666666647</v>
      </c>
      <c r="E35" s="303" t="str">
        <f t="shared" si="1"/>
        <v>22:00-22:30</v>
      </c>
      <c r="F35" s="308"/>
      <c r="G35" s="249"/>
      <c r="H35" s="202"/>
      <c r="I35" s="202"/>
      <c r="J35" s="202"/>
      <c r="K35" s="264"/>
      <c r="L35" s="202"/>
      <c r="M35" s="309"/>
      <c r="N35" s="202"/>
      <c r="O35" s="202"/>
      <c r="P35" s="241"/>
      <c r="Q35" s="264"/>
      <c r="R35" s="310"/>
      <c r="S35" s="249"/>
      <c r="T35" s="202"/>
      <c r="U35" s="302"/>
      <c r="V35" s="241"/>
      <c r="W35" s="264"/>
      <c r="X35" s="255"/>
      <c r="Y35" s="249"/>
      <c r="Z35" s="202"/>
      <c r="AA35" s="202"/>
      <c r="AB35" s="241"/>
      <c r="AC35" s="264"/>
      <c r="AD35" s="311"/>
      <c r="AE35" s="244"/>
      <c r="AF35" s="201"/>
      <c r="AG35" s="201"/>
      <c r="AH35" s="152"/>
      <c r="AI35" s="200"/>
      <c r="AJ35" s="152"/>
      <c r="AK35" s="152"/>
      <c r="AL35" s="210">
        <v>30</v>
      </c>
    </row>
    <row r="36" spans="1:38" ht="30" customHeight="1" x14ac:dyDescent="0.25">
      <c r="D36" s="245">
        <f t="shared" si="4"/>
        <v>1.562499999999998</v>
      </c>
      <c r="E36" s="303" t="str">
        <f t="shared" si="1"/>
        <v>22:30-23:00</v>
      </c>
      <c r="F36" s="266"/>
      <c r="G36" s="249"/>
      <c r="H36" s="202"/>
      <c r="I36" s="202"/>
      <c r="J36" s="202"/>
      <c r="K36" s="264"/>
      <c r="L36" s="202"/>
      <c r="M36" s="249"/>
      <c r="N36" s="202"/>
      <c r="O36" s="202"/>
      <c r="P36" s="202"/>
      <c r="Q36" s="264"/>
      <c r="R36" s="266"/>
      <c r="S36" s="249"/>
      <c r="T36" s="202"/>
      <c r="U36" s="202"/>
      <c r="V36" s="202"/>
      <c r="W36" s="264"/>
      <c r="X36" s="264"/>
      <c r="Y36" s="249"/>
      <c r="Z36" s="202"/>
      <c r="AA36" s="202"/>
      <c r="AB36" s="202"/>
      <c r="AC36" s="264"/>
      <c r="AD36" s="266"/>
      <c r="AE36" s="264"/>
      <c r="AF36" s="202"/>
      <c r="AG36" s="202"/>
      <c r="AH36" s="202"/>
      <c r="AI36" s="202"/>
      <c r="AJ36" s="202"/>
      <c r="AK36" s="202"/>
      <c r="AL36" s="210">
        <v>30</v>
      </c>
    </row>
    <row r="37" spans="1:38" ht="30" customHeight="1" x14ac:dyDescent="0.35">
      <c r="D37" s="245">
        <f t="shared" si="4"/>
        <v>1.5833333333333313</v>
      </c>
      <c r="E37" s="303" t="str">
        <f t="shared" si="1"/>
        <v>23:00-23:30</v>
      </c>
      <c r="F37" s="308"/>
      <c r="G37" s="249"/>
      <c r="H37" s="202"/>
      <c r="I37" s="202"/>
      <c r="J37" s="202"/>
      <c r="K37" s="264"/>
      <c r="L37" s="302"/>
      <c r="M37" s="309"/>
      <c r="N37" s="202"/>
      <c r="O37" s="202"/>
      <c r="P37" s="241"/>
      <c r="Q37" s="264"/>
      <c r="R37" s="310"/>
      <c r="S37" s="249"/>
      <c r="T37" s="202"/>
      <c r="U37" s="302"/>
      <c r="V37" s="241"/>
      <c r="W37" s="264"/>
      <c r="X37" s="255"/>
      <c r="Y37" s="249"/>
      <c r="Z37" s="202"/>
      <c r="AA37" s="202"/>
      <c r="AB37" s="241"/>
      <c r="AC37" s="264"/>
      <c r="AD37" s="311"/>
      <c r="AE37" s="244"/>
      <c r="AF37" s="201"/>
      <c r="AG37" s="201"/>
      <c r="AH37" s="152"/>
      <c r="AI37" s="200"/>
      <c r="AJ37" s="152"/>
      <c r="AK37" s="152"/>
      <c r="AL37" s="210">
        <v>30</v>
      </c>
    </row>
    <row r="38" spans="1:38" ht="30" customHeight="1" thickBot="1" x14ac:dyDescent="0.4">
      <c r="D38" s="245">
        <f t="shared" si="4"/>
        <v>1.6041666666666645</v>
      </c>
      <c r="E38" s="303" t="str">
        <f t="shared" si="1"/>
        <v>23:30-0:00</v>
      </c>
      <c r="F38" s="312"/>
      <c r="G38" s="313"/>
      <c r="H38" s="274"/>
      <c r="I38" s="274"/>
      <c r="J38" s="285"/>
      <c r="K38" s="275"/>
      <c r="L38" s="314"/>
      <c r="M38" s="313"/>
      <c r="N38" s="274"/>
      <c r="O38" s="274"/>
      <c r="P38" s="285"/>
      <c r="Q38" s="275"/>
      <c r="R38" s="315"/>
      <c r="S38" s="296"/>
      <c r="T38" s="274"/>
      <c r="U38" s="314"/>
      <c r="V38" s="285"/>
      <c r="W38" s="275"/>
      <c r="X38" s="316"/>
      <c r="Y38" s="296"/>
      <c r="Z38" s="274"/>
      <c r="AA38" s="274"/>
      <c r="AB38" s="285"/>
      <c r="AC38" s="275"/>
      <c r="AD38" s="317"/>
      <c r="AE38" s="318"/>
      <c r="AF38" s="201"/>
      <c r="AG38" s="201"/>
      <c r="AH38" s="152"/>
      <c r="AI38" s="200"/>
      <c r="AJ38" s="152"/>
      <c r="AK38" s="152"/>
      <c r="AL38" s="210">
        <v>30</v>
      </c>
    </row>
    <row r="39" spans="1:38" ht="30" customHeight="1" thickBot="1" x14ac:dyDescent="0.3">
      <c r="D39" s="137">
        <f>TIME(INDEX(AH5:AH18,MATCH(B4,AK5:AK19,0)),INDEX(AI5:AI18,MATCH(B4,AK5:AK19,0)),0)+TIME(1,0,0)</f>
        <v>0.33333333333333337</v>
      </c>
      <c r="E39" s="137">
        <f>TIME(INDEX(AG5:AG18,MATCH(E4,AK5:AK19,0)),INDEX(AI5:AI18,MATCH(E4,AK5:AK19,0)),0)</f>
        <v>0.625</v>
      </c>
      <c r="H39" s="123"/>
      <c r="I39" s="123"/>
      <c r="J39" s="123"/>
      <c r="K39" s="123"/>
      <c r="L39" s="123"/>
      <c r="Q39" s="123"/>
      <c r="AL39" s="210"/>
    </row>
    <row r="40" spans="1:38" ht="30" customHeight="1" x14ac:dyDescent="0.25">
      <c r="AL40" s="210"/>
    </row>
  </sheetData>
  <mergeCells count="5">
    <mergeCell ref="E1:AE1"/>
    <mergeCell ref="G2:L2"/>
    <mergeCell ref="M2:Q2"/>
    <mergeCell ref="S2:W2"/>
    <mergeCell ref="Y2:AC2"/>
  </mergeCells>
  <dataValidations count="7">
    <dataValidation type="list" allowBlank="1" showInputMessage="1" showErrorMessage="1" prompt="Enter Time intervals in this column under this heading. Use heading filters to find specific entries" sqref="WVP983042 WBX983042 A3 B3:B4 WLT983042 JD3:JD4 SZ3:SZ4 ACV3:ACV4 AMR3:AMR4 AWN3:AWN4 BGJ3:BGJ4 BQF3:BQF4 CAB3:CAB4 CJX3:CJX4 CTT3:CTT4 DDP3:DDP4 DNL3:DNL4 DXH3:DXH4 EHD3:EHD4 EQZ3:EQZ4 FAV3:FAV4 FKR3:FKR4 FUN3:FUN4 GEJ3:GEJ4 GOF3:GOF4 GYB3:GYB4 HHX3:HHX4 HRT3:HRT4 IBP3:IBP4 ILL3:ILL4 IVH3:IVH4 JFD3:JFD4 JOZ3:JOZ4 JYV3:JYV4 KIR3:KIR4 KSN3:KSN4 LCJ3:LCJ4 LMF3:LMF4 LWB3:LWB4 MFX3:MFX4 MPT3:MPT4 MZP3:MZP4 NJL3:NJL4 NTH3:NTH4 ODD3:ODD4 OMZ3:OMZ4 OWV3:OWV4 PGR3:PGR4 PQN3:PQN4 QAJ3:QAJ4 QKF3:QKF4 QUB3:QUB4 RDX3:RDX4 RNT3:RNT4 RXP3:RXP4 SHL3:SHL4 SRH3:SRH4 TBD3:TBD4 TKZ3:TKZ4 TUV3:TUV4 UER3:UER4 UON3:UON4 UYJ3:UYJ4 VIF3:VIF4 VSB3:VSB4 WBX3:WBX4 WLT3:WLT4 WVP3:WVP4 B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B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B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B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B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B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B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B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B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B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B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B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B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B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B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C3:D3 E3:E4" xr:uid="{2CF4112C-BDC4-453E-A27C-90EEDAA06E4E}">
      <formula1>$AK$5:$AK$19</formula1>
    </dataValidation>
    <dataValidation allowBlank="1" showInputMessage="1" showErrorMessage="1" prompt="Enter Location 4 for each time interval in column B, in this column under this heading" sqref="WVZ983042:WWN983042 JN3:KB4 TJ3:TX4 ADF3:ADT4 ANB3:ANP4 AWX3:AXL4 BGT3:BHH4 BQP3:BRD4 CAL3:CAZ4 CKH3:CKV4 CUD3:CUR4 DDZ3:DEN4 DNV3:DOJ4 DXR3:DYF4 EHN3:EIB4 ERJ3:ERX4 FBF3:FBT4 FLB3:FLP4 FUX3:FVL4 GET3:GFH4 GOP3:GPD4 GYL3:GYZ4 HIH3:HIV4 HSD3:HSR4 IBZ3:ICN4 ILV3:IMJ4 IVR3:IWF4 JFN3:JGB4 JPJ3:JPX4 JZF3:JZT4 KJB3:KJP4 KSX3:KTL4 LCT3:LDH4 LMP3:LND4 LWL3:LWZ4 MGH3:MGV4 MQD3:MQR4 MZZ3:NAN4 NJV3:NKJ4 NTR3:NUF4 ODN3:OEB4 ONJ3:ONX4 OXF3:OXT4 PHB3:PHP4 PQX3:PRL4 QAT3:QBH4 QKP3:QLD4 QUL3:QUZ4 REH3:REV4 ROD3:ROR4 RXZ3:RYN4 SHV3:SIJ4 SRR3:SSF4 TBN3:TCB4 TLJ3:TLX4 TVF3:TVT4 UFB3:UFP4 UOX3:UPL4 UYT3:UZH4 VIP3:VJD4 VSL3:VSZ4 WCH3:WCV4 WMD3:WMR4 WVZ3:WWN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E3:AE4 Q4:AD4" xr:uid="{B63B547D-5C3E-4760-B2FB-5FB418CE09C3}"/>
    <dataValidation allowBlank="1" showInputMessage="1" showErrorMessage="1" prompt="Title of this worksheet is in this cell. Enter sponsoring company name in cell at right" sqref="JC1:JG1 SY1:TC1 ACU1:ACY1 AMQ1:AMU1 AWM1:AWQ1 BGI1:BGM1 BQE1:BQI1 CAA1:CAE1 CJW1:CKA1 CTS1:CTW1 DDO1:DDS1 DNK1:DNO1 DXG1:DXK1 EHC1:EHG1 EQY1:ERC1 FAU1:FAY1 FKQ1:FKU1 FUM1:FUQ1 GEI1:GEM1 GOE1:GOI1 GYA1:GYE1 HHW1:HIA1 HRS1:HRW1 IBO1:IBS1 ILK1:ILO1 IVG1:IVK1 JFC1:JFG1 JOY1:JPC1 JYU1:JYY1 KIQ1:KIU1 KSM1:KSQ1 LCI1:LCM1 LME1:LMI1 LWA1:LWE1 MFW1:MGA1 MPS1:MPW1 MZO1:MZS1 NJK1:NJO1 NTG1:NTK1 ODC1:ODG1 OMY1:ONC1 OWU1:OWY1 PGQ1:PGU1 PQM1:PQQ1 QAI1:QAM1 QKE1:QKI1 QUA1:QUE1 RDW1:REA1 RNS1:RNW1 RXO1:RXS1 SHK1:SHO1 SRG1:SRK1 TBC1:TBG1 TKY1:TLC1 TUU1:TUY1 UEQ1:UEU1 UOM1:UOQ1 UYI1:UYM1 VIE1:VII1 VSA1:VSE1 WBW1:WCA1 WLS1:WLW1 WVO1:WVS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E1:F1" xr:uid="{04CB56D3-160F-4B05-8B57-77DF97F4FDB2}"/>
    <dataValidation allowBlank="1" showInputMessage="1" showErrorMessage="1" prompt="Enter Time intervals in this column under this heading. Use heading filters to find specific entries" sqref="E65539:F65539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A4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4:D4 F3:F4" xr:uid="{1C570100-255B-425F-9BCC-CC122F7A926B}"/>
    <dataValidation allowBlank="1" showInputMessage="1" showErrorMessage="1" prompt="Enter Location for each time interval in column B and add Breaks using cell style Break in this column under this heading" sqref="WVT983042:WVV983042 JH3:JJ4 TD3:TF4 ACZ3:ADB4 AMV3:AMX4 AWR3:AWT4 BGN3:BGP4 BQJ3:BQL4 CAF3:CAH4 CKB3:CKD4 CTX3:CTZ4 DDT3:DDV4 DNP3:DNR4 DXL3:DXN4 EHH3:EHJ4 ERD3:ERF4 FAZ3:FBB4 FKV3:FKX4 FUR3:FUT4 GEN3:GEP4 GOJ3:GOL4 GYF3:GYH4 HIB3:HID4 HRX3:HRZ4 IBT3:IBV4 ILP3:ILR4 IVL3:IVN4 JFH3:JFJ4 JPD3:JPF4 JYZ3:JZB4 KIV3:KIX4 KSR3:KST4 LCN3:LCP4 LMJ3:LML4 LWF3:LWH4 MGB3:MGD4 MPX3:MPZ4 MZT3:MZV4 NJP3:NJR4 NTL3:NTN4 ODH3:ODJ4 OND3:ONF4 OWZ3:OXB4 PGV3:PGX4 PQR3:PQT4 QAN3:QAP4 QKJ3:QKL4 QUF3:QUH4 REB3:RED4 RNX3:RNZ4 RXT3:RXV4 SHP3:SHR4 SRL3:SRN4 TBH3:TBJ4 TLD3:TLF4 TUZ3:TVB4 UEV3:UEX4 UOR3:UOT4 UYN3:UYP4 VIJ3:VIL4 VSF3:VSH4 WCB3:WCD4 WLX3:WLZ4 WVT3:WVV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G3:L4 M3:AD3" xr:uid="{1BDFD9E4-9C9A-4C82-AC81-1282062C21C2}"/>
    <dataValidation allowBlank="1" showInputMessage="1" showErrorMessage="1" prompt="Enter Location 2 for each time interval in column B, in this column under this heading" sqref="WVW983042:WVX983042 JK3:JL4 TG3:TH4 ADC3:ADD4 AMY3:AMZ4 AWU3:AWV4 BGQ3:BGR4 BQM3:BQN4 CAI3:CAJ4 CKE3:CKF4 CUA3:CUB4 DDW3:DDX4 DNS3:DNT4 DXO3:DXP4 EHK3:EHL4 ERG3:ERH4 FBC3:FBD4 FKY3:FKZ4 FUU3:FUV4 GEQ3:GER4 GOM3:GON4 GYI3:GYJ4 HIE3:HIF4 HSA3:HSB4 IBW3:IBX4 ILS3:ILT4 IVO3:IVP4 JFK3:JFL4 JPG3:JPH4 JZC3:JZD4 KIY3:KIZ4 KSU3:KSV4 LCQ3:LCR4 LMM3:LMN4 LWI3:LWJ4 MGE3:MGF4 MQA3:MQB4 MZW3:MZX4 NJS3:NJT4 NTO3:NTP4 ODK3:ODL4 ONG3:ONH4 OXC3:OXD4 PGY3:PGZ4 PQU3:PQV4 QAQ3:QAR4 QKM3:QKN4 QUI3:QUJ4 REE3:REF4 ROA3:ROB4 RXW3:RXX4 SHS3:SHT4 SRO3:SRP4 TBK3:TBL4 TLG3:TLH4 TVC3:TVD4 UEY3:UEZ4 UOU3:UOV4 UYQ3:UYR4 VIM3:VIN4 VSI3:VSJ4 WCE3:WCF4 WMA3:WMB4 WVW3:WVX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M4:N4" xr:uid="{D09026AB-0788-49FD-804F-8F544313360E}"/>
    <dataValidation allowBlank="1" showInputMessage="1" showErrorMessage="1" prompt="Enter Location 3 for each time interval in column B, in this column under this heading" sqref="WVY983042 JM3:JM4 TI3:TI4 ADE3:ADE4 ANA3:ANA4 AWW3:AWW4 BGS3:BGS4 BQO3:BQO4 CAK3:CAK4 CKG3:CKG4 CUC3:CUC4 DDY3:DDY4 DNU3:DNU4 DXQ3:DXQ4 EHM3:EHM4 ERI3:ERI4 FBE3:FBE4 FLA3:FLA4 FUW3:FUW4 GES3:GES4 GOO3:GOO4 GYK3:GYK4 HIG3:HIG4 HSC3:HSC4 IBY3:IBY4 ILU3:ILU4 IVQ3:IVQ4 JFM3:JFM4 JPI3:JPI4 JZE3:JZE4 KJA3:KJA4 KSW3:KSW4 LCS3:LCS4 LMO3:LMO4 LWK3:LWK4 MGG3:MGG4 MQC3:MQC4 MZY3:MZY4 NJU3:NJU4 NTQ3:NTQ4 ODM3:ODM4 ONI3:ONI4 OXE3:OXE4 PHA3:PHA4 PQW3:PQW4 QAS3:QAS4 QKO3:QKO4 QUK3:QUK4 REG3:REG4 ROC3:ROC4 RXY3:RXY4 SHU3:SHU4 SRQ3:SRQ4 TBM3:TBM4 TLI3:TLI4 TVE3:TVE4 UFA3:UFA4 UOW3:UOW4 UYS3:UYS4 VIO3:VIO4 VSK3:VSK4 WCG3:WCG4 WMC3:WMC4 WVY3:WVY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O4:P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5"/>
  <sheetViews>
    <sheetView topLeftCell="A46" zoomScale="120" zoomScaleNormal="120" workbookViewId="0">
      <selection activeCell="G90" sqref="G90"/>
    </sheetView>
  </sheetViews>
  <sheetFormatPr defaultRowHeight="12.5" x14ac:dyDescent="0.25"/>
  <cols>
    <col min="1" max="1" width="12.54296875" style="60" customWidth="1"/>
    <col min="2" max="2" width="6.54296875" style="60" customWidth="1"/>
    <col min="3" max="3" width="5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357" t="str">
        <f>Parameters!B1</f>
        <v>IEEE 802.11 WIRELESS LOCAL AREA NETWORKS SESSION #209</v>
      </c>
      <c r="B1" s="351"/>
      <c r="C1" s="351"/>
      <c r="D1" s="351"/>
      <c r="E1" s="351"/>
      <c r="F1" s="351"/>
      <c r="G1" s="351"/>
      <c r="H1" s="351"/>
      <c r="I1" s="351"/>
    </row>
    <row r="2" spans="1:9" ht="25.4" customHeight="1" x14ac:dyDescent="0.5">
      <c r="A2" s="357" t="str">
        <f>Parameters!B2</f>
        <v>Kobe International Conference Center, Kobe, Japan</v>
      </c>
      <c r="B2" s="351"/>
      <c r="C2" s="351"/>
      <c r="D2" s="351"/>
      <c r="E2" s="351"/>
      <c r="F2" s="351"/>
      <c r="G2" s="351"/>
      <c r="H2" s="351"/>
      <c r="I2" s="351"/>
    </row>
    <row r="3" spans="1:9" ht="25.4" customHeight="1" x14ac:dyDescent="0.5">
      <c r="A3" s="357" t="str">
        <f>Parameters!B3</f>
        <v>January 12-17, 2025</v>
      </c>
      <c r="B3" s="351"/>
      <c r="C3" s="351"/>
      <c r="D3" s="351"/>
      <c r="E3" s="351"/>
      <c r="F3" s="351"/>
      <c r="G3" s="351"/>
      <c r="H3" s="351"/>
      <c r="I3" s="351"/>
    </row>
    <row r="4" spans="1:9" ht="18" customHeight="1" x14ac:dyDescent="0.35">
      <c r="A4" s="350" t="s">
        <v>453</v>
      </c>
      <c r="B4" s="351"/>
      <c r="C4" s="351"/>
      <c r="D4" s="351"/>
      <c r="E4" s="351"/>
      <c r="F4" s="351"/>
      <c r="G4" s="351"/>
      <c r="H4" s="351"/>
      <c r="I4" s="351"/>
    </row>
    <row r="5" spans="1:9" ht="18" customHeight="1" x14ac:dyDescent="0.35">
      <c r="A5" s="350" t="s">
        <v>64</v>
      </c>
      <c r="B5" s="351"/>
      <c r="C5" s="351"/>
      <c r="D5" s="351"/>
      <c r="E5" s="351"/>
      <c r="F5" s="351"/>
      <c r="G5" s="351"/>
      <c r="H5" s="351"/>
      <c r="I5" s="351"/>
    </row>
    <row r="6" spans="1:9" ht="18" customHeight="1" x14ac:dyDescent="0.35">
      <c r="A6" s="350" t="s">
        <v>454</v>
      </c>
      <c r="B6" s="351"/>
      <c r="C6" s="351"/>
      <c r="D6" s="351"/>
      <c r="E6" s="351"/>
      <c r="F6" s="351"/>
      <c r="G6" s="351"/>
      <c r="H6" s="351"/>
      <c r="I6" s="351"/>
    </row>
    <row r="7" spans="1:9" ht="18" customHeight="1" x14ac:dyDescent="0.35">
      <c r="A7" s="350" t="s">
        <v>475</v>
      </c>
      <c r="B7" s="351"/>
      <c r="C7" s="351"/>
      <c r="D7" s="351"/>
      <c r="E7" s="351"/>
      <c r="F7" s="351"/>
      <c r="G7" s="351"/>
      <c r="H7" s="351"/>
      <c r="I7" s="351"/>
    </row>
    <row r="8" spans="1:9" ht="30" customHeight="1" x14ac:dyDescent="0.6">
      <c r="A8" s="352" t="str">
        <f>"Agenda R" &amp; Parameters!$B$8</f>
        <v>Agenda R1</v>
      </c>
      <c r="B8" s="353"/>
      <c r="C8" s="353"/>
      <c r="D8" s="353"/>
      <c r="E8" s="353"/>
      <c r="F8" s="353"/>
      <c r="G8" s="353"/>
      <c r="H8" s="353"/>
      <c r="I8" s="353"/>
    </row>
    <row r="12" spans="1:9" ht="15.5" x14ac:dyDescent="0.35">
      <c r="A12" s="354" t="s">
        <v>539</v>
      </c>
      <c r="B12" s="355"/>
      <c r="C12" s="355"/>
      <c r="D12" s="355"/>
      <c r="E12" s="355"/>
      <c r="F12" s="355"/>
      <c r="G12" s="355"/>
      <c r="H12" s="355"/>
      <c r="I12" s="355"/>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77</v>
      </c>
      <c r="D15" s="62"/>
      <c r="E15" s="62" t="s">
        <v>135</v>
      </c>
      <c r="F15" s="99">
        <v>0.375</v>
      </c>
      <c r="G15" s="71">
        <v>1</v>
      </c>
      <c r="H15" s="99">
        <f t="shared" ref="H15:H20" si="0">F15+TIME(0,G15,0)</f>
        <v>0.37569444444444444</v>
      </c>
      <c r="I15" s="80"/>
    </row>
    <row r="16" spans="1:9" ht="31" x14ac:dyDescent="0.35">
      <c r="A16" s="53" t="s">
        <v>78</v>
      </c>
      <c r="B16" s="62" t="s">
        <v>76</v>
      </c>
      <c r="C16" s="62" t="s">
        <v>463</v>
      </c>
      <c r="D16" s="62"/>
      <c r="E16" s="62" t="s">
        <v>79</v>
      </c>
      <c r="F16" s="99">
        <f>H15</f>
        <v>0.37569444444444444</v>
      </c>
      <c r="G16" s="71">
        <v>1</v>
      </c>
      <c r="H16" s="99">
        <f t="shared" si="0"/>
        <v>0.37638888888888888</v>
      </c>
      <c r="I16" s="80"/>
    </row>
    <row r="17" spans="1:9" ht="15.5" x14ac:dyDescent="0.35">
      <c r="A17" s="53" t="s">
        <v>80</v>
      </c>
      <c r="B17" s="62" t="s">
        <v>76</v>
      </c>
      <c r="C17" s="62" t="s">
        <v>237</v>
      </c>
      <c r="D17" s="154" t="s">
        <v>223</v>
      </c>
      <c r="E17" s="62" t="s">
        <v>135</v>
      </c>
      <c r="F17" s="99">
        <f>H16</f>
        <v>0.37638888888888888</v>
      </c>
      <c r="G17" s="71">
        <v>1</v>
      </c>
      <c r="H17" s="99">
        <f t="shared" si="0"/>
        <v>0.37708333333333333</v>
      </c>
      <c r="I17" s="80"/>
    </row>
    <row r="18" spans="1:9" ht="31" x14ac:dyDescent="0.35">
      <c r="A18" s="53" t="s">
        <v>81</v>
      </c>
      <c r="B18" s="62" t="s">
        <v>82</v>
      </c>
      <c r="C18" s="62" t="s">
        <v>204</v>
      </c>
      <c r="D18" s="154" t="s">
        <v>45</v>
      </c>
      <c r="E18" s="62" t="s">
        <v>135</v>
      </c>
      <c r="F18" s="99">
        <f>H17</f>
        <v>0.37708333333333333</v>
      </c>
      <c r="G18" s="71">
        <v>2</v>
      </c>
      <c r="H18" s="99">
        <f t="shared" si="0"/>
        <v>0.37847222222222221</v>
      </c>
      <c r="I18" s="80"/>
    </row>
    <row r="19" spans="1:9" ht="15.5" x14ac:dyDescent="0.35">
      <c r="A19" s="53" t="s">
        <v>83</v>
      </c>
      <c r="B19" s="62" t="s">
        <v>82</v>
      </c>
      <c r="C19" s="62" t="s">
        <v>84</v>
      </c>
      <c r="D19" s="154" t="s">
        <v>224</v>
      </c>
      <c r="E19" s="62" t="s">
        <v>477</v>
      </c>
      <c r="F19" s="99">
        <f>H18</f>
        <v>0.37847222222222221</v>
      </c>
      <c r="G19" s="71">
        <v>1</v>
      </c>
      <c r="H19" s="99">
        <f t="shared" si="0"/>
        <v>0.37916666666666665</v>
      </c>
      <c r="I19" s="80"/>
    </row>
    <row r="20" spans="1:9" ht="15.5" x14ac:dyDescent="0.35">
      <c r="A20" s="54" t="s">
        <v>86</v>
      </c>
      <c r="B20" s="63" t="s">
        <v>76</v>
      </c>
      <c r="C20" s="63" t="s">
        <v>87</v>
      </c>
      <c r="D20" s="63"/>
      <c r="E20" s="63" t="s">
        <v>135</v>
      </c>
      <c r="F20" s="100">
        <f>H19</f>
        <v>0.37916666666666665</v>
      </c>
      <c r="G20" s="72">
        <v>1</v>
      </c>
      <c r="H20" s="100">
        <f t="shared" si="0"/>
        <v>0.37986111111111109</v>
      </c>
      <c r="I20" s="81"/>
    </row>
    <row r="21" spans="1:9" ht="15.5" x14ac:dyDescent="0.35">
      <c r="A21" s="116"/>
      <c r="B21" s="116"/>
      <c r="C21" s="116"/>
      <c r="D21" s="116"/>
      <c r="E21" s="116"/>
      <c r="F21" s="156"/>
      <c r="G21" s="157"/>
      <c r="H21" s="156"/>
      <c r="I21" s="116"/>
    </row>
    <row r="22" spans="1:9" ht="15.5" x14ac:dyDescent="0.35">
      <c r="A22" s="52" t="s">
        <v>88</v>
      </c>
      <c r="B22" s="61"/>
      <c r="C22" s="61" t="s">
        <v>89</v>
      </c>
      <c r="D22" s="61"/>
      <c r="E22" s="61"/>
      <c r="F22" s="98"/>
      <c r="G22" s="70"/>
      <c r="H22" s="98"/>
      <c r="I22" s="79"/>
    </row>
    <row r="23" spans="1:9" ht="15.5" x14ac:dyDescent="0.35">
      <c r="A23" s="55" t="s">
        <v>90</v>
      </c>
      <c r="B23" s="64" t="s">
        <v>76</v>
      </c>
      <c r="C23" s="64" t="s">
        <v>91</v>
      </c>
      <c r="D23" s="64"/>
      <c r="E23" s="64"/>
      <c r="F23" s="101"/>
      <c r="G23" s="73"/>
      <c r="H23" s="101"/>
      <c r="I23" s="82"/>
    </row>
    <row r="24" spans="1:9" ht="31" x14ac:dyDescent="0.35">
      <c r="A24" s="53" t="s">
        <v>92</v>
      </c>
      <c r="B24" s="62" t="s">
        <v>76</v>
      </c>
      <c r="C24" s="62" t="s">
        <v>93</v>
      </c>
      <c r="D24" s="154" t="s">
        <v>94</v>
      </c>
      <c r="E24" s="62" t="s">
        <v>85</v>
      </c>
      <c r="F24" s="99">
        <f>H20</f>
        <v>0.37986111111111109</v>
      </c>
      <c r="G24" s="71">
        <v>2</v>
      </c>
      <c r="H24" s="99">
        <f>F24+TIME(0,G24,0)</f>
        <v>0.38124999999999998</v>
      </c>
      <c r="I24" s="80"/>
    </row>
    <row r="25" spans="1:9" ht="18" customHeight="1" x14ac:dyDescent="0.35">
      <c r="A25" s="53" t="s">
        <v>95</v>
      </c>
      <c r="B25" s="62" t="s">
        <v>76</v>
      </c>
      <c r="C25" s="62" t="s">
        <v>252</v>
      </c>
      <c r="D25" s="154" t="s">
        <v>238</v>
      </c>
      <c r="E25" s="62" t="s">
        <v>85</v>
      </c>
      <c r="F25" s="99">
        <f>H24</f>
        <v>0.38124999999999998</v>
      </c>
      <c r="G25" s="71">
        <v>2</v>
      </c>
      <c r="H25" s="99">
        <f>F25+TIME(0,G25,0)</f>
        <v>0.38263888888888886</v>
      </c>
      <c r="I25" s="82"/>
    </row>
    <row r="26" spans="1:9" ht="18.649999999999999" customHeight="1" x14ac:dyDescent="0.35">
      <c r="A26" s="53" t="s">
        <v>253</v>
      </c>
      <c r="B26" s="62" t="s">
        <v>76</v>
      </c>
      <c r="C26" s="62" t="s">
        <v>256</v>
      </c>
      <c r="D26" s="154" t="s">
        <v>238</v>
      </c>
      <c r="E26" s="62" t="s">
        <v>85</v>
      </c>
      <c r="F26" s="99">
        <f>H25</f>
        <v>0.38263888888888886</v>
      </c>
      <c r="G26" s="71">
        <v>2</v>
      </c>
      <c r="H26" s="99">
        <f t="shared" ref="H26:H36" si="1">F26+TIME(0,G26,0)</f>
        <v>0.38402777777777775</v>
      </c>
      <c r="I26" s="80"/>
    </row>
    <row r="27" spans="1:9" ht="19.25" customHeight="1" x14ac:dyDescent="0.35">
      <c r="A27" s="53" t="s">
        <v>254</v>
      </c>
      <c r="B27" s="62" t="s">
        <v>76</v>
      </c>
      <c r="C27" s="62" t="s">
        <v>341</v>
      </c>
      <c r="D27" s="154" t="s">
        <v>238</v>
      </c>
      <c r="E27" s="62" t="s">
        <v>85</v>
      </c>
      <c r="F27" s="99">
        <f t="shared" ref="F27:F36" si="2">H26</f>
        <v>0.38402777777777775</v>
      </c>
      <c r="G27" s="71">
        <v>1</v>
      </c>
      <c r="H27" s="99">
        <f t="shared" si="1"/>
        <v>0.38472222222222219</v>
      </c>
      <c r="I27" s="80"/>
    </row>
    <row r="28" spans="1:9" ht="15.5" x14ac:dyDescent="0.35">
      <c r="A28" s="53" t="s">
        <v>255</v>
      </c>
      <c r="B28" s="62" t="s">
        <v>76</v>
      </c>
      <c r="C28" s="62" t="s">
        <v>342</v>
      </c>
      <c r="D28" s="154" t="s">
        <v>257</v>
      </c>
      <c r="E28" s="62" t="s">
        <v>85</v>
      </c>
      <c r="F28" s="99">
        <f t="shared" si="2"/>
        <v>0.38472222222222219</v>
      </c>
      <c r="G28" s="71">
        <v>1</v>
      </c>
      <c r="H28" s="99">
        <f t="shared" si="1"/>
        <v>0.38541666666666663</v>
      </c>
      <c r="I28" s="80"/>
    </row>
    <row r="29" spans="1:9" ht="18.649999999999999" customHeight="1" x14ac:dyDescent="0.35">
      <c r="A29" s="53" t="s">
        <v>258</v>
      </c>
      <c r="B29" s="62" t="s">
        <v>76</v>
      </c>
      <c r="C29" s="62" t="s">
        <v>259</v>
      </c>
      <c r="D29" s="154" t="s">
        <v>238</v>
      </c>
      <c r="E29" s="62" t="s">
        <v>85</v>
      </c>
      <c r="F29" s="99">
        <f t="shared" si="2"/>
        <v>0.38541666666666663</v>
      </c>
      <c r="G29" s="71">
        <v>1</v>
      </c>
      <c r="H29" s="99">
        <f t="shared" si="1"/>
        <v>0.38611111111111107</v>
      </c>
      <c r="I29" s="80"/>
    </row>
    <row r="30" spans="1:9" ht="18" customHeight="1" x14ac:dyDescent="0.35">
      <c r="A30" s="53" t="s">
        <v>260</v>
      </c>
      <c r="B30" s="62" t="s">
        <v>76</v>
      </c>
      <c r="C30" s="62" t="s">
        <v>261</v>
      </c>
      <c r="D30" s="154" t="s">
        <v>238</v>
      </c>
      <c r="E30" s="62" t="s">
        <v>85</v>
      </c>
      <c r="F30" s="99">
        <f t="shared" si="2"/>
        <v>0.38611111111111107</v>
      </c>
      <c r="G30" s="71">
        <v>1</v>
      </c>
      <c r="H30" s="99">
        <f t="shared" si="1"/>
        <v>0.38680555555555551</v>
      </c>
      <c r="I30" s="80"/>
    </row>
    <row r="31" spans="1:9" ht="15.65" customHeight="1" x14ac:dyDescent="0.35">
      <c r="A31" s="53" t="s">
        <v>262</v>
      </c>
      <c r="B31" s="62" t="s">
        <v>76</v>
      </c>
      <c r="C31" s="62" t="s">
        <v>263</v>
      </c>
      <c r="D31" s="154" t="s">
        <v>238</v>
      </c>
      <c r="E31" s="62" t="s">
        <v>85</v>
      </c>
      <c r="F31" s="99">
        <f t="shared" si="2"/>
        <v>0.38680555555555551</v>
      </c>
      <c r="G31" s="71">
        <v>1</v>
      </c>
      <c r="H31" s="99">
        <f t="shared" si="1"/>
        <v>0.38749999999999996</v>
      </c>
      <c r="I31" s="80"/>
    </row>
    <row r="32" spans="1:9" ht="17" customHeight="1" x14ac:dyDescent="0.35">
      <c r="A32" s="53" t="s">
        <v>264</v>
      </c>
      <c r="B32" s="62" t="s">
        <v>76</v>
      </c>
      <c r="C32" s="62" t="s">
        <v>265</v>
      </c>
      <c r="D32" s="154" t="s">
        <v>238</v>
      </c>
      <c r="E32" s="62" t="s">
        <v>85</v>
      </c>
      <c r="F32" s="99">
        <f t="shared" si="2"/>
        <v>0.38749999999999996</v>
      </c>
      <c r="G32" s="71">
        <v>1</v>
      </c>
      <c r="H32" s="99">
        <f t="shared" si="1"/>
        <v>0.3881944444444444</v>
      </c>
      <c r="I32" s="80"/>
    </row>
    <row r="33" spans="1:9" ht="15.65" customHeight="1" x14ac:dyDescent="0.35">
      <c r="A33" s="53" t="s">
        <v>266</v>
      </c>
      <c r="B33" s="62" t="s">
        <v>76</v>
      </c>
      <c r="C33" s="62" t="s">
        <v>267</v>
      </c>
      <c r="D33" s="154" t="s">
        <v>238</v>
      </c>
      <c r="E33" s="62" t="s">
        <v>85</v>
      </c>
      <c r="F33" s="99">
        <f t="shared" si="2"/>
        <v>0.3881944444444444</v>
      </c>
      <c r="G33" s="71">
        <v>1</v>
      </c>
      <c r="H33" s="99">
        <f t="shared" si="1"/>
        <v>0.38888888888888884</v>
      </c>
      <c r="I33" s="117"/>
    </row>
    <row r="34" spans="1:9" ht="16.399999999999999" customHeight="1" x14ac:dyDescent="0.35">
      <c r="A34" s="53" t="s">
        <v>268</v>
      </c>
      <c r="B34" s="62" t="s">
        <v>76</v>
      </c>
      <c r="C34" s="62" t="s">
        <v>269</v>
      </c>
      <c r="D34" s="154" t="s">
        <v>238</v>
      </c>
      <c r="E34" s="62" t="s">
        <v>85</v>
      </c>
      <c r="F34" s="99">
        <f t="shared" si="2"/>
        <v>0.38888888888888884</v>
      </c>
      <c r="G34" s="71">
        <v>1</v>
      </c>
      <c r="H34" s="99">
        <f t="shared" si="1"/>
        <v>0.38958333333333328</v>
      </c>
      <c r="I34" s="117"/>
    </row>
    <row r="35" spans="1:9" ht="15.65" customHeight="1" x14ac:dyDescent="0.35">
      <c r="A35" s="53" t="s">
        <v>270</v>
      </c>
      <c r="B35" s="62" t="s">
        <v>76</v>
      </c>
      <c r="C35" s="62" t="s">
        <v>271</v>
      </c>
      <c r="D35" s="154" t="s">
        <v>238</v>
      </c>
      <c r="E35" s="62" t="s">
        <v>85</v>
      </c>
      <c r="F35" s="99">
        <f t="shared" si="2"/>
        <v>0.38958333333333328</v>
      </c>
      <c r="G35" s="71">
        <v>2</v>
      </c>
      <c r="H35" s="99">
        <f t="shared" si="1"/>
        <v>0.39097222222222217</v>
      </c>
      <c r="I35" s="117"/>
    </row>
    <row r="36" spans="1:9" ht="16.25" customHeight="1" x14ac:dyDescent="0.35">
      <c r="A36" s="53" t="s">
        <v>272</v>
      </c>
      <c r="B36" s="62"/>
      <c r="C36" s="62"/>
      <c r="D36" s="154"/>
      <c r="E36" s="62"/>
      <c r="F36" s="99">
        <f t="shared" si="2"/>
        <v>0.39097222222222217</v>
      </c>
      <c r="G36" s="71">
        <v>0</v>
      </c>
      <c r="H36" s="99">
        <f t="shared" si="1"/>
        <v>0.39097222222222217</v>
      </c>
      <c r="I36" s="117"/>
    </row>
    <row r="37" spans="1:9" ht="15.5" x14ac:dyDescent="0.35">
      <c r="A37" s="55" t="s">
        <v>273</v>
      </c>
      <c r="B37" s="64"/>
      <c r="C37" s="64" t="s">
        <v>98</v>
      </c>
      <c r="D37" s="64"/>
      <c r="E37" s="64"/>
      <c r="F37" s="101"/>
      <c r="G37" s="73"/>
      <c r="H37" s="101"/>
      <c r="I37" s="117"/>
    </row>
    <row r="38" spans="1:9" ht="31" x14ac:dyDescent="0.35">
      <c r="A38" s="53" t="s">
        <v>274</v>
      </c>
      <c r="B38" s="62" t="s">
        <v>76</v>
      </c>
      <c r="C38" s="62" t="s">
        <v>99</v>
      </c>
      <c r="D38" s="154" t="s">
        <v>223</v>
      </c>
      <c r="E38" s="62" t="s">
        <v>135</v>
      </c>
      <c r="F38" s="99">
        <f>H36</f>
        <v>0.39097222222222217</v>
      </c>
      <c r="G38" s="71">
        <v>1</v>
      </c>
      <c r="H38" s="99">
        <f>F38+TIME(0,G38,0)</f>
        <v>0.39166666666666661</v>
      </c>
      <c r="I38" s="117"/>
    </row>
    <row r="39" spans="1:9" ht="31" x14ac:dyDescent="0.35">
      <c r="A39" s="55" t="s">
        <v>275</v>
      </c>
      <c r="B39" s="62" t="s">
        <v>76</v>
      </c>
      <c r="C39" s="64" t="s">
        <v>118</v>
      </c>
      <c r="D39" s="154" t="s">
        <v>223</v>
      </c>
      <c r="E39" s="62" t="s">
        <v>135</v>
      </c>
      <c r="F39" s="99">
        <f>H38</f>
        <v>0.39166666666666661</v>
      </c>
      <c r="G39" s="71">
        <v>1</v>
      </c>
      <c r="H39" s="99">
        <f>F39+TIME(0,G39,0)</f>
        <v>0.39236111111111105</v>
      </c>
      <c r="I39" s="117"/>
    </row>
    <row r="40" spans="1:9" ht="15.5" x14ac:dyDescent="0.35">
      <c r="A40" s="86"/>
      <c r="B40" s="88"/>
      <c r="C40" s="88"/>
      <c r="D40" s="88"/>
      <c r="E40" s="88"/>
      <c r="F40" s="103">
        <f>H39</f>
        <v>0.39236111111111105</v>
      </c>
      <c r="G40" s="90">
        <v>0</v>
      </c>
      <c r="H40" s="103">
        <f>F40+TIME(0,G40,0)</f>
        <v>0.39236111111111105</v>
      </c>
      <c r="I40" s="119"/>
    </row>
    <row r="41" spans="1:9" ht="15.5" x14ac:dyDescent="0.35">
      <c r="A41" s="116"/>
      <c r="B41" s="116"/>
      <c r="C41" s="116"/>
      <c r="D41" s="116"/>
      <c r="E41" s="116"/>
      <c r="F41" s="156"/>
      <c r="G41" s="157"/>
      <c r="H41" s="156"/>
    </row>
    <row r="42" spans="1:9" ht="15.5" x14ac:dyDescent="0.35">
      <c r="A42" s="52" t="s">
        <v>102</v>
      </c>
      <c r="B42" s="61"/>
      <c r="C42" s="61" t="s">
        <v>103</v>
      </c>
      <c r="D42" s="61"/>
      <c r="E42" s="61"/>
      <c r="F42" s="98"/>
      <c r="G42" s="70"/>
      <c r="H42" s="98"/>
      <c r="I42" s="133"/>
    </row>
    <row r="43" spans="1:9" ht="15.5" x14ac:dyDescent="0.35">
      <c r="A43" s="53" t="s">
        <v>104</v>
      </c>
      <c r="B43" s="62" t="s">
        <v>76</v>
      </c>
      <c r="C43" s="62" t="s">
        <v>105</v>
      </c>
      <c r="D43" s="154" t="s">
        <v>223</v>
      </c>
      <c r="E43" s="62" t="s">
        <v>135</v>
      </c>
      <c r="F43" s="99">
        <f>H40</f>
        <v>0.39236111111111105</v>
      </c>
      <c r="G43" s="71">
        <v>1</v>
      </c>
      <c r="H43" s="99">
        <f t="shared" ref="H43:H50" si="3">F43+TIME(0,G43,0)</f>
        <v>0.39305555555555549</v>
      </c>
      <c r="I43" s="117"/>
    </row>
    <row r="44" spans="1:9" ht="31" x14ac:dyDescent="0.35">
      <c r="A44" s="53" t="s">
        <v>106</v>
      </c>
      <c r="B44" s="62" t="s">
        <v>76</v>
      </c>
      <c r="C44" s="62" t="s">
        <v>340</v>
      </c>
      <c r="D44" s="154" t="s">
        <v>223</v>
      </c>
      <c r="E44" s="62" t="s">
        <v>135</v>
      </c>
      <c r="F44" s="99">
        <f t="shared" ref="F44:F50" si="4">H43</f>
        <v>0.39305555555555549</v>
      </c>
      <c r="G44" s="71">
        <v>1</v>
      </c>
      <c r="H44" s="99">
        <f t="shared" si="3"/>
        <v>0.39374999999999993</v>
      </c>
      <c r="I44" s="117"/>
    </row>
    <row r="45" spans="1:9" ht="15.5" x14ac:dyDescent="0.35">
      <c r="A45" s="53" t="s">
        <v>107</v>
      </c>
      <c r="B45" s="62" t="s">
        <v>76</v>
      </c>
      <c r="C45" s="62" t="s">
        <v>50</v>
      </c>
      <c r="D45" s="154" t="s">
        <v>225</v>
      </c>
      <c r="E45" s="62" t="s">
        <v>108</v>
      </c>
      <c r="F45" s="99">
        <f t="shared" si="4"/>
        <v>0.39374999999999993</v>
      </c>
      <c r="G45" s="71">
        <v>8</v>
      </c>
      <c r="H45" s="99">
        <f t="shared" si="3"/>
        <v>0.39930555555555547</v>
      </c>
      <c r="I45" s="117"/>
    </row>
    <row r="46" spans="1:9" ht="15.5" x14ac:dyDescent="0.35">
      <c r="A46" s="53" t="s">
        <v>109</v>
      </c>
      <c r="B46" s="62" t="s">
        <v>76</v>
      </c>
      <c r="C46" s="62" t="s">
        <v>110</v>
      </c>
      <c r="D46" s="154" t="s">
        <v>225</v>
      </c>
      <c r="E46" s="62" t="s">
        <v>108</v>
      </c>
      <c r="F46" s="99">
        <f t="shared" si="4"/>
        <v>0.39930555555555547</v>
      </c>
      <c r="G46" s="71">
        <v>2</v>
      </c>
      <c r="H46" s="99">
        <f t="shared" si="3"/>
        <v>0.40069444444444435</v>
      </c>
      <c r="I46" s="117"/>
    </row>
    <row r="47" spans="1:9" ht="15.5" x14ac:dyDescent="0.35">
      <c r="A47" s="53" t="s">
        <v>111</v>
      </c>
      <c r="B47" s="62" t="s">
        <v>76</v>
      </c>
      <c r="C47" s="62" t="s">
        <v>113</v>
      </c>
      <c r="D47" s="154" t="s">
        <v>225</v>
      </c>
      <c r="E47" s="62" t="s">
        <v>108</v>
      </c>
      <c r="F47" s="99">
        <f t="shared" si="4"/>
        <v>0.40069444444444435</v>
      </c>
      <c r="G47" s="71">
        <v>1</v>
      </c>
      <c r="H47" s="99">
        <f t="shared" si="3"/>
        <v>0.4013888888888888</v>
      </c>
      <c r="I47" s="117"/>
    </row>
    <row r="48" spans="1:9" ht="15.5" x14ac:dyDescent="0.35">
      <c r="A48" s="53" t="s">
        <v>112</v>
      </c>
      <c r="B48" s="62" t="s">
        <v>76</v>
      </c>
      <c r="C48" s="62" t="s">
        <v>115</v>
      </c>
      <c r="D48" s="154" t="s">
        <v>225</v>
      </c>
      <c r="E48" s="62" t="s">
        <v>108</v>
      </c>
      <c r="F48" s="99">
        <f t="shared" si="4"/>
        <v>0.4013888888888888</v>
      </c>
      <c r="G48" s="71">
        <v>1</v>
      </c>
      <c r="H48" s="99">
        <f t="shared" si="3"/>
        <v>0.40208333333333324</v>
      </c>
      <c r="I48" s="117"/>
    </row>
    <row r="49" spans="1:9" ht="15.5" x14ac:dyDescent="0.35">
      <c r="A49" s="53" t="s">
        <v>114</v>
      </c>
      <c r="B49" s="62" t="s">
        <v>76</v>
      </c>
      <c r="C49" s="62" t="s">
        <v>240</v>
      </c>
      <c r="D49" s="154" t="s">
        <v>225</v>
      </c>
      <c r="E49" s="62" t="s">
        <v>108</v>
      </c>
      <c r="F49" s="99">
        <f t="shared" si="4"/>
        <v>0.40208333333333324</v>
      </c>
      <c r="G49" s="71">
        <v>1</v>
      </c>
      <c r="H49" s="99">
        <f t="shared" si="3"/>
        <v>0.40277777777777768</v>
      </c>
      <c r="I49" s="117"/>
    </row>
    <row r="50" spans="1:9" ht="15.5" x14ac:dyDescent="0.35">
      <c r="A50" s="54" t="s">
        <v>116</v>
      </c>
      <c r="B50" s="63" t="s">
        <v>76</v>
      </c>
      <c r="C50" s="63" t="s">
        <v>117</v>
      </c>
      <c r="D50" s="173" t="s">
        <v>225</v>
      </c>
      <c r="E50" s="63" t="s">
        <v>108</v>
      </c>
      <c r="F50" s="100">
        <f t="shared" si="4"/>
        <v>0.40277777777777768</v>
      </c>
      <c r="G50" s="72">
        <v>3</v>
      </c>
      <c r="H50" s="100">
        <f t="shared" si="3"/>
        <v>0.40486111111111101</v>
      </c>
      <c r="I50" s="119"/>
    </row>
    <row r="51" spans="1:9" ht="15.5" x14ac:dyDescent="0.35">
      <c r="A51" s="116"/>
      <c r="B51" s="116"/>
      <c r="C51" s="116"/>
      <c r="D51" s="116"/>
      <c r="E51" s="116"/>
      <c r="F51" s="156"/>
      <c r="G51" s="157"/>
      <c r="H51" s="156"/>
    </row>
    <row r="52" spans="1:9" ht="15.5" x14ac:dyDescent="0.35">
      <c r="A52" s="52" t="s">
        <v>119</v>
      </c>
      <c r="B52" s="61"/>
      <c r="C52" s="61" t="s">
        <v>120</v>
      </c>
      <c r="D52" s="61"/>
      <c r="E52" s="61"/>
      <c r="F52" s="98"/>
      <c r="G52" s="70"/>
      <c r="H52" s="98"/>
      <c r="I52" s="133"/>
    </row>
    <row r="53" spans="1:9" ht="15.5" x14ac:dyDescent="0.35">
      <c r="A53" s="55" t="s">
        <v>121</v>
      </c>
      <c r="B53" s="64"/>
      <c r="C53" s="64" t="s">
        <v>122</v>
      </c>
      <c r="D53" s="64"/>
      <c r="E53" s="64"/>
      <c r="F53" s="101"/>
      <c r="G53" s="73"/>
      <c r="H53" s="101"/>
      <c r="I53" s="117"/>
    </row>
    <row r="54" spans="1:9" ht="15.5" x14ac:dyDescent="0.35">
      <c r="A54" s="53" t="s">
        <v>123</v>
      </c>
      <c r="B54" s="62" t="s">
        <v>76</v>
      </c>
      <c r="C54" s="62" t="s">
        <v>124</v>
      </c>
      <c r="D54" s="154" t="s">
        <v>223</v>
      </c>
      <c r="E54" s="62" t="s">
        <v>135</v>
      </c>
      <c r="F54" s="99">
        <f>H50</f>
        <v>0.40486111111111101</v>
      </c>
      <c r="G54" s="71">
        <v>1</v>
      </c>
      <c r="H54" s="99">
        <f t="shared" ref="H54:H62" si="5">F54+TIME(0,G54,0)</f>
        <v>0.40555555555555545</v>
      </c>
      <c r="I54" s="117"/>
    </row>
    <row r="55" spans="1:9" ht="15.5" x14ac:dyDescent="0.35">
      <c r="A55" s="53" t="s">
        <v>125</v>
      </c>
      <c r="B55" s="62" t="s">
        <v>76</v>
      </c>
      <c r="C55" s="62" t="s">
        <v>279</v>
      </c>
      <c r="D55" s="154" t="s">
        <v>223</v>
      </c>
      <c r="E55" s="62" t="s">
        <v>135</v>
      </c>
      <c r="F55" s="99">
        <f t="shared" ref="F55:F62" si="6">H54</f>
        <v>0.40555555555555545</v>
      </c>
      <c r="G55" s="71">
        <v>1</v>
      </c>
      <c r="H55" s="99">
        <f t="shared" si="5"/>
        <v>0.40624999999999989</v>
      </c>
      <c r="I55" s="117"/>
    </row>
    <row r="56" spans="1:9" ht="15.5" x14ac:dyDescent="0.35">
      <c r="A56" s="53" t="s">
        <v>126</v>
      </c>
      <c r="B56" s="62" t="s">
        <v>76</v>
      </c>
      <c r="C56" s="62" t="s">
        <v>234</v>
      </c>
      <c r="D56" s="154" t="s">
        <v>223</v>
      </c>
      <c r="E56" s="62" t="s">
        <v>135</v>
      </c>
      <c r="F56" s="99">
        <f t="shared" si="6"/>
        <v>0.40624999999999989</v>
      </c>
      <c r="G56" s="71">
        <v>1</v>
      </c>
      <c r="H56" s="99">
        <f t="shared" si="5"/>
        <v>0.40694444444444433</v>
      </c>
      <c r="I56" s="117"/>
    </row>
    <row r="57" spans="1:9" ht="15.5" x14ac:dyDescent="0.35">
      <c r="A57" s="53" t="s">
        <v>127</v>
      </c>
      <c r="B57" s="62" t="s">
        <v>76</v>
      </c>
      <c r="C57" s="62" t="s">
        <v>128</v>
      </c>
      <c r="D57" s="154" t="s">
        <v>223</v>
      </c>
      <c r="E57" s="62" t="s">
        <v>135</v>
      </c>
      <c r="F57" s="99">
        <f t="shared" si="6"/>
        <v>0.40694444444444433</v>
      </c>
      <c r="G57" s="71">
        <v>1</v>
      </c>
      <c r="H57" s="99">
        <f t="shared" si="5"/>
        <v>0.40763888888888877</v>
      </c>
      <c r="I57" s="117"/>
    </row>
    <row r="58" spans="1:9" ht="15.5" x14ac:dyDescent="0.35">
      <c r="A58" s="53" t="s">
        <v>129</v>
      </c>
      <c r="B58" s="62" t="s">
        <v>76</v>
      </c>
      <c r="C58" s="62" t="s">
        <v>130</v>
      </c>
      <c r="D58" s="154" t="s">
        <v>223</v>
      </c>
      <c r="E58" s="62" t="s">
        <v>135</v>
      </c>
      <c r="F58" s="99">
        <f t="shared" si="6"/>
        <v>0.40763888888888877</v>
      </c>
      <c r="G58" s="71">
        <v>1</v>
      </c>
      <c r="H58" s="99">
        <f t="shared" si="5"/>
        <v>0.40833333333333321</v>
      </c>
      <c r="I58" s="117"/>
    </row>
    <row r="59" spans="1:9" ht="15.5" x14ac:dyDescent="0.35">
      <c r="A59" s="53" t="s">
        <v>131</v>
      </c>
      <c r="B59" s="62" t="s">
        <v>76</v>
      </c>
      <c r="C59" s="62" t="s">
        <v>132</v>
      </c>
      <c r="D59" s="154" t="s">
        <v>223</v>
      </c>
      <c r="E59" s="62" t="s">
        <v>135</v>
      </c>
      <c r="F59" s="99">
        <f t="shared" si="6"/>
        <v>0.40833333333333321</v>
      </c>
      <c r="G59" s="71">
        <v>1</v>
      </c>
      <c r="H59" s="99">
        <f t="shared" si="5"/>
        <v>0.40902777777777766</v>
      </c>
      <c r="I59" s="117"/>
    </row>
    <row r="60" spans="1:9" ht="15.5" x14ac:dyDescent="0.35">
      <c r="A60" s="53" t="s">
        <v>133</v>
      </c>
      <c r="B60" s="62" t="s">
        <v>76</v>
      </c>
      <c r="C60" s="62" t="s">
        <v>137</v>
      </c>
      <c r="D60" s="62"/>
      <c r="E60" s="62" t="s">
        <v>85</v>
      </c>
      <c r="F60" s="99">
        <f t="shared" si="6"/>
        <v>0.40902777777777766</v>
      </c>
      <c r="G60" s="71">
        <v>1</v>
      </c>
      <c r="H60" s="99">
        <f t="shared" si="5"/>
        <v>0.4097222222222221</v>
      </c>
      <c r="I60" s="117"/>
    </row>
    <row r="61" spans="1:9" ht="15.5" x14ac:dyDescent="0.35">
      <c r="A61" s="53" t="s">
        <v>136</v>
      </c>
      <c r="B61" s="62" t="s">
        <v>76</v>
      </c>
      <c r="C61" s="62" t="s">
        <v>139</v>
      </c>
      <c r="D61" s="154" t="s">
        <v>226</v>
      </c>
      <c r="E61" s="62" t="s">
        <v>135</v>
      </c>
      <c r="F61" s="99">
        <f t="shared" si="6"/>
        <v>0.4097222222222221</v>
      </c>
      <c r="G61" s="71">
        <v>1</v>
      </c>
      <c r="H61" s="99">
        <f t="shared" si="5"/>
        <v>0.41041666666666654</v>
      </c>
      <c r="I61" s="117"/>
    </row>
    <row r="62" spans="1:9" ht="15.5" x14ac:dyDescent="0.35">
      <c r="A62" s="54" t="s">
        <v>138</v>
      </c>
      <c r="B62" s="63" t="s">
        <v>76</v>
      </c>
      <c r="C62" s="63" t="s">
        <v>134</v>
      </c>
      <c r="D62" s="173" t="s">
        <v>226</v>
      </c>
      <c r="E62" s="63" t="s">
        <v>339</v>
      </c>
      <c r="F62" s="100">
        <f t="shared" si="6"/>
        <v>0.41041666666666654</v>
      </c>
      <c r="G62" s="72">
        <v>1</v>
      </c>
      <c r="H62" s="100">
        <f t="shared" si="5"/>
        <v>0.41111111111111098</v>
      </c>
      <c r="I62" s="119"/>
    </row>
    <row r="63" spans="1:9" ht="15.5" x14ac:dyDescent="0.35">
      <c r="A63" s="116"/>
      <c r="B63" s="116"/>
      <c r="C63" s="116"/>
      <c r="D63" s="116"/>
      <c r="E63" s="116"/>
      <c r="F63" s="156"/>
      <c r="G63" s="157"/>
      <c r="H63" s="156"/>
    </row>
    <row r="64" spans="1:9" ht="15.5" x14ac:dyDescent="0.35">
      <c r="A64" s="181" t="s">
        <v>140</v>
      </c>
      <c r="B64" s="182"/>
      <c r="C64" s="182" t="s">
        <v>141</v>
      </c>
      <c r="D64" s="182"/>
      <c r="E64" s="182"/>
      <c r="F64" s="183"/>
      <c r="G64" s="184"/>
      <c r="H64" s="183"/>
      <c r="I64" s="133"/>
    </row>
    <row r="65" spans="1:9" ht="15.5" x14ac:dyDescent="0.35">
      <c r="A65" s="53" t="s">
        <v>142</v>
      </c>
      <c r="B65" s="62" t="s">
        <v>76</v>
      </c>
      <c r="C65" s="62" t="s">
        <v>455</v>
      </c>
      <c r="D65" s="154" t="s">
        <v>226</v>
      </c>
      <c r="E65" s="62" t="s">
        <v>370</v>
      </c>
      <c r="F65" s="99">
        <f>H62</f>
        <v>0.41111111111111098</v>
      </c>
      <c r="G65" s="71">
        <v>2</v>
      </c>
      <c r="H65" s="99">
        <f t="shared" ref="H65:H70" si="7">F65+TIME(0,G65,0)</f>
        <v>0.41249999999999987</v>
      </c>
      <c r="I65" s="117"/>
    </row>
    <row r="66" spans="1:9" ht="15.5" x14ac:dyDescent="0.35">
      <c r="A66" s="53" t="s">
        <v>142</v>
      </c>
      <c r="B66" s="62" t="s">
        <v>76</v>
      </c>
      <c r="C66" s="62" t="s">
        <v>183</v>
      </c>
      <c r="D66" s="154" t="s">
        <v>226</v>
      </c>
      <c r="E66" s="62" t="s">
        <v>184</v>
      </c>
      <c r="F66" s="99">
        <f>H65</f>
        <v>0.41249999999999987</v>
      </c>
      <c r="G66" s="71">
        <v>2</v>
      </c>
      <c r="H66" s="99">
        <f t="shared" si="7"/>
        <v>0.41388888888888875</v>
      </c>
      <c r="I66" s="117"/>
    </row>
    <row r="67" spans="1:9" ht="15.5" x14ac:dyDescent="0.35">
      <c r="A67" s="53" t="s">
        <v>143</v>
      </c>
      <c r="B67" s="62" t="s">
        <v>76</v>
      </c>
      <c r="C67" s="62" t="s">
        <v>222</v>
      </c>
      <c r="D67" s="154" t="s">
        <v>226</v>
      </c>
      <c r="E67" s="62" t="s">
        <v>242</v>
      </c>
      <c r="F67" s="99">
        <f>H66</f>
        <v>0.41388888888888875</v>
      </c>
      <c r="G67" s="71">
        <v>2</v>
      </c>
      <c r="H67" s="99">
        <f t="shared" si="7"/>
        <v>0.41527777777777763</v>
      </c>
      <c r="I67" s="117"/>
    </row>
    <row r="68" spans="1:9" ht="15.5" x14ac:dyDescent="0.35">
      <c r="A68" s="53" t="s">
        <v>145</v>
      </c>
      <c r="B68" s="62" t="s">
        <v>76</v>
      </c>
      <c r="C68" s="62" t="s">
        <v>144</v>
      </c>
      <c r="D68" s="154" t="s">
        <v>226</v>
      </c>
      <c r="E68" s="62" t="s">
        <v>108</v>
      </c>
      <c r="F68" s="99">
        <f>H67</f>
        <v>0.41527777777777763</v>
      </c>
      <c r="G68" s="71">
        <v>1</v>
      </c>
      <c r="H68" s="99">
        <f t="shared" si="7"/>
        <v>0.41597222222222208</v>
      </c>
      <c r="I68" s="117"/>
    </row>
    <row r="69" spans="1:9" ht="15.5" x14ac:dyDescent="0.35">
      <c r="A69" s="53" t="s">
        <v>146</v>
      </c>
      <c r="B69" s="62" t="s">
        <v>76</v>
      </c>
      <c r="C69" s="62" t="s">
        <v>147</v>
      </c>
      <c r="D69" s="154" t="s">
        <v>226</v>
      </c>
      <c r="E69" s="62" t="s">
        <v>239</v>
      </c>
      <c r="F69" s="99">
        <f>H68</f>
        <v>0.41597222222222208</v>
      </c>
      <c r="G69" s="71">
        <v>1</v>
      </c>
      <c r="H69" s="99">
        <f t="shared" si="7"/>
        <v>0.41666666666666652</v>
      </c>
      <c r="I69" s="117"/>
    </row>
    <row r="70" spans="1:9" ht="15.5" x14ac:dyDescent="0.35">
      <c r="A70" s="54" t="s">
        <v>148</v>
      </c>
      <c r="B70" s="63" t="s">
        <v>76</v>
      </c>
      <c r="C70" s="63" t="s">
        <v>149</v>
      </c>
      <c r="D70" s="173" t="s">
        <v>226</v>
      </c>
      <c r="E70" s="63" t="s">
        <v>235</v>
      </c>
      <c r="F70" s="100">
        <f>H69</f>
        <v>0.41666666666666652</v>
      </c>
      <c r="G70" s="72">
        <v>1</v>
      </c>
      <c r="H70" s="100">
        <f t="shared" si="7"/>
        <v>0.41736111111111096</v>
      </c>
      <c r="I70" s="119"/>
    </row>
    <row r="71" spans="1:9" ht="15.5" x14ac:dyDescent="0.35">
      <c r="A71" s="53"/>
      <c r="B71" s="62"/>
      <c r="C71" s="62"/>
      <c r="D71" s="154"/>
      <c r="E71" s="62"/>
      <c r="F71" s="99"/>
      <c r="G71" s="71"/>
      <c r="H71" s="99"/>
    </row>
    <row r="72" spans="1:9" ht="15.5" x14ac:dyDescent="0.35">
      <c r="A72" s="181" t="s">
        <v>150</v>
      </c>
      <c r="B72" s="182"/>
      <c r="C72" s="182" t="s">
        <v>151</v>
      </c>
      <c r="D72" s="185"/>
      <c r="E72" s="182"/>
      <c r="F72" s="183"/>
      <c r="G72" s="184"/>
      <c r="H72" s="183"/>
      <c r="I72" s="133"/>
    </row>
    <row r="73" spans="1:9" ht="15.5" x14ac:dyDescent="0.35">
      <c r="A73" s="53" t="s">
        <v>152</v>
      </c>
      <c r="B73" s="62" t="s">
        <v>76</v>
      </c>
      <c r="C73" s="62" t="s">
        <v>502</v>
      </c>
      <c r="D73" s="154" t="s">
        <v>226</v>
      </c>
      <c r="E73" s="62" t="s">
        <v>338</v>
      </c>
      <c r="F73" s="99">
        <f>H70</f>
        <v>0.41736111111111096</v>
      </c>
      <c r="G73" s="71">
        <v>1</v>
      </c>
      <c r="H73" s="99">
        <f t="shared" ref="H73:H78" si="8">F73+TIME(0,G73,0)</f>
        <v>0.4180555555555554</v>
      </c>
      <c r="I73" s="117"/>
    </row>
    <row r="74" spans="1:9" ht="15.5" x14ac:dyDescent="0.35">
      <c r="A74" s="53" t="s">
        <v>153</v>
      </c>
      <c r="B74" s="62" t="s">
        <v>76</v>
      </c>
      <c r="C74" s="62" t="s">
        <v>296</v>
      </c>
      <c r="D74" s="154" t="s">
        <v>226</v>
      </c>
      <c r="E74" s="62" t="s">
        <v>251</v>
      </c>
      <c r="F74" s="99">
        <f>H73</f>
        <v>0.4180555555555554</v>
      </c>
      <c r="G74" s="71">
        <v>2</v>
      </c>
      <c r="H74" s="99">
        <f t="shared" si="8"/>
        <v>0.41944444444444429</v>
      </c>
      <c r="I74" s="117"/>
    </row>
    <row r="75" spans="1:9" ht="15.5" x14ac:dyDescent="0.35">
      <c r="A75" s="53" t="s">
        <v>154</v>
      </c>
      <c r="B75" s="62" t="s">
        <v>76</v>
      </c>
      <c r="C75" s="62" t="s">
        <v>319</v>
      </c>
      <c r="D75" s="154" t="s">
        <v>226</v>
      </c>
      <c r="E75" s="62" t="s">
        <v>339</v>
      </c>
      <c r="F75" s="99">
        <f>H74</f>
        <v>0.41944444444444429</v>
      </c>
      <c r="G75" s="71">
        <v>2</v>
      </c>
      <c r="H75" s="99">
        <f t="shared" si="8"/>
        <v>0.42083333333333317</v>
      </c>
      <c r="I75" s="117"/>
    </row>
    <row r="76" spans="1:9" ht="15.5" x14ac:dyDescent="0.35">
      <c r="A76" s="53" t="s">
        <v>155</v>
      </c>
      <c r="B76" s="62" t="s">
        <v>76</v>
      </c>
      <c r="C76" s="62" t="s">
        <v>409</v>
      </c>
      <c r="D76" s="154" t="s">
        <v>226</v>
      </c>
      <c r="E76" s="62" t="s">
        <v>421</v>
      </c>
      <c r="F76" s="99">
        <f t="shared" ref="F76:F78" si="9">H75</f>
        <v>0.42083333333333317</v>
      </c>
      <c r="G76" s="71">
        <v>2</v>
      </c>
      <c r="H76" s="99">
        <f t="shared" si="8"/>
        <v>0.42222222222222205</v>
      </c>
      <c r="I76" s="117"/>
    </row>
    <row r="77" spans="1:9" ht="15.5" x14ac:dyDescent="0.35">
      <c r="A77" s="53" t="s">
        <v>156</v>
      </c>
      <c r="B77" s="62" t="s">
        <v>76</v>
      </c>
      <c r="C77" s="62" t="s">
        <v>420</v>
      </c>
      <c r="D77" s="154" t="s">
        <v>226</v>
      </c>
      <c r="E77" s="116" t="s">
        <v>243</v>
      </c>
      <c r="F77" s="99">
        <f t="shared" si="9"/>
        <v>0.42222222222222205</v>
      </c>
      <c r="G77" s="71">
        <v>2</v>
      </c>
      <c r="H77" s="99">
        <f t="shared" si="8"/>
        <v>0.42361111111111094</v>
      </c>
      <c r="I77" s="117"/>
    </row>
    <row r="78" spans="1:9" ht="15.5" x14ac:dyDescent="0.35">
      <c r="A78" s="54" t="s">
        <v>157</v>
      </c>
      <c r="B78" s="63" t="s">
        <v>76</v>
      </c>
      <c r="C78" s="63" t="s">
        <v>503</v>
      </c>
      <c r="D78" s="173" t="s">
        <v>226</v>
      </c>
      <c r="E78" s="146" t="s">
        <v>233</v>
      </c>
      <c r="F78" s="100">
        <f t="shared" si="9"/>
        <v>0.42361111111111094</v>
      </c>
      <c r="G78" s="72">
        <v>2</v>
      </c>
      <c r="H78" s="100">
        <f t="shared" si="8"/>
        <v>0.42499999999999982</v>
      </c>
      <c r="I78" s="119"/>
    </row>
    <row r="80" spans="1:9" ht="15.5" x14ac:dyDescent="0.35">
      <c r="A80" s="181" t="s">
        <v>160</v>
      </c>
      <c r="B80" s="182"/>
      <c r="C80" s="182" t="s">
        <v>276</v>
      </c>
      <c r="D80" s="185"/>
      <c r="E80" s="182"/>
      <c r="F80" s="183"/>
      <c r="G80" s="184"/>
      <c r="H80" s="183"/>
      <c r="I80" s="186"/>
    </row>
    <row r="81" spans="1:9" ht="15.5" x14ac:dyDescent="0.35">
      <c r="A81" s="53" t="s">
        <v>480</v>
      </c>
      <c r="B81" s="62" t="s">
        <v>76</v>
      </c>
      <c r="C81" s="62" t="s">
        <v>504</v>
      </c>
      <c r="D81" s="154" t="s">
        <v>226</v>
      </c>
      <c r="E81" s="62" t="s">
        <v>479</v>
      </c>
      <c r="F81" s="99">
        <f>H78</f>
        <v>0.42499999999999982</v>
      </c>
      <c r="G81" s="71">
        <v>1</v>
      </c>
      <c r="H81" s="99">
        <f>F81+TIME(0,G81,0)</f>
        <v>0.42569444444444426</v>
      </c>
      <c r="I81" s="80"/>
    </row>
    <row r="82" spans="1:9" ht="15.5" x14ac:dyDescent="0.35">
      <c r="A82" s="53" t="s">
        <v>481</v>
      </c>
      <c r="B82" s="62" t="s">
        <v>76</v>
      </c>
      <c r="C82" s="62" t="s">
        <v>482</v>
      </c>
      <c r="D82" s="154" t="s">
        <v>226</v>
      </c>
      <c r="E82" s="62" t="s">
        <v>239</v>
      </c>
      <c r="F82" s="99">
        <f>H81</f>
        <v>0.42569444444444426</v>
      </c>
      <c r="G82" s="71">
        <v>1</v>
      </c>
      <c r="H82" s="99">
        <f>F82+TIME(0,G82,0)</f>
        <v>0.42638888888888871</v>
      </c>
      <c r="I82" s="80"/>
    </row>
    <row r="83" spans="1:9" ht="15.5" x14ac:dyDescent="0.35">
      <c r="A83" s="155"/>
      <c r="B83" s="62"/>
      <c r="C83" s="62"/>
      <c r="D83" s="154"/>
      <c r="E83" s="62"/>
      <c r="F83" s="100"/>
      <c r="G83" s="72"/>
      <c r="H83" s="100"/>
      <c r="I83" s="81"/>
    </row>
    <row r="84" spans="1:9" ht="15.5" x14ac:dyDescent="0.35">
      <c r="A84" s="52" t="s">
        <v>277</v>
      </c>
      <c r="B84" s="163"/>
      <c r="C84" s="61" t="s">
        <v>438</v>
      </c>
      <c r="D84" s="164"/>
      <c r="E84" s="163"/>
      <c r="F84" s="165">
        <f>H82</f>
        <v>0.42638888888888871</v>
      </c>
      <c r="G84" s="166">
        <v>0</v>
      </c>
      <c r="H84" s="151">
        <f>F84+TIME(0,G84,0)</f>
        <v>0.42638888888888871</v>
      </c>
      <c r="I84" s="167"/>
    </row>
    <row r="85" spans="1:9" ht="14.15" customHeight="1" x14ac:dyDescent="0.35">
      <c r="A85" s="53"/>
      <c r="B85" s="63"/>
      <c r="C85" s="62"/>
      <c r="D85" s="154"/>
      <c r="E85" s="63"/>
      <c r="F85" s="99"/>
      <c r="G85" s="71"/>
      <c r="H85" s="100"/>
      <c r="I85" s="80"/>
    </row>
    <row r="86" spans="1:9" ht="15.5" x14ac:dyDescent="0.35">
      <c r="A86" s="52" t="s">
        <v>278</v>
      </c>
      <c r="B86" s="61"/>
      <c r="C86" s="61" t="s">
        <v>162</v>
      </c>
      <c r="D86" s="61"/>
      <c r="E86" s="61"/>
      <c r="F86" s="98"/>
      <c r="G86" s="70"/>
      <c r="H86" s="98"/>
      <c r="I86" s="79"/>
    </row>
    <row r="87" spans="1:9" ht="15.5" x14ac:dyDescent="0.35">
      <c r="A87" s="54" t="s">
        <v>186</v>
      </c>
      <c r="B87" s="63" t="s">
        <v>76</v>
      </c>
      <c r="C87" s="63" t="s">
        <v>89</v>
      </c>
      <c r="D87" s="173"/>
      <c r="E87" s="63" t="s">
        <v>135</v>
      </c>
      <c r="F87" s="100">
        <f>H84</f>
        <v>0.42638888888888871</v>
      </c>
      <c r="G87" s="72">
        <v>1</v>
      </c>
      <c r="H87" s="100">
        <f>F87+TIME(0,G87,0)</f>
        <v>0.42708333333333315</v>
      </c>
      <c r="I87" s="199"/>
    </row>
    <row r="88" spans="1:9" ht="15.5" x14ac:dyDescent="0.35">
      <c r="A88" s="153"/>
      <c r="B88" s="62"/>
      <c r="C88" s="62"/>
      <c r="D88" s="154"/>
      <c r="E88" s="62"/>
      <c r="F88" s="99"/>
      <c r="G88" s="71"/>
      <c r="H88" s="99"/>
      <c r="I88" s="168"/>
    </row>
    <row r="89" spans="1:9" ht="15.5" x14ac:dyDescent="0.35">
      <c r="A89" s="57" t="s">
        <v>393</v>
      </c>
      <c r="B89" s="67"/>
      <c r="C89" s="67" t="s">
        <v>164</v>
      </c>
      <c r="D89" s="67"/>
      <c r="E89" s="67" t="s">
        <v>135</v>
      </c>
      <c r="F89" s="104">
        <f>H87</f>
        <v>0.42708333333333315</v>
      </c>
      <c r="G89" s="75">
        <v>1</v>
      </c>
      <c r="H89" s="104">
        <f>F89+TIME(0,G89,0)</f>
        <v>0.42777777777777759</v>
      </c>
      <c r="I89" s="118"/>
    </row>
    <row r="90" spans="1:9" ht="15.5" x14ac:dyDescent="0.35">
      <c r="A90" s="169"/>
      <c r="B90" s="169"/>
      <c r="C90" s="169" t="s">
        <v>165</v>
      </c>
      <c r="D90" s="169"/>
      <c r="E90" s="169"/>
      <c r="F90" s="170"/>
      <c r="G90" s="171">
        <f>(H90-H89) * 24 * 60</f>
        <v>-0.99999999999975664</v>
      </c>
      <c r="H90" s="170">
        <v>0.42708333333333331</v>
      </c>
      <c r="I90" s="172"/>
    </row>
    <row r="92" spans="1:9" ht="15.5" x14ac:dyDescent="0.35">
      <c r="A92" s="356"/>
      <c r="B92" s="355"/>
      <c r="C92" s="355"/>
      <c r="D92" s="355"/>
      <c r="E92" s="355"/>
      <c r="F92" s="355"/>
      <c r="G92" s="355"/>
      <c r="H92" s="355"/>
      <c r="I92" s="355"/>
    </row>
    <row r="93" spans="1:9" s="2" customFormat="1" ht="15.5" x14ac:dyDescent="0.35">
      <c r="A93" s="193"/>
      <c r="B93" s="193"/>
      <c r="C93" s="193"/>
      <c r="D93" s="193"/>
      <c r="E93" s="193"/>
      <c r="F93" s="194"/>
      <c r="G93" s="195"/>
      <c r="H93" s="194"/>
      <c r="I93" s="193"/>
    </row>
    <row r="94" spans="1:9" ht="15.5" x14ac:dyDescent="0.35">
      <c r="A94" s="114"/>
      <c r="B94" s="64"/>
      <c r="C94" s="64"/>
      <c r="D94" s="64"/>
      <c r="E94" s="64"/>
      <c r="F94" s="101"/>
      <c r="G94" s="73"/>
      <c r="H94" s="101"/>
      <c r="I94" s="64"/>
    </row>
    <row r="95" spans="1:9" ht="15.5" x14ac:dyDescent="0.35">
      <c r="A95" s="153"/>
      <c r="B95" s="62"/>
      <c r="C95" s="62"/>
      <c r="D95" s="62"/>
      <c r="E95" s="62"/>
      <c r="F95" s="99"/>
      <c r="G95" s="71"/>
      <c r="H95" s="99"/>
      <c r="I95" s="62"/>
    </row>
    <row r="96" spans="1:9" ht="15.5" x14ac:dyDescent="0.35">
      <c r="A96" s="153"/>
      <c r="B96" s="62"/>
      <c r="C96" s="62"/>
      <c r="D96" s="62"/>
      <c r="E96" s="62"/>
      <c r="F96" s="99"/>
      <c r="G96" s="71"/>
      <c r="H96" s="99"/>
      <c r="I96" s="62"/>
    </row>
    <row r="97" spans="1:9" ht="15.5" x14ac:dyDescent="0.35">
      <c r="A97" s="153"/>
      <c r="B97" s="62"/>
      <c r="C97" s="62"/>
      <c r="D97" s="196"/>
      <c r="E97" s="62"/>
      <c r="F97" s="99"/>
      <c r="G97" s="71"/>
      <c r="H97" s="99"/>
      <c r="I97" s="62"/>
    </row>
    <row r="98" spans="1:9" ht="15.5" x14ac:dyDescent="0.35">
      <c r="A98" s="116"/>
      <c r="B98" s="116"/>
      <c r="C98" s="116"/>
      <c r="D98" s="116"/>
      <c r="E98" s="116"/>
      <c r="F98" s="156"/>
      <c r="G98" s="157"/>
      <c r="H98" s="156"/>
      <c r="I98" s="116"/>
    </row>
    <row r="99" spans="1:9" ht="15.5" x14ac:dyDescent="0.35">
      <c r="A99" s="114"/>
      <c r="B99" s="64"/>
      <c r="C99" s="64"/>
      <c r="D99" s="64"/>
      <c r="E99" s="64"/>
      <c r="F99" s="101"/>
      <c r="G99" s="73"/>
      <c r="H99" s="101"/>
      <c r="I99" s="64"/>
    </row>
    <row r="100" spans="1:9" ht="15.5" x14ac:dyDescent="0.35">
      <c r="A100" s="153"/>
      <c r="B100" s="62"/>
      <c r="C100" s="62"/>
      <c r="D100" s="196"/>
      <c r="E100" s="62"/>
      <c r="F100" s="99"/>
      <c r="G100" s="71"/>
      <c r="H100" s="99"/>
      <c r="I100" s="62"/>
    </row>
    <row r="101" spans="1:9" ht="15.5" x14ac:dyDescent="0.35">
      <c r="A101" s="153"/>
      <c r="B101" s="62"/>
      <c r="C101" s="62"/>
      <c r="D101" s="196"/>
      <c r="E101" s="62"/>
      <c r="F101" s="99"/>
      <c r="G101" s="71"/>
      <c r="H101" s="99"/>
      <c r="I101" s="62"/>
    </row>
    <row r="102" spans="1:9" ht="15.5" x14ac:dyDescent="0.35">
      <c r="A102" s="153"/>
      <c r="B102" s="62"/>
      <c r="C102" s="62"/>
      <c r="D102" s="196"/>
      <c r="E102" s="62"/>
      <c r="F102" s="99"/>
      <c r="G102" s="71"/>
      <c r="H102" s="99"/>
      <c r="I102" s="62"/>
    </row>
    <row r="103" spans="1:9" ht="15.5" x14ac:dyDescent="0.35">
      <c r="A103" s="153"/>
      <c r="B103" s="62"/>
      <c r="C103" s="62"/>
      <c r="D103" s="196"/>
      <c r="E103" s="62"/>
      <c r="F103" s="99"/>
      <c r="G103" s="71"/>
      <c r="H103" s="99"/>
      <c r="I103" s="62"/>
    </row>
    <row r="104" spans="1:9" ht="15.5" x14ac:dyDescent="0.35">
      <c r="A104" s="153"/>
      <c r="B104" s="62"/>
      <c r="C104" s="62"/>
      <c r="D104" s="196"/>
      <c r="E104" s="62"/>
      <c r="F104" s="99"/>
      <c r="G104" s="71"/>
      <c r="H104" s="99"/>
      <c r="I104" s="62"/>
    </row>
    <row r="105" spans="1:9" ht="15.5" x14ac:dyDescent="0.35">
      <c r="A105" s="153"/>
      <c r="B105" s="62"/>
      <c r="C105" s="62"/>
      <c r="D105" s="196"/>
      <c r="E105" s="62"/>
      <c r="F105" s="99"/>
      <c r="G105" s="71"/>
      <c r="H105" s="99"/>
      <c r="I105" s="62"/>
    </row>
    <row r="106" spans="1:9" ht="15.5" x14ac:dyDescent="0.35">
      <c r="A106" s="153"/>
      <c r="B106" s="62"/>
      <c r="C106" s="62"/>
      <c r="D106" s="196"/>
      <c r="E106" s="62"/>
      <c r="F106" s="99"/>
      <c r="G106" s="71"/>
      <c r="H106" s="99"/>
      <c r="I106" s="62"/>
    </row>
    <row r="107" spans="1:9" ht="15.5" x14ac:dyDescent="0.35">
      <c r="A107" s="116"/>
      <c r="B107" s="116"/>
      <c r="C107" s="116"/>
      <c r="D107" s="116"/>
      <c r="E107" s="116"/>
      <c r="F107" s="156"/>
      <c r="G107" s="157"/>
      <c r="H107" s="156"/>
      <c r="I107" s="116"/>
    </row>
    <row r="108" spans="1:9" ht="15.5" x14ac:dyDescent="0.35">
      <c r="A108" s="114"/>
      <c r="B108" s="64"/>
      <c r="C108" s="64"/>
      <c r="D108" s="64"/>
      <c r="E108" s="64"/>
      <c r="F108" s="101"/>
      <c r="G108" s="73"/>
      <c r="H108" s="101"/>
      <c r="I108" s="64"/>
    </row>
    <row r="109" spans="1:9" ht="15.5" x14ac:dyDescent="0.35">
      <c r="A109" s="114"/>
      <c r="B109" s="64"/>
      <c r="C109" s="64"/>
      <c r="D109" s="64"/>
      <c r="E109" s="64"/>
      <c r="F109" s="101"/>
      <c r="G109" s="73"/>
      <c r="H109" s="101"/>
    </row>
    <row r="110" spans="1:9" ht="15.5" x14ac:dyDescent="0.35">
      <c r="A110" s="153"/>
      <c r="B110" s="62"/>
      <c r="C110" s="62"/>
      <c r="D110" s="197"/>
      <c r="E110" s="62"/>
      <c r="F110" s="99"/>
      <c r="G110" s="71"/>
      <c r="H110" s="99"/>
    </row>
    <row r="111" spans="1:9" ht="15.5" x14ac:dyDescent="0.35">
      <c r="A111" s="153"/>
      <c r="B111" s="62"/>
      <c r="C111" s="62"/>
      <c r="D111" s="197"/>
      <c r="E111" s="62"/>
      <c r="F111" s="99"/>
      <c r="G111" s="71"/>
      <c r="H111" s="99"/>
    </row>
    <row r="112" spans="1:9" ht="15.5" x14ac:dyDescent="0.35">
      <c r="A112" s="153"/>
      <c r="B112" s="62"/>
      <c r="C112" s="62"/>
      <c r="D112" s="196"/>
      <c r="E112" s="62"/>
      <c r="F112" s="99"/>
      <c r="G112" s="71"/>
      <c r="H112" s="99"/>
    </row>
    <row r="113" spans="1:8" ht="15.5" x14ac:dyDescent="0.35">
      <c r="A113" s="153"/>
      <c r="B113" s="62"/>
      <c r="C113" s="62"/>
      <c r="D113" s="196"/>
      <c r="E113" s="62"/>
      <c r="F113" s="99"/>
      <c r="G113" s="71"/>
      <c r="H113" s="99"/>
    </row>
    <row r="114" spans="1:8" ht="15.5" x14ac:dyDescent="0.35">
      <c r="A114" s="114"/>
      <c r="B114" s="64"/>
      <c r="C114" s="64"/>
      <c r="D114" s="64"/>
      <c r="E114" s="64"/>
      <c r="F114" s="101"/>
      <c r="G114" s="73"/>
      <c r="H114" s="101"/>
    </row>
    <row r="115" spans="1:8" ht="15.5" x14ac:dyDescent="0.35">
      <c r="A115" s="153"/>
      <c r="B115" s="62"/>
      <c r="C115" s="62"/>
      <c r="D115" s="197"/>
      <c r="E115" s="62"/>
      <c r="F115" s="99"/>
      <c r="G115" s="71"/>
      <c r="H115" s="99"/>
    </row>
    <row r="116" spans="1:8" ht="15.5" x14ac:dyDescent="0.35">
      <c r="A116" s="153"/>
      <c r="B116" s="62"/>
      <c r="C116" s="62"/>
      <c r="D116" s="197"/>
      <c r="E116" s="62"/>
      <c r="F116" s="99"/>
      <c r="G116" s="71"/>
      <c r="H116" s="99"/>
    </row>
    <row r="117" spans="1:8" ht="14.15" customHeight="1" x14ac:dyDescent="0.35">
      <c r="A117" s="153"/>
      <c r="B117" s="62"/>
      <c r="C117" s="62"/>
      <c r="D117" s="197"/>
      <c r="E117" s="62"/>
      <c r="F117" s="99"/>
      <c r="G117" s="71"/>
      <c r="H117" s="99"/>
    </row>
    <row r="118" spans="1:8" ht="14.15" customHeight="1" x14ac:dyDescent="0.35">
      <c r="A118" s="153"/>
      <c r="B118" s="62"/>
      <c r="C118" s="62"/>
      <c r="D118" s="197"/>
      <c r="E118" s="62"/>
      <c r="F118" s="99"/>
      <c r="G118" s="71"/>
      <c r="H118" s="99"/>
    </row>
    <row r="119" spans="1:8" ht="14.15" customHeight="1" x14ac:dyDescent="0.35">
      <c r="A119" s="153"/>
      <c r="B119" s="62"/>
      <c r="C119" s="62"/>
      <c r="D119" s="196"/>
      <c r="E119" s="62"/>
      <c r="F119" s="99"/>
      <c r="G119" s="71"/>
      <c r="H119" s="99"/>
    </row>
    <row r="120" spans="1:8" ht="15.5" x14ac:dyDescent="0.35">
      <c r="A120" s="114"/>
      <c r="B120" s="64"/>
      <c r="C120" s="64"/>
      <c r="D120" s="64"/>
      <c r="E120" s="64"/>
      <c r="F120" s="101"/>
      <c r="G120" s="73"/>
      <c r="H120" s="101"/>
    </row>
    <row r="121" spans="1:8" ht="15.65" customHeight="1" x14ac:dyDescent="0.35">
      <c r="A121" s="153"/>
      <c r="B121" s="62"/>
      <c r="C121" s="62"/>
      <c r="D121" s="198"/>
      <c r="E121" s="116"/>
      <c r="F121" s="99"/>
      <c r="G121" s="71"/>
      <c r="H121" s="99"/>
    </row>
    <row r="122" spans="1:8" ht="15.65" customHeight="1" x14ac:dyDescent="0.35">
      <c r="A122" s="153"/>
      <c r="B122" s="62"/>
      <c r="C122" s="62"/>
      <c r="D122" s="198"/>
      <c r="E122" s="116"/>
      <c r="F122" s="99"/>
      <c r="G122" s="71"/>
      <c r="H122" s="99"/>
    </row>
    <row r="123" spans="1:8" ht="15.5" x14ac:dyDescent="0.35">
      <c r="A123" s="116"/>
      <c r="B123" s="116"/>
      <c r="C123" s="116"/>
      <c r="D123" s="116"/>
      <c r="E123" s="116"/>
      <c r="F123" s="156"/>
      <c r="G123" s="157"/>
      <c r="H123" s="156"/>
    </row>
    <row r="124" spans="1:8" ht="15.5" x14ac:dyDescent="0.35">
      <c r="A124" s="114"/>
      <c r="B124" s="64"/>
      <c r="C124" s="64"/>
      <c r="D124" s="64"/>
      <c r="E124" s="64"/>
      <c r="F124" s="99"/>
      <c r="G124" s="71"/>
      <c r="H124" s="99"/>
    </row>
    <row r="125" spans="1:8" ht="15.5" x14ac:dyDescent="0.35">
      <c r="C125" s="64"/>
      <c r="D125" s="64"/>
      <c r="E125" s="64"/>
      <c r="F125" s="101"/>
      <c r="G125" s="73"/>
      <c r="H125" s="101"/>
    </row>
  </sheetData>
  <mergeCells count="10">
    <mergeCell ref="A7:I7"/>
    <mergeCell ref="A8:I8"/>
    <mergeCell ref="A12:I12"/>
    <mergeCell ref="A92:I92"/>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1"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2" location="Links!B42" display="Snapshots Report" xr:uid="{972385A9-67E2-4C33-B9E6-383810A46A44}"/>
    <hyperlink ref="D66" location="Links!B42" display="Snapshots Report" xr:uid="{C213AA0F-BF57-45CB-9A17-8E3D94953C20}"/>
    <hyperlink ref="D67" location="Links!B42" display="Snapshots Report" xr:uid="{0732DF41-C242-4A43-819A-B036795F2159}"/>
    <hyperlink ref="D68" location="Links!B42" display="Snapshots Report" xr:uid="{6095571C-13C3-4D3A-AEFA-6A66237C8FE4}"/>
    <hyperlink ref="D69" location="Links!B42" display="Snapshots Report" xr:uid="{0F27C020-5F82-483E-97CB-4EC1FC38C59C}"/>
    <hyperlink ref="D70" location="Links!B42" display="Snapshots Report" xr:uid="{5BDBDF58-A350-4E1B-BA12-34ACED92884D}"/>
    <hyperlink ref="D73" location="Links!B42" display="Snapshots Report" xr:uid="{CF9971AD-5522-49E0-8180-49E258F14C88}"/>
    <hyperlink ref="D75" location="Links!B42" display="Snapshots Report" xr:uid="{49BD9303-5E6A-427F-9A99-0B6F510D7070}"/>
    <hyperlink ref="D76" location="Links!B42" display="Snapshots Report" xr:uid="{6B39B97E-CE3F-43B1-866D-9807120DE80B}"/>
    <hyperlink ref="D77" location="Links!B42" display="Snapshots Report" xr:uid="{CD41A47A-D184-4070-B060-E737FF7E2480}"/>
    <hyperlink ref="D78" location="Links!B42" display="Snapshots Report" xr:uid="{14888570-9B53-4293-98B2-5ACF4360E9C9}"/>
    <hyperlink ref="D74" location="Links!B42" display="Snapshots Report" xr:uid="{3F19D8ED-EB3E-4F45-936F-FAFAF13181DD}"/>
    <hyperlink ref="D65" location="Links!B42" display="Snapshots Report" xr:uid="{4C709A68-44E1-44F7-B9FA-29518B8419FA}"/>
    <hyperlink ref="D81:D82" location="Links!B42" display="Snapshots Report" xr:uid="{2B8D2949-4EA7-4D93-B5CD-FC0DA560BE8D}"/>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5"/>
  <sheetViews>
    <sheetView topLeftCell="A13" zoomScale="120" zoomScaleNormal="120" workbookViewId="0">
      <selection activeCell="G41" sqref="G41"/>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357" t="str">
        <f>Parameters!B1</f>
        <v>IEEE 802.11 WIRELESS LOCAL AREA NETWORKS SESSION #209</v>
      </c>
      <c r="B1" s="351"/>
      <c r="C1" s="351"/>
      <c r="D1" s="351"/>
      <c r="E1" s="351"/>
      <c r="F1" s="351"/>
      <c r="G1" s="351"/>
      <c r="H1" s="351"/>
      <c r="I1" s="351"/>
    </row>
    <row r="2" spans="1:9" ht="25.4" customHeight="1" x14ac:dyDescent="0.5">
      <c r="A2" s="357" t="str">
        <f>Parameters!B2</f>
        <v>Kobe International Conference Center, Kobe, Japan</v>
      </c>
      <c r="B2" s="351"/>
      <c r="C2" s="351"/>
      <c r="D2" s="351"/>
      <c r="E2" s="351"/>
      <c r="F2" s="351"/>
      <c r="G2" s="351"/>
      <c r="H2" s="351"/>
      <c r="I2" s="351"/>
    </row>
    <row r="3" spans="1:9" ht="25.4" customHeight="1" x14ac:dyDescent="0.5">
      <c r="A3" s="357" t="str">
        <f>Parameters!B3</f>
        <v>January 12-17, 2025</v>
      </c>
      <c r="B3" s="351"/>
      <c r="C3" s="351"/>
      <c r="D3" s="351"/>
      <c r="E3" s="351"/>
      <c r="F3" s="351"/>
      <c r="G3" s="351"/>
      <c r="H3" s="351"/>
      <c r="I3" s="351"/>
    </row>
    <row r="4" spans="1:9" ht="18" customHeight="1" x14ac:dyDescent="0.35">
      <c r="A4" s="350" t="str">
        <f>'WG11 Opening'!A4</f>
        <v>WG Chair - Robert Stacey (Intel)</v>
      </c>
      <c r="B4" s="351"/>
      <c r="C4" s="351"/>
      <c r="D4" s="351"/>
      <c r="E4" s="351"/>
      <c r="F4" s="351"/>
      <c r="G4" s="351"/>
      <c r="H4" s="351"/>
      <c r="I4" s="351"/>
    </row>
    <row r="5" spans="1:9" ht="18" customHeight="1" x14ac:dyDescent="0.35">
      <c r="A5" s="350" t="str">
        <f>'WG11 Opening'!A5</f>
        <v>WG  Vice Chair - Jon Rosdahl (Qualcomm)</v>
      </c>
      <c r="B5" s="351"/>
      <c r="C5" s="351"/>
      <c r="D5" s="351"/>
      <c r="E5" s="351"/>
      <c r="F5" s="351"/>
      <c r="G5" s="351"/>
      <c r="H5" s="351"/>
      <c r="I5" s="351"/>
    </row>
    <row r="6" spans="1:9" ht="18" customHeight="1" x14ac:dyDescent="0.35">
      <c r="A6" s="350" t="str">
        <f>'WG11 Opening'!A6</f>
        <v>WG  Vice Chair - Stephen McCann (Huawei)</v>
      </c>
      <c r="B6" s="351"/>
      <c r="C6" s="351"/>
      <c r="D6" s="351"/>
      <c r="E6" s="351"/>
      <c r="F6" s="351"/>
      <c r="G6" s="351"/>
      <c r="H6" s="351"/>
      <c r="I6" s="351"/>
    </row>
    <row r="7" spans="1:9" ht="18" customHeight="1" x14ac:dyDescent="0.35">
      <c r="A7" s="350" t="str">
        <f>'WG11 Opening'!A7</f>
        <v>WG Secretary - Volker Jungnickel (Fraunhofer)</v>
      </c>
      <c r="B7" s="351"/>
      <c r="C7" s="351"/>
      <c r="D7" s="351"/>
      <c r="E7" s="351"/>
      <c r="F7" s="351"/>
      <c r="G7" s="351"/>
      <c r="H7" s="351"/>
      <c r="I7" s="351"/>
    </row>
    <row r="8" spans="1:9" ht="30" customHeight="1" x14ac:dyDescent="0.6">
      <c r="A8" s="352" t="str">
        <f>"Agenda R" &amp; Parameters!$B$8</f>
        <v>Agenda R1</v>
      </c>
      <c r="B8" s="353"/>
      <c r="C8" s="353"/>
      <c r="D8" s="353"/>
      <c r="E8" s="353"/>
      <c r="F8" s="353"/>
      <c r="G8" s="353"/>
      <c r="H8" s="353"/>
      <c r="I8" s="353"/>
    </row>
    <row r="12" spans="1:9" ht="15.5" x14ac:dyDescent="0.35">
      <c r="A12" s="354" t="s">
        <v>540</v>
      </c>
      <c r="B12" s="355"/>
      <c r="C12" s="355"/>
      <c r="D12" s="355"/>
      <c r="E12" s="355"/>
      <c r="F12" s="355"/>
      <c r="G12" s="355"/>
      <c r="H12" s="355"/>
      <c r="I12" s="355"/>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166</v>
      </c>
      <c r="D15" s="62"/>
      <c r="E15" s="62" t="s">
        <v>135</v>
      </c>
      <c r="F15" s="99">
        <v>0.5625</v>
      </c>
      <c r="G15" s="71">
        <v>1</v>
      </c>
      <c r="H15" s="99">
        <f>F15+TIME(0,G15,0)</f>
        <v>0.56319444444444444</v>
      </c>
      <c r="I15" s="80"/>
    </row>
    <row r="16" spans="1:9" ht="15.5" x14ac:dyDescent="0.35">
      <c r="A16" s="53" t="s">
        <v>78</v>
      </c>
      <c r="B16" s="62" t="s">
        <v>76</v>
      </c>
      <c r="C16" s="62" t="s">
        <v>280</v>
      </c>
      <c r="D16" s="62"/>
      <c r="E16" s="62" t="s">
        <v>79</v>
      </c>
      <c r="F16" s="99">
        <f>H15</f>
        <v>0.56319444444444444</v>
      </c>
      <c r="G16" s="71">
        <v>1</v>
      </c>
      <c r="H16" s="99">
        <f>F16+TIME(0,G16,0)</f>
        <v>0.56388888888888888</v>
      </c>
      <c r="I16" s="80"/>
    </row>
    <row r="17" spans="1:9" ht="31" x14ac:dyDescent="0.35">
      <c r="A17" s="54" t="s">
        <v>80</v>
      </c>
      <c r="B17" s="63" t="s">
        <v>82</v>
      </c>
      <c r="C17" s="63" t="s">
        <v>372</v>
      </c>
      <c r="D17" s="173" t="s">
        <v>45</v>
      </c>
      <c r="E17" s="63" t="s">
        <v>135</v>
      </c>
      <c r="F17" s="100">
        <f>H16</f>
        <v>0.56388888888888888</v>
      </c>
      <c r="G17" s="72">
        <v>5</v>
      </c>
      <c r="H17" s="100">
        <f>F17+TIME(0,G17,0)</f>
        <v>0.56736111111111109</v>
      </c>
      <c r="I17" s="81"/>
    </row>
    <row r="18" spans="1:9" ht="15.5" x14ac:dyDescent="0.35">
      <c r="A18" s="116"/>
      <c r="B18" s="116"/>
      <c r="C18" s="116"/>
      <c r="D18" s="116"/>
      <c r="E18" s="116"/>
      <c r="F18" s="156"/>
      <c r="G18" s="157"/>
      <c r="H18" s="156"/>
      <c r="I18" s="116"/>
    </row>
    <row r="19" spans="1:9" ht="15.5" x14ac:dyDescent="0.35">
      <c r="A19" s="52" t="s">
        <v>88</v>
      </c>
      <c r="B19" s="61"/>
      <c r="C19" s="61" t="s">
        <v>89</v>
      </c>
      <c r="D19" s="61"/>
      <c r="E19" s="61"/>
      <c r="F19" s="98"/>
      <c r="G19" s="70"/>
      <c r="H19" s="98"/>
      <c r="I19" s="79"/>
    </row>
    <row r="20" spans="1:9" ht="15.5" x14ac:dyDescent="0.35">
      <c r="A20" s="53" t="s">
        <v>90</v>
      </c>
      <c r="B20" s="62" t="s">
        <v>76</v>
      </c>
      <c r="C20" s="62" t="s">
        <v>167</v>
      </c>
      <c r="D20" s="154" t="s">
        <v>227</v>
      </c>
      <c r="E20" s="62" t="s">
        <v>135</v>
      </c>
      <c r="F20" s="99">
        <f>H17</f>
        <v>0.56736111111111109</v>
      </c>
      <c r="G20" s="71">
        <v>1</v>
      </c>
      <c r="H20" s="99">
        <f t="shared" ref="H20:H26" si="0">F20+TIME(0,G20,0)</f>
        <v>0.56805555555555554</v>
      </c>
      <c r="I20" s="80"/>
    </row>
    <row r="21" spans="1:9" ht="15.5" x14ac:dyDescent="0.35">
      <c r="A21" s="53" t="s">
        <v>96</v>
      </c>
      <c r="B21" s="62" t="s">
        <v>76</v>
      </c>
      <c r="C21" s="62" t="s">
        <v>168</v>
      </c>
      <c r="D21" s="154" t="s">
        <v>227</v>
      </c>
      <c r="E21" s="62" t="s">
        <v>135</v>
      </c>
      <c r="F21" s="99">
        <f t="shared" ref="F21:F26" si="1">H20</f>
        <v>0.56805555555555554</v>
      </c>
      <c r="G21" s="71">
        <v>1</v>
      </c>
      <c r="H21" s="99">
        <f t="shared" si="0"/>
        <v>0.56874999999999998</v>
      </c>
      <c r="I21" s="80"/>
    </row>
    <row r="22" spans="1:9" ht="15.5" x14ac:dyDescent="0.35">
      <c r="A22" s="53" t="s">
        <v>97</v>
      </c>
      <c r="B22" s="62" t="s">
        <v>76</v>
      </c>
      <c r="C22" s="62" t="s">
        <v>237</v>
      </c>
      <c r="D22" s="154" t="s">
        <v>227</v>
      </c>
      <c r="E22" s="62" t="s">
        <v>135</v>
      </c>
      <c r="F22" s="99">
        <f t="shared" si="1"/>
        <v>0.56874999999999998</v>
      </c>
      <c r="G22" s="71">
        <v>1</v>
      </c>
      <c r="H22" s="99">
        <f t="shared" si="0"/>
        <v>0.56944444444444442</v>
      </c>
      <c r="I22" s="80"/>
    </row>
    <row r="23" spans="1:9" ht="15.5" x14ac:dyDescent="0.35">
      <c r="A23" s="53" t="s">
        <v>100</v>
      </c>
      <c r="B23" s="62" t="s">
        <v>76</v>
      </c>
      <c r="C23" s="62" t="s">
        <v>462</v>
      </c>
      <c r="D23" s="154" t="s">
        <v>227</v>
      </c>
      <c r="E23" s="62" t="s">
        <v>135</v>
      </c>
      <c r="F23" s="99">
        <f t="shared" si="1"/>
        <v>0.56944444444444442</v>
      </c>
      <c r="G23" s="71">
        <v>1</v>
      </c>
      <c r="H23" s="99">
        <f t="shared" si="0"/>
        <v>0.57013888888888886</v>
      </c>
      <c r="I23" s="80"/>
    </row>
    <row r="24" spans="1:9" ht="15.5" x14ac:dyDescent="0.35">
      <c r="A24" s="53" t="s">
        <v>101</v>
      </c>
      <c r="B24" s="62" t="s">
        <v>76</v>
      </c>
      <c r="C24" s="62" t="s">
        <v>89</v>
      </c>
      <c r="D24" s="154" t="s">
        <v>227</v>
      </c>
      <c r="E24" s="62" t="s">
        <v>79</v>
      </c>
      <c r="F24" s="99">
        <f t="shared" si="1"/>
        <v>0.57013888888888886</v>
      </c>
      <c r="G24" s="71">
        <v>2</v>
      </c>
      <c r="H24" s="99">
        <f t="shared" si="0"/>
        <v>0.57152777777777775</v>
      </c>
      <c r="I24" s="80"/>
    </row>
    <row r="25" spans="1:9" ht="15.5" x14ac:dyDescent="0.35">
      <c r="A25" s="53" t="s">
        <v>169</v>
      </c>
      <c r="B25" s="62" t="s">
        <v>76</v>
      </c>
      <c r="C25" s="62" t="s">
        <v>396</v>
      </c>
      <c r="D25" s="154" t="s">
        <v>223</v>
      </c>
      <c r="E25" s="62" t="s">
        <v>135</v>
      </c>
      <c r="F25" s="99">
        <f t="shared" si="1"/>
        <v>0.57152777777777775</v>
      </c>
      <c r="G25" s="71">
        <v>0</v>
      </c>
      <c r="H25" s="99">
        <f t="shared" si="0"/>
        <v>0.57152777777777775</v>
      </c>
      <c r="I25" s="80"/>
    </row>
    <row r="26" spans="1:9" ht="15.5" x14ac:dyDescent="0.35">
      <c r="A26" s="54" t="s">
        <v>177</v>
      </c>
      <c r="B26" s="63" t="s">
        <v>76</v>
      </c>
      <c r="C26" s="63" t="s">
        <v>402</v>
      </c>
      <c r="D26" s="173"/>
      <c r="E26" s="63" t="s">
        <v>85</v>
      </c>
      <c r="F26" s="100">
        <f t="shared" si="1"/>
        <v>0.57152777777777775</v>
      </c>
      <c r="G26" s="72">
        <v>1</v>
      </c>
      <c r="H26" s="100">
        <f t="shared" si="0"/>
        <v>0.57222222222222219</v>
      </c>
      <c r="I26" s="81"/>
    </row>
    <row r="27" spans="1:9" ht="15.5" x14ac:dyDescent="0.35">
      <c r="A27" s="116"/>
      <c r="B27" s="116"/>
      <c r="C27" s="116"/>
      <c r="D27" s="116"/>
      <c r="E27" s="116"/>
      <c r="F27" s="156"/>
      <c r="G27" s="157"/>
      <c r="H27" s="156"/>
      <c r="I27" s="116"/>
    </row>
    <row r="28" spans="1:9" ht="15.5" x14ac:dyDescent="0.35">
      <c r="A28" s="52" t="s">
        <v>102</v>
      </c>
      <c r="B28" s="61"/>
      <c r="C28" s="61" t="s">
        <v>439</v>
      </c>
      <c r="D28" s="61"/>
      <c r="E28" s="61"/>
      <c r="F28" s="98"/>
      <c r="G28" s="70"/>
      <c r="H28" s="98"/>
      <c r="I28" s="79"/>
    </row>
    <row r="29" spans="1:9" ht="15.5" x14ac:dyDescent="0.35">
      <c r="A29" s="55" t="s">
        <v>430</v>
      </c>
      <c r="B29" s="478"/>
      <c r="C29" s="478" t="s">
        <v>170</v>
      </c>
      <c r="D29" s="478"/>
      <c r="E29" s="478"/>
      <c r="F29" s="479"/>
      <c r="G29" s="480"/>
      <c r="H29" s="479"/>
      <c r="I29" s="117"/>
    </row>
    <row r="30" spans="1:9" ht="15.5" x14ac:dyDescent="0.35">
      <c r="A30" s="53" t="s">
        <v>205</v>
      </c>
      <c r="B30" s="481" t="s">
        <v>76</v>
      </c>
      <c r="C30" s="481" t="s">
        <v>461</v>
      </c>
      <c r="D30" s="179"/>
      <c r="E30" s="481" t="s">
        <v>464</v>
      </c>
      <c r="F30" s="482">
        <f>H26</f>
        <v>0.57222222222222219</v>
      </c>
      <c r="G30" s="483">
        <v>5</v>
      </c>
      <c r="H30" s="482">
        <f>F30+TIME(0,G30,0)</f>
        <v>0.5756944444444444</v>
      </c>
      <c r="I30" s="117"/>
    </row>
    <row r="31" spans="1:9" ht="15.5" x14ac:dyDescent="0.35">
      <c r="A31" s="53" t="s">
        <v>206</v>
      </c>
      <c r="B31" s="481" t="s">
        <v>76</v>
      </c>
      <c r="C31" s="481" t="s">
        <v>171</v>
      </c>
      <c r="D31" s="179"/>
      <c r="E31" s="481" t="s">
        <v>235</v>
      </c>
      <c r="F31" s="482">
        <f>H30</f>
        <v>0.5756944444444444</v>
      </c>
      <c r="G31" s="483">
        <v>10</v>
      </c>
      <c r="H31" s="482">
        <f>F31+TIME(0,G31,0)</f>
        <v>0.58263888888888882</v>
      </c>
      <c r="I31" s="117"/>
    </row>
    <row r="32" spans="1:9" ht="15.5" x14ac:dyDescent="0.35">
      <c r="A32" s="53" t="s">
        <v>207</v>
      </c>
      <c r="B32" s="481" t="s">
        <v>76</v>
      </c>
      <c r="C32" s="481" t="s">
        <v>460</v>
      </c>
      <c r="D32" s="179"/>
      <c r="E32" s="481" t="s">
        <v>459</v>
      </c>
      <c r="F32" s="482">
        <f>H31</f>
        <v>0.58263888888888882</v>
      </c>
      <c r="G32" s="483">
        <v>5</v>
      </c>
      <c r="H32" s="482">
        <f>F32+TIME(0,G32,0)</f>
        <v>0.58611111111111103</v>
      </c>
      <c r="I32" s="117"/>
    </row>
    <row r="33" spans="1:9" ht="15.5" x14ac:dyDescent="0.35">
      <c r="A33" s="53"/>
      <c r="B33" s="481"/>
      <c r="C33" s="481"/>
      <c r="D33" s="154"/>
      <c r="E33" s="481"/>
      <c r="F33" s="482"/>
      <c r="G33" s="483"/>
      <c r="H33" s="482"/>
      <c r="I33" s="117"/>
    </row>
    <row r="34" spans="1:9" ht="15.5" x14ac:dyDescent="0.35">
      <c r="A34" s="55" t="s">
        <v>431</v>
      </c>
      <c r="B34" s="478"/>
      <c r="C34" s="478" t="s">
        <v>172</v>
      </c>
      <c r="D34" s="478"/>
      <c r="E34" s="478"/>
      <c r="F34" s="479"/>
      <c r="G34" s="480"/>
      <c r="H34" s="479"/>
      <c r="I34" s="117"/>
    </row>
    <row r="35" spans="1:9" ht="15.5" x14ac:dyDescent="0.35">
      <c r="A35" s="53" t="s">
        <v>322</v>
      </c>
      <c r="B35" s="481" t="s">
        <v>76</v>
      </c>
      <c r="C35" s="481" t="s">
        <v>228</v>
      </c>
      <c r="D35" s="179"/>
      <c r="E35" s="481" t="s">
        <v>505</v>
      </c>
      <c r="F35" s="482">
        <f>H32</f>
        <v>0.58611111111111103</v>
      </c>
      <c r="G35" s="483">
        <v>5</v>
      </c>
      <c r="H35" s="482">
        <f>F35+TIME(0,G35,0)</f>
        <v>0.58958333333333324</v>
      </c>
      <c r="I35" s="117"/>
    </row>
    <row r="36" spans="1:9" ht="14.15" customHeight="1" x14ac:dyDescent="0.35">
      <c r="A36" s="53" t="s">
        <v>323</v>
      </c>
      <c r="B36" s="481" t="s">
        <v>76</v>
      </c>
      <c r="C36" s="481" t="s">
        <v>241</v>
      </c>
      <c r="D36" s="179"/>
      <c r="E36" s="481" t="s">
        <v>245</v>
      </c>
      <c r="F36" s="482">
        <f>H35</f>
        <v>0.58958333333333324</v>
      </c>
      <c r="G36" s="483">
        <v>5</v>
      </c>
      <c r="H36" s="482">
        <f>F36+TIME(0,G36,0)</f>
        <v>0.59305555555555545</v>
      </c>
      <c r="I36" s="117"/>
    </row>
    <row r="37" spans="1:9" ht="14.15" customHeight="1" x14ac:dyDescent="0.35">
      <c r="A37" s="54" t="s">
        <v>324</v>
      </c>
      <c r="B37" s="63" t="s">
        <v>76</v>
      </c>
      <c r="C37" s="63" t="s">
        <v>476</v>
      </c>
      <c r="D37" s="484"/>
      <c r="E37" s="63" t="s">
        <v>364</v>
      </c>
      <c r="F37" s="100">
        <f>H36</f>
        <v>0.59305555555555545</v>
      </c>
      <c r="G37" s="72">
        <v>5</v>
      </c>
      <c r="H37" s="100">
        <f>F37+TIME(0,G37,0)</f>
        <v>0.59652777777777766</v>
      </c>
      <c r="I37" s="119"/>
    </row>
    <row r="38" spans="1:9" ht="14.15" customHeight="1" x14ac:dyDescent="0.35">
      <c r="A38" s="153"/>
      <c r="B38" s="62"/>
      <c r="C38" s="62"/>
      <c r="D38" s="154"/>
      <c r="E38" s="62"/>
      <c r="F38" s="99"/>
      <c r="G38" s="71"/>
      <c r="H38" s="99"/>
    </row>
    <row r="39" spans="1:9" ht="15.5" x14ac:dyDescent="0.35">
      <c r="A39" s="52" t="s">
        <v>371</v>
      </c>
      <c r="B39" s="61"/>
      <c r="C39" s="61" t="s">
        <v>162</v>
      </c>
      <c r="D39" s="61"/>
      <c r="E39" s="61"/>
      <c r="F39" s="98"/>
      <c r="G39" s="70"/>
      <c r="H39" s="98"/>
      <c r="I39" s="133"/>
    </row>
    <row r="40" spans="1:9" ht="15.5" x14ac:dyDescent="0.35">
      <c r="A40" s="53" t="s">
        <v>121</v>
      </c>
      <c r="B40" s="481" t="s">
        <v>76</v>
      </c>
      <c r="C40" s="481" t="s">
        <v>89</v>
      </c>
      <c r="D40" s="478"/>
      <c r="E40" s="481" t="s">
        <v>135</v>
      </c>
      <c r="F40" s="482">
        <f>H37</f>
        <v>0.59652777777777766</v>
      </c>
      <c r="G40" s="483">
        <v>1</v>
      </c>
      <c r="H40" s="482">
        <f t="shared" ref="H40:H44" si="2">F40+TIME(0,G40,0)</f>
        <v>0.5972222222222221</v>
      </c>
      <c r="I40" s="117"/>
    </row>
    <row r="41" spans="1:9" ht="31" x14ac:dyDescent="0.35">
      <c r="A41" s="53" t="s">
        <v>140</v>
      </c>
      <c r="B41" s="481" t="s">
        <v>76</v>
      </c>
      <c r="C41" s="481" t="s">
        <v>548</v>
      </c>
      <c r="D41" s="478"/>
      <c r="E41" s="481" t="s">
        <v>549</v>
      </c>
      <c r="F41" s="482">
        <f>H40</f>
        <v>0.5972222222222221</v>
      </c>
      <c r="G41" s="483">
        <v>10</v>
      </c>
      <c r="H41" s="482">
        <f t="shared" si="2"/>
        <v>0.60416666666666652</v>
      </c>
      <c r="I41" s="117"/>
    </row>
    <row r="42" spans="1:9" ht="15.65" customHeight="1" x14ac:dyDescent="0.35">
      <c r="A42" s="54" t="s">
        <v>150</v>
      </c>
      <c r="B42" s="63" t="s">
        <v>76</v>
      </c>
      <c r="C42" s="63" t="s">
        <v>440</v>
      </c>
      <c r="D42" s="187"/>
      <c r="E42" s="146"/>
      <c r="F42" s="100">
        <f>H41</f>
        <v>0.60416666666666652</v>
      </c>
      <c r="G42" s="72">
        <v>2</v>
      </c>
      <c r="H42" s="100">
        <f t="shared" si="2"/>
        <v>0.6055555555555554</v>
      </c>
      <c r="I42" s="119"/>
    </row>
    <row r="43" spans="1:9" ht="15.5" x14ac:dyDescent="0.35">
      <c r="A43" s="116"/>
      <c r="B43" s="116"/>
      <c r="C43" s="116"/>
      <c r="D43" s="116"/>
      <c r="E43" s="116"/>
      <c r="F43" s="156"/>
      <c r="G43" s="157"/>
      <c r="H43" s="156"/>
    </row>
    <row r="44" spans="1:9" ht="15.5" x14ac:dyDescent="0.35">
      <c r="A44" s="52" t="s">
        <v>161</v>
      </c>
      <c r="B44" s="61"/>
      <c r="C44" s="61" t="s">
        <v>164</v>
      </c>
      <c r="D44" s="61"/>
      <c r="E44" s="61" t="s">
        <v>135</v>
      </c>
      <c r="F44" s="165">
        <f>H42</f>
        <v>0.6055555555555554</v>
      </c>
      <c r="G44" s="166">
        <v>1</v>
      </c>
      <c r="H44" s="165">
        <f t="shared" si="2"/>
        <v>0.60624999999999984</v>
      </c>
      <c r="I44" s="133"/>
    </row>
    <row r="45" spans="1:9" ht="15.5" x14ac:dyDescent="0.35">
      <c r="A45" s="188"/>
      <c r="B45" s="189"/>
      <c r="C45" s="190" t="s">
        <v>165</v>
      </c>
      <c r="D45" s="190"/>
      <c r="E45" s="190"/>
      <c r="F45" s="191"/>
      <c r="G45" s="192">
        <f>(H45-H44)*24*60</f>
        <v>57.000000000000277</v>
      </c>
      <c r="H45" s="191">
        <v>0.64583333333333337</v>
      </c>
      <c r="I45"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5" location="Links!B41" display="Opening Report" xr:uid="{00000000-0004-0000-0300-00003D000000}"/>
    <hyperlink ref="D24" location="Links!B46" display="Supplementary" xr:uid="{00000000-0004-0000-0300-000041000000}"/>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8"/>
  <sheetViews>
    <sheetView topLeftCell="A70" zoomScale="120" zoomScaleNormal="120" workbookViewId="0">
      <selection activeCell="G102" sqref="G102"/>
    </sheetView>
  </sheetViews>
  <sheetFormatPr defaultColWidth="8.6328125"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357" t="str">
        <f>Parameters!B1</f>
        <v>IEEE 802.11 WIRELESS LOCAL AREA NETWORKS SESSION #209</v>
      </c>
      <c r="B1" s="351"/>
      <c r="C1" s="351"/>
      <c r="D1" s="351"/>
      <c r="E1" s="351"/>
      <c r="F1" s="351"/>
      <c r="G1" s="351"/>
      <c r="H1" s="351"/>
      <c r="I1" s="351"/>
    </row>
    <row r="2" spans="1:9" ht="25.4" customHeight="1" x14ac:dyDescent="0.5">
      <c r="A2" s="357" t="str">
        <f>Parameters!B2</f>
        <v>Kobe International Conference Center, Kobe, Japan</v>
      </c>
      <c r="B2" s="351"/>
      <c r="C2" s="351"/>
      <c r="D2" s="351"/>
      <c r="E2" s="351"/>
      <c r="F2" s="351"/>
      <c r="G2" s="351"/>
      <c r="H2" s="351"/>
      <c r="I2" s="351"/>
    </row>
    <row r="3" spans="1:9" ht="25.4" customHeight="1" x14ac:dyDescent="0.5">
      <c r="A3" s="357" t="str">
        <f>Parameters!B3</f>
        <v>January 12-17, 2025</v>
      </c>
      <c r="B3" s="351"/>
      <c r="C3" s="351"/>
      <c r="D3" s="351"/>
      <c r="E3" s="351"/>
      <c r="F3" s="351"/>
      <c r="G3" s="351"/>
      <c r="H3" s="351"/>
      <c r="I3" s="351"/>
    </row>
    <row r="4" spans="1:9" ht="18" customHeight="1" x14ac:dyDescent="0.35">
      <c r="A4" s="350" t="str">
        <f>'WG11 Opening'!A4</f>
        <v>WG Chair - Robert Stacey (Intel)</v>
      </c>
      <c r="B4" s="351"/>
      <c r="C4" s="351"/>
      <c r="D4" s="351"/>
      <c r="E4" s="351"/>
      <c r="F4" s="351"/>
      <c r="G4" s="351"/>
      <c r="H4" s="351"/>
      <c r="I4" s="351"/>
    </row>
    <row r="5" spans="1:9" ht="18" customHeight="1" x14ac:dyDescent="0.35">
      <c r="A5" s="350" t="str">
        <f>'WG11 Opening'!A5</f>
        <v>WG  Vice Chair - Jon Rosdahl (Qualcomm)</v>
      </c>
      <c r="B5" s="351"/>
      <c r="C5" s="351"/>
      <c r="D5" s="351"/>
      <c r="E5" s="351"/>
      <c r="F5" s="351"/>
      <c r="G5" s="351"/>
      <c r="H5" s="351"/>
      <c r="I5" s="351"/>
    </row>
    <row r="6" spans="1:9" ht="18" customHeight="1" x14ac:dyDescent="0.35">
      <c r="A6" s="350" t="str">
        <f>'WG11 Opening'!A6</f>
        <v>WG  Vice Chair - Stephen McCann (Huawei)</v>
      </c>
      <c r="B6" s="351"/>
      <c r="C6" s="351"/>
      <c r="D6" s="351"/>
      <c r="E6" s="351"/>
      <c r="F6" s="351"/>
      <c r="G6" s="351"/>
      <c r="H6" s="351"/>
      <c r="I6" s="351"/>
    </row>
    <row r="7" spans="1:9" ht="18" customHeight="1" x14ac:dyDescent="0.35">
      <c r="A7" s="350" t="str">
        <f>'WG11 Opening'!A7</f>
        <v>WG Secretary - Volker Jungnickel (Fraunhofer)</v>
      </c>
      <c r="B7" s="351"/>
      <c r="C7" s="351"/>
      <c r="D7" s="351"/>
      <c r="E7" s="351"/>
      <c r="F7" s="351"/>
      <c r="G7" s="351"/>
      <c r="H7" s="351"/>
      <c r="I7" s="351"/>
    </row>
    <row r="8" spans="1:9" ht="30" customHeight="1" x14ac:dyDescent="0.6">
      <c r="A8" s="352" t="str">
        <f>"Agenda R" &amp; Parameters!$B$8</f>
        <v>Agenda R1</v>
      </c>
      <c r="B8" s="353"/>
      <c r="C8" s="353"/>
      <c r="D8" s="353"/>
      <c r="E8" s="353"/>
      <c r="F8" s="353"/>
      <c r="G8" s="353"/>
      <c r="H8" s="353"/>
      <c r="I8" s="353"/>
    </row>
    <row r="12" spans="1:9" ht="15.5" x14ac:dyDescent="0.35">
      <c r="A12" s="354" t="s">
        <v>541</v>
      </c>
      <c r="B12" s="355"/>
      <c r="C12" s="355"/>
      <c r="D12" s="355"/>
      <c r="E12" s="355"/>
      <c r="F12" s="355"/>
      <c r="G12" s="355"/>
      <c r="H12" s="355"/>
      <c r="I12" s="355"/>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166</v>
      </c>
      <c r="D15" s="62"/>
      <c r="E15" s="62" t="s">
        <v>135</v>
      </c>
      <c r="F15" s="99">
        <v>0.33333333333333331</v>
      </c>
      <c r="G15" s="71">
        <v>1</v>
      </c>
      <c r="H15" s="99">
        <f>F15+TIME(0,G15,0)</f>
        <v>0.33402777777777776</v>
      </c>
      <c r="I15" s="80"/>
    </row>
    <row r="16" spans="1:9" ht="15.5" x14ac:dyDescent="0.35">
      <c r="A16" s="53" t="s">
        <v>78</v>
      </c>
      <c r="B16" s="62" t="s">
        <v>76</v>
      </c>
      <c r="C16" s="62" t="s">
        <v>280</v>
      </c>
      <c r="D16" s="62"/>
      <c r="E16" s="62" t="s">
        <v>79</v>
      </c>
      <c r="F16" s="99">
        <f>H15</f>
        <v>0.33402777777777776</v>
      </c>
      <c r="G16" s="71">
        <v>1</v>
      </c>
      <c r="H16" s="99">
        <f>F16+TIME(0,G16,0)</f>
        <v>0.3347222222222222</v>
      </c>
      <c r="I16" s="80"/>
    </row>
    <row r="17" spans="1:15" ht="15.5" x14ac:dyDescent="0.35">
      <c r="A17" s="54" t="s">
        <v>80</v>
      </c>
      <c r="B17" s="63" t="s">
        <v>82</v>
      </c>
      <c r="C17" s="63" t="s">
        <v>281</v>
      </c>
      <c r="D17" s="173" t="s">
        <v>45</v>
      </c>
      <c r="E17" s="62" t="s">
        <v>135</v>
      </c>
      <c r="F17" s="100">
        <f>H16</f>
        <v>0.3347222222222222</v>
      </c>
      <c r="G17" s="72">
        <v>1</v>
      </c>
      <c r="H17" s="100">
        <f>F17+TIME(0,G17,0)</f>
        <v>0.33541666666666664</v>
      </c>
      <c r="I17" s="81"/>
    </row>
    <row r="18" spans="1:15" ht="15.5" x14ac:dyDescent="0.35">
      <c r="A18" s="116"/>
      <c r="B18" s="116"/>
      <c r="C18" s="116"/>
      <c r="D18" s="116"/>
      <c r="E18" s="174"/>
      <c r="F18" s="156"/>
      <c r="G18" s="157"/>
      <c r="H18" s="156"/>
      <c r="I18" s="116"/>
    </row>
    <row r="19" spans="1:15" ht="15.5" x14ac:dyDescent="0.35">
      <c r="A19" s="52" t="s">
        <v>88</v>
      </c>
      <c r="B19" s="61"/>
      <c r="C19" s="61" t="s">
        <v>89</v>
      </c>
      <c r="D19" s="61"/>
      <c r="E19" s="61"/>
      <c r="F19" s="98"/>
      <c r="G19" s="70"/>
      <c r="H19" s="98"/>
      <c r="I19" s="79"/>
    </row>
    <row r="20" spans="1:15" ht="15.5" x14ac:dyDescent="0.35">
      <c r="A20" s="53" t="s">
        <v>90</v>
      </c>
      <c r="B20" s="62" t="s">
        <v>76</v>
      </c>
      <c r="C20" s="62" t="s">
        <v>167</v>
      </c>
      <c r="D20" s="158" t="s">
        <v>227</v>
      </c>
      <c r="E20" s="62" t="s">
        <v>135</v>
      </c>
      <c r="F20" s="99">
        <f>H17</f>
        <v>0.33541666666666664</v>
      </c>
      <c r="G20" s="71">
        <v>1</v>
      </c>
      <c r="H20" s="99">
        <f t="shared" ref="H20:H32" si="0">F20+TIME(0,G20,0)</f>
        <v>0.33611111111111108</v>
      </c>
      <c r="I20" s="80"/>
    </row>
    <row r="21" spans="1:15" ht="15.5" x14ac:dyDescent="0.35">
      <c r="A21" s="53" t="s">
        <v>96</v>
      </c>
      <c r="B21" s="62" t="s">
        <v>76</v>
      </c>
      <c r="C21" s="62" t="s">
        <v>168</v>
      </c>
      <c r="D21" s="158" t="s">
        <v>227</v>
      </c>
      <c r="E21" s="62" t="s">
        <v>135</v>
      </c>
      <c r="F21" s="99">
        <f>H20</f>
        <v>0.33611111111111108</v>
      </c>
      <c r="G21" s="71">
        <v>1</v>
      </c>
      <c r="H21" s="99">
        <f t="shared" si="0"/>
        <v>0.33680555555555552</v>
      </c>
      <c r="I21" s="80"/>
    </row>
    <row r="22" spans="1:15" ht="15.5" x14ac:dyDescent="0.35">
      <c r="A22" s="53" t="s">
        <v>97</v>
      </c>
      <c r="B22" s="62" t="s">
        <v>76</v>
      </c>
      <c r="C22" s="62" t="s">
        <v>237</v>
      </c>
      <c r="D22" s="158" t="s">
        <v>227</v>
      </c>
      <c r="E22" s="62" t="s">
        <v>135</v>
      </c>
      <c r="F22" s="99">
        <f>H21</f>
        <v>0.33680555555555552</v>
      </c>
      <c r="G22" s="71">
        <v>1</v>
      </c>
      <c r="H22" s="99">
        <f t="shared" si="0"/>
        <v>0.33749999999999997</v>
      </c>
      <c r="I22" s="80"/>
    </row>
    <row r="23" spans="1:15" ht="15.5" x14ac:dyDescent="0.35">
      <c r="A23" s="53" t="s">
        <v>100</v>
      </c>
      <c r="B23" s="62" t="s">
        <v>76</v>
      </c>
      <c r="C23" s="62" t="s">
        <v>357</v>
      </c>
      <c r="D23" s="158" t="s">
        <v>227</v>
      </c>
      <c r="E23" s="62" t="s">
        <v>135</v>
      </c>
      <c r="F23" s="99">
        <f>H22</f>
        <v>0.33749999999999997</v>
      </c>
      <c r="G23" s="71">
        <v>1</v>
      </c>
      <c r="H23" s="99">
        <f t="shared" si="0"/>
        <v>0.33819444444444441</v>
      </c>
      <c r="I23" s="80"/>
    </row>
    <row r="24" spans="1:15" ht="15.5" x14ac:dyDescent="0.35">
      <c r="A24" s="53" t="s">
        <v>101</v>
      </c>
      <c r="B24" s="62" t="s">
        <v>76</v>
      </c>
      <c r="C24" s="62" t="s">
        <v>418</v>
      </c>
      <c r="D24" s="158" t="s">
        <v>227</v>
      </c>
      <c r="E24" s="62" t="s">
        <v>79</v>
      </c>
      <c r="F24" s="99">
        <f>H23</f>
        <v>0.33819444444444441</v>
      </c>
      <c r="G24" s="71">
        <v>3</v>
      </c>
      <c r="H24" s="99">
        <f t="shared" si="0"/>
        <v>0.34027777777777773</v>
      </c>
      <c r="I24" s="80"/>
    </row>
    <row r="25" spans="1:15" ht="15.5" x14ac:dyDescent="0.35">
      <c r="A25" s="53" t="s">
        <v>169</v>
      </c>
      <c r="B25" s="62" t="s">
        <v>76</v>
      </c>
      <c r="C25" s="62" t="s">
        <v>174</v>
      </c>
      <c r="D25" s="158"/>
      <c r="E25" s="62" t="s">
        <v>85</v>
      </c>
      <c r="F25" s="99">
        <f t="shared" ref="F25:F31" si="1">H24</f>
        <v>0.34027777777777773</v>
      </c>
      <c r="G25" s="71">
        <v>1</v>
      </c>
      <c r="H25" s="99">
        <f t="shared" si="0"/>
        <v>0.34097222222222218</v>
      </c>
      <c r="I25" s="80"/>
    </row>
    <row r="26" spans="1:15" ht="15.5" x14ac:dyDescent="0.35">
      <c r="A26" s="53" t="s">
        <v>177</v>
      </c>
      <c r="B26" s="62" t="s">
        <v>76</v>
      </c>
      <c r="C26" s="62" t="s">
        <v>175</v>
      </c>
      <c r="D26" s="158" t="s">
        <v>227</v>
      </c>
      <c r="E26" s="62" t="s">
        <v>135</v>
      </c>
      <c r="F26" s="99">
        <f t="shared" si="1"/>
        <v>0.34097222222222218</v>
      </c>
      <c r="G26" s="71">
        <v>1</v>
      </c>
      <c r="H26" s="99">
        <f t="shared" si="0"/>
        <v>0.34166666666666662</v>
      </c>
      <c r="I26" s="80"/>
    </row>
    <row r="27" spans="1:15" ht="15.5" x14ac:dyDescent="0.35">
      <c r="A27" s="53" t="s">
        <v>202</v>
      </c>
      <c r="B27" s="62" t="s">
        <v>76</v>
      </c>
      <c r="C27" s="62" t="s">
        <v>176</v>
      </c>
      <c r="D27" s="158" t="s">
        <v>227</v>
      </c>
      <c r="E27" s="62" t="s">
        <v>135</v>
      </c>
      <c r="F27" s="99">
        <f t="shared" si="1"/>
        <v>0.34166666666666662</v>
      </c>
      <c r="G27" s="71">
        <v>1</v>
      </c>
      <c r="H27" s="99">
        <f t="shared" si="0"/>
        <v>0.34236111111111106</v>
      </c>
      <c r="I27" s="80"/>
    </row>
    <row r="28" spans="1:15" ht="15.5" x14ac:dyDescent="0.35">
      <c r="A28" s="53" t="s">
        <v>283</v>
      </c>
      <c r="B28" s="62" t="s">
        <v>76</v>
      </c>
      <c r="C28" s="62" t="s">
        <v>178</v>
      </c>
      <c r="D28" s="158" t="s">
        <v>227</v>
      </c>
      <c r="E28" s="62" t="s">
        <v>135</v>
      </c>
      <c r="F28" s="99">
        <f t="shared" si="1"/>
        <v>0.34236111111111106</v>
      </c>
      <c r="G28" s="71">
        <v>0</v>
      </c>
      <c r="H28" s="99">
        <f t="shared" si="0"/>
        <v>0.34236111111111106</v>
      </c>
      <c r="I28" s="80"/>
    </row>
    <row r="29" spans="1:15" ht="15.5" x14ac:dyDescent="0.35">
      <c r="A29" s="53" t="s">
        <v>284</v>
      </c>
      <c r="B29" s="62" t="s">
        <v>76</v>
      </c>
      <c r="C29" s="62" t="s">
        <v>236</v>
      </c>
      <c r="D29" s="158" t="s">
        <v>227</v>
      </c>
      <c r="E29" s="62" t="s">
        <v>135</v>
      </c>
      <c r="F29" s="99">
        <f t="shared" si="1"/>
        <v>0.34236111111111106</v>
      </c>
      <c r="G29" s="71">
        <v>1</v>
      </c>
      <c r="H29" s="99">
        <f t="shared" si="0"/>
        <v>0.3430555555555555</v>
      </c>
      <c r="I29" s="80"/>
    </row>
    <row r="30" spans="1:15" ht="15.5" x14ac:dyDescent="0.35">
      <c r="A30" s="53" t="s">
        <v>285</v>
      </c>
      <c r="B30" s="62" t="s">
        <v>76</v>
      </c>
      <c r="C30" s="62" t="s">
        <v>292</v>
      </c>
      <c r="D30" s="158" t="s">
        <v>227</v>
      </c>
      <c r="E30" s="62" t="s">
        <v>135</v>
      </c>
      <c r="F30" s="99">
        <f t="shared" si="1"/>
        <v>0.3430555555555555</v>
      </c>
      <c r="G30" s="71">
        <v>3</v>
      </c>
      <c r="H30" s="99">
        <f t="shared" si="0"/>
        <v>0.34513888888888883</v>
      </c>
      <c r="I30" s="80"/>
      <c r="L30" s="99"/>
      <c r="M30" s="71"/>
      <c r="N30" s="99"/>
      <c r="O30" s="62"/>
    </row>
    <row r="31" spans="1:15" ht="15.5" x14ac:dyDescent="0.35">
      <c r="A31" s="53" t="s">
        <v>286</v>
      </c>
      <c r="B31" s="62"/>
      <c r="C31" s="62"/>
      <c r="D31" s="158"/>
      <c r="E31" s="62"/>
      <c r="F31" s="99">
        <f t="shared" si="1"/>
        <v>0.34513888888888883</v>
      </c>
      <c r="G31" s="71">
        <v>0</v>
      </c>
      <c r="H31" s="99">
        <f t="shared" si="0"/>
        <v>0.34513888888888883</v>
      </c>
      <c r="I31" s="80"/>
      <c r="L31" s="99"/>
      <c r="M31" s="71"/>
      <c r="N31" s="99"/>
      <c r="O31" s="62"/>
    </row>
    <row r="32" spans="1:15" ht="15.5" x14ac:dyDescent="0.35">
      <c r="A32" s="86" t="s">
        <v>291</v>
      </c>
      <c r="B32" s="88"/>
      <c r="C32" s="88"/>
      <c r="D32" s="88"/>
      <c r="E32" s="88"/>
      <c r="F32" s="103">
        <f>H31</f>
        <v>0.34513888888888883</v>
      </c>
      <c r="G32" s="90">
        <v>0</v>
      </c>
      <c r="H32" s="103">
        <f t="shared" si="0"/>
        <v>0.34513888888888883</v>
      </c>
      <c r="I32" s="92"/>
    </row>
    <row r="33" spans="1:9" ht="15.5" x14ac:dyDescent="0.35">
      <c r="A33" s="116"/>
      <c r="B33" s="116"/>
      <c r="C33" s="116"/>
      <c r="D33" s="116"/>
      <c r="E33" s="116"/>
      <c r="F33" s="156"/>
      <c r="G33" s="157"/>
      <c r="H33" s="156"/>
      <c r="I33" s="116"/>
    </row>
    <row r="34" spans="1:9" ht="15.5" x14ac:dyDescent="0.35">
      <c r="A34" s="52" t="s">
        <v>102</v>
      </c>
      <c r="B34" s="61"/>
      <c r="C34" s="61" t="s">
        <v>179</v>
      </c>
      <c r="D34" s="61"/>
      <c r="E34" s="61"/>
      <c r="F34" s="98"/>
      <c r="G34" s="70"/>
      <c r="H34" s="98"/>
      <c r="I34" s="79"/>
    </row>
    <row r="35" spans="1:9" ht="15.5" x14ac:dyDescent="0.35">
      <c r="A35" s="55" t="s">
        <v>104</v>
      </c>
      <c r="B35" s="64"/>
      <c r="C35" s="64" t="s">
        <v>180</v>
      </c>
      <c r="D35" s="64"/>
      <c r="E35" s="64"/>
      <c r="F35" s="101"/>
      <c r="G35" s="73"/>
      <c r="H35" s="101"/>
      <c r="I35" s="82"/>
    </row>
    <row r="36" spans="1:9" ht="15.5" x14ac:dyDescent="0.35">
      <c r="A36" s="53" t="s">
        <v>205</v>
      </c>
      <c r="B36" s="62" t="s">
        <v>76</v>
      </c>
      <c r="C36" s="62" t="s">
        <v>181</v>
      </c>
      <c r="D36" s="175" t="s">
        <v>181</v>
      </c>
      <c r="E36" s="62" t="s">
        <v>108</v>
      </c>
      <c r="F36" s="99">
        <f>H31</f>
        <v>0.34513888888888883</v>
      </c>
      <c r="G36" s="71">
        <v>5</v>
      </c>
      <c r="H36" s="99">
        <f t="shared" ref="H36:H41" si="2">F36+TIME(0,G36,0)</f>
        <v>0.34861111111111104</v>
      </c>
      <c r="I36" s="80"/>
    </row>
    <row r="37" spans="1:9" ht="15.5" x14ac:dyDescent="0.35">
      <c r="A37" s="53" t="s">
        <v>206</v>
      </c>
      <c r="B37" s="62" t="s">
        <v>173</v>
      </c>
      <c r="C37" s="62" t="s">
        <v>290</v>
      </c>
      <c r="D37" s="154" t="s">
        <v>1</v>
      </c>
      <c r="E37" s="62" t="s">
        <v>108</v>
      </c>
      <c r="F37" s="99">
        <f t="shared" ref="F37:F41" si="3">H36</f>
        <v>0.34861111111111104</v>
      </c>
      <c r="G37" s="71">
        <v>15</v>
      </c>
      <c r="H37" s="99">
        <f t="shared" si="2"/>
        <v>0.35902777777777772</v>
      </c>
      <c r="I37" s="80"/>
    </row>
    <row r="38" spans="1:9" ht="15.5" x14ac:dyDescent="0.35">
      <c r="A38" s="53" t="s">
        <v>207</v>
      </c>
      <c r="B38" s="62" t="s">
        <v>173</v>
      </c>
      <c r="C38" s="62" t="s">
        <v>401</v>
      </c>
      <c r="D38" s="175" t="s">
        <v>432</v>
      </c>
      <c r="E38" s="62" t="s">
        <v>108</v>
      </c>
      <c r="F38" s="99">
        <f t="shared" si="3"/>
        <v>0.35902777777777772</v>
      </c>
      <c r="G38" s="71">
        <v>10</v>
      </c>
      <c r="H38" s="99">
        <f t="shared" si="2"/>
        <v>0.36597222222222214</v>
      </c>
      <c r="I38" s="80"/>
    </row>
    <row r="39" spans="1:9" ht="14.15" customHeight="1" x14ac:dyDescent="0.35">
      <c r="A39" s="53" t="s">
        <v>208</v>
      </c>
      <c r="B39" s="62" t="s">
        <v>76</v>
      </c>
      <c r="C39" s="62" t="s">
        <v>182</v>
      </c>
      <c r="D39" s="62"/>
      <c r="E39" s="62" t="s">
        <v>85</v>
      </c>
      <c r="F39" s="99">
        <f t="shared" si="3"/>
        <v>0.36597222222222214</v>
      </c>
      <c r="G39" s="71">
        <v>3</v>
      </c>
      <c r="H39" s="99">
        <f t="shared" si="2"/>
        <v>0.36805555555555547</v>
      </c>
      <c r="I39" s="80"/>
    </row>
    <row r="40" spans="1:9" ht="15.5" x14ac:dyDescent="0.35">
      <c r="A40" s="53" t="s">
        <v>209</v>
      </c>
      <c r="B40" s="62" t="s">
        <v>76</v>
      </c>
      <c r="C40" s="62" t="s">
        <v>361</v>
      </c>
      <c r="D40" s="154" t="s">
        <v>294</v>
      </c>
      <c r="E40" s="62" t="s">
        <v>135</v>
      </c>
      <c r="F40" s="99">
        <f t="shared" si="3"/>
        <v>0.36805555555555547</v>
      </c>
      <c r="G40" s="71">
        <v>3</v>
      </c>
      <c r="H40" s="99">
        <f t="shared" si="2"/>
        <v>0.3701388888888888</v>
      </c>
      <c r="I40" s="80"/>
    </row>
    <row r="41" spans="1:9" ht="15.5" x14ac:dyDescent="0.35">
      <c r="A41" s="53" t="s">
        <v>210</v>
      </c>
      <c r="B41" s="62" t="s">
        <v>76</v>
      </c>
      <c r="C41" s="62" t="s">
        <v>320</v>
      </c>
      <c r="D41" s="154" t="s">
        <v>294</v>
      </c>
      <c r="E41" s="62" t="s">
        <v>135</v>
      </c>
      <c r="F41" s="99">
        <f t="shared" si="3"/>
        <v>0.3701388888888888</v>
      </c>
      <c r="G41" s="71">
        <v>3</v>
      </c>
      <c r="H41" s="99">
        <f t="shared" si="2"/>
        <v>0.37222222222222212</v>
      </c>
      <c r="I41" s="80"/>
    </row>
    <row r="42" spans="1:9" ht="14.15" customHeight="1" x14ac:dyDescent="0.35">
      <c r="A42" s="53"/>
      <c r="B42" s="62"/>
      <c r="C42" s="62"/>
      <c r="D42" s="62"/>
      <c r="E42" s="62"/>
      <c r="F42" s="99"/>
      <c r="G42" s="71"/>
      <c r="H42" s="99"/>
      <c r="I42" s="80"/>
    </row>
    <row r="43" spans="1:9" ht="14.15" customHeight="1" x14ac:dyDescent="0.35">
      <c r="A43" s="55" t="s">
        <v>106</v>
      </c>
      <c r="B43" s="64"/>
      <c r="C43" s="64" t="s">
        <v>141</v>
      </c>
      <c r="D43" s="64"/>
      <c r="E43" s="64"/>
      <c r="F43" s="101"/>
      <c r="G43" s="73"/>
      <c r="H43" s="101"/>
      <c r="I43" s="80"/>
    </row>
    <row r="44" spans="1:9" ht="14.15" customHeight="1" x14ac:dyDescent="0.35">
      <c r="A44" s="53" t="s">
        <v>321</v>
      </c>
      <c r="B44" s="62" t="s">
        <v>76</v>
      </c>
      <c r="C44" s="62" t="s">
        <v>455</v>
      </c>
      <c r="D44" s="154" t="s">
        <v>294</v>
      </c>
      <c r="E44" s="62" t="s">
        <v>370</v>
      </c>
      <c r="F44" s="99">
        <f>H41</f>
        <v>0.37222222222222212</v>
      </c>
      <c r="G44" s="71">
        <v>3</v>
      </c>
      <c r="H44" s="99">
        <f t="shared" ref="H44:H49" si="4">F44+TIME(0,G44,0)</f>
        <v>0.37430555555555545</v>
      </c>
      <c r="I44" s="80"/>
    </row>
    <row r="45" spans="1:9" ht="14.15" customHeight="1" x14ac:dyDescent="0.35">
      <c r="A45" s="53" t="s">
        <v>321</v>
      </c>
      <c r="B45" s="62" t="s">
        <v>76</v>
      </c>
      <c r="C45" s="62" t="s">
        <v>183</v>
      </c>
      <c r="D45" s="154" t="s">
        <v>294</v>
      </c>
      <c r="E45" s="62" t="s">
        <v>184</v>
      </c>
      <c r="F45" s="99">
        <f t="shared" ref="F45:F49" si="5">H44</f>
        <v>0.37430555555555545</v>
      </c>
      <c r="G45" s="71">
        <v>3</v>
      </c>
      <c r="H45" s="99">
        <f t="shared" si="4"/>
        <v>0.37638888888888877</v>
      </c>
      <c r="I45" s="80"/>
    </row>
    <row r="46" spans="1:9" ht="14.15" customHeight="1" x14ac:dyDescent="0.35">
      <c r="A46" s="53" t="s">
        <v>322</v>
      </c>
      <c r="B46" s="62" t="s">
        <v>76</v>
      </c>
      <c r="C46" s="62" t="s">
        <v>222</v>
      </c>
      <c r="D46" s="154" t="s">
        <v>294</v>
      </c>
      <c r="E46" s="62" t="s">
        <v>242</v>
      </c>
      <c r="F46" s="99">
        <f t="shared" si="5"/>
        <v>0.37638888888888877</v>
      </c>
      <c r="G46" s="71">
        <v>3</v>
      </c>
      <c r="H46" s="99">
        <f t="shared" si="4"/>
        <v>0.3784722222222221</v>
      </c>
      <c r="I46" s="80"/>
    </row>
    <row r="47" spans="1:9" ht="15.5" x14ac:dyDescent="0.35">
      <c r="A47" s="53" t="s">
        <v>323</v>
      </c>
      <c r="B47" s="62" t="s">
        <v>76</v>
      </c>
      <c r="C47" s="62" t="s">
        <v>144</v>
      </c>
      <c r="D47" s="154" t="s">
        <v>294</v>
      </c>
      <c r="E47" s="62" t="s">
        <v>108</v>
      </c>
      <c r="F47" s="99">
        <f t="shared" si="5"/>
        <v>0.3784722222222221</v>
      </c>
      <c r="G47" s="71">
        <v>3</v>
      </c>
      <c r="H47" s="99">
        <f t="shared" si="4"/>
        <v>0.38055555555555542</v>
      </c>
      <c r="I47" s="80"/>
    </row>
    <row r="48" spans="1:9" ht="15.5" x14ac:dyDescent="0.35">
      <c r="A48" s="53" t="s">
        <v>324</v>
      </c>
      <c r="B48" s="62" t="s">
        <v>76</v>
      </c>
      <c r="C48" s="62" t="s">
        <v>147</v>
      </c>
      <c r="D48" s="154" t="s">
        <v>294</v>
      </c>
      <c r="E48" s="62" t="s">
        <v>239</v>
      </c>
      <c r="F48" s="99">
        <f t="shared" si="5"/>
        <v>0.38055555555555542</v>
      </c>
      <c r="G48" s="71">
        <v>3</v>
      </c>
      <c r="H48" s="99">
        <f t="shared" si="4"/>
        <v>0.38263888888888875</v>
      </c>
      <c r="I48" s="82"/>
    </row>
    <row r="49" spans="1:14" ht="15.5" x14ac:dyDescent="0.35">
      <c r="A49" s="53" t="s">
        <v>325</v>
      </c>
      <c r="B49" s="62" t="s">
        <v>76</v>
      </c>
      <c r="C49" s="62" t="s">
        <v>149</v>
      </c>
      <c r="D49" s="154" t="s">
        <v>294</v>
      </c>
      <c r="E49" s="62" t="s">
        <v>235</v>
      </c>
      <c r="F49" s="99">
        <f t="shared" si="5"/>
        <v>0.38263888888888875</v>
      </c>
      <c r="G49" s="71">
        <v>3</v>
      </c>
      <c r="H49" s="99">
        <f t="shared" si="4"/>
        <v>0.38472222222222208</v>
      </c>
      <c r="I49" s="80"/>
    </row>
    <row r="50" spans="1:14" ht="15.5" x14ac:dyDescent="0.35">
      <c r="A50" s="53"/>
      <c r="B50" s="62"/>
      <c r="C50" s="62"/>
      <c r="D50" s="154"/>
      <c r="E50" s="62"/>
      <c r="F50" s="99"/>
      <c r="G50" s="71"/>
      <c r="H50" s="99"/>
      <c r="I50" s="80"/>
    </row>
    <row r="51" spans="1:14" ht="15.5" x14ac:dyDescent="0.35">
      <c r="A51" s="55" t="s">
        <v>107</v>
      </c>
      <c r="B51" s="64"/>
      <c r="C51" s="64" t="s">
        <v>151</v>
      </c>
      <c r="D51" s="154"/>
      <c r="E51" s="64"/>
      <c r="F51" s="101"/>
      <c r="G51" s="73"/>
      <c r="H51" s="101"/>
      <c r="I51" s="80"/>
    </row>
    <row r="52" spans="1:14" ht="15.5" x14ac:dyDescent="0.35">
      <c r="A52" s="53" t="s">
        <v>326</v>
      </c>
      <c r="B52" s="62" t="s">
        <v>76</v>
      </c>
      <c r="C52" s="62" t="s">
        <v>506</v>
      </c>
      <c r="D52" s="154" t="s">
        <v>294</v>
      </c>
      <c r="E52" s="62" t="s">
        <v>338</v>
      </c>
      <c r="F52" s="99">
        <f>H49</f>
        <v>0.38472222222222208</v>
      </c>
      <c r="G52" s="71">
        <v>3</v>
      </c>
      <c r="H52" s="99">
        <f t="shared" ref="H52:H57" si="6">F52+TIME(0,G52,0)</f>
        <v>0.3868055555555554</v>
      </c>
      <c r="I52" s="82"/>
    </row>
    <row r="53" spans="1:14" ht="15.5" x14ac:dyDescent="0.35">
      <c r="A53" s="53" t="s">
        <v>327</v>
      </c>
      <c r="B53" s="62" t="s">
        <v>76</v>
      </c>
      <c r="C53" s="62" t="s">
        <v>296</v>
      </c>
      <c r="D53" s="154" t="s">
        <v>294</v>
      </c>
      <c r="E53" s="62" t="s">
        <v>251</v>
      </c>
      <c r="F53" s="99">
        <f>H52</f>
        <v>0.3868055555555554</v>
      </c>
      <c r="G53" s="71">
        <v>3</v>
      </c>
      <c r="H53" s="99">
        <f t="shared" si="6"/>
        <v>0.38888888888888873</v>
      </c>
      <c r="I53" s="82"/>
      <c r="N53" s="65"/>
    </row>
    <row r="54" spans="1:14" ht="15.5" x14ac:dyDescent="0.35">
      <c r="A54" s="53" t="s">
        <v>328</v>
      </c>
      <c r="B54" s="62" t="s">
        <v>76</v>
      </c>
      <c r="C54" s="62" t="s">
        <v>319</v>
      </c>
      <c r="D54" s="154" t="s">
        <v>294</v>
      </c>
      <c r="E54" s="62" t="s">
        <v>339</v>
      </c>
      <c r="F54" s="99">
        <f>H53</f>
        <v>0.38888888888888873</v>
      </c>
      <c r="G54" s="71">
        <v>3</v>
      </c>
      <c r="H54" s="99">
        <f t="shared" si="6"/>
        <v>0.39097222222222205</v>
      </c>
      <c r="I54" s="80"/>
    </row>
    <row r="55" spans="1:14" ht="15.5" x14ac:dyDescent="0.35">
      <c r="A55" s="153" t="s">
        <v>329</v>
      </c>
      <c r="B55" s="62" t="s">
        <v>76</v>
      </c>
      <c r="C55" s="62" t="s">
        <v>409</v>
      </c>
      <c r="D55" s="154" t="s">
        <v>294</v>
      </c>
      <c r="E55" s="62" t="s">
        <v>421</v>
      </c>
      <c r="F55" s="99">
        <f t="shared" ref="F55:F57" si="7">H54</f>
        <v>0.39097222222222205</v>
      </c>
      <c r="G55" s="71">
        <v>3</v>
      </c>
      <c r="H55" s="99">
        <f t="shared" si="6"/>
        <v>0.39305555555555538</v>
      </c>
      <c r="I55" s="80"/>
    </row>
    <row r="56" spans="1:14" ht="15.5" x14ac:dyDescent="0.35">
      <c r="A56" s="153" t="s">
        <v>330</v>
      </c>
      <c r="B56" s="62" t="s">
        <v>76</v>
      </c>
      <c r="C56" s="62" t="s">
        <v>420</v>
      </c>
      <c r="D56" s="154" t="s">
        <v>294</v>
      </c>
      <c r="E56" s="62" t="s">
        <v>243</v>
      </c>
      <c r="F56" s="99">
        <f t="shared" si="7"/>
        <v>0.39305555555555538</v>
      </c>
      <c r="G56" s="71">
        <v>3</v>
      </c>
      <c r="H56" s="99">
        <f t="shared" si="6"/>
        <v>0.39513888888888871</v>
      </c>
      <c r="I56" s="80"/>
    </row>
    <row r="57" spans="1:14" ht="15.5" x14ac:dyDescent="0.35">
      <c r="A57" s="153" t="s">
        <v>331</v>
      </c>
      <c r="B57" s="62" t="s">
        <v>76</v>
      </c>
      <c r="C57" s="62" t="s">
        <v>465</v>
      </c>
      <c r="D57" s="154" t="s">
        <v>294</v>
      </c>
      <c r="E57" s="62" t="s">
        <v>233</v>
      </c>
      <c r="F57" s="99">
        <f t="shared" si="7"/>
        <v>0.39513888888888871</v>
      </c>
      <c r="G57" s="71">
        <v>3</v>
      </c>
      <c r="H57" s="99">
        <f t="shared" si="6"/>
        <v>0.39722222222222203</v>
      </c>
      <c r="I57" s="82"/>
    </row>
    <row r="58" spans="1:14" ht="15.5" x14ac:dyDescent="0.35">
      <c r="A58" s="153" t="s">
        <v>545</v>
      </c>
      <c r="B58" s="62" t="s">
        <v>76</v>
      </c>
      <c r="C58" s="62" t="s">
        <v>543</v>
      </c>
      <c r="D58" s="154" t="s">
        <v>294</v>
      </c>
      <c r="E58" s="62"/>
      <c r="F58" s="99">
        <f t="shared" ref="F58" si="8">H57</f>
        <v>0.39722222222222203</v>
      </c>
      <c r="G58" s="71">
        <v>3</v>
      </c>
      <c r="H58" s="99">
        <f t="shared" ref="H58" si="9">F58+TIME(0,G58,0)</f>
        <v>0.39930555555555536</v>
      </c>
      <c r="I58" s="82"/>
    </row>
    <row r="59" spans="1:14" ht="15.5" x14ac:dyDescent="0.35">
      <c r="A59" s="153"/>
      <c r="B59" s="62"/>
      <c r="C59" s="62"/>
      <c r="D59" s="154"/>
      <c r="E59" s="62"/>
      <c r="F59" s="99"/>
      <c r="G59" s="71"/>
      <c r="H59" s="99"/>
      <c r="I59" s="80"/>
    </row>
    <row r="60" spans="1:14" ht="15.5" x14ac:dyDescent="0.35">
      <c r="A60" s="114" t="s">
        <v>109</v>
      </c>
      <c r="B60" s="64"/>
      <c r="C60" s="64" t="s">
        <v>276</v>
      </c>
      <c r="D60" s="154"/>
      <c r="E60" s="64"/>
      <c r="F60" s="101"/>
      <c r="G60" s="73"/>
      <c r="H60" s="101"/>
      <c r="I60" s="80"/>
    </row>
    <row r="61" spans="1:14" ht="15.5" x14ac:dyDescent="0.35">
      <c r="A61" s="153" t="s">
        <v>332</v>
      </c>
      <c r="B61" s="62" t="s">
        <v>76</v>
      </c>
      <c r="C61" s="62" t="s">
        <v>485</v>
      </c>
      <c r="D61" s="154" t="s">
        <v>294</v>
      </c>
      <c r="E61" s="62" t="s">
        <v>479</v>
      </c>
      <c r="F61" s="99">
        <f>H56</f>
        <v>0.39513888888888871</v>
      </c>
      <c r="G61" s="71">
        <v>3</v>
      </c>
      <c r="H61" s="99">
        <f>F61+TIME(0,G61,0)</f>
        <v>0.39722222222222203</v>
      </c>
      <c r="I61" s="80"/>
    </row>
    <row r="62" spans="1:14" ht="15.5" x14ac:dyDescent="0.35">
      <c r="A62" s="153" t="s">
        <v>333</v>
      </c>
      <c r="B62" s="62" t="s">
        <v>76</v>
      </c>
      <c r="C62" s="62" t="s">
        <v>422</v>
      </c>
      <c r="D62" s="154" t="s">
        <v>294</v>
      </c>
      <c r="E62" s="62" t="s">
        <v>403</v>
      </c>
      <c r="F62" s="99">
        <f>H57</f>
        <v>0.39722222222222203</v>
      </c>
      <c r="G62" s="71">
        <v>3</v>
      </c>
      <c r="H62" s="99">
        <f>F62+TIME(0,G62,0)</f>
        <v>0.39930555555555536</v>
      </c>
      <c r="I62" s="80"/>
    </row>
    <row r="63" spans="1:14" ht="15.5" x14ac:dyDescent="0.35">
      <c r="A63" s="153" t="s">
        <v>484</v>
      </c>
      <c r="B63" s="62" t="s">
        <v>76</v>
      </c>
      <c r="C63" s="62" t="s">
        <v>482</v>
      </c>
      <c r="D63" s="154" t="s">
        <v>294</v>
      </c>
      <c r="E63" s="62" t="s">
        <v>239</v>
      </c>
      <c r="F63" s="99">
        <f>H62</f>
        <v>0.39930555555555536</v>
      </c>
      <c r="G63" s="71">
        <v>3</v>
      </c>
      <c r="H63" s="99">
        <f>F63+TIME(0,G63,0)</f>
        <v>0.40138888888888868</v>
      </c>
      <c r="I63" s="80"/>
    </row>
    <row r="64" spans="1:14" ht="15.5" x14ac:dyDescent="0.35">
      <c r="A64" s="153"/>
      <c r="B64" s="62"/>
      <c r="C64" s="62"/>
      <c r="D64" s="154"/>
      <c r="E64" s="62"/>
      <c r="F64" s="99"/>
      <c r="G64" s="71"/>
      <c r="H64" s="99"/>
      <c r="I64" s="80"/>
    </row>
    <row r="65" spans="1:9" ht="15.5" x14ac:dyDescent="0.35">
      <c r="A65" s="114" t="s">
        <v>111</v>
      </c>
      <c r="B65" s="64"/>
      <c r="C65" s="64" t="s">
        <v>394</v>
      </c>
      <c r="D65" s="154"/>
      <c r="E65" s="64"/>
      <c r="F65" s="101"/>
      <c r="G65" s="73"/>
      <c r="H65" s="101"/>
      <c r="I65" s="80"/>
    </row>
    <row r="66" spans="1:9" ht="15.5" x14ac:dyDescent="0.35">
      <c r="A66" s="153" t="s">
        <v>466</v>
      </c>
      <c r="B66" s="62" t="s">
        <v>76</v>
      </c>
      <c r="C66" s="62" t="s">
        <v>483</v>
      </c>
      <c r="D66" s="154" t="s">
        <v>294</v>
      </c>
      <c r="E66" s="62" t="s">
        <v>456</v>
      </c>
      <c r="F66" s="99">
        <f>H63</f>
        <v>0.40138888888888868</v>
      </c>
      <c r="G66" s="71">
        <v>10</v>
      </c>
      <c r="H66" s="99">
        <f>F66+TIME(0,G66,0)</f>
        <v>0.4083333333333331</v>
      </c>
      <c r="I66" s="80"/>
    </row>
    <row r="67" spans="1:9" ht="15.5" x14ac:dyDescent="0.35">
      <c r="A67" s="153" t="s">
        <v>467</v>
      </c>
      <c r="B67" s="62" t="s">
        <v>76</v>
      </c>
      <c r="C67" s="176">
        <v>802.24</v>
      </c>
      <c r="D67" s="154" t="s">
        <v>294</v>
      </c>
      <c r="E67" s="62" t="s">
        <v>429</v>
      </c>
      <c r="F67" s="99">
        <f>H66</f>
        <v>0.4083333333333331</v>
      </c>
      <c r="G67" s="71">
        <v>5</v>
      </c>
      <c r="H67" s="99">
        <f>F67+TIME(0,G67,0)</f>
        <v>0.41180555555555531</v>
      </c>
      <c r="I67" s="80"/>
    </row>
    <row r="68" spans="1:9" ht="15.5" x14ac:dyDescent="0.35">
      <c r="A68" s="177"/>
      <c r="B68" s="63" t="s">
        <v>76</v>
      </c>
      <c r="C68" s="63"/>
      <c r="D68" s="173"/>
      <c r="E68" s="63"/>
      <c r="F68" s="100"/>
      <c r="G68" s="72"/>
      <c r="H68" s="100"/>
      <c r="I68" s="80"/>
    </row>
    <row r="69" spans="1:9" ht="15.5" x14ac:dyDescent="0.35">
      <c r="A69" s="52" t="s">
        <v>371</v>
      </c>
      <c r="B69" s="61"/>
      <c r="C69" s="61" t="s">
        <v>185</v>
      </c>
      <c r="D69" s="61"/>
      <c r="E69" s="61"/>
      <c r="F69" s="98"/>
      <c r="G69" s="70"/>
      <c r="H69" s="98"/>
      <c r="I69" s="79"/>
    </row>
    <row r="70" spans="1:9" ht="15.5" x14ac:dyDescent="0.35">
      <c r="A70" s="55" t="s">
        <v>121</v>
      </c>
      <c r="B70" s="64"/>
      <c r="C70" s="64" t="s">
        <v>187</v>
      </c>
      <c r="D70" s="64"/>
      <c r="E70" s="64"/>
      <c r="F70" s="101"/>
      <c r="G70" s="73"/>
      <c r="H70" s="101"/>
      <c r="I70" s="80"/>
    </row>
    <row r="71" spans="1:9" ht="18" customHeight="1" x14ac:dyDescent="0.35">
      <c r="A71" s="53" t="s">
        <v>123</v>
      </c>
      <c r="B71" s="62" t="s">
        <v>82</v>
      </c>
      <c r="C71" s="62" t="s">
        <v>544</v>
      </c>
      <c r="D71" s="154" t="s">
        <v>1</v>
      </c>
      <c r="E71" s="62" t="s">
        <v>135</v>
      </c>
      <c r="F71" s="99">
        <f>H67</f>
        <v>0.41180555555555531</v>
      </c>
      <c r="G71" s="71">
        <v>3</v>
      </c>
      <c r="H71" s="99">
        <f>F71+TIME(0,G71,0)</f>
        <v>0.41388888888888864</v>
      </c>
      <c r="I71" s="80"/>
    </row>
    <row r="72" spans="1:9" ht="15.5" x14ac:dyDescent="0.35">
      <c r="A72" s="53"/>
      <c r="B72" s="62"/>
      <c r="C72" s="62"/>
      <c r="D72" s="62"/>
      <c r="E72" s="62"/>
      <c r="F72" s="99"/>
      <c r="G72" s="71"/>
      <c r="H72" s="99"/>
      <c r="I72" s="80"/>
    </row>
    <row r="73" spans="1:9" ht="15.5" x14ac:dyDescent="0.35">
      <c r="A73" s="55" t="s">
        <v>140</v>
      </c>
      <c r="B73" s="64"/>
      <c r="C73" s="64" t="s">
        <v>189</v>
      </c>
      <c r="D73" s="64"/>
      <c r="E73" s="64"/>
      <c r="F73" s="101"/>
      <c r="G73" s="73"/>
      <c r="H73" s="101"/>
      <c r="I73" s="168"/>
    </row>
    <row r="74" spans="1:9" ht="15.5" x14ac:dyDescent="0.35">
      <c r="A74" s="53" t="s">
        <v>142</v>
      </c>
      <c r="B74" s="62" t="s">
        <v>190</v>
      </c>
      <c r="C74" s="62" t="s">
        <v>455</v>
      </c>
      <c r="D74" s="154" t="s">
        <v>1</v>
      </c>
      <c r="E74" s="62" t="s">
        <v>370</v>
      </c>
      <c r="F74" s="99">
        <f>H71</f>
        <v>0.41388888888888864</v>
      </c>
      <c r="G74" s="71">
        <v>0</v>
      </c>
      <c r="H74" s="99">
        <f t="shared" ref="H74" si="10">F74+TIME(0,G74,0)</f>
        <v>0.41388888888888864</v>
      </c>
      <c r="I74" s="168"/>
    </row>
    <row r="75" spans="1:9" ht="15.5" x14ac:dyDescent="0.35">
      <c r="A75" s="53" t="s">
        <v>143</v>
      </c>
      <c r="B75" s="62" t="s">
        <v>190</v>
      </c>
      <c r="C75" s="62" t="s">
        <v>183</v>
      </c>
      <c r="D75" s="154" t="s">
        <v>1</v>
      </c>
      <c r="E75" s="62" t="s">
        <v>184</v>
      </c>
      <c r="F75" s="99">
        <f>H74</f>
        <v>0.41388888888888864</v>
      </c>
      <c r="G75" s="71">
        <v>0</v>
      </c>
      <c r="H75" s="99">
        <f t="shared" ref="H75:H79" si="11">F75+TIME(0,G75,0)</f>
        <v>0.41388888888888864</v>
      </c>
      <c r="I75" s="80"/>
    </row>
    <row r="76" spans="1:9" ht="15.5" x14ac:dyDescent="0.35">
      <c r="A76" s="53" t="s">
        <v>145</v>
      </c>
      <c r="B76" s="62" t="s">
        <v>82</v>
      </c>
      <c r="C76" s="62" t="s">
        <v>222</v>
      </c>
      <c r="D76" s="154" t="s">
        <v>1</v>
      </c>
      <c r="E76" s="62" t="s">
        <v>242</v>
      </c>
      <c r="F76" s="99">
        <f>H75</f>
        <v>0.41388888888888864</v>
      </c>
      <c r="G76" s="71">
        <v>0</v>
      </c>
      <c r="H76" s="99">
        <f t="shared" si="11"/>
        <v>0.41388888888888864</v>
      </c>
      <c r="I76" s="80"/>
    </row>
    <row r="77" spans="1:9" ht="15.5" x14ac:dyDescent="0.35">
      <c r="A77" s="53" t="s">
        <v>146</v>
      </c>
      <c r="B77" s="62" t="s">
        <v>190</v>
      </c>
      <c r="C77" s="62" t="s">
        <v>144</v>
      </c>
      <c r="D77" s="154" t="s">
        <v>1</v>
      </c>
      <c r="E77" s="62" t="s">
        <v>108</v>
      </c>
      <c r="F77" s="99">
        <f>H76</f>
        <v>0.41388888888888864</v>
      </c>
      <c r="G77" s="71">
        <v>0</v>
      </c>
      <c r="H77" s="99">
        <f t="shared" si="11"/>
        <v>0.41388888888888864</v>
      </c>
      <c r="I77" s="80"/>
    </row>
    <row r="78" spans="1:9" ht="15.5" x14ac:dyDescent="0.35">
      <c r="A78" s="53" t="s">
        <v>148</v>
      </c>
      <c r="B78" s="62" t="s">
        <v>190</v>
      </c>
      <c r="C78" s="62" t="s">
        <v>147</v>
      </c>
      <c r="D78" s="154" t="s">
        <v>1</v>
      </c>
      <c r="E78" s="62" t="s">
        <v>239</v>
      </c>
      <c r="F78" s="99">
        <f>H77</f>
        <v>0.41388888888888864</v>
      </c>
      <c r="G78" s="71">
        <v>0</v>
      </c>
      <c r="H78" s="99">
        <f t="shared" si="11"/>
        <v>0.41388888888888864</v>
      </c>
      <c r="I78" s="80"/>
    </row>
    <row r="79" spans="1:9" ht="15.5" x14ac:dyDescent="0.35">
      <c r="A79" s="53" t="s">
        <v>211</v>
      </c>
      <c r="B79" s="62" t="s">
        <v>190</v>
      </c>
      <c r="C79" s="62" t="s">
        <v>149</v>
      </c>
      <c r="D79" s="154" t="s">
        <v>1</v>
      </c>
      <c r="E79" s="62" t="s">
        <v>235</v>
      </c>
      <c r="F79" s="99">
        <f>H78</f>
        <v>0.41388888888888864</v>
      </c>
      <c r="G79" s="71">
        <v>0</v>
      </c>
      <c r="H79" s="99">
        <f t="shared" si="11"/>
        <v>0.41388888888888864</v>
      </c>
      <c r="I79" s="80"/>
    </row>
    <row r="80" spans="1:9" ht="15.5" x14ac:dyDescent="0.35">
      <c r="A80" s="53"/>
      <c r="B80" s="62"/>
      <c r="C80" s="62"/>
      <c r="D80" s="154"/>
      <c r="E80" s="62"/>
      <c r="F80" s="99"/>
      <c r="G80" s="71"/>
      <c r="H80" s="99"/>
      <c r="I80" s="80"/>
    </row>
    <row r="81" spans="1:9" ht="15.5" x14ac:dyDescent="0.35">
      <c r="A81" s="55" t="s">
        <v>150</v>
      </c>
      <c r="B81" s="64"/>
      <c r="C81" s="64" t="s">
        <v>192</v>
      </c>
      <c r="D81" s="64"/>
      <c r="E81" s="64"/>
      <c r="F81" s="101"/>
      <c r="G81" s="73"/>
      <c r="H81" s="101"/>
      <c r="I81" s="80"/>
    </row>
    <row r="82" spans="1:9" ht="15.5" x14ac:dyDescent="0.35">
      <c r="A82" s="53" t="s">
        <v>152</v>
      </c>
      <c r="B82" s="62" t="s">
        <v>190</v>
      </c>
      <c r="C82" s="62" t="s">
        <v>507</v>
      </c>
      <c r="D82" s="154" t="s">
        <v>1</v>
      </c>
      <c r="E82" s="62" t="s">
        <v>338</v>
      </c>
      <c r="F82" s="99">
        <f>H79</f>
        <v>0.41388888888888864</v>
      </c>
      <c r="G82" s="71">
        <v>0</v>
      </c>
      <c r="H82" s="99">
        <f t="shared" ref="H82:H87" si="12">F82+TIME(0,G82,0)</f>
        <v>0.41388888888888864</v>
      </c>
      <c r="I82" s="168"/>
    </row>
    <row r="83" spans="1:9" ht="15.5" x14ac:dyDescent="0.35">
      <c r="A83" s="53" t="s">
        <v>154</v>
      </c>
      <c r="B83" s="62" t="s">
        <v>82</v>
      </c>
      <c r="C83" s="62" t="s">
        <v>296</v>
      </c>
      <c r="D83" s="154" t="s">
        <v>1</v>
      </c>
      <c r="E83" s="62" t="s">
        <v>251</v>
      </c>
      <c r="F83" s="99">
        <f>H82</f>
        <v>0.41388888888888864</v>
      </c>
      <c r="G83" s="71">
        <v>0</v>
      </c>
      <c r="H83" s="99">
        <f t="shared" si="12"/>
        <v>0.41388888888888864</v>
      </c>
      <c r="I83" s="80"/>
    </row>
    <row r="84" spans="1:9" ht="15.5" x14ac:dyDescent="0.35">
      <c r="A84" s="53" t="s">
        <v>156</v>
      </c>
      <c r="B84" s="62" t="s">
        <v>82</v>
      </c>
      <c r="C84" s="62" t="s">
        <v>319</v>
      </c>
      <c r="D84" s="154" t="s">
        <v>1</v>
      </c>
      <c r="E84" s="62" t="s">
        <v>339</v>
      </c>
      <c r="F84" s="99">
        <f>H83</f>
        <v>0.41388888888888864</v>
      </c>
      <c r="G84" s="71">
        <v>0</v>
      </c>
      <c r="H84" s="99">
        <f t="shared" si="12"/>
        <v>0.41388888888888864</v>
      </c>
      <c r="I84" s="80"/>
    </row>
    <row r="85" spans="1:9" ht="15.5" x14ac:dyDescent="0.35">
      <c r="A85" s="53" t="s">
        <v>157</v>
      </c>
      <c r="B85" s="62" t="s">
        <v>82</v>
      </c>
      <c r="C85" s="62" t="s">
        <v>409</v>
      </c>
      <c r="D85" s="154" t="s">
        <v>1</v>
      </c>
      <c r="E85" s="62" t="s">
        <v>421</v>
      </c>
      <c r="F85" s="99">
        <f t="shared" ref="F85:F87" si="13">H84</f>
        <v>0.41388888888888864</v>
      </c>
      <c r="G85" s="71">
        <v>0</v>
      </c>
      <c r="H85" s="99">
        <f t="shared" si="12"/>
        <v>0.41388888888888864</v>
      </c>
      <c r="I85" s="80"/>
    </row>
    <row r="86" spans="1:9" ht="15.5" x14ac:dyDescent="0.35">
      <c r="A86" s="53" t="s">
        <v>158</v>
      </c>
      <c r="B86" s="62" t="s">
        <v>82</v>
      </c>
      <c r="C86" s="62" t="s">
        <v>420</v>
      </c>
      <c r="D86" s="154" t="s">
        <v>1</v>
      </c>
      <c r="E86" s="62" t="s">
        <v>243</v>
      </c>
      <c r="F86" s="99">
        <f t="shared" si="13"/>
        <v>0.41388888888888864</v>
      </c>
      <c r="G86" s="71">
        <v>0</v>
      </c>
      <c r="H86" s="99">
        <f>F86+TIME(0,G86,0)</f>
        <v>0.41388888888888864</v>
      </c>
      <c r="I86" s="80"/>
    </row>
    <row r="87" spans="1:9" ht="15.5" x14ac:dyDescent="0.35">
      <c r="A87" s="53" t="s">
        <v>159</v>
      </c>
      <c r="B87" s="62" t="s">
        <v>82</v>
      </c>
      <c r="C87" s="62" t="s">
        <v>465</v>
      </c>
      <c r="D87" s="154" t="s">
        <v>1</v>
      </c>
      <c r="E87" s="62" t="s">
        <v>233</v>
      </c>
      <c r="F87" s="99">
        <f t="shared" si="13"/>
        <v>0.41388888888888864</v>
      </c>
      <c r="G87" s="71">
        <v>0</v>
      </c>
      <c r="H87" s="99">
        <f t="shared" si="12"/>
        <v>0.41388888888888864</v>
      </c>
      <c r="I87" s="80"/>
    </row>
    <row r="88" spans="1:9" ht="15.5" x14ac:dyDescent="0.35">
      <c r="A88" s="53" t="s">
        <v>542</v>
      </c>
      <c r="B88" s="62" t="s">
        <v>82</v>
      </c>
      <c r="C88" s="62" t="s">
        <v>543</v>
      </c>
      <c r="D88" s="154" t="s">
        <v>1</v>
      </c>
      <c r="E88" s="62"/>
      <c r="F88" s="99">
        <f t="shared" ref="F88" si="14">H87</f>
        <v>0.41388888888888864</v>
      </c>
      <c r="G88" s="71">
        <v>0</v>
      </c>
      <c r="H88" s="99">
        <f t="shared" ref="H88" si="15">F88+TIME(0,G88,0)</f>
        <v>0.41388888888888864</v>
      </c>
      <c r="I88" s="80"/>
    </row>
    <row r="89" spans="1:9" ht="15.5" x14ac:dyDescent="0.35">
      <c r="A89" s="53"/>
      <c r="B89" s="62"/>
      <c r="C89" s="62"/>
      <c r="D89" s="154"/>
      <c r="E89" s="116"/>
      <c r="F89" s="99"/>
      <c r="G89" s="71"/>
      <c r="H89" s="99"/>
      <c r="I89" s="80"/>
    </row>
    <row r="90" spans="1:9" ht="15.5" x14ac:dyDescent="0.35">
      <c r="A90" s="55" t="s">
        <v>160</v>
      </c>
      <c r="B90" s="64"/>
      <c r="C90" s="64" t="s">
        <v>193</v>
      </c>
      <c r="D90" s="64"/>
      <c r="E90" s="64"/>
      <c r="F90" s="101"/>
      <c r="G90" s="73"/>
      <c r="H90" s="101"/>
      <c r="I90" s="80"/>
    </row>
    <row r="91" spans="1:9" ht="15.5" x14ac:dyDescent="0.35">
      <c r="A91" s="153" t="s">
        <v>391</v>
      </c>
      <c r="B91" s="62" t="s">
        <v>190</v>
      </c>
      <c r="C91" s="62" t="s">
        <v>478</v>
      </c>
      <c r="D91" s="154" t="s">
        <v>1</v>
      </c>
      <c r="E91" s="62" t="s">
        <v>479</v>
      </c>
      <c r="F91" s="99">
        <f>H87</f>
        <v>0.41388888888888864</v>
      </c>
      <c r="G91" s="71">
        <v>0</v>
      </c>
      <c r="H91" s="99">
        <f>F91+TIME(0,G91,0)</f>
        <v>0.41388888888888864</v>
      </c>
      <c r="I91" s="80"/>
    </row>
    <row r="92" spans="1:9" ht="15.5" x14ac:dyDescent="0.35">
      <c r="A92" s="53" t="s">
        <v>486</v>
      </c>
      <c r="B92" s="62" t="s">
        <v>190</v>
      </c>
      <c r="C92" s="62" t="s">
        <v>487</v>
      </c>
      <c r="D92" s="154" t="s">
        <v>1</v>
      </c>
      <c r="E92" s="62" t="s">
        <v>239</v>
      </c>
      <c r="F92" s="99">
        <f>H91</f>
        <v>0.41388888888888864</v>
      </c>
      <c r="G92" s="71">
        <v>0</v>
      </c>
      <c r="H92" s="99">
        <f>F92+TIME(0,G92,0)</f>
        <v>0.41388888888888864</v>
      </c>
      <c r="I92" s="80"/>
    </row>
    <row r="93" spans="1:9" ht="15.5" x14ac:dyDescent="0.35">
      <c r="A93" s="178"/>
      <c r="B93" s="116"/>
      <c r="C93" s="62"/>
      <c r="D93" s="154"/>
      <c r="E93" s="116"/>
      <c r="F93" s="156"/>
      <c r="G93" s="157"/>
      <c r="H93" s="156"/>
      <c r="I93" s="80"/>
    </row>
    <row r="94" spans="1:9" ht="15.5" x14ac:dyDescent="0.35">
      <c r="A94" s="52" t="s">
        <v>161</v>
      </c>
      <c r="B94" s="61"/>
      <c r="C94" s="61" t="s">
        <v>162</v>
      </c>
      <c r="D94" s="61"/>
      <c r="E94" s="61"/>
      <c r="F94" s="98"/>
      <c r="G94" s="70"/>
      <c r="H94" s="98"/>
      <c r="I94" s="132"/>
    </row>
    <row r="95" spans="1:9" ht="15.5" x14ac:dyDescent="0.35">
      <c r="A95" s="53" t="s">
        <v>508</v>
      </c>
      <c r="B95" s="62" t="s">
        <v>76</v>
      </c>
      <c r="C95" s="62"/>
      <c r="D95" s="158"/>
      <c r="E95" s="62" t="s">
        <v>79</v>
      </c>
      <c r="F95" s="99">
        <f>H92</f>
        <v>0.41388888888888864</v>
      </c>
      <c r="G95" s="71">
        <v>0</v>
      </c>
      <c r="H95" s="99">
        <f>F95+TIME(0,G95,0)</f>
        <v>0.41388888888888864</v>
      </c>
      <c r="I95" s="80"/>
    </row>
    <row r="96" spans="1:9" ht="15.5" x14ac:dyDescent="0.35">
      <c r="A96" s="146"/>
      <c r="B96" s="146"/>
      <c r="C96" s="146"/>
      <c r="D96" s="146"/>
      <c r="E96" s="146"/>
      <c r="F96" s="147"/>
      <c r="G96" s="148"/>
      <c r="H96" s="147"/>
      <c r="I96" s="80"/>
    </row>
    <row r="97" spans="1:9" ht="15.5" x14ac:dyDescent="0.35">
      <c r="A97" s="57" t="s">
        <v>163</v>
      </c>
      <c r="B97" s="67"/>
      <c r="C97" s="67" t="s">
        <v>195</v>
      </c>
      <c r="D97" s="67"/>
      <c r="E97" s="67"/>
      <c r="F97" s="104"/>
      <c r="G97" s="75"/>
      <c r="H97" s="104"/>
      <c r="I97" s="132"/>
    </row>
    <row r="98" spans="1:9" ht="15.5" x14ac:dyDescent="0.35">
      <c r="A98" s="153" t="s">
        <v>186</v>
      </c>
      <c r="B98" s="62" t="s">
        <v>76</v>
      </c>
      <c r="C98" s="62" t="s">
        <v>196</v>
      </c>
      <c r="D98" s="158" t="s">
        <v>227</v>
      </c>
      <c r="E98" s="62" t="s">
        <v>135</v>
      </c>
      <c r="F98" s="99">
        <f>H95</f>
        <v>0.41388888888888864</v>
      </c>
      <c r="G98" s="71">
        <v>1</v>
      </c>
      <c r="H98" s="99">
        <f>F98+TIME(0,G98,0)</f>
        <v>0.41458333333333308</v>
      </c>
      <c r="I98" s="80"/>
    </row>
    <row r="99" spans="1:9" ht="15.5" x14ac:dyDescent="0.35">
      <c r="A99" s="153" t="s">
        <v>188</v>
      </c>
      <c r="B99" s="62" t="s">
        <v>76</v>
      </c>
      <c r="C99" s="62" t="s">
        <v>468</v>
      </c>
      <c r="D99" s="158" t="s">
        <v>227</v>
      </c>
      <c r="E99" s="62" t="s">
        <v>135</v>
      </c>
      <c r="F99" s="99">
        <f>H98</f>
        <v>0.41458333333333308</v>
      </c>
      <c r="G99" s="71">
        <v>1</v>
      </c>
      <c r="H99" s="99">
        <f>F99+TIME(0,G99,0)</f>
        <v>0.41527777777777752</v>
      </c>
      <c r="I99" s="80"/>
    </row>
    <row r="100" spans="1:9" ht="15.5" x14ac:dyDescent="0.35">
      <c r="A100" s="153" t="s">
        <v>191</v>
      </c>
      <c r="B100" s="62" t="s">
        <v>76</v>
      </c>
      <c r="C100" s="62" t="s">
        <v>89</v>
      </c>
      <c r="D100" s="158" t="s">
        <v>227</v>
      </c>
      <c r="E100" s="62" t="s">
        <v>135</v>
      </c>
      <c r="F100" s="99">
        <f>H99</f>
        <v>0.41527777777777752</v>
      </c>
      <c r="G100" s="71">
        <v>3</v>
      </c>
      <c r="H100" s="99">
        <f>F100+TIME(0,G100,0)</f>
        <v>0.41736111111111085</v>
      </c>
      <c r="I100" s="80"/>
    </row>
    <row r="101" spans="1:9" ht="15.5" x14ac:dyDescent="0.35">
      <c r="A101" s="153" t="s">
        <v>392</v>
      </c>
      <c r="B101" s="62" t="s">
        <v>82</v>
      </c>
      <c r="C101" s="62" t="s">
        <v>197</v>
      </c>
      <c r="D101" s="62"/>
      <c r="E101" s="62" t="s">
        <v>135</v>
      </c>
      <c r="F101" s="99">
        <f>H100</f>
        <v>0.41736111111111085</v>
      </c>
      <c r="G101" s="71">
        <v>1</v>
      </c>
      <c r="H101" s="99">
        <f>F101+TIME(0,G101,0)</f>
        <v>0.41805555555555529</v>
      </c>
      <c r="I101" s="80"/>
    </row>
    <row r="102" spans="1:9" ht="15.5" x14ac:dyDescent="0.35">
      <c r="A102" s="159"/>
      <c r="B102" s="159"/>
      <c r="C102" s="159" t="s">
        <v>165</v>
      </c>
      <c r="D102" s="159"/>
      <c r="E102" s="159"/>
      <c r="F102" s="160"/>
      <c r="G102" s="161">
        <f>(H102-H101) * 24 * 60</f>
        <v>118.00000000000038</v>
      </c>
      <c r="H102" s="160">
        <v>0.5</v>
      </c>
      <c r="I102" s="162"/>
    </row>
    <row r="103" spans="1:9" ht="14" x14ac:dyDescent="0.3">
      <c r="D103" s="110"/>
      <c r="I103" s="133"/>
    </row>
    <row r="104" spans="1:9" ht="14" x14ac:dyDescent="0.3">
      <c r="A104" s="56"/>
      <c r="B104" s="65"/>
      <c r="C104" s="65"/>
      <c r="D104" s="120"/>
      <c r="E104" s="65"/>
      <c r="F104" s="102"/>
      <c r="G104" s="74"/>
      <c r="H104" s="102"/>
      <c r="I104" s="83"/>
    </row>
    <row r="105" spans="1:9" ht="15.5" x14ac:dyDescent="0.35">
      <c r="A105" s="55"/>
      <c r="B105" s="64"/>
      <c r="C105" s="64"/>
      <c r="D105" s="66"/>
      <c r="E105" s="64"/>
      <c r="F105" s="101"/>
      <c r="G105" s="73"/>
      <c r="H105" s="101"/>
      <c r="I105" s="82"/>
    </row>
    <row r="106" spans="1:9" ht="14" x14ac:dyDescent="0.3">
      <c r="A106" s="56"/>
      <c r="B106" s="65"/>
      <c r="C106" s="65"/>
      <c r="D106" s="120"/>
      <c r="E106" s="65"/>
      <c r="F106" s="102"/>
      <c r="G106" s="74"/>
      <c r="H106" s="102"/>
      <c r="I106" s="83"/>
    </row>
    <row r="107" spans="1:9" ht="14" x14ac:dyDescent="0.3">
      <c r="A107" s="56"/>
      <c r="B107" s="65"/>
      <c r="C107" s="65"/>
      <c r="D107" s="112"/>
      <c r="E107" s="65"/>
      <c r="F107" s="102"/>
      <c r="G107" s="74"/>
      <c r="H107" s="102"/>
      <c r="I107" s="83"/>
    </row>
    <row r="108" spans="1:9" ht="14" x14ac:dyDescent="0.3">
      <c r="A108" s="56"/>
      <c r="B108" s="65"/>
      <c r="C108" s="65"/>
      <c r="D108" s="120"/>
      <c r="E108" s="65"/>
      <c r="F108" s="102"/>
      <c r="G108" s="74"/>
      <c r="H108" s="102"/>
      <c r="I108" s="83"/>
    </row>
    <row r="109" spans="1:9" ht="14.15" customHeight="1" x14ac:dyDescent="0.3">
      <c r="A109" s="56"/>
      <c r="B109" s="65"/>
      <c r="C109" s="65"/>
      <c r="D109" s="65"/>
      <c r="E109" s="65"/>
      <c r="F109" s="102"/>
      <c r="G109" s="74"/>
      <c r="H109" s="102"/>
      <c r="I109" s="83"/>
    </row>
    <row r="110" spans="1:9" ht="15.5" x14ac:dyDescent="0.35">
      <c r="A110" s="56"/>
      <c r="B110" s="65"/>
      <c r="C110" s="65"/>
      <c r="D110" s="112"/>
      <c r="E110" s="62"/>
      <c r="F110" s="102"/>
      <c r="G110" s="74"/>
      <c r="H110" s="102"/>
      <c r="I110" s="83"/>
    </row>
    <row r="111" spans="1:9" ht="14" x14ac:dyDescent="0.3">
      <c r="A111" s="56"/>
      <c r="B111" s="65"/>
      <c r="C111" s="65"/>
      <c r="D111" s="112"/>
      <c r="E111" s="65"/>
      <c r="F111" s="102"/>
      <c r="G111" s="74"/>
      <c r="H111" s="102"/>
      <c r="I111" s="83"/>
    </row>
    <row r="112" spans="1:9" ht="14" x14ac:dyDescent="0.3">
      <c r="A112" s="56"/>
      <c r="B112" s="65"/>
      <c r="C112" s="65"/>
      <c r="D112" s="120"/>
      <c r="E112" s="65"/>
      <c r="F112" s="102"/>
      <c r="G112" s="74"/>
      <c r="H112" s="102"/>
      <c r="I112" s="83"/>
    </row>
    <row r="113" spans="1:14" ht="14" x14ac:dyDescent="0.3">
      <c r="A113" s="56"/>
      <c r="B113" s="65"/>
      <c r="C113" s="65"/>
      <c r="D113" s="120"/>
      <c r="E113" s="65"/>
      <c r="F113" s="102"/>
      <c r="G113" s="74"/>
      <c r="H113" s="102"/>
      <c r="I113" s="83"/>
    </row>
    <row r="114" spans="1:14" ht="14" x14ac:dyDescent="0.3">
      <c r="A114" s="56"/>
      <c r="B114" s="65"/>
      <c r="C114" s="65"/>
      <c r="D114" s="112"/>
      <c r="E114" s="65"/>
      <c r="F114" s="102"/>
      <c r="G114" s="74"/>
      <c r="H114" s="102"/>
      <c r="I114" s="83"/>
    </row>
    <row r="115" spans="1:14" ht="14" x14ac:dyDescent="0.3">
      <c r="A115" s="56"/>
      <c r="B115" s="65"/>
      <c r="C115" s="65"/>
      <c r="D115" s="120"/>
      <c r="E115" s="65"/>
      <c r="F115" s="102"/>
      <c r="G115" s="74"/>
      <c r="H115" s="102"/>
      <c r="I115" s="83"/>
    </row>
    <row r="116" spans="1:14" ht="14" x14ac:dyDescent="0.3">
      <c r="A116" s="56"/>
      <c r="B116" s="65"/>
      <c r="C116" s="65"/>
      <c r="D116" s="112"/>
      <c r="E116" s="65"/>
      <c r="F116" s="102"/>
      <c r="G116" s="74"/>
      <c r="H116" s="102"/>
      <c r="I116" s="83"/>
    </row>
    <row r="117" spans="1:14" ht="14" x14ac:dyDescent="0.3">
      <c r="D117" s="110"/>
      <c r="I117" s="117"/>
    </row>
    <row r="118" spans="1:14" ht="14" x14ac:dyDescent="0.3">
      <c r="A118" s="56"/>
      <c r="B118" s="65"/>
      <c r="C118" s="65"/>
      <c r="D118" s="120"/>
      <c r="E118" s="65"/>
      <c r="F118" s="102"/>
      <c r="G118" s="74"/>
      <c r="H118" s="102"/>
      <c r="I118" s="83"/>
    </row>
    <row r="119" spans="1:14" ht="15.5" x14ac:dyDescent="0.35">
      <c r="A119" s="55"/>
      <c r="B119" s="64"/>
      <c r="C119" s="64"/>
      <c r="D119" s="66"/>
      <c r="E119" s="64"/>
      <c r="F119" s="101"/>
      <c r="G119" s="73"/>
      <c r="H119" s="101"/>
      <c r="I119" s="82"/>
      <c r="N119" s="65"/>
    </row>
    <row r="120" spans="1:14" ht="15.5" x14ac:dyDescent="0.35">
      <c r="A120" s="56"/>
      <c r="B120" s="65"/>
      <c r="C120" s="65"/>
      <c r="D120" s="112"/>
      <c r="E120" s="65"/>
      <c r="F120" s="102"/>
      <c r="G120" s="74"/>
      <c r="H120" s="102"/>
      <c r="I120" s="80"/>
    </row>
    <row r="121" spans="1:14" ht="14" x14ac:dyDescent="0.3">
      <c r="A121" s="56"/>
      <c r="B121" s="65"/>
      <c r="C121" s="65"/>
      <c r="D121" s="112"/>
      <c r="E121" s="65"/>
      <c r="F121" s="102"/>
      <c r="G121" s="74"/>
      <c r="H121" s="102"/>
      <c r="I121" s="84"/>
    </row>
    <row r="122" spans="1:14" ht="14" x14ac:dyDescent="0.3">
      <c r="A122" s="56"/>
      <c r="B122" s="65"/>
      <c r="C122" s="65"/>
      <c r="D122" s="112"/>
      <c r="E122" s="65"/>
      <c r="F122" s="102"/>
      <c r="G122" s="74"/>
      <c r="H122" s="102"/>
      <c r="I122" s="83"/>
    </row>
    <row r="123" spans="1:14" ht="14" x14ac:dyDescent="0.3">
      <c r="A123" s="56"/>
      <c r="B123" s="65"/>
      <c r="C123" s="65"/>
      <c r="D123" s="65"/>
      <c r="E123" s="65"/>
      <c r="F123" s="102"/>
      <c r="G123" s="74"/>
      <c r="H123" s="102"/>
      <c r="I123" s="83"/>
    </row>
    <row r="124" spans="1:14" ht="15.5" x14ac:dyDescent="0.35">
      <c r="A124" s="55"/>
      <c r="B124" s="64"/>
      <c r="C124" s="64"/>
      <c r="D124" s="66"/>
      <c r="E124" s="64"/>
      <c r="F124" s="101"/>
      <c r="G124" s="73"/>
      <c r="H124" s="101"/>
      <c r="I124" s="82"/>
    </row>
    <row r="125" spans="1:14" ht="14" x14ac:dyDescent="0.3">
      <c r="A125" s="56"/>
      <c r="B125" s="65"/>
      <c r="C125" s="65"/>
      <c r="D125" s="112"/>
      <c r="E125" s="65"/>
      <c r="F125" s="102"/>
      <c r="G125" s="74"/>
      <c r="H125" s="102"/>
      <c r="I125" s="83"/>
    </row>
    <row r="126" spans="1:14" ht="14" x14ac:dyDescent="0.3">
      <c r="A126" s="56"/>
      <c r="B126" s="65"/>
      <c r="C126" s="65"/>
      <c r="D126" s="112"/>
      <c r="E126" s="65"/>
      <c r="F126" s="102"/>
      <c r="G126" s="74"/>
      <c r="H126" s="102"/>
      <c r="I126" s="83"/>
    </row>
    <row r="127" spans="1:14" ht="14" x14ac:dyDescent="0.3">
      <c r="A127" s="56"/>
      <c r="B127" s="65"/>
      <c r="C127" s="65"/>
      <c r="D127" s="112"/>
      <c r="E127" s="65"/>
      <c r="F127" s="102"/>
      <c r="G127" s="74"/>
      <c r="H127" s="102"/>
      <c r="I127" s="83"/>
    </row>
    <row r="128" spans="1:14" ht="14" x14ac:dyDescent="0.3">
      <c r="A128" s="56"/>
      <c r="B128" s="65"/>
      <c r="C128" s="65"/>
      <c r="D128" s="112"/>
      <c r="E128" s="65"/>
      <c r="F128" s="102"/>
      <c r="G128" s="74"/>
      <c r="H128" s="102"/>
      <c r="I128" s="83"/>
    </row>
    <row r="129" spans="1:9" ht="14" x14ac:dyDescent="0.3">
      <c r="A129" s="56"/>
      <c r="B129" s="65"/>
      <c r="C129" s="65"/>
      <c r="D129" s="112"/>
      <c r="E129" s="65"/>
      <c r="F129" s="102"/>
      <c r="G129" s="74"/>
      <c r="H129" s="102"/>
      <c r="I129" s="83"/>
    </row>
    <row r="130" spans="1:9" ht="14" x14ac:dyDescent="0.3">
      <c r="A130" s="56"/>
      <c r="B130" s="65"/>
      <c r="C130" s="65"/>
      <c r="D130" s="112"/>
      <c r="E130" s="65"/>
      <c r="F130" s="102"/>
      <c r="G130" s="74"/>
      <c r="H130" s="102"/>
      <c r="I130" s="83"/>
    </row>
    <row r="131" spans="1:9" ht="15.5" x14ac:dyDescent="0.35">
      <c r="A131" s="55"/>
      <c r="B131" s="64"/>
      <c r="C131" s="64"/>
      <c r="D131" s="66"/>
      <c r="E131" s="64"/>
      <c r="F131" s="101"/>
      <c r="G131" s="73"/>
      <c r="H131" s="101"/>
      <c r="I131" s="82"/>
    </row>
    <row r="132" spans="1:9" ht="14" x14ac:dyDescent="0.3">
      <c r="A132" s="56"/>
      <c r="B132" s="65"/>
      <c r="C132" s="65"/>
      <c r="D132" s="112"/>
      <c r="E132" s="65"/>
      <c r="F132" s="102"/>
      <c r="G132" s="74"/>
      <c r="H132" s="102"/>
      <c r="I132" s="83"/>
    </row>
    <row r="133" spans="1:9" ht="14" x14ac:dyDescent="0.3">
      <c r="A133" s="56"/>
      <c r="B133" s="65"/>
      <c r="C133" s="65"/>
      <c r="D133" s="112"/>
      <c r="E133" s="65"/>
      <c r="F133" s="102"/>
      <c r="G133" s="74"/>
      <c r="H133" s="102"/>
      <c r="I133" s="83"/>
    </row>
    <row r="134" spans="1:9" ht="14" x14ac:dyDescent="0.3">
      <c r="A134" s="56"/>
      <c r="B134" s="65"/>
      <c r="C134" s="65"/>
      <c r="D134" s="112"/>
      <c r="E134" s="65"/>
      <c r="F134" s="102"/>
      <c r="G134" s="74"/>
      <c r="H134" s="102"/>
      <c r="I134" s="83"/>
    </row>
    <row r="135" spans="1:9" ht="14" x14ac:dyDescent="0.3">
      <c r="A135" s="56"/>
      <c r="B135" s="65"/>
      <c r="C135" s="65"/>
      <c r="D135" s="112"/>
      <c r="E135" s="65"/>
      <c r="F135" s="102"/>
      <c r="G135" s="74"/>
      <c r="H135" s="102"/>
      <c r="I135" s="83"/>
    </row>
    <row r="136" spans="1:9" ht="14" x14ac:dyDescent="0.3">
      <c r="A136" s="56"/>
      <c r="B136" s="65"/>
      <c r="C136" s="65"/>
      <c r="D136" s="112"/>
      <c r="E136" s="65"/>
      <c r="F136" s="102"/>
      <c r="G136" s="74"/>
      <c r="H136" s="102"/>
      <c r="I136" s="83"/>
    </row>
    <row r="137" spans="1:9" ht="14" x14ac:dyDescent="0.3">
      <c r="A137" s="56"/>
      <c r="B137" s="65"/>
      <c r="C137" s="65"/>
      <c r="D137" s="112"/>
      <c r="E137" s="102"/>
      <c r="F137" s="102"/>
      <c r="G137" s="74"/>
      <c r="H137" s="102"/>
      <c r="I137" s="83"/>
    </row>
    <row r="138" spans="1:9" ht="14" x14ac:dyDescent="0.3">
      <c r="A138" s="56"/>
      <c r="B138" s="65"/>
      <c r="C138" s="65"/>
      <c r="D138" s="112"/>
      <c r="E138" s="65"/>
      <c r="F138" s="102"/>
      <c r="G138" s="74"/>
      <c r="H138" s="102"/>
      <c r="I138" s="83"/>
    </row>
    <row r="139" spans="1:9" ht="14" x14ac:dyDescent="0.3">
      <c r="A139" s="56"/>
      <c r="B139" s="65"/>
      <c r="C139" s="65"/>
      <c r="D139" s="112"/>
      <c r="E139" s="65"/>
      <c r="F139" s="102"/>
      <c r="G139" s="74"/>
      <c r="H139" s="102"/>
      <c r="I139" s="83"/>
    </row>
    <row r="140" spans="1:9" ht="14" x14ac:dyDescent="0.3">
      <c r="A140" s="56"/>
      <c r="B140" s="65"/>
      <c r="C140" s="65"/>
      <c r="D140" s="112"/>
      <c r="E140" s="65"/>
      <c r="F140" s="102"/>
      <c r="G140" s="74"/>
      <c r="H140" s="102"/>
      <c r="I140" s="83"/>
    </row>
    <row r="141" spans="1:9" ht="18" customHeight="1" x14ac:dyDescent="0.3">
      <c r="A141" s="56"/>
      <c r="B141" s="65"/>
      <c r="C141" s="65"/>
      <c r="D141" s="112"/>
      <c r="E141" s="65"/>
      <c r="F141" s="102"/>
      <c r="G141" s="74"/>
      <c r="H141" s="102"/>
      <c r="I141" s="83"/>
    </row>
    <row r="142" spans="1:9" ht="15.5" x14ac:dyDescent="0.35">
      <c r="A142" s="55"/>
      <c r="B142" s="64"/>
      <c r="C142" s="64"/>
      <c r="D142" s="66"/>
      <c r="E142" s="64"/>
      <c r="F142" s="101"/>
      <c r="G142" s="73"/>
      <c r="H142" s="101"/>
      <c r="I142" s="82"/>
    </row>
    <row r="143" spans="1:9" ht="14" x14ac:dyDescent="0.3">
      <c r="A143" s="56"/>
      <c r="C143" s="65"/>
      <c r="D143" s="112"/>
      <c r="E143" s="110"/>
      <c r="F143" s="127"/>
      <c r="G143" s="128"/>
      <c r="H143" s="127"/>
      <c r="I143" s="83"/>
    </row>
    <row r="144" spans="1:9" ht="14" x14ac:dyDescent="0.3">
      <c r="A144" s="113"/>
      <c r="B144" s="65"/>
      <c r="C144" s="65"/>
      <c r="D144" s="112"/>
      <c r="E144" s="65"/>
      <c r="F144" s="102"/>
      <c r="G144" s="74"/>
      <c r="H144" s="102"/>
      <c r="I144" s="83"/>
    </row>
    <row r="145" spans="1:9" ht="14" x14ac:dyDescent="0.3">
      <c r="A145" s="56"/>
      <c r="B145" s="65"/>
      <c r="C145" s="65"/>
      <c r="D145" s="120"/>
      <c r="E145" s="65"/>
      <c r="F145" s="102"/>
      <c r="G145" s="74"/>
      <c r="H145" s="102"/>
      <c r="I145" s="83"/>
    </row>
    <row r="146" spans="1:9" ht="15.5" x14ac:dyDescent="0.35">
      <c r="A146" s="113"/>
      <c r="B146" s="65"/>
      <c r="C146" s="65"/>
      <c r="D146" s="112"/>
      <c r="E146" s="65"/>
      <c r="F146" s="102"/>
      <c r="G146" s="74"/>
      <c r="H146" s="102"/>
      <c r="I146" s="80"/>
    </row>
    <row r="147" spans="1:9" ht="15.5" x14ac:dyDescent="0.35">
      <c r="A147" s="113"/>
      <c r="B147" s="65"/>
      <c r="C147" s="65"/>
      <c r="D147" s="112"/>
      <c r="E147" s="65"/>
      <c r="F147" s="102"/>
      <c r="G147" s="74"/>
      <c r="H147" s="102"/>
      <c r="I147" s="80"/>
    </row>
    <row r="148" spans="1:9" ht="15.5" x14ac:dyDescent="0.35">
      <c r="A148" s="56"/>
      <c r="B148" s="65"/>
      <c r="C148" s="65"/>
      <c r="D148" s="115"/>
      <c r="E148" s="65"/>
      <c r="F148" s="102"/>
      <c r="G148" s="74"/>
      <c r="H148" s="102"/>
      <c r="I148" s="80"/>
    </row>
    <row r="149" spans="1:9" ht="15.5" x14ac:dyDescent="0.35">
      <c r="A149" s="56"/>
      <c r="B149" s="65"/>
      <c r="C149" s="65"/>
      <c r="D149" s="115"/>
      <c r="E149" s="65"/>
      <c r="F149" s="102"/>
      <c r="G149" s="74"/>
      <c r="H149" s="102"/>
      <c r="I149" s="80"/>
    </row>
    <row r="150" spans="1:9" ht="15.5" x14ac:dyDescent="0.35">
      <c r="A150" s="56"/>
      <c r="B150" s="65"/>
      <c r="C150" s="65"/>
      <c r="D150" s="111"/>
      <c r="E150" s="65"/>
      <c r="F150" s="102"/>
      <c r="G150" s="74"/>
      <c r="H150" s="102"/>
      <c r="I150" s="80"/>
    </row>
    <row r="151" spans="1:9" ht="15.5" x14ac:dyDescent="0.35">
      <c r="A151" s="113"/>
      <c r="B151" s="65"/>
      <c r="C151" s="65"/>
      <c r="D151" s="112"/>
      <c r="E151" s="65"/>
      <c r="F151" s="102"/>
      <c r="G151" s="74"/>
      <c r="H151" s="102"/>
      <c r="I151" s="80"/>
    </row>
    <row r="152" spans="1:9" ht="14" x14ac:dyDescent="0.3">
      <c r="D152" s="110"/>
      <c r="I152" s="117"/>
    </row>
    <row r="153" spans="1:9" ht="14" x14ac:dyDescent="0.3">
      <c r="A153" s="56"/>
      <c r="B153" s="65"/>
      <c r="C153" s="65"/>
      <c r="D153" s="120"/>
      <c r="E153" s="65"/>
      <c r="F153" s="102"/>
      <c r="G153" s="74"/>
      <c r="H153" s="102"/>
      <c r="I153" s="83"/>
    </row>
    <row r="154" spans="1:9" ht="15.5" x14ac:dyDescent="0.35">
      <c r="A154" s="113"/>
      <c r="B154" s="65"/>
      <c r="C154" s="65"/>
      <c r="D154" s="115"/>
      <c r="E154" s="65"/>
      <c r="F154" s="102"/>
      <c r="G154" s="74"/>
      <c r="H154" s="102"/>
      <c r="I154" s="80"/>
    </row>
    <row r="155" spans="1:9" ht="15.5" x14ac:dyDescent="0.35">
      <c r="A155" s="113"/>
      <c r="B155" s="65"/>
      <c r="C155" s="65"/>
      <c r="D155" s="115"/>
      <c r="E155" s="65"/>
      <c r="F155" s="102"/>
      <c r="G155" s="74"/>
      <c r="H155" s="102"/>
      <c r="I155" s="80"/>
    </row>
    <row r="156" spans="1:9" ht="15.5" x14ac:dyDescent="0.35">
      <c r="A156" s="113"/>
      <c r="B156" s="65"/>
      <c r="C156" s="65"/>
      <c r="D156" s="115"/>
      <c r="E156" s="65"/>
      <c r="F156" s="102"/>
      <c r="G156" s="74"/>
      <c r="H156" s="102"/>
      <c r="I156" s="80"/>
    </row>
    <row r="157" spans="1:9" ht="15.5" x14ac:dyDescent="0.35">
      <c r="A157" s="113"/>
      <c r="B157" s="65"/>
      <c r="C157" s="65"/>
      <c r="D157" s="65"/>
      <c r="E157" s="65"/>
      <c r="F157" s="102"/>
      <c r="G157" s="74"/>
      <c r="H157" s="102"/>
      <c r="I157" s="80"/>
    </row>
    <row r="158" spans="1:9" ht="14" x14ac:dyDescent="0.3">
      <c r="A158" s="56"/>
      <c r="B158" s="65"/>
      <c r="C158" s="65"/>
      <c r="D158" s="120"/>
      <c r="E158" s="65"/>
      <c r="F158" s="102"/>
      <c r="G158" s="74"/>
      <c r="H158" s="102"/>
      <c r="I158"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8" location="Links!B46" display="Supplementary" xr:uid="{00000000-0004-0000-0400-00000E000000}"/>
    <hyperlink ref="D99" location="Links!B46" display="Supplementary" xr:uid="{00000000-0004-0000-0400-00000F000000}"/>
    <hyperlink ref="D100"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7"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6" location="Links!B45" display="Session Report" xr:uid="{7CD2BF4D-AD84-40F2-B9D5-A7B300C8CA91}"/>
    <hyperlink ref="D61" location="Links!B45" display="Session Report" xr:uid="{401C2ADB-9F7E-4E79-838B-F6E4EC41CA0B}"/>
    <hyperlink ref="D74" location="Links!B44" display="Motions" xr:uid="{42952BD8-A137-4F5F-9082-F2FA0E169583}"/>
    <hyperlink ref="D75" location="Links!B44" display="Motions" xr:uid="{AE4B6358-D3DD-44BD-B33D-A3FF9A6886E5}"/>
    <hyperlink ref="D76" location="Links!B44" display="Motions" xr:uid="{4AB9C828-52B2-4768-9B4E-6AD561070774}"/>
    <hyperlink ref="D77" location="Links!B44" display="Motions" xr:uid="{04014384-AB2E-451F-A113-7A86A5AA5B9E}"/>
    <hyperlink ref="D78" location="Links!B44" display="Motions" xr:uid="{EB5561DB-460F-4F4C-AB18-D5377EB546CF}"/>
    <hyperlink ref="D79" location="Links!B44" display="Motions" xr:uid="{EA0A68BA-15DB-46BD-AC2D-2620904119D1}"/>
    <hyperlink ref="D82" location="Links!B44" display="Motions" xr:uid="{AA11E9BD-2D9F-4E4B-95DC-F0464E8925AD}"/>
    <hyperlink ref="D83:D87" location="Links!B44" display="Motions" xr:uid="{F478C824-DD5A-463C-B893-AC62A2FB80E3}"/>
    <hyperlink ref="D71" location="Links!B44" display="Motions" xr:uid="{269C1CAA-9557-40CE-A5D5-EA73A5CF3A8A}"/>
    <hyperlink ref="D88" location="Links!B44" display="Motions" xr:uid="{F836748A-DE85-4FCB-8DB7-CB49E5CBE6AC}"/>
    <hyperlink ref="D58" location="Links!B45" display="Session Report" xr:uid="{E84F3820-F52C-4AB8-8E95-C6101F2F7484}"/>
  </hyperlinks>
  <pageMargins left="0.7" right="0.7" top="0.75" bottom="0.75"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topLeftCell="A22" zoomScale="130" zoomScaleNormal="130" workbookViewId="0">
      <selection activeCell="C48" sqref="C48"/>
    </sheetView>
  </sheetViews>
  <sheetFormatPr defaultRowHeight="12.5" x14ac:dyDescent="0.25"/>
  <cols>
    <col min="1" max="1" width="12.54296875" style="60" customWidth="1"/>
    <col min="2" max="2" width="6.54296875" style="60" customWidth="1"/>
    <col min="3" max="3" width="54" style="60" customWidth="1"/>
    <col min="4" max="4" width="18.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357" t="str">
        <f>Parameters!B1</f>
        <v>IEEE 802.11 WIRELESS LOCAL AREA NETWORKS SESSION #209</v>
      </c>
      <c r="B1" s="351"/>
      <c r="C1" s="351"/>
      <c r="D1" s="351"/>
      <c r="E1" s="351"/>
      <c r="F1" s="351"/>
      <c r="G1" s="351"/>
      <c r="H1" s="351"/>
      <c r="I1" s="351"/>
    </row>
    <row r="2" spans="1:9" ht="25.4" customHeight="1" x14ac:dyDescent="0.5">
      <c r="A2" s="357" t="str">
        <f>Parameters!B2</f>
        <v>Kobe International Conference Center, Kobe, Japan</v>
      </c>
      <c r="B2" s="351"/>
      <c r="C2" s="351"/>
      <c r="D2" s="351"/>
      <c r="E2" s="351"/>
      <c r="F2" s="351"/>
      <c r="G2" s="351"/>
      <c r="H2" s="351"/>
      <c r="I2" s="351"/>
    </row>
    <row r="3" spans="1:9" ht="25.4" customHeight="1" x14ac:dyDescent="0.5">
      <c r="A3" s="357" t="str">
        <f>Parameters!B3</f>
        <v>January 12-17, 2025</v>
      </c>
      <c r="B3" s="351"/>
      <c r="C3" s="351"/>
      <c r="D3" s="351"/>
      <c r="E3" s="351"/>
      <c r="F3" s="351"/>
      <c r="G3" s="351"/>
      <c r="H3" s="351"/>
      <c r="I3" s="351"/>
    </row>
    <row r="4" spans="1:9" ht="18" customHeight="1" x14ac:dyDescent="0.35">
      <c r="A4" s="350" t="str">
        <f>'WG11 Mid-Week'!A4</f>
        <v>WG Chair - Robert Stacey (Intel)</v>
      </c>
      <c r="B4" s="351"/>
      <c r="C4" s="351"/>
      <c r="D4" s="351"/>
      <c r="E4" s="351"/>
      <c r="F4" s="351"/>
      <c r="G4" s="351"/>
      <c r="H4" s="351"/>
      <c r="I4" s="351"/>
    </row>
    <row r="5" spans="1:9" ht="18" customHeight="1" x14ac:dyDescent="0.35">
      <c r="A5" s="350" t="str">
        <f>'WG11 Mid-Week'!A5</f>
        <v>WG  Vice Chair - Jon Rosdahl (Qualcomm)</v>
      </c>
      <c r="B5" s="351"/>
      <c r="C5" s="351"/>
      <c r="D5" s="351"/>
      <c r="E5" s="351"/>
      <c r="F5" s="351"/>
      <c r="G5" s="351"/>
      <c r="H5" s="351"/>
      <c r="I5" s="351"/>
    </row>
    <row r="6" spans="1:9" ht="18" customHeight="1" x14ac:dyDescent="0.35">
      <c r="A6" s="350" t="str">
        <f>'WG11 Mid-Week'!A6</f>
        <v>WG  Vice Chair - Stephen McCann (Huawei)</v>
      </c>
      <c r="B6" s="351"/>
      <c r="C6" s="351"/>
      <c r="D6" s="351"/>
      <c r="E6" s="351"/>
      <c r="F6" s="351"/>
      <c r="G6" s="351"/>
      <c r="H6" s="351"/>
      <c r="I6" s="351"/>
    </row>
    <row r="7" spans="1:9" ht="18" customHeight="1" x14ac:dyDescent="0.35">
      <c r="A7" s="350" t="str">
        <f>'WG11 Mid-Week'!A7</f>
        <v>WG Secretary - Volker Jungnickel (Fraunhofer)</v>
      </c>
      <c r="B7" s="351"/>
      <c r="C7" s="351"/>
      <c r="D7" s="351"/>
      <c r="E7" s="351"/>
      <c r="F7" s="351"/>
      <c r="G7" s="351"/>
      <c r="H7" s="351"/>
      <c r="I7" s="351"/>
    </row>
    <row r="8" spans="1:9" ht="30" customHeight="1" x14ac:dyDescent="0.6">
      <c r="A8" s="352" t="str">
        <f>"Agenda R" &amp; Parameters!$B$8</f>
        <v>Agenda R1</v>
      </c>
      <c r="B8" s="353"/>
      <c r="C8" s="353"/>
      <c r="D8" s="353"/>
      <c r="E8" s="353"/>
      <c r="F8" s="353"/>
      <c r="G8" s="353"/>
      <c r="H8" s="353"/>
      <c r="I8" s="353"/>
    </row>
    <row r="12" spans="1:9" ht="15.5" x14ac:dyDescent="0.35">
      <c r="A12" s="354" t="s">
        <v>546</v>
      </c>
      <c r="B12" s="354"/>
      <c r="C12" s="354"/>
      <c r="D12" s="354"/>
      <c r="E12" s="354"/>
      <c r="F12" s="354"/>
      <c r="G12" s="354"/>
      <c r="H12" s="354"/>
      <c r="I12" s="354"/>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93" t="s">
        <v>73</v>
      </c>
      <c r="B14" s="94"/>
      <c r="C14" s="94" t="s">
        <v>166</v>
      </c>
      <c r="D14" s="94"/>
      <c r="E14" s="94" t="s">
        <v>135</v>
      </c>
      <c r="F14" s="108">
        <v>0.75</v>
      </c>
      <c r="G14" s="95">
        <v>90</v>
      </c>
      <c r="H14" s="108">
        <f>F14+TIME(0,G14,0)</f>
        <v>0.8125</v>
      </c>
      <c r="I14" s="96"/>
    </row>
    <row r="16" spans="1:9" ht="15.5" x14ac:dyDescent="0.35">
      <c r="A16" s="59" t="s">
        <v>88</v>
      </c>
      <c r="B16" s="68"/>
      <c r="C16" s="68" t="s">
        <v>413</v>
      </c>
      <c r="D16" s="68"/>
      <c r="E16" s="68" t="s">
        <v>85</v>
      </c>
      <c r="F16" s="109">
        <f>F14</f>
        <v>0.75</v>
      </c>
      <c r="G16" s="77">
        <v>25</v>
      </c>
      <c r="H16" s="109">
        <f>F16+TIME(0,G16,0)</f>
        <v>0.76736111111111116</v>
      </c>
      <c r="I16" s="85"/>
    </row>
    <row r="18" spans="1:9" ht="15.5" x14ac:dyDescent="0.35">
      <c r="A18" s="59" t="s">
        <v>102</v>
      </c>
      <c r="B18" s="68"/>
      <c r="C18" s="68" t="s">
        <v>416</v>
      </c>
      <c r="D18" s="68"/>
      <c r="E18" s="68" t="s">
        <v>135</v>
      </c>
      <c r="F18" s="109">
        <f>H16</f>
        <v>0.76736111111111116</v>
      </c>
      <c r="G18" s="77">
        <v>20</v>
      </c>
      <c r="H18" s="109">
        <f>F18+TIME(0,G18,0)</f>
        <v>0.78125</v>
      </c>
      <c r="I18" s="85"/>
    </row>
    <row r="20" spans="1:9" ht="15.5" x14ac:dyDescent="0.35">
      <c r="A20" s="59" t="s">
        <v>119</v>
      </c>
      <c r="B20" s="68"/>
      <c r="C20" s="68" t="s">
        <v>417</v>
      </c>
      <c r="D20" s="68"/>
      <c r="E20" s="68" t="s">
        <v>135</v>
      </c>
      <c r="F20" s="109">
        <f>H18</f>
        <v>0.78125</v>
      </c>
      <c r="G20" s="77">
        <v>15</v>
      </c>
      <c r="H20" s="109">
        <f>F20+TIME(0,G20,0)</f>
        <v>0.79166666666666663</v>
      </c>
      <c r="I20" s="85"/>
    </row>
    <row r="22" spans="1:9" ht="15.5" x14ac:dyDescent="0.35">
      <c r="A22" s="59" t="s">
        <v>161</v>
      </c>
      <c r="B22" s="68"/>
      <c r="C22" s="68" t="s">
        <v>415</v>
      </c>
      <c r="D22" s="68"/>
      <c r="E22" s="68" t="s">
        <v>108</v>
      </c>
      <c r="F22" s="109">
        <f>H20</f>
        <v>0.79166666666666663</v>
      </c>
      <c r="G22" s="77">
        <v>15</v>
      </c>
      <c r="H22" s="109">
        <f>F22+TIME(0,G22,0)</f>
        <v>0.80208333333333326</v>
      </c>
      <c r="I22" s="85"/>
    </row>
    <row r="24" spans="1:9" ht="31" x14ac:dyDescent="0.35">
      <c r="A24" s="59" t="s">
        <v>163</v>
      </c>
      <c r="B24" s="68"/>
      <c r="C24" s="68" t="s">
        <v>215</v>
      </c>
      <c r="D24" s="68"/>
      <c r="E24" s="68" t="s">
        <v>135</v>
      </c>
      <c r="F24" s="109">
        <f>H22</f>
        <v>0.80208333333333326</v>
      </c>
      <c r="G24" s="77">
        <v>10</v>
      </c>
      <c r="H24" s="109">
        <f>F24+TIME(0,G24,0)</f>
        <v>0.80902777777777768</v>
      </c>
      <c r="I24" s="85"/>
    </row>
    <row r="26" spans="1:9" ht="15.5" x14ac:dyDescent="0.35">
      <c r="A26" s="59" t="s">
        <v>194</v>
      </c>
      <c r="B26" s="68"/>
      <c r="C26" s="68" t="s">
        <v>414</v>
      </c>
      <c r="D26" s="68"/>
      <c r="E26" s="68" t="s">
        <v>135</v>
      </c>
      <c r="F26" s="109">
        <f>H24</f>
        <v>0.80902777777777768</v>
      </c>
      <c r="G26" s="77">
        <v>0</v>
      </c>
      <c r="H26" s="109">
        <f>F26+TIME(0,G26,0)</f>
        <v>0.80902777777777768</v>
      </c>
      <c r="I26" s="85"/>
    </row>
    <row r="28" spans="1:9" ht="15.5" x14ac:dyDescent="0.35">
      <c r="A28" s="87" t="s">
        <v>217</v>
      </c>
      <c r="B28" s="89"/>
      <c r="C28" s="89" t="s">
        <v>197</v>
      </c>
      <c r="D28" s="89"/>
      <c r="E28" s="89"/>
      <c r="F28" s="106">
        <f>H26</f>
        <v>0.80902777777777768</v>
      </c>
      <c r="G28" s="91">
        <v>0</v>
      </c>
      <c r="H28" s="106">
        <f>F28+TIME(0,G28,0)</f>
        <v>0.80902777777777768</v>
      </c>
      <c r="I28" s="89"/>
    </row>
    <row r="29" spans="1:9" ht="13" x14ac:dyDescent="0.3">
      <c r="A29" s="58"/>
      <c r="B29" s="58"/>
      <c r="C29" s="58" t="s">
        <v>165</v>
      </c>
      <c r="D29" s="58"/>
      <c r="E29" s="58"/>
      <c r="F29" s="105"/>
      <c r="G29" s="76">
        <f>(H29-H28) * 24 * 60</f>
        <v>5.0000000000001421</v>
      </c>
      <c r="H29" s="105">
        <v>0.8125</v>
      </c>
      <c r="I29" s="58"/>
    </row>
    <row r="32" spans="1:9" ht="15.5" x14ac:dyDescent="0.35">
      <c r="A32" s="354" t="s">
        <v>547</v>
      </c>
      <c r="B32" s="354"/>
      <c r="C32" s="354"/>
      <c r="D32" s="354"/>
      <c r="E32" s="354"/>
      <c r="F32" s="354"/>
      <c r="G32" s="354"/>
      <c r="H32" s="354"/>
      <c r="I32" s="354"/>
    </row>
    <row r="33" spans="1:9" s="2" customFormat="1" ht="31" x14ac:dyDescent="0.35">
      <c r="A33" s="51" t="s">
        <v>65</v>
      </c>
      <c r="B33" s="51" t="s">
        <v>66</v>
      </c>
      <c r="C33" s="51" t="s">
        <v>17</v>
      </c>
      <c r="D33" s="51" t="s">
        <v>67</v>
      </c>
      <c r="E33" s="51" t="s">
        <v>68</v>
      </c>
      <c r="F33" s="97" t="s">
        <v>69</v>
      </c>
      <c r="G33" s="69" t="s">
        <v>70</v>
      </c>
      <c r="H33" s="97" t="s">
        <v>71</v>
      </c>
      <c r="I33" s="51" t="s">
        <v>72</v>
      </c>
    </row>
    <row r="34" spans="1:9" ht="15.5" x14ac:dyDescent="0.35">
      <c r="A34" s="93" t="s">
        <v>73</v>
      </c>
      <c r="B34" s="94"/>
      <c r="C34" s="94" t="s">
        <v>166</v>
      </c>
      <c r="D34" s="94"/>
      <c r="E34" s="94" t="s">
        <v>135</v>
      </c>
      <c r="F34" s="108">
        <v>0.8125</v>
      </c>
      <c r="G34" s="95">
        <v>1</v>
      </c>
      <c r="H34" s="108">
        <f>F34+TIME(0,G34,0)</f>
        <v>0.81319444444444444</v>
      </c>
      <c r="I34" s="96"/>
    </row>
    <row r="36" spans="1:9" ht="15.5" x14ac:dyDescent="0.35">
      <c r="A36" s="59" t="s">
        <v>88</v>
      </c>
      <c r="B36" s="68"/>
      <c r="C36" s="68" t="s">
        <v>198</v>
      </c>
      <c r="D36" s="68"/>
      <c r="E36" s="68" t="s">
        <v>85</v>
      </c>
      <c r="F36" s="109">
        <f>H34</f>
        <v>0.81319444444444444</v>
      </c>
      <c r="G36" s="77">
        <v>30</v>
      </c>
      <c r="H36" s="109">
        <f>F36+TIME(0,G36,0)</f>
        <v>0.83402777777777781</v>
      </c>
      <c r="I36" s="85"/>
    </row>
    <row r="38" spans="1:9" ht="15.5" x14ac:dyDescent="0.35">
      <c r="A38" s="59" t="s">
        <v>102</v>
      </c>
      <c r="B38" s="68"/>
      <c r="C38" s="68" t="s">
        <v>199</v>
      </c>
      <c r="D38" s="68"/>
      <c r="E38" s="68" t="s">
        <v>85</v>
      </c>
      <c r="F38" s="109">
        <f>H36</f>
        <v>0.83402777777777781</v>
      </c>
      <c r="G38" s="77">
        <v>20</v>
      </c>
      <c r="H38" s="109">
        <f>F38+TIME(0,G38,0)</f>
        <v>0.84791666666666665</v>
      </c>
      <c r="I38" s="85"/>
    </row>
    <row r="40" spans="1:9" ht="31" x14ac:dyDescent="0.35">
      <c r="A40" s="59" t="s">
        <v>119</v>
      </c>
      <c r="B40" s="68"/>
      <c r="C40" s="68" t="s">
        <v>200</v>
      </c>
      <c r="D40" s="68"/>
      <c r="E40" s="68" t="s">
        <v>108</v>
      </c>
      <c r="F40" s="109">
        <f>H38</f>
        <v>0.84791666666666665</v>
      </c>
      <c r="G40" s="77">
        <v>20</v>
      </c>
      <c r="H40" s="109">
        <f>F40+TIME(0,G40,0)</f>
        <v>0.86180555555555549</v>
      </c>
      <c r="I40" s="85"/>
    </row>
    <row r="42" spans="1:9" ht="15.5" x14ac:dyDescent="0.35">
      <c r="A42" s="59" t="s">
        <v>161</v>
      </c>
      <c r="B42" s="68"/>
      <c r="C42" s="68" t="s">
        <v>201</v>
      </c>
      <c r="D42" s="68"/>
      <c r="E42" s="68" t="s">
        <v>135</v>
      </c>
      <c r="F42" s="109">
        <f>H40</f>
        <v>0.86180555555555549</v>
      </c>
      <c r="G42" s="77">
        <v>15</v>
      </c>
      <c r="H42" s="109">
        <f>F42+TIME(0,G42,0)</f>
        <v>0.87222222222222212</v>
      </c>
      <c r="I42" s="85"/>
    </row>
    <row r="44" spans="1:9" ht="31" x14ac:dyDescent="0.35">
      <c r="A44" s="59" t="s">
        <v>163</v>
      </c>
      <c r="B44" s="68"/>
      <c r="C44" s="68" t="s">
        <v>215</v>
      </c>
      <c r="D44" s="68"/>
      <c r="E44" s="68" t="s">
        <v>135</v>
      </c>
      <c r="F44" s="109">
        <f>H42</f>
        <v>0.87222222222222212</v>
      </c>
      <c r="G44" s="77">
        <v>20</v>
      </c>
      <c r="H44" s="109">
        <f>F44+TIME(0,G44,0)</f>
        <v>0.88611111111111096</v>
      </c>
      <c r="I44" s="85"/>
    </row>
    <row r="46" spans="1:9" ht="31" x14ac:dyDescent="0.35">
      <c r="A46" s="59" t="s">
        <v>194</v>
      </c>
      <c r="B46" s="68"/>
      <c r="C46" s="68" t="s">
        <v>216</v>
      </c>
      <c r="D46" s="68"/>
      <c r="E46" s="68" t="s">
        <v>135</v>
      </c>
      <c r="F46" s="109">
        <f>H44</f>
        <v>0.88611111111111096</v>
      </c>
      <c r="G46" s="77">
        <v>14</v>
      </c>
      <c r="H46" s="109">
        <f>F46+TIME(0,G46,0)</f>
        <v>0.89583333333333315</v>
      </c>
      <c r="I46" s="85"/>
    </row>
    <row r="48" spans="1:9" ht="15.5" x14ac:dyDescent="0.35">
      <c r="A48" s="87" t="s">
        <v>217</v>
      </c>
      <c r="B48" s="89"/>
      <c r="C48" s="89" t="s">
        <v>197</v>
      </c>
      <c r="D48" s="89"/>
      <c r="E48" s="89"/>
      <c r="F48" s="106">
        <f>H46</f>
        <v>0.89583333333333315</v>
      </c>
      <c r="G48" s="91">
        <v>0</v>
      </c>
      <c r="H48" s="106">
        <f>F48+TIME(0,G48,0)</f>
        <v>0.89583333333333315</v>
      </c>
      <c r="I48" s="89"/>
    </row>
    <row r="49" spans="3:8" ht="13" x14ac:dyDescent="0.3">
      <c r="C49" s="58" t="s">
        <v>165</v>
      </c>
      <c r="D49" s="58"/>
      <c r="E49" s="58"/>
      <c r="F49" s="105"/>
      <c r="G49" s="76">
        <f>(H49-H48) * 24 * 60</f>
        <v>3.1974423109204508E-13</v>
      </c>
      <c r="H49" s="105">
        <v>0.89583333333333337</v>
      </c>
    </row>
  </sheetData>
  <mergeCells count="10">
    <mergeCell ref="A32:I32"/>
    <mergeCell ref="A7:I7"/>
    <mergeCell ref="A8:I8"/>
    <mergeCell ref="A12:I12"/>
    <mergeCell ref="A1:I1"/>
    <mergeCell ref="A2:I2"/>
    <mergeCell ref="A3:I3"/>
    <mergeCell ref="A4:I4"/>
    <mergeCell ref="A5:I5"/>
    <mergeCell ref="A6:I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zoomScaleNormal="100" workbookViewId="0">
      <selection activeCell="A34" sqref="A34:B44"/>
    </sheetView>
  </sheetViews>
  <sheetFormatPr defaultColWidth="9.453125" defaultRowHeight="12.5" x14ac:dyDescent="0.25"/>
  <cols>
    <col min="1" max="1" width="29.453125" customWidth="1"/>
    <col min="2" max="2" width="60.54296875" customWidth="1"/>
    <col min="3" max="3" width="26.54296875" customWidth="1"/>
    <col min="4" max="4" width="44.453125" customWidth="1"/>
    <col min="5" max="5" width="14.453125" customWidth="1"/>
  </cols>
  <sheetData>
    <row r="1" spans="1:5" s="30" customFormat="1" ht="44.25" customHeight="1" x14ac:dyDescent="0.7">
      <c r="A1" s="30" t="s">
        <v>28</v>
      </c>
      <c r="E1" s="126" t="s">
        <v>316</v>
      </c>
    </row>
    <row r="2" spans="1:5" s="2" customFormat="1" ht="13" x14ac:dyDescent="0.3"/>
    <row r="3" spans="1:5" s="42" customFormat="1" ht="13" x14ac:dyDescent="0.3">
      <c r="A3" s="358" t="s">
        <v>29</v>
      </c>
      <c r="B3" s="358"/>
      <c r="C3" s="41"/>
      <c r="D3" s="41"/>
    </row>
    <row r="4" spans="1:5" s="2" customFormat="1" ht="13" x14ac:dyDescent="0.3">
      <c r="A4" s="23" t="s">
        <v>57</v>
      </c>
      <c r="B4" s="23" t="s">
        <v>17</v>
      </c>
      <c r="C4" s="23" t="s">
        <v>0</v>
      </c>
      <c r="D4" s="23" t="s">
        <v>18</v>
      </c>
    </row>
    <row r="5" spans="1:5" s="20" customFormat="1" ht="14" x14ac:dyDescent="0.3">
      <c r="A5" s="142" t="s">
        <v>219</v>
      </c>
      <c r="B5" s="24" t="s">
        <v>419</v>
      </c>
      <c r="C5" s="24" t="s">
        <v>426</v>
      </c>
      <c r="D5" s="36"/>
      <c r="E5" s="2" t="s">
        <v>282</v>
      </c>
    </row>
    <row r="6" spans="1:5" s="2" customFormat="1" ht="12.75" customHeight="1" x14ac:dyDescent="0.3">
      <c r="A6" s="150" t="s">
        <v>457</v>
      </c>
      <c r="B6" s="24" t="s">
        <v>492</v>
      </c>
      <c r="C6" s="24" t="s">
        <v>368</v>
      </c>
      <c r="D6" s="36" t="s">
        <v>528</v>
      </c>
      <c r="E6" s="2" t="s">
        <v>282</v>
      </c>
    </row>
    <row r="7" spans="1:5" ht="14" x14ac:dyDescent="0.3">
      <c r="A7" s="143" t="s">
        <v>13</v>
      </c>
      <c r="B7" s="25" t="s">
        <v>493</v>
      </c>
      <c r="C7" s="25" t="s">
        <v>19</v>
      </c>
      <c r="D7" s="36" t="s">
        <v>529</v>
      </c>
      <c r="E7" s="2" t="s">
        <v>282</v>
      </c>
    </row>
    <row r="8" spans="1:5" ht="12.75" customHeight="1" x14ac:dyDescent="0.3">
      <c r="A8" s="219" t="s">
        <v>221</v>
      </c>
      <c r="B8" s="24" t="s">
        <v>494</v>
      </c>
      <c r="C8" s="24" t="s">
        <v>231</v>
      </c>
      <c r="D8" s="36" t="s">
        <v>519</v>
      </c>
      <c r="E8" s="2" t="s">
        <v>282</v>
      </c>
    </row>
    <row r="9" spans="1:5" ht="14" x14ac:dyDescent="0.3">
      <c r="A9" s="218" t="s">
        <v>56</v>
      </c>
      <c r="B9" s="24" t="s">
        <v>495</v>
      </c>
      <c r="C9" s="24" t="s">
        <v>203</v>
      </c>
      <c r="D9" s="36"/>
      <c r="E9" s="2" t="s">
        <v>530</v>
      </c>
    </row>
    <row r="10" spans="1:5" ht="12.75" customHeight="1" x14ac:dyDescent="0.3">
      <c r="A10" s="144" t="s">
        <v>4</v>
      </c>
      <c r="B10" s="25" t="s">
        <v>496</v>
      </c>
      <c r="C10" s="25" t="s">
        <v>60</v>
      </c>
      <c r="D10" s="36" t="s">
        <v>525</v>
      </c>
      <c r="E10" s="2" t="s">
        <v>282</v>
      </c>
    </row>
    <row r="11" spans="1:5" ht="12.75" customHeight="1" x14ac:dyDescent="0.3">
      <c r="A11" s="145" t="s">
        <v>212</v>
      </c>
      <c r="B11" s="25" t="s">
        <v>213</v>
      </c>
      <c r="C11" s="25" t="s">
        <v>411</v>
      </c>
      <c r="D11" s="36" t="s">
        <v>538</v>
      </c>
      <c r="E11" s="2" t="s">
        <v>282</v>
      </c>
    </row>
    <row r="12" spans="1:5" ht="12.75" customHeight="1" x14ac:dyDescent="0.3">
      <c r="A12" s="217" t="s">
        <v>488</v>
      </c>
      <c r="B12" s="24" t="s">
        <v>214</v>
      </c>
      <c r="C12" s="24" t="s">
        <v>337</v>
      </c>
      <c r="D12" s="36" t="s">
        <v>526</v>
      </c>
      <c r="E12" s="2" t="s">
        <v>282</v>
      </c>
    </row>
    <row r="13" spans="1:5" ht="12.75" customHeight="1" x14ac:dyDescent="0.3">
      <c r="A13" s="216" t="s">
        <v>297</v>
      </c>
      <c r="B13" s="24" t="s">
        <v>249</v>
      </c>
      <c r="C13" s="24" t="s">
        <v>250</v>
      </c>
      <c r="D13" s="36" t="s">
        <v>531</v>
      </c>
      <c r="E13" s="2" t="s">
        <v>282</v>
      </c>
    </row>
    <row r="14" spans="1:5" ht="12.75" customHeight="1" x14ac:dyDescent="0.3">
      <c r="A14" s="215" t="s">
        <v>335</v>
      </c>
      <c r="B14" s="24" t="s">
        <v>318</v>
      </c>
      <c r="C14" s="24" t="s">
        <v>289</v>
      </c>
      <c r="D14" s="36"/>
      <c r="E14" s="2" t="s">
        <v>282</v>
      </c>
    </row>
    <row r="15" spans="1:5" ht="12.75" customHeight="1" x14ac:dyDescent="0.3">
      <c r="A15" s="214" t="s">
        <v>404</v>
      </c>
      <c r="B15" s="24" t="s">
        <v>410</v>
      </c>
      <c r="C15" s="24" t="s">
        <v>412</v>
      </c>
      <c r="D15" s="36"/>
      <c r="E15" s="2" t="s">
        <v>282</v>
      </c>
    </row>
    <row r="16" spans="1:5" ht="12.75" customHeight="1" x14ac:dyDescent="0.3">
      <c r="A16" s="149" t="s">
        <v>423</v>
      </c>
      <c r="B16" s="24" t="s">
        <v>424</v>
      </c>
      <c r="C16" s="24" t="s">
        <v>244</v>
      </c>
      <c r="D16" s="36"/>
      <c r="E16" s="2" t="s">
        <v>282</v>
      </c>
    </row>
    <row r="17" spans="1:5" ht="12.75" customHeight="1" x14ac:dyDescent="0.3">
      <c r="A17" s="213" t="s">
        <v>458</v>
      </c>
      <c r="B17" s="24" t="s">
        <v>369</v>
      </c>
      <c r="C17" s="24" t="s">
        <v>232</v>
      </c>
      <c r="D17" s="36" t="s">
        <v>527</v>
      </c>
      <c r="E17" s="2" t="s">
        <v>282</v>
      </c>
    </row>
    <row r="18" spans="1:5" ht="12.75" customHeight="1" x14ac:dyDescent="0.3">
      <c r="A18" s="213" t="s">
        <v>513</v>
      </c>
      <c r="B18" s="24" t="s">
        <v>518</v>
      </c>
      <c r="C18" s="24" t="s">
        <v>395</v>
      </c>
      <c r="D18" s="36" t="s">
        <v>500</v>
      </c>
      <c r="E18" s="2" t="s">
        <v>282</v>
      </c>
    </row>
    <row r="19" spans="1:5" ht="12.75" customHeight="1" x14ac:dyDescent="0.3">
      <c r="A19" s="212" t="s">
        <v>489</v>
      </c>
      <c r="B19" s="24" t="s">
        <v>490</v>
      </c>
      <c r="C19" s="24" t="s">
        <v>491</v>
      </c>
      <c r="D19" s="36"/>
      <c r="E19" s="2" t="s">
        <v>282</v>
      </c>
    </row>
    <row r="20" spans="1:5" s="2" customFormat="1" ht="12.75" customHeight="1" x14ac:dyDescent="0.3">
      <c r="A20" s="211" t="s">
        <v>473</v>
      </c>
      <c r="B20" s="24" t="s">
        <v>474</v>
      </c>
      <c r="C20" s="24" t="s">
        <v>60</v>
      </c>
      <c r="D20" s="36" t="s">
        <v>524</v>
      </c>
      <c r="E20" s="2" t="s">
        <v>282</v>
      </c>
    </row>
    <row r="21" spans="1:5" s="2" customFormat="1" ht="12.75" customHeight="1" x14ac:dyDescent="0.3">
      <c r="A21" s="121"/>
      <c r="B21" s="20"/>
      <c r="C21" s="20"/>
      <c r="D21" s="122"/>
      <c r="E21"/>
    </row>
    <row r="22" spans="1:5" s="40" customFormat="1" ht="15" customHeight="1" x14ac:dyDescent="0.3">
      <c r="A22" s="43" t="s">
        <v>30</v>
      </c>
      <c r="B22" s="43"/>
      <c r="C22" s="42"/>
      <c r="D22"/>
    </row>
    <row r="23" spans="1:5" ht="15" customHeight="1" x14ac:dyDescent="0.3">
      <c r="A23" s="43" t="s">
        <v>44</v>
      </c>
      <c r="B23" s="26"/>
    </row>
    <row r="24" spans="1:5" s="2" customFormat="1" ht="15.75" customHeight="1" x14ac:dyDescent="0.3">
      <c r="A24"/>
      <c r="B24" s="3"/>
      <c r="C24"/>
      <c r="D24"/>
      <c r="E24"/>
    </row>
    <row r="25" spans="1:5" s="40" customFormat="1" ht="12.75" customHeight="1" x14ac:dyDescent="0.3">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435</v>
      </c>
    </row>
    <row r="32" spans="1:5" x14ac:dyDescent="0.25">
      <c r="A32" s="27" t="s">
        <v>42</v>
      </c>
      <c r="B32" s="28" t="s">
        <v>452</v>
      </c>
    </row>
    <row r="34" spans="1:2" s="40" customFormat="1" ht="13" x14ac:dyDescent="0.3">
      <c r="A34" s="46" t="s">
        <v>43</v>
      </c>
      <c r="B34" s="47"/>
    </row>
    <row r="35" spans="1:2" x14ac:dyDescent="0.25">
      <c r="A35" s="29" t="s">
        <v>45</v>
      </c>
      <c r="B35" s="38" t="s">
        <v>532</v>
      </c>
    </row>
    <row r="36" spans="1:2" x14ac:dyDescent="0.25">
      <c r="A36" s="29" t="s">
        <v>46</v>
      </c>
      <c r="B36" s="38" t="s">
        <v>533</v>
      </c>
    </row>
    <row r="37" spans="1:2" x14ac:dyDescent="0.25">
      <c r="A37" s="29" t="s">
        <v>248</v>
      </c>
      <c r="B37" s="38" t="s">
        <v>535</v>
      </c>
    </row>
    <row r="38" spans="1:2" ht="14.5" x14ac:dyDescent="0.25">
      <c r="A38" s="29" t="s">
        <v>47</v>
      </c>
      <c r="B38" s="38" t="s">
        <v>521</v>
      </c>
    </row>
    <row r="39" spans="1:2" ht="14.5" x14ac:dyDescent="0.25">
      <c r="A39" s="29" t="s">
        <v>49</v>
      </c>
      <c r="B39" s="38" t="s">
        <v>520</v>
      </c>
    </row>
    <row r="40" spans="1:2" x14ac:dyDescent="0.25">
      <c r="A40" s="29" t="s">
        <v>48</v>
      </c>
      <c r="B40" s="38" t="s">
        <v>433</v>
      </c>
    </row>
    <row r="41" spans="1:2" x14ac:dyDescent="0.25">
      <c r="A41" s="29" t="s">
        <v>218</v>
      </c>
      <c r="B41" s="38" t="s">
        <v>534</v>
      </c>
    </row>
    <row r="42" spans="1:2" x14ac:dyDescent="0.25">
      <c r="A42" s="29" t="s">
        <v>1</v>
      </c>
      <c r="B42" s="38" t="s">
        <v>523</v>
      </c>
    </row>
    <row r="43" spans="1:2" x14ac:dyDescent="0.25">
      <c r="A43" s="29" t="s">
        <v>293</v>
      </c>
      <c r="B43" s="38" t="s">
        <v>522</v>
      </c>
    </row>
    <row r="44" spans="1:2" x14ac:dyDescent="0.25">
      <c r="A44" s="29" t="s">
        <v>63</v>
      </c>
      <c r="B44" s="38" t="s">
        <v>536</v>
      </c>
    </row>
    <row r="46" spans="1:2" ht="13" x14ac:dyDescent="0.3">
      <c r="A46" s="34" t="s">
        <v>50</v>
      </c>
      <c r="B46" s="33"/>
    </row>
    <row r="47" spans="1:2" s="2" customFormat="1" ht="13" x14ac:dyDescent="0.3">
      <c r="A47"/>
      <c r="B47"/>
    </row>
    <row r="48" spans="1:2" s="40" customFormat="1" ht="13" x14ac:dyDescent="0.3">
      <c r="A48" s="48" t="s">
        <v>58</v>
      </c>
      <c r="B48" s="48"/>
    </row>
    <row r="49" spans="1:2" ht="13" x14ac:dyDescent="0.25">
      <c r="A49" s="39" t="s">
        <v>53</v>
      </c>
      <c r="B49" s="35" t="s">
        <v>54</v>
      </c>
    </row>
    <row r="50" spans="1:2" ht="13" x14ac:dyDescent="0.25">
      <c r="A50" s="39" t="s">
        <v>16</v>
      </c>
      <c r="B50" s="35" t="s">
        <v>55</v>
      </c>
    </row>
    <row r="52" spans="1:2" s="40" customFormat="1" ht="13" x14ac:dyDescent="0.3">
      <c r="A52" s="42" t="s">
        <v>59</v>
      </c>
    </row>
    <row r="53" spans="1:2" ht="13" x14ac:dyDescent="0.25">
      <c r="A53" s="49" t="s">
        <v>220</v>
      </c>
      <c r="B53" s="36" t="s">
        <v>434</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B38" r:id="rId17" xr:uid="{00000000-0004-0000-0600-00000E000000}"/>
    <hyperlink ref="B31" r:id="rId18" xr:uid="{4DB3520D-31E2-4156-9B9D-397EF9038177}"/>
    <hyperlink ref="D6" r:id="rId19" xr:uid="{56CAAC10-4723-4523-8ABE-E67EC47CD553}"/>
    <hyperlink ref="D12" r:id="rId20" xr:uid="{03611490-1290-4163-AB97-F7CDED4DFFA4}"/>
    <hyperlink ref="D7" r:id="rId21" xr:uid="{ADC52661-AE58-4349-B3F4-D0381B1ECA56}"/>
    <hyperlink ref="D8" r:id="rId22" xr:uid="{6B9D2A1B-2B35-46D9-8C6D-898CABA6752F}"/>
    <hyperlink ref="D10" r:id="rId23" xr:uid="{109929B2-069E-41DF-AF3A-9DFD8A04CC26}"/>
    <hyperlink ref="D13" r:id="rId24" xr:uid="{30995734-151D-4F1D-841E-FED68965DB25}"/>
    <hyperlink ref="D17" r:id="rId25" xr:uid="{C8026A2E-E51E-4E45-8EB8-AA3BC421FE10}"/>
    <hyperlink ref="D20" r:id="rId26" xr:uid="{D0AF3FEA-8B3C-4F17-B8EE-20CA6FA508E7}"/>
    <hyperlink ref="D11" r:id="rId27" xr:uid="{4D60C255-9D76-46B8-8470-41404E2D85B5}"/>
    <hyperlink ref="D18" r:id="rId28" xr:uid="{210751D5-A4B2-47DD-8586-1E1DDD7F018F}"/>
  </hyperlinks>
  <pageMargins left="0.7" right="0.7" top="0.75" bottom="0.75" header="0.3" footer="0.3"/>
  <pageSetup paperSize="9" orientation="portrait" horizontalDpi="1200" verticalDpi="1200" r:id="rId2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2.5" x14ac:dyDescent="0.25"/>
  <cols>
    <col min="1" max="1" width="33.453125" customWidth="1"/>
    <col min="2" max="2" width="65.54296875" customWidth="1"/>
  </cols>
  <sheetData>
    <row r="1" spans="1:2" x14ac:dyDescent="0.25">
      <c r="A1" s="20" t="s">
        <v>27</v>
      </c>
      <c r="B1" s="20" t="s">
        <v>517</v>
      </c>
    </row>
    <row r="2" spans="1:2" x14ac:dyDescent="0.25">
      <c r="A2" s="20" t="s">
        <v>25</v>
      </c>
      <c r="B2" s="20" t="s">
        <v>516</v>
      </c>
    </row>
    <row r="3" spans="1:2" x14ac:dyDescent="0.25">
      <c r="A3" s="20" t="s">
        <v>26</v>
      </c>
      <c r="B3" s="20" t="s">
        <v>537</v>
      </c>
    </row>
    <row r="4" spans="1:2" x14ac:dyDescent="0.25">
      <c r="A4" t="s">
        <v>21</v>
      </c>
      <c r="B4" s="21">
        <v>44207</v>
      </c>
    </row>
    <row r="5" spans="1:2" x14ac:dyDescent="0.25">
      <c r="A5" s="20" t="s">
        <v>24</v>
      </c>
      <c r="B5" s="21">
        <v>44207</v>
      </c>
    </row>
    <row r="6" spans="1:2" x14ac:dyDescent="0.25">
      <c r="A6" t="s">
        <v>22</v>
      </c>
      <c r="B6" s="22">
        <v>6</v>
      </c>
    </row>
    <row r="7" spans="1:2" x14ac:dyDescent="0.25">
      <c r="A7" t="s">
        <v>23</v>
      </c>
      <c r="B7" s="21">
        <f>B4+B6-1</f>
        <v>44212</v>
      </c>
    </row>
    <row r="8" spans="1:2" x14ac:dyDescent="0.25">
      <c r="A8" t="s">
        <v>20</v>
      </c>
      <c r="B8" t="str">
        <f>RIGHT(Title!C4,1)</f>
        <v>1</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2025-01-06T23:30:51Z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