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17540" activeTab="2"/>
  </bookViews>
  <sheets>
    <sheet name="Title" sheetId="1" r:id="rId1"/>
    <sheet name="BCS Meeting Slots" sheetId="2" r:id="rId2"/>
    <sheet name="BCS Agenda" sheetId="3" r:id="rId3"/>
    <sheet name="Submissions" sheetId="4" r:id="rId4"/>
    <sheet name="Parameters" sheetId="5" r:id="rId5"/>
  </sheets>
  <definedNames/>
  <calcPr fullCalcOnLoad="1"/>
</workbook>
</file>

<file path=xl/comments3.xml><?xml version="1.0" encoding="utf-8"?>
<comments xmlns="http://schemas.openxmlformats.org/spreadsheetml/2006/main">
  <authors>
    <author>Stephens, AdrianX</author>
  </authors>
  <commentList>
    <comment ref="B15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15" authorId="0">
      <text>
        <r>
          <rPr>
            <b/>
            <sz val="9"/>
            <color indexed="8"/>
            <rFont val="Tahoma"/>
            <family val="2"/>
          </rPr>
          <t>Duration of item in minutes</t>
        </r>
      </text>
    </comment>
    <comment ref="B72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72" authorId="0">
      <text>
        <r>
          <rPr>
            <b/>
            <sz val="9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<sst xmlns="http://schemas.openxmlformats.org/spreadsheetml/2006/main" count="281" uniqueCount="183">
  <si>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</si>
  <si>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</si>
  <si>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</si>
  <si>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</si>
  <si>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</si>
  <si>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</si>
  <si>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</si>
  <si>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</si>
  <si>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</si>
  <si>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</si>
  <si>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</si>
  <si>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>11-18/0321r1</t>
  </si>
  <si>
    <t>Note: discussion order of submissions according to the "submission" tab in this document</t>
  </si>
  <si>
    <t>Recess</t>
  </si>
  <si>
    <t>BCS</t>
  </si>
  <si>
    <t>Review of agenda</t>
  </si>
  <si>
    <t>Administrative Items</t>
  </si>
  <si>
    <t>Goals for next meeting</t>
  </si>
  <si>
    <t>Ad-hoc meetings</t>
  </si>
  <si>
    <t>Telcon Schedule</t>
  </si>
  <si>
    <t>Review of timeline</t>
  </si>
  <si>
    <t>Old Business</t>
  </si>
  <si>
    <t>Continue Presentation and discussion of submissions (incl. related motions)</t>
  </si>
  <si>
    <t>Full Date:</t>
  </si>
  <si>
    <t>May 2018</t>
  </si>
  <si>
    <t>11-18/0598</t>
  </si>
  <si>
    <t>all</t>
  </si>
  <si>
    <t>Closing Formalities</t>
  </si>
  <si>
    <t>BCS Agenda - Thursday 2018-05-10 - 16:00h to 18:00h</t>
  </si>
  <si>
    <t xml:space="preserve"> 11-18/0591</t>
  </si>
  <si>
    <t>Mariott Hotel, Warsaw, Poland</t>
  </si>
  <si>
    <t>169th IEEE 802.11 WIRELESS LOCAL AREA NETWORKS SESSION</t>
  </si>
  <si>
    <t>May 2018 BCS Agenda</t>
  </si>
  <si>
    <t>BCS Agenda - Monday  2018-05-07 - 13:30h -- 15:30h</t>
  </si>
  <si>
    <t>Call for nominations</t>
  </si>
  <si>
    <t>MI</t>
  </si>
  <si>
    <t>Downselection vote(s)</t>
  </si>
  <si>
    <t>Vice Chair confirmation vote</t>
  </si>
  <si>
    <t>DCN Minutes last meeting</t>
  </si>
  <si>
    <t>DCN Telco minutes</t>
  </si>
  <si>
    <t>Opening Formalities</t>
  </si>
  <si>
    <t>Meeting called to order</t>
  </si>
  <si>
    <t>Chair</t>
  </si>
  <si>
    <t>Chair</t>
  </si>
  <si>
    <t>Front table introduction</t>
  </si>
  <si>
    <t>Review and approve agenda</t>
  </si>
  <si>
    <t>Review and approve BCS TIG/SG meeting minutes</t>
  </si>
  <si>
    <t>Announcements</t>
  </si>
  <si>
    <t>Review Patent Policy slides (including call for essential patents)</t>
  </si>
  <si>
    <t>Reminder to register attendence</t>
  </si>
  <si>
    <t>Reminder meeting protocol</t>
  </si>
  <si>
    <t>PatCom materials</t>
  </si>
  <si>
    <t>Reminder: participation is on individual basis</t>
  </si>
  <si>
    <t>Review of meeting goals</t>
  </si>
  <si>
    <t>Review and approve BCS TIG/SG telephone conference minutes</t>
  </si>
  <si>
    <t>Chair Meeting Slides</t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</si>
  <si>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</si>
  <si>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</si>
  <si>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</si>
  <si>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</si>
  <si>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</si>
  <si>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</si>
  <si>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</si>
  <si>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</si>
  <si>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</si>
  <si>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</si>
  <si>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Other old business</t>
  </si>
  <si>
    <t>New Business</t>
  </si>
  <si>
    <t>Broadcast Services SG</t>
  </si>
  <si>
    <t>BCS SG Chair - Marc Emmelmann (Koden-TI)</t>
  </si>
  <si>
    <t>BCS SG  Vice Chair  -/-</t>
  </si>
  <si>
    <t>BCS SG  Vice Chair  -/-</t>
  </si>
  <si>
    <t>Consent Agenda.  Consent agenda items are highlighted in red.</t>
  </si>
  <si>
    <t xml:space="preserve">Fax: </t>
  </si>
  <si>
    <t xml:space="preserve">email: </t>
  </si>
  <si>
    <t>Name(s)</t>
  </si>
  <si>
    <t>First Author:</t>
  </si>
  <si>
    <t>Designator:</t>
  </si>
  <si>
    <t>Adjourn</t>
  </si>
  <si>
    <t>May 06-11, 2018</t>
  </si>
  <si>
    <t>2018-04-15</t>
  </si>
  <si>
    <t>Affiliation</t>
  </si>
  <si>
    <t>Marc Emmelmann (Koden-TI)</t>
  </si>
  <si>
    <t>Marc Emmelmann</t>
  </si>
  <si>
    <t>Koden-TI</t>
  </si>
  <si>
    <t>Berlin, Germany</t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</si>
  <si>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</si>
  <si>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</si>
  <si>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</si>
  <si>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</si>
  <si>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</si>
  <si>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</si>
  <si>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</si>
  <si>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</si>
  <si>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</si>
  <si>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</si>
  <si>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</si>
  <si>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</si>
  <si>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</si>
  <si>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</si>
  <si>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</si>
  <si>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</si>
  <si>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</si>
  <si>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</si>
  <si>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</si>
  <si>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</si>
  <si>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</si>
  <si>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</si>
  <si>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</si>
  <si>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</si>
  <si>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</si>
  <si>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</si>
  <si>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</si>
  <si>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</si>
  <si>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</si>
  <si>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</si>
  <si>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</si>
  <si>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</si>
  <si>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</si>
  <si>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</si>
  <si>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</si>
  <si>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</si>
  <si>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</si>
  <si>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</si>
  <si>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</si>
  <si>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</si>
  <si>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</si>
  <si>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</si>
  <si>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</si>
  <si>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</si>
  <si>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</si>
  <si>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</si>
  <si>
    <t>II</t>
  </si>
  <si>
    <t>II</t>
  </si>
  <si>
    <t>MI</t>
  </si>
  <si>
    <t>MI</t>
  </si>
  <si>
    <t>II</t>
  </si>
  <si>
    <t>DI</t>
  </si>
  <si>
    <t>DI</t>
  </si>
  <si>
    <t>Call for Submissions</t>
  </si>
  <si>
    <t>BCS Submissions</t>
  </si>
  <si>
    <t>Presentation and discussion of submissions (incl. related motions)</t>
  </si>
  <si>
    <t>11-18/0718r0</t>
  </si>
  <si>
    <t>Vice Chair Downselection &amp; Appointment of Secretary</t>
  </si>
  <si>
    <t>ME</t>
  </si>
  <si>
    <t>Secretary confirmation vote</t>
  </si>
  <si>
    <t>II</t>
  </si>
  <si>
    <t>Information on voting procedure / downselection process</t>
  </si>
  <si>
    <t>Vice Chair Election, Call for candidates</t>
  </si>
  <si>
    <t>Closing canditate list for Vice Chair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</si>
  <si>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</si>
  <si>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</si>
  <si>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</si>
  <si>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</si>
  <si>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</si>
  <si>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</si>
  <si>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</si>
  <si>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</si>
  <si>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</si>
  <si>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BCS TIG/SG</t>
  </si>
  <si>
    <t>Uplink Broadcast Service</t>
  </si>
  <si>
    <t>Bahar Sadeghi (Intel)</t>
  </si>
  <si>
    <t>06-May-2018 15:40:08 ET</t>
  </si>
  <si>
    <t>https://mentor.ieee.org/802.11/dcn/18/11-18-0875-00-0bcs-uplink-broadcast-service.pptx</t>
  </si>
  <si>
    <t>A CSD Proposal for BCS</t>
  </si>
  <si>
    <t>Hitoshi Morioka (SRC Software)</t>
  </si>
  <si>
    <t>04-May-2018 09:30:03 ET</t>
  </si>
  <si>
    <t>https://mentor.ieee.org/802.11/dcn/18/11-18-0826-00-0bcs-a-csd-proposal-for-bcs.docx</t>
  </si>
  <si>
    <t>A PAR Proposal for BCS</t>
  </si>
  <si>
    <t>04-May-2018 09:29:24 ET</t>
  </si>
  <si>
    <t>https://mentor.ieee.org/802.11/dcn/18/11-18-0825-00-0bcs-a-par-proposal-for-bcs.docx</t>
  </si>
  <si>
    <t>Potential ITS Use Cases for BCS</t>
  </si>
  <si>
    <t>Carl Kain (US DoT)</t>
  </si>
  <si>
    <t>23-Apr-2018 15:48:00 ET</t>
  </si>
  <si>
    <t>https://mentor.ieee.org/802.11/dcn/18/11-18-0711-00-0bcs-potential-its-use-cases-for-bcs.pptx</t>
  </si>
  <si>
    <t>11-18/0590r3</t>
  </si>
  <si>
    <t>BCS SG Secretary pro tem Xiaofei Wang</t>
  </si>
  <si>
    <t>time</t>
  </si>
  <si>
    <t>BCS problem statement</t>
  </si>
  <si>
    <t>Stephen McCann (BlackBerry)</t>
  </si>
  <si>
    <t>10-May-2018 08:12:01 ET</t>
  </si>
  <si>
    <t>https://mentor.ieee.org/802.11/dcn/18/11-18-0972-00-0bcs-bcs-problem-statement.pptx</t>
  </si>
  <si>
    <t>DI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</si>
</sst>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 yyyy\-mm\-dd"/>
    <numFmt numFmtId="179" formatCode="dddd"/>
    <numFmt numFmtId="180" formatCode="_([$€]* #,##0.00_);_([$€]* \(#,##0.00\);_([$€]* &quot;-&quot;??_);_(@_)"/>
    <numFmt numFmtId="181" formatCode="0.0"/>
    <numFmt numFmtId="182" formatCode="00000"/>
    <numFmt numFmtId="183" formatCode="dd\-mmm\-yyyy\ hh:mm:ss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0"/>
      <color indexed="61"/>
      <name val="Arial"/>
      <family val="0"/>
    </font>
    <font>
      <b/>
      <sz val="12"/>
      <color indexed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0"/>
    </font>
    <font>
      <sz val="12"/>
      <color indexed="8"/>
      <name val="Arial"/>
      <family val="2"/>
    </font>
    <font>
      <b/>
      <sz val="9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2"/>
    </font>
    <font>
      <sz val="11"/>
      <color indexed="8"/>
      <name val="Times New Roman"/>
      <family val="1"/>
    </font>
    <font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0"/>
      <color rgb="FF0433FF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18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5" fillId="0" borderId="0" xfId="53" applyNumberFormat="1" applyAlignment="1" applyProtection="1">
      <alignment/>
      <protection/>
    </xf>
    <xf numFmtId="0" fontId="0" fillId="0" borderId="0" xfId="0" applyFont="1" applyAlignment="1">
      <alignment/>
    </xf>
    <xf numFmtId="178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indent="13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center" vertical="center"/>
    </xf>
    <xf numFmtId="179" fontId="10" fillId="35" borderId="11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0" fontId="13" fillId="37" borderId="16" xfId="0" applyFont="1" applyFill="1" applyBorder="1" applyAlignment="1" quotePrefix="1">
      <alignment horizontal="center" vertical="center" wrapText="1"/>
    </xf>
    <xf numFmtId="0" fontId="14" fillId="37" borderId="13" xfId="0" applyFont="1" applyFill="1" applyBorder="1" applyAlignment="1">
      <alignment/>
    </xf>
    <xf numFmtId="0" fontId="13" fillId="37" borderId="18" xfId="0" applyFont="1" applyFill="1" applyBorder="1" applyAlignment="1" quotePrefix="1">
      <alignment horizontal="center" vertical="center" wrapText="1"/>
    </xf>
    <xf numFmtId="0" fontId="14" fillId="37" borderId="0" xfId="0" applyFont="1" applyFill="1" applyBorder="1" applyAlignment="1">
      <alignment/>
    </xf>
    <xf numFmtId="0" fontId="13" fillId="38" borderId="18" xfId="0" applyFont="1" applyFill="1" applyBorder="1" applyAlignment="1" quotePrefix="1">
      <alignment horizontal="center" vertical="center" wrapText="1"/>
    </xf>
    <xf numFmtId="0" fontId="13" fillId="38" borderId="19" xfId="0" applyFont="1" applyFill="1" applyBorder="1" applyAlignment="1" quotePrefix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/>
    </xf>
    <xf numFmtId="0" fontId="18" fillId="38" borderId="23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 wrapText="1"/>
    </xf>
    <xf numFmtId="180" fontId="0" fillId="37" borderId="0" xfId="57" applyFill="1" applyAlignment="1">
      <alignment/>
      <protection/>
    </xf>
    <xf numFmtId="0" fontId="14" fillId="37" borderId="24" xfId="0" applyFont="1" applyFill="1" applyBorder="1" applyAlignment="1">
      <alignment/>
    </xf>
    <xf numFmtId="0" fontId="14" fillId="37" borderId="14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20" fillId="0" borderId="0" xfId="0" applyFont="1" applyFill="1" applyAlignment="1">
      <alignment/>
    </xf>
    <xf numFmtId="180" fontId="0" fillId="37" borderId="0" xfId="57" applyFill="1">
      <alignment/>
      <protection/>
    </xf>
    <xf numFmtId="180" fontId="0" fillId="0" borderId="0" xfId="57">
      <alignment/>
      <protection/>
    </xf>
    <xf numFmtId="49" fontId="4" fillId="35" borderId="0" xfId="0" applyNumberFormat="1" applyFont="1" applyFill="1" applyAlignment="1">
      <alignment horizontal="center" wrapText="1"/>
    </xf>
    <xf numFmtId="20" fontId="4" fillId="35" borderId="0" xfId="0" applyNumberFormat="1" applyFont="1" applyFill="1" applyAlignment="1">
      <alignment horizontal="center" wrapText="1"/>
    </xf>
    <xf numFmtId="1" fontId="4" fillId="35" borderId="0" xfId="0" applyNumberFormat="1" applyFont="1" applyFill="1" applyAlignment="1">
      <alignment horizontal="center" wrapText="1"/>
    </xf>
    <xf numFmtId="0" fontId="14" fillId="0" borderId="0" xfId="0" applyFont="1" applyAlignment="1">
      <alignment/>
    </xf>
    <xf numFmtId="49" fontId="4" fillId="37" borderId="19" xfId="0" applyNumberFormat="1" applyFont="1" applyFill="1" applyBorder="1" applyAlignment="1">
      <alignment wrapText="1"/>
    </xf>
    <xf numFmtId="20" fontId="4" fillId="37" borderId="19" xfId="0" applyNumberFormat="1" applyFont="1" applyFill="1" applyBorder="1" applyAlignment="1">
      <alignment wrapText="1"/>
    </xf>
    <xf numFmtId="1" fontId="4" fillId="37" borderId="19" xfId="0" applyNumberFormat="1" applyFont="1" applyFill="1" applyBorder="1" applyAlignment="1">
      <alignment wrapText="1"/>
    </xf>
    <xf numFmtId="49" fontId="4" fillId="37" borderId="25" xfId="0" applyNumberFormat="1" applyFont="1" applyFill="1" applyBorder="1" applyAlignment="1">
      <alignment wrapText="1"/>
    </xf>
    <xf numFmtId="49" fontId="4" fillId="39" borderId="19" xfId="0" applyNumberFormat="1" applyFont="1" applyFill="1" applyBorder="1" applyAlignment="1">
      <alignment wrapText="1"/>
    </xf>
    <xf numFmtId="20" fontId="4" fillId="39" borderId="19" xfId="0" applyNumberFormat="1" applyFont="1" applyFill="1" applyBorder="1" applyAlignment="1">
      <alignment wrapText="1"/>
    </xf>
    <xf numFmtId="1" fontId="4" fillId="39" borderId="19" xfId="0" applyNumberFormat="1" applyFont="1" applyFill="1" applyBorder="1" applyAlignment="1">
      <alignment wrapText="1"/>
    </xf>
    <xf numFmtId="49" fontId="4" fillId="39" borderId="25" xfId="0" applyNumberFormat="1" applyFont="1" applyFill="1" applyBorder="1" applyAlignment="1">
      <alignment wrapText="1"/>
    </xf>
    <xf numFmtId="49" fontId="14" fillId="40" borderId="0" xfId="0" applyNumberFormat="1" applyFont="1" applyFill="1" applyAlignment="1">
      <alignment wrapText="1"/>
    </xf>
    <xf numFmtId="20" fontId="14" fillId="40" borderId="0" xfId="0" applyNumberFormat="1" applyFont="1" applyFill="1" applyAlignment="1">
      <alignment wrapText="1"/>
    </xf>
    <xf numFmtId="1" fontId="14" fillId="40" borderId="0" xfId="0" applyNumberFormat="1" applyFont="1" applyFill="1" applyAlignment="1">
      <alignment wrapText="1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wrapText="1"/>
    </xf>
    <xf numFmtId="20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quotePrefix="1">
      <alignment wrapText="1"/>
    </xf>
    <xf numFmtId="2" fontId="4" fillId="39" borderId="16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" fontId="4" fillId="37" borderId="16" xfId="0" applyNumberFormat="1" applyFont="1" applyFill="1" applyBorder="1" applyAlignment="1">
      <alignment wrapText="1"/>
    </xf>
    <xf numFmtId="182" fontId="5" fillId="39" borderId="19" xfId="53" applyNumberFormat="1" applyFill="1" applyBorder="1" applyAlignment="1" applyProtection="1">
      <alignment wrapText="1"/>
      <protection/>
    </xf>
    <xf numFmtId="0" fontId="4" fillId="39" borderId="19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28" fillId="0" borderId="0" xfId="0" applyFont="1" applyAlignment="1">
      <alignment/>
    </xf>
    <xf numFmtId="49" fontId="4" fillId="41" borderId="0" xfId="0" applyNumberFormat="1" applyFont="1" applyFill="1" applyBorder="1" applyAlignment="1">
      <alignment wrapText="1"/>
    </xf>
    <xf numFmtId="0" fontId="4" fillId="41" borderId="0" xfId="0" applyNumberFormat="1" applyFont="1" applyFill="1" applyBorder="1" applyAlignment="1">
      <alignment wrapText="1"/>
    </xf>
    <xf numFmtId="20" fontId="4" fillId="41" borderId="0" xfId="0" applyNumberFormat="1" applyFont="1" applyFill="1" applyBorder="1" applyAlignment="1">
      <alignment wrapText="1"/>
    </xf>
    <xf numFmtId="1" fontId="4" fillId="41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2" fontId="4" fillId="41" borderId="16" xfId="0" applyNumberFormat="1" applyFont="1" applyFill="1" applyBorder="1" applyAlignment="1">
      <alignment wrapText="1"/>
    </xf>
    <xf numFmtId="49" fontId="4" fillId="41" borderId="19" xfId="0" applyNumberFormat="1" applyFont="1" applyFill="1" applyBorder="1" applyAlignment="1">
      <alignment wrapText="1"/>
    </xf>
    <xf numFmtId="0" fontId="4" fillId="41" borderId="19" xfId="0" applyNumberFormat="1" applyFont="1" applyFill="1" applyBorder="1" applyAlignment="1">
      <alignment wrapText="1"/>
    </xf>
    <xf numFmtId="20" fontId="4" fillId="41" borderId="19" xfId="0" applyNumberFormat="1" applyFont="1" applyFill="1" applyBorder="1" applyAlignment="1">
      <alignment wrapText="1"/>
    </xf>
    <xf numFmtId="1" fontId="4" fillId="41" borderId="19" xfId="0" applyNumberFormat="1" applyFont="1" applyFill="1" applyBorder="1" applyAlignment="1">
      <alignment wrapText="1"/>
    </xf>
    <xf numFmtId="49" fontId="4" fillId="41" borderId="25" xfId="0" applyNumberFormat="1" applyFont="1" applyFill="1" applyBorder="1" applyAlignment="1">
      <alignment wrapText="1"/>
    </xf>
    <xf numFmtId="2" fontId="4" fillId="42" borderId="16" xfId="0" applyNumberFormat="1" applyFont="1" applyFill="1" applyBorder="1" applyAlignment="1">
      <alignment wrapText="1"/>
    </xf>
    <xf numFmtId="49" fontId="4" fillId="42" borderId="19" xfId="0" applyNumberFormat="1" applyFont="1" applyFill="1" applyBorder="1" applyAlignment="1">
      <alignment wrapText="1"/>
    </xf>
    <xf numFmtId="0" fontId="4" fillId="42" borderId="19" xfId="0" applyNumberFormat="1" applyFont="1" applyFill="1" applyBorder="1" applyAlignment="1">
      <alignment wrapText="1"/>
    </xf>
    <xf numFmtId="20" fontId="4" fillId="42" borderId="19" xfId="0" applyNumberFormat="1" applyFont="1" applyFill="1" applyBorder="1" applyAlignment="1">
      <alignment wrapText="1"/>
    </xf>
    <xf numFmtId="1" fontId="4" fillId="42" borderId="19" xfId="0" applyNumberFormat="1" applyFont="1" applyFill="1" applyBorder="1" applyAlignment="1">
      <alignment wrapText="1"/>
    </xf>
    <xf numFmtId="49" fontId="4" fillId="42" borderId="25" xfId="0" applyNumberFormat="1" applyFont="1" applyFill="1" applyBorder="1" applyAlignment="1">
      <alignment wrapText="1"/>
    </xf>
    <xf numFmtId="49" fontId="4" fillId="42" borderId="0" xfId="0" applyNumberFormat="1" applyFont="1" applyFill="1" applyBorder="1" applyAlignment="1">
      <alignment wrapText="1"/>
    </xf>
    <xf numFmtId="0" fontId="4" fillId="42" borderId="0" xfId="0" applyNumberFormat="1" applyFont="1" applyFill="1" applyBorder="1" applyAlignment="1">
      <alignment wrapText="1"/>
    </xf>
    <xf numFmtId="20" fontId="4" fillId="42" borderId="0" xfId="0" applyNumberFormat="1" applyFont="1" applyFill="1" applyBorder="1" applyAlignment="1">
      <alignment wrapText="1"/>
    </xf>
    <xf numFmtId="1" fontId="4" fillId="42" borderId="0" xfId="0" applyNumberFormat="1" applyFont="1" applyFill="1" applyBorder="1" applyAlignment="1">
      <alignment wrapText="1"/>
    </xf>
    <xf numFmtId="18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7" fillId="37" borderId="18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9" fillId="37" borderId="24" xfId="0" applyFont="1" applyFill="1" applyBorder="1" applyAlignment="1">
      <alignment horizontal="center"/>
    </xf>
    <xf numFmtId="180" fontId="21" fillId="37" borderId="0" xfId="57" applyFont="1" applyFill="1" applyAlignment="1">
      <alignment horizontal="center" vertical="center" wrapText="1"/>
      <protection/>
    </xf>
    <xf numFmtId="0" fontId="7" fillId="37" borderId="26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14" xfId="0" applyFill="1" applyBorder="1" applyAlignment="1">
      <alignment horizontal="center"/>
    </xf>
    <xf numFmtId="0" fontId="7" fillId="37" borderId="27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10" fillId="36" borderId="27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 wrapText="1"/>
    </xf>
    <xf numFmtId="0" fontId="18" fillId="38" borderId="26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26" fillId="43" borderId="26" xfId="0" applyFont="1" applyFill="1" applyBorder="1" applyAlignment="1">
      <alignment horizontal="center" vertical="center"/>
    </xf>
    <xf numFmtId="0" fontId="27" fillId="43" borderId="24" xfId="0" applyFont="1" applyFill="1" applyBorder="1" applyAlignment="1">
      <alignment horizontal="center"/>
    </xf>
    <xf numFmtId="0" fontId="27" fillId="43" borderId="20" xfId="0" applyFont="1" applyFill="1" applyBorder="1" applyAlignment="1">
      <alignment horizontal="center"/>
    </xf>
    <xf numFmtId="0" fontId="26" fillId="43" borderId="17" xfId="0" applyFont="1" applyFill="1" applyBorder="1" applyAlignment="1">
      <alignment horizontal="center" vertical="center"/>
    </xf>
    <xf numFmtId="0" fontId="27" fillId="43" borderId="0" xfId="0" applyFont="1" applyFill="1" applyAlignment="1">
      <alignment horizontal="center"/>
    </xf>
    <xf numFmtId="0" fontId="27" fillId="43" borderId="14" xfId="0" applyFont="1" applyFill="1" applyBorder="1" applyAlignment="1">
      <alignment horizontal="center"/>
    </xf>
    <xf numFmtId="0" fontId="26" fillId="43" borderId="27" xfId="0" applyFont="1" applyFill="1" applyBorder="1" applyAlignment="1">
      <alignment horizontal="center" vertical="center"/>
    </xf>
    <xf numFmtId="0" fontId="27" fillId="43" borderId="23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78" fontId="10" fillId="35" borderId="26" xfId="0" applyNumberFormat="1" applyFont="1" applyFill="1" applyBorder="1" applyAlignment="1">
      <alignment horizontal="center" vertical="center"/>
    </xf>
    <xf numFmtId="178" fontId="10" fillId="35" borderId="24" xfId="0" applyNumberFormat="1" applyFont="1" applyFill="1" applyBorder="1" applyAlignment="1">
      <alignment horizontal="center" vertical="center"/>
    </xf>
    <xf numFmtId="178" fontId="10" fillId="35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4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41" borderId="0" xfId="0" applyFont="1" applyFill="1" applyAlignment="1">
      <alignment horizontal="left" wrapText="1"/>
    </xf>
    <xf numFmtId="0" fontId="25" fillId="44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3" borderId="0" xfId="0" applyFont="1" applyFill="1" applyAlignment="1" quotePrefix="1">
      <alignment horizontal="center" wrapText="1"/>
    </xf>
    <xf numFmtId="0" fontId="0" fillId="0" borderId="0" xfId="0" applyFont="1" applyAlignment="1">
      <alignment/>
    </xf>
    <xf numFmtId="0" fontId="6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962275"/>
          <a:ext cx="4848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document contains the agenda of the 802.11 Broadcast Services (BCS) TIG/SG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333375</xdr:rowOff>
    </xdr:from>
    <xdr:to>
      <xdr:col>31</xdr:col>
      <xdr:colOff>514350</xdr:colOff>
      <xdr:row>5</xdr:row>
      <xdr:rowOff>333375</xdr:rowOff>
    </xdr:to>
    <xdr:sp>
      <xdr:nvSpPr>
        <xdr:cNvPr id="1" name="Straight Connector 12"/>
        <xdr:cNvSpPr>
          <a:spLocks/>
        </xdr:cNvSpPr>
      </xdr:nvSpPr>
      <xdr:spPr>
        <a:xfrm flipH="1">
          <a:off x="5772150" y="2571750"/>
          <a:ext cx="14030325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9525</xdr:rowOff>
    </xdr:from>
    <xdr:to>
      <xdr:col>26</xdr:col>
      <xdr:colOff>19050</xdr:colOff>
      <xdr:row>26</xdr:row>
      <xdr:rowOff>9525</xdr:rowOff>
    </xdr:to>
    <xdr:sp>
      <xdr:nvSpPr>
        <xdr:cNvPr id="2" name="Straight Connector 16"/>
        <xdr:cNvSpPr>
          <a:spLocks/>
        </xdr:cNvSpPr>
      </xdr:nvSpPr>
      <xdr:spPr>
        <a:xfrm>
          <a:off x="16773525" y="4333875"/>
          <a:ext cx="0" cy="25431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26</xdr:col>
      <xdr:colOff>66675</xdr:colOff>
      <xdr:row>26</xdr:row>
      <xdr:rowOff>9525</xdr:rowOff>
    </xdr:to>
    <xdr:sp>
      <xdr:nvSpPr>
        <xdr:cNvPr id="3" name="Straight Connector 21"/>
        <xdr:cNvSpPr>
          <a:spLocks/>
        </xdr:cNvSpPr>
      </xdr:nvSpPr>
      <xdr:spPr>
        <a:xfrm flipH="1">
          <a:off x="2152650" y="6877050"/>
          <a:ext cx="1466850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38100</xdr:rowOff>
    </xdr:from>
    <xdr:to>
      <xdr:col>2</xdr:col>
      <xdr:colOff>9525</xdr:colOff>
      <xdr:row>26</xdr:row>
      <xdr:rowOff>0</xdr:rowOff>
    </xdr:to>
    <xdr:sp>
      <xdr:nvSpPr>
        <xdr:cNvPr id="4" name="Straight Connector 29"/>
        <xdr:cNvSpPr>
          <a:spLocks/>
        </xdr:cNvSpPr>
      </xdr:nvSpPr>
      <xdr:spPr>
        <a:xfrm flipV="1">
          <a:off x="2114550" y="3019425"/>
          <a:ext cx="0" cy="38481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14</xdr:row>
      <xdr:rowOff>180975</xdr:rowOff>
    </xdr:from>
    <xdr:to>
      <xdr:col>31</xdr:col>
      <xdr:colOff>0</xdr:colOff>
      <xdr:row>20</xdr:row>
      <xdr:rowOff>114300</xdr:rowOff>
    </xdr:to>
    <xdr:sp>
      <xdr:nvSpPr>
        <xdr:cNvPr id="5" name="Rectangular Callout 32"/>
        <xdr:cNvSpPr>
          <a:spLocks/>
        </xdr:cNvSpPr>
      </xdr:nvSpPr>
      <xdr:spPr>
        <a:xfrm>
          <a:off x="18392775" y="4505325"/>
          <a:ext cx="1409700" cy="1133475"/>
        </a:xfrm>
        <a:prstGeom prst="wedgeRectCallout">
          <a:avLst>
            <a:gd name="adj1" fmla="val -129972"/>
            <a:gd name="adj2" fmla="val -71782"/>
          </a:avLst>
        </a:prstGeom>
        <a:solidFill>
          <a:srgbClr val="C0FFFF"/>
        </a:solidFill>
        <a:ln w="5715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9525</xdr:rowOff>
    </xdr:to>
    <xdr:sp>
      <xdr:nvSpPr>
        <xdr:cNvPr id="6" name="Straight Connector 19"/>
        <xdr:cNvSpPr>
          <a:spLocks/>
        </xdr:cNvSpPr>
      </xdr:nvSpPr>
      <xdr:spPr>
        <a:xfrm flipH="1">
          <a:off x="16792575" y="4324350"/>
          <a:ext cx="3009900" cy="952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26</xdr:row>
      <xdr:rowOff>28575</xdr:rowOff>
    </xdr:to>
    <xdr:sp>
      <xdr:nvSpPr>
        <xdr:cNvPr id="7" name="Straight Connector 25"/>
        <xdr:cNvSpPr>
          <a:spLocks/>
        </xdr:cNvSpPr>
      </xdr:nvSpPr>
      <xdr:spPr>
        <a:xfrm flipV="1">
          <a:off x="94392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26</xdr:row>
      <xdr:rowOff>28575</xdr:rowOff>
    </xdr:to>
    <xdr:sp>
      <xdr:nvSpPr>
        <xdr:cNvPr id="8" name="Straight Connector 35"/>
        <xdr:cNvSpPr>
          <a:spLocks/>
        </xdr:cNvSpPr>
      </xdr:nvSpPr>
      <xdr:spPr>
        <a:xfrm flipV="1">
          <a:off x="130968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190500</xdr:rowOff>
    </xdr:from>
    <xdr:to>
      <xdr:col>15</xdr:col>
      <xdr:colOff>9525</xdr:colOff>
      <xdr:row>26</xdr:row>
      <xdr:rowOff>9525</xdr:rowOff>
    </xdr:to>
    <xdr:sp>
      <xdr:nvSpPr>
        <xdr:cNvPr id="9" name="Straight Connector 34"/>
        <xdr:cNvSpPr>
          <a:spLocks/>
        </xdr:cNvSpPr>
      </xdr:nvSpPr>
      <xdr:spPr>
        <a:xfrm>
          <a:off x="100584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sp>
      <xdr:nvSpPr>
        <xdr:cNvPr id="10" name="Straight Connector 18"/>
        <xdr:cNvSpPr>
          <a:spLocks/>
        </xdr:cNvSpPr>
      </xdr:nvSpPr>
      <xdr:spPr>
        <a:xfrm>
          <a:off x="19802475" y="2543175"/>
          <a:ext cx="0" cy="17716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47625</xdr:rowOff>
    </xdr:from>
    <xdr:to>
      <xdr:col>0</xdr:col>
      <xdr:colOff>857250</xdr:colOff>
      <xdr:row>50</xdr:row>
      <xdr:rowOff>114300</xdr:rowOff>
    </xdr:to>
    <xdr:sp>
      <xdr:nvSpPr>
        <xdr:cNvPr id="11" name="Multiply 28"/>
        <xdr:cNvSpPr>
          <a:spLocks/>
        </xdr:cNvSpPr>
      </xdr:nvSpPr>
      <xdr:spPr>
        <a:xfrm>
          <a:off x="104775" y="10553700"/>
          <a:ext cx="752475" cy="876300"/>
        </a:xfrm>
        <a:custGeom>
          <a:pathLst>
            <a:path h="809626" w="862853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lnTo>
                <a:pt x="142086" y="263884"/>
              </a:lnTo>
              <a:close/>
            </a:path>
          </a:pathLst>
        </a:custGeom>
        <a:solidFill>
          <a:srgbClr val="FF0000"/>
        </a:solidFill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9525</xdr:rowOff>
    </xdr:to>
    <xdr:sp>
      <xdr:nvSpPr>
        <xdr:cNvPr id="12" name="Straight Connector 23"/>
        <xdr:cNvSpPr>
          <a:spLocks/>
        </xdr:cNvSpPr>
      </xdr:nvSpPr>
      <xdr:spPr>
        <a:xfrm flipV="1">
          <a:off x="5772150" y="2533650"/>
          <a:ext cx="0" cy="4572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8</xdr:row>
      <xdr:rowOff>38100</xdr:rowOff>
    </xdr:from>
    <xdr:to>
      <xdr:col>8</xdr:col>
      <xdr:colOff>9525</xdr:colOff>
      <xdr:row>8</xdr:row>
      <xdr:rowOff>38100</xdr:rowOff>
    </xdr:to>
    <xdr:sp>
      <xdr:nvSpPr>
        <xdr:cNvPr id="13" name="Straight Connector 38"/>
        <xdr:cNvSpPr>
          <a:spLocks/>
        </xdr:cNvSpPr>
      </xdr:nvSpPr>
      <xdr:spPr>
        <a:xfrm flipH="1">
          <a:off x="2057400" y="3019425"/>
          <a:ext cx="371475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38100</xdr:rowOff>
    </xdr:to>
    <xdr:sp>
      <xdr:nvSpPr>
        <xdr:cNvPr id="14" name="Straight Connector 40"/>
        <xdr:cNvSpPr>
          <a:spLocks/>
        </xdr:cNvSpPr>
      </xdr:nvSpPr>
      <xdr:spPr>
        <a:xfrm flipV="1">
          <a:off x="5772150" y="2533650"/>
          <a:ext cx="0" cy="4857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190500</xdr:rowOff>
    </xdr:from>
    <xdr:to>
      <xdr:col>15</xdr:col>
      <xdr:colOff>9525</xdr:colOff>
      <xdr:row>10</xdr:row>
      <xdr:rowOff>9525</xdr:rowOff>
    </xdr:to>
    <xdr:sp>
      <xdr:nvSpPr>
        <xdr:cNvPr id="15" name="Straight Connector 58"/>
        <xdr:cNvSpPr>
          <a:spLocks/>
        </xdr:cNvSpPr>
      </xdr:nvSpPr>
      <xdr:spPr>
        <a:xfrm>
          <a:off x="10058400" y="3371850"/>
          <a:ext cx="0" cy="190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190500</xdr:rowOff>
    </xdr:from>
    <xdr:to>
      <xdr:col>9</xdr:col>
      <xdr:colOff>9525</xdr:colOff>
      <xdr:row>26</xdr:row>
      <xdr:rowOff>9525</xdr:rowOff>
    </xdr:to>
    <xdr:sp>
      <xdr:nvSpPr>
        <xdr:cNvPr id="16" name="Straight Connector 34"/>
        <xdr:cNvSpPr>
          <a:spLocks/>
        </xdr:cNvSpPr>
      </xdr:nvSpPr>
      <xdr:spPr>
        <a:xfrm>
          <a:off x="64008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elmann@ieee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about/sasb/patcom/materials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1/dcn/18/11-18-0875-00-0bcs-uplink-broadcast-service.pptx" TargetMode="External" /><Relationship Id="rId2" Type="http://schemas.openxmlformats.org/officeDocument/2006/relationships/hyperlink" Target="https://mentor.ieee.org/802.11/dcn/18/11-18-0826-00-0bcs-a-csd-proposal-for-bcs.docx" TargetMode="External" /><Relationship Id="rId3" Type="http://schemas.openxmlformats.org/officeDocument/2006/relationships/hyperlink" Target="https://mentor.ieee.org/802.11/dcn/18/11-18-0825-00-0bcs-a-par-proposal-for-bcs.docx" TargetMode="External" /><Relationship Id="rId4" Type="http://schemas.openxmlformats.org/officeDocument/2006/relationships/hyperlink" Target="https://mentor.ieee.org/802.11/dcn/18/11-18-0711-00-0bcs-potential-its-use-cases-for-bcs.ppt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">
      <c r="B1" s="1" t="s">
        <v>5</v>
      </c>
    </row>
    <row r="2" ht="18">
      <c r="B2" s="1" t="s">
        <v>3</v>
      </c>
    </row>
    <row r="3" spans="1:2" ht="18">
      <c r="A3" s="2" t="s">
        <v>77</v>
      </c>
      <c r="B3" s="1" t="str">
        <f>"doc.: IEEE 802.11-18/0590r"&amp;Parameters!B8</f>
        <v>doc.: IEEE 802.11-18/0590r4</v>
      </c>
    </row>
    <row r="4" spans="1:6" ht="18">
      <c r="A4" s="2" t="s">
        <v>4</v>
      </c>
      <c r="B4" s="8" t="s">
        <v>24</v>
      </c>
      <c r="F4" s="8"/>
    </row>
    <row r="5" spans="1:2" ht="15.75">
      <c r="A5" s="2" t="s">
        <v>76</v>
      </c>
      <c r="B5" s="12" t="s">
        <v>82</v>
      </c>
    </row>
    <row r="6" s="3" customFormat="1" ht="16.5" thickBot="1"/>
    <row r="7" spans="1:2" s="4" customFormat="1" ht="18">
      <c r="A7" s="4" t="s">
        <v>7</v>
      </c>
      <c r="B7" s="10" t="s">
        <v>32</v>
      </c>
    </row>
    <row r="8" spans="1:2" ht="15.75">
      <c r="A8" s="2" t="s">
        <v>23</v>
      </c>
      <c r="B8" s="9" t="str">
        <f>Parameters!B9</f>
        <v>2018-04-15</v>
      </c>
    </row>
    <row r="9" spans="1:9" ht="15.75">
      <c r="A9" s="2" t="s">
        <v>8</v>
      </c>
      <c r="B9" s="9" t="s">
        <v>75</v>
      </c>
      <c r="C9" s="9"/>
      <c r="D9" s="9" t="s">
        <v>83</v>
      </c>
      <c r="E9" s="9"/>
      <c r="F9" s="9"/>
      <c r="G9" s="9"/>
      <c r="H9" s="9"/>
      <c r="I9" s="9"/>
    </row>
    <row r="10" spans="2:9" ht="15.75">
      <c r="B10" s="9" t="s">
        <v>81</v>
      </c>
      <c r="C10" s="9"/>
      <c r="D10" s="9" t="s">
        <v>84</v>
      </c>
      <c r="E10" s="9"/>
      <c r="F10" s="9"/>
      <c r="G10" s="9"/>
      <c r="H10" s="9"/>
      <c r="I10" s="9"/>
    </row>
    <row r="11" spans="2:9" ht="15.75">
      <c r="B11" s="9" t="s">
        <v>9</v>
      </c>
      <c r="C11" s="9"/>
      <c r="D11" s="9" t="s">
        <v>85</v>
      </c>
      <c r="E11" s="9"/>
      <c r="F11" s="9"/>
      <c r="G11" s="9"/>
      <c r="H11" s="9"/>
      <c r="I11" s="9"/>
    </row>
    <row r="12" spans="2:9" ht="15.75">
      <c r="B12" s="9" t="s">
        <v>10</v>
      </c>
      <c r="C12" s="9"/>
      <c r="D12" s="9"/>
      <c r="E12" s="9"/>
      <c r="F12" s="9"/>
      <c r="G12" s="9"/>
      <c r="H12" s="9"/>
      <c r="I12" s="9"/>
    </row>
    <row r="13" spans="2:9" ht="15.75">
      <c r="B13" s="9" t="s">
        <v>73</v>
      </c>
      <c r="C13" s="9"/>
      <c r="D13" s="9"/>
      <c r="E13" s="9"/>
      <c r="F13" s="9"/>
      <c r="G13" s="9"/>
      <c r="H13" s="9"/>
      <c r="I13" s="9"/>
    </row>
    <row r="14" spans="2:9" ht="15.75">
      <c r="B14" s="9" t="s">
        <v>74</v>
      </c>
      <c r="C14" s="9"/>
      <c r="D14" s="13" t="s">
        <v>86</v>
      </c>
      <c r="E14" s="9"/>
      <c r="F14" s="9"/>
      <c r="G14" s="9"/>
      <c r="H14" s="9"/>
      <c r="I14" s="9"/>
    </row>
    <row r="15" ht="15.75">
      <c r="A15" s="2" t="s">
        <v>6</v>
      </c>
    </row>
    <row r="27" spans="1:5" ht="15.75" customHeight="1">
      <c r="A27" s="6"/>
      <c r="B27" s="116"/>
      <c r="C27" s="116"/>
      <c r="D27" s="116"/>
      <c r="E27" s="116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5"/>
      <c r="C29" s="115"/>
      <c r="D29" s="115"/>
      <c r="E29" s="115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5"/>
      <c r="C31" s="115"/>
      <c r="D31" s="115"/>
      <c r="E31" s="115"/>
    </row>
    <row r="32" spans="2:5" ht="15.75" customHeight="1">
      <c r="B32" s="115"/>
      <c r="C32" s="115"/>
      <c r="D32" s="115"/>
      <c r="E32" s="115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D14" r:id="rId1" display="emmelmann@ieee.org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40"/>
  <sheetViews>
    <sheetView zoomScale="75" zoomScaleNormal="75" zoomScalePageLayoutView="0" workbookViewId="0" topLeftCell="A1">
      <selection activeCell="U46" sqref="U46"/>
    </sheetView>
  </sheetViews>
  <sheetFormatPr defaultColWidth="9.140625" defaultRowHeight="12.75" outlineLevelCol="1"/>
  <cols>
    <col min="1" max="1" width="18.140625" style="61" customWidth="1"/>
    <col min="2" max="2" width="13.421875" style="61" customWidth="1" outlineLevel="1"/>
    <col min="3" max="7" width="9.140625" style="61" customWidth="1"/>
    <col min="8" max="8" width="9.140625" style="61" customWidth="1" outlineLevel="1"/>
    <col min="9" max="9" width="9.421875" style="61" customWidth="1"/>
    <col min="10" max="13" width="9.140625" style="61" customWidth="1"/>
    <col min="14" max="14" width="9.140625" style="61" customWidth="1" outlineLevel="1"/>
    <col min="15" max="19" width="9.140625" style="61" customWidth="1"/>
    <col min="20" max="20" width="9.140625" style="61" customWidth="1" outlineLevel="1"/>
    <col min="21" max="25" width="9.140625" style="61" customWidth="1"/>
    <col min="26" max="26" width="9.140625" style="61" customWidth="1" outlineLevel="1"/>
    <col min="27" max="30" width="9.140625" style="61" customWidth="1"/>
    <col min="31" max="31" width="9.140625" style="61" customWidth="1" collapsed="1"/>
    <col min="32" max="32" width="9.140625" style="61" hidden="1" customWidth="1" outlineLevel="1"/>
    <col min="33" max="33" width="9.140625" style="61" customWidth="1" collapsed="1"/>
    <col min="34" max="16384" width="9.140625" style="61" customWidth="1"/>
  </cols>
  <sheetData>
    <row r="1" spans="1:32" s="20" customFormat="1" ht="27.75" customHeight="1">
      <c r="A1" s="184" t="str">
        <f>" 802.11 BCS TIG/SG Meeting Slots R"&amp;Parameters!B8</f>
        <v> 802.11 BCS TIG/SG Meeting Slots R4</v>
      </c>
      <c r="B1" s="186" t="str">
        <f>Parameters!B2</f>
        <v>Mariott Hotel, Warsaw, Poland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2" s="20" customFormat="1" ht="20.25" customHeight="1">
      <c r="A2" s="18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7.75" customHeight="1">
      <c r="A3" s="185"/>
      <c r="B3" s="187" t="str">
        <f>Parameters!B3</f>
        <v>May 06-11, 2018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</row>
    <row r="4" spans="1:32" s="20" customFormat="1" ht="21" thickBot="1">
      <c r="A4" s="23"/>
      <c r="B4" s="24" t="s">
        <v>95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19.5">
      <c r="A5" s="27" t="s">
        <v>96</v>
      </c>
      <c r="B5" s="28">
        <f>Parameters!B4</f>
        <v>43226</v>
      </c>
      <c r="C5" s="188">
        <f>B5+1</f>
        <v>43227</v>
      </c>
      <c r="D5" s="189"/>
      <c r="E5" s="189"/>
      <c r="F5" s="189"/>
      <c r="G5" s="189"/>
      <c r="H5" s="190"/>
      <c r="I5" s="188">
        <f>B5+2</f>
        <v>43228</v>
      </c>
      <c r="J5" s="189"/>
      <c r="K5" s="189"/>
      <c r="L5" s="189"/>
      <c r="M5" s="189"/>
      <c r="N5" s="190"/>
      <c r="O5" s="188">
        <f>B5+3</f>
        <v>43229</v>
      </c>
      <c r="P5" s="189"/>
      <c r="Q5" s="189"/>
      <c r="R5" s="189"/>
      <c r="S5" s="189"/>
      <c r="T5" s="190"/>
      <c r="U5" s="188">
        <f>B5+4</f>
        <v>43230</v>
      </c>
      <c r="V5" s="189"/>
      <c r="W5" s="189"/>
      <c r="X5" s="189"/>
      <c r="Y5" s="189"/>
      <c r="Z5" s="190"/>
      <c r="AA5" s="188">
        <f>B5+5</f>
        <v>43231</v>
      </c>
      <c r="AB5" s="189"/>
      <c r="AC5" s="189"/>
      <c r="AD5" s="189"/>
      <c r="AE5" s="189"/>
      <c r="AF5" s="190"/>
    </row>
    <row r="6" spans="1:32" s="20" customFormat="1" ht="27" customHeight="1">
      <c r="A6" s="29" t="s">
        <v>97</v>
      </c>
      <c r="B6" s="30"/>
      <c r="C6" s="31"/>
      <c r="D6" s="30"/>
      <c r="E6" s="30"/>
      <c r="F6" s="30"/>
      <c r="G6" s="30"/>
      <c r="H6" s="32"/>
      <c r="I6" s="132"/>
      <c r="J6" s="133"/>
      <c r="K6" s="133"/>
      <c r="L6" s="133"/>
      <c r="M6" s="133"/>
      <c r="N6" s="133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98</v>
      </c>
      <c r="B7" s="34"/>
      <c r="C7" s="178"/>
      <c r="D7" s="179"/>
      <c r="E7" s="179"/>
      <c r="F7" s="179"/>
      <c r="G7" s="179"/>
      <c r="H7" s="180"/>
      <c r="I7" s="123"/>
      <c r="J7" s="124"/>
      <c r="K7" s="124"/>
      <c r="L7" s="124"/>
      <c r="M7" s="124"/>
      <c r="N7" s="125"/>
      <c r="O7" s="123"/>
      <c r="P7" s="124"/>
      <c r="Q7" s="124"/>
      <c r="R7" s="124"/>
      <c r="S7" s="124"/>
      <c r="T7" s="125"/>
      <c r="U7" s="123"/>
      <c r="V7" s="124"/>
      <c r="W7" s="124"/>
      <c r="X7" s="124"/>
      <c r="Y7" s="124"/>
      <c r="Z7" s="125"/>
      <c r="AA7" s="165" t="s">
        <v>99</v>
      </c>
      <c r="AB7" s="166"/>
      <c r="AC7" s="166"/>
      <c r="AD7" s="166"/>
      <c r="AE7" s="166"/>
      <c r="AF7" s="167"/>
    </row>
    <row r="8" spans="1:32" s="20" customFormat="1" ht="15.75" customHeight="1">
      <c r="A8" s="33" t="s">
        <v>100</v>
      </c>
      <c r="B8" s="34"/>
      <c r="C8" s="181"/>
      <c r="D8" s="182"/>
      <c r="E8" s="182"/>
      <c r="F8" s="182"/>
      <c r="G8" s="182"/>
      <c r="H8" s="183"/>
      <c r="I8" s="126"/>
      <c r="J8" s="127"/>
      <c r="K8" s="127"/>
      <c r="L8" s="127"/>
      <c r="M8" s="127"/>
      <c r="N8" s="128"/>
      <c r="O8" s="126"/>
      <c r="P8" s="127"/>
      <c r="Q8" s="127"/>
      <c r="R8" s="127"/>
      <c r="S8" s="127"/>
      <c r="T8" s="128"/>
      <c r="U8" s="126"/>
      <c r="V8" s="127"/>
      <c r="W8" s="127"/>
      <c r="X8" s="127"/>
      <c r="Y8" s="127"/>
      <c r="Z8" s="128"/>
      <c r="AA8" s="168"/>
      <c r="AB8" s="169"/>
      <c r="AC8" s="169"/>
      <c r="AD8" s="169"/>
      <c r="AE8" s="169"/>
      <c r="AF8" s="170"/>
    </row>
    <row r="9" spans="1:32" s="20" customFormat="1" ht="15.75" customHeight="1">
      <c r="A9" s="35" t="s">
        <v>101</v>
      </c>
      <c r="B9" s="36"/>
      <c r="C9" s="159" t="s">
        <v>102</v>
      </c>
      <c r="D9" s="160"/>
      <c r="E9" s="160"/>
      <c r="F9" s="160"/>
      <c r="G9" s="160"/>
      <c r="H9" s="161"/>
      <c r="I9" s="126"/>
      <c r="J9" s="127"/>
      <c r="K9" s="127"/>
      <c r="L9" s="127"/>
      <c r="M9" s="127"/>
      <c r="N9" s="128"/>
      <c r="O9" s="126"/>
      <c r="P9" s="127"/>
      <c r="Q9" s="127"/>
      <c r="R9" s="127"/>
      <c r="S9" s="127"/>
      <c r="T9" s="128"/>
      <c r="U9" s="126"/>
      <c r="V9" s="127"/>
      <c r="W9" s="127"/>
      <c r="X9" s="127"/>
      <c r="Y9" s="127"/>
      <c r="Z9" s="128"/>
      <c r="AA9" s="168"/>
      <c r="AB9" s="169"/>
      <c r="AC9" s="169"/>
      <c r="AD9" s="169"/>
      <c r="AE9" s="169"/>
      <c r="AF9" s="170"/>
    </row>
    <row r="10" spans="1:32" s="20" customFormat="1" ht="15.75" customHeight="1">
      <c r="A10" s="35" t="s">
        <v>103</v>
      </c>
      <c r="B10" s="36"/>
      <c r="C10" s="162"/>
      <c r="D10" s="163"/>
      <c r="E10" s="163"/>
      <c r="F10" s="163"/>
      <c r="G10" s="163"/>
      <c r="H10" s="164"/>
      <c r="I10" s="129"/>
      <c r="J10" s="130"/>
      <c r="K10" s="130"/>
      <c r="L10" s="130"/>
      <c r="M10" s="130"/>
      <c r="N10" s="131"/>
      <c r="O10" s="129"/>
      <c r="P10" s="130"/>
      <c r="Q10" s="130"/>
      <c r="R10" s="130"/>
      <c r="S10" s="130"/>
      <c r="T10" s="131"/>
      <c r="U10" s="129"/>
      <c r="V10" s="130"/>
      <c r="W10" s="130"/>
      <c r="X10" s="130"/>
      <c r="Y10" s="130"/>
      <c r="Z10" s="131"/>
      <c r="AA10" s="168"/>
      <c r="AB10" s="169"/>
      <c r="AC10" s="169"/>
      <c r="AD10" s="169"/>
      <c r="AE10" s="169"/>
      <c r="AF10" s="170"/>
    </row>
    <row r="11" spans="1:32" s="20" customFormat="1" ht="27" customHeight="1">
      <c r="A11" s="37" t="s">
        <v>104</v>
      </c>
      <c r="B11" s="38"/>
      <c r="C11" s="174" t="s">
        <v>105</v>
      </c>
      <c r="D11" s="175"/>
      <c r="E11" s="175"/>
      <c r="F11" s="175"/>
      <c r="G11" s="175"/>
      <c r="H11" s="155"/>
      <c r="I11" s="176" t="s">
        <v>105</v>
      </c>
      <c r="J11" s="176"/>
      <c r="K11" s="176"/>
      <c r="L11" s="176"/>
      <c r="M11" s="176"/>
      <c r="N11" s="176"/>
      <c r="O11" s="177" t="s">
        <v>105</v>
      </c>
      <c r="P11" s="176"/>
      <c r="Q11" s="176"/>
      <c r="R11" s="176"/>
      <c r="S11" s="176"/>
      <c r="T11" s="176"/>
      <c r="U11" s="134" t="s">
        <v>105</v>
      </c>
      <c r="V11" s="134"/>
      <c r="W11" s="134"/>
      <c r="X11" s="134"/>
      <c r="Y11" s="134"/>
      <c r="Z11" s="134"/>
      <c r="AA11" s="168"/>
      <c r="AB11" s="169"/>
      <c r="AC11" s="169"/>
      <c r="AD11" s="169"/>
      <c r="AE11" s="169"/>
      <c r="AF11" s="170"/>
    </row>
    <row r="12" spans="1:32" s="20" customFormat="1" ht="15.75" customHeight="1">
      <c r="A12" s="39" t="s">
        <v>106</v>
      </c>
      <c r="B12" s="36"/>
      <c r="C12" s="152"/>
      <c r="D12" s="124"/>
      <c r="E12" s="124"/>
      <c r="F12" s="124"/>
      <c r="G12" s="124"/>
      <c r="H12" s="125"/>
      <c r="I12" s="123"/>
      <c r="J12" s="124"/>
      <c r="K12" s="124"/>
      <c r="L12" s="124"/>
      <c r="M12" s="124"/>
      <c r="N12" s="125"/>
      <c r="O12" s="156" t="s">
        <v>107</v>
      </c>
      <c r="P12" s="157"/>
      <c r="Q12" s="157"/>
      <c r="R12" s="157"/>
      <c r="S12" s="157"/>
      <c r="T12" s="158"/>
      <c r="U12" s="123"/>
      <c r="V12" s="124"/>
      <c r="W12" s="124"/>
      <c r="X12" s="124"/>
      <c r="Y12" s="124"/>
      <c r="Z12" s="125"/>
      <c r="AA12" s="168"/>
      <c r="AB12" s="169"/>
      <c r="AC12" s="169"/>
      <c r="AD12" s="169"/>
      <c r="AE12" s="169"/>
      <c r="AF12" s="170"/>
    </row>
    <row r="13" spans="1:32" s="20" customFormat="1" ht="15.75" customHeight="1">
      <c r="A13" s="39" t="s">
        <v>108</v>
      </c>
      <c r="B13" s="36"/>
      <c r="C13" s="153"/>
      <c r="D13" s="127"/>
      <c r="E13" s="127"/>
      <c r="F13" s="127"/>
      <c r="G13" s="127"/>
      <c r="H13" s="128"/>
      <c r="I13" s="126"/>
      <c r="J13" s="127"/>
      <c r="K13" s="127"/>
      <c r="L13" s="127"/>
      <c r="M13" s="127"/>
      <c r="N13" s="128"/>
      <c r="O13" s="159"/>
      <c r="P13" s="160"/>
      <c r="Q13" s="160"/>
      <c r="R13" s="160"/>
      <c r="S13" s="160"/>
      <c r="T13" s="161"/>
      <c r="U13" s="126"/>
      <c r="V13" s="127"/>
      <c r="W13" s="127"/>
      <c r="X13" s="127"/>
      <c r="Y13" s="127"/>
      <c r="Z13" s="128"/>
      <c r="AA13" s="168"/>
      <c r="AB13" s="169"/>
      <c r="AC13" s="169"/>
      <c r="AD13" s="169"/>
      <c r="AE13" s="169"/>
      <c r="AF13" s="170"/>
    </row>
    <row r="14" spans="1:32" s="20" customFormat="1" ht="15.75" customHeight="1">
      <c r="A14" s="39" t="s">
        <v>109</v>
      </c>
      <c r="B14" s="36"/>
      <c r="C14" s="153"/>
      <c r="D14" s="127"/>
      <c r="E14" s="127"/>
      <c r="F14" s="127"/>
      <c r="G14" s="127"/>
      <c r="H14" s="128"/>
      <c r="I14" s="126"/>
      <c r="J14" s="127"/>
      <c r="K14" s="127"/>
      <c r="L14" s="127"/>
      <c r="M14" s="127"/>
      <c r="N14" s="128"/>
      <c r="O14" s="159"/>
      <c r="P14" s="160"/>
      <c r="Q14" s="160"/>
      <c r="R14" s="160"/>
      <c r="S14" s="160"/>
      <c r="T14" s="161"/>
      <c r="U14" s="126"/>
      <c r="V14" s="127"/>
      <c r="W14" s="127"/>
      <c r="X14" s="127"/>
      <c r="Y14" s="127"/>
      <c r="Z14" s="128"/>
      <c r="AA14" s="171"/>
      <c r="AB14" s="172"/>
      <c r="AC14" s="172"/>
      <c r="AD14" s="172"/>
      <c r="AE14" s="172"/>
      <c r="AF14" s="173"/>
    </row>
    <row r="15" spans="1:32" s="20" customFormat="1" ht="15.75" customHeight="1">
      <c r="A15" s="39" t="s">
        <v>110</v>
      </c>
      <c r="B15" s="36"/>
      <c r="C15" s="154"/>
      <c r="D15" s="130"/>
      <c r="E15" s="130"/>
      <c r="F15" s="130"/>
      <c r="G15" s="130"/>
      <c r="H15" s="131"/>
      <c r="I15" s="129"/>
      <c r="J15" s="130"/>
      <c r="K15" s="130"/>
      <c r="L15" s="130"/>
      <c r="M15" s="130"/>
      <c r="N15" s="131"/>
      <c r="O15" s="162"/>
      <c r="P15" s="163"/>
      <c r="Q15" s="163"/>
      <c r="R15" s="163"/>
      <c r="S15" s="163"/>
      <c r="T15" s="164"/>
      <c r="U15" s="129"/>
      <c r="V15" s="130"/>
      <c r="W15" s="130"/>
      <c r="X15" s="130"/>
      <c r="Y15" s="130"/>
      <c r="Z15" s="131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111</v>
      </c>
      <c r="B16" s="41"/>
      <c r="C16" s="134" t="s">
        <v>112</v>
      </c>
      <c r="D16" s="134"/>
      <c r="E16" s="134"/>
      <c r="F16" s="134"/>
      <c r="G16" s="134"/>
      <c r="H16" s="134"/>
      <c r="I16" s="134" t="s">
        <v>112</v>
      </c>
      <c r="J16" s="134"/>
      <c r="K16" s="134"/>
      <c r="L16" s="134"/>
      <c r="M16" s="134"/>
      <c r="N16" s="134"/>
      <c r="O16" s="155" t="s">
        <v>112</v>
      </c>
      <c r="P16" s="134"/>
      <c r="Q16" s="134"/>
      <c r="R16" s="134"/>
      <c r="S16" s="134"/>
      <c r="T16" s="134"/>
      <c r="U16" s="134" t="s">
        <v>112</v>
      </c>
      <c r="V16" s="134"/>
      <c r="W16" s="134"/>
      <c r="X16" s="134"/>
      <c r="Y16" s="134"/>
      <c r="Z16" s="134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113</v>
      </c>
      <c r="B17" s="4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5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114</v>
      </c>
      <c r="B18" s="45"/>
      <c r="C18" s="143" t="s">
        <v>14</v>
      </c>
      <c r="D18" s="144"/>
      <c r="E18" s="144"/>
      <c r="F18" s="144"/>
      <c r="G18" s="144"/>
      <c r="H18" s="145"/>
      <c r="I18" s="123"/>
      <c r="J18" s="124"/>
      <c r="K18" s="124"/>
      <c r="L18" s="124"/>
      <c r="M18" s="124"/>
      <c r="N18" s="125"/>
      <c r="O18" s="123"/>
      <c r="P18" s="124"/>
      <c r="Q18" s="124"/>
      <c r="R18" s="124"/>
      <c r="S18" s="124"/>
      <c r="T18" s="125"/>
      <c r="U18" s="123"/>
      <c r="V18" s="124"/>
      <c r="W18" s="124"/>
      <c r="X18" s="124"/>
      <c r="Y18" s="124"/>
      <c r="Z18" s="125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115</v>
      </c>
      <c r="B19" s="36"/>
      <c r="C19" s="146"/>
      <c r="D19" s="147"/>
      <c r="E19" s="147"/>
      <c r="F19" s="147"/>
      <c r="G19" s="147"/>
      <c r="H19" s="148"/>
      <c r="I19" s="126"/>
      <c r="J19" s="127"/>
      <c r="K19" s="127"/>
      <c r="L19" s="127"/>
      <c r="M19" s="127"/>
      <c r="N19" s="128"/>
      <c r="O19" s="126"/>
      <c r="P19" s="127"/>
      <c r="Q19" s="127"/>
      <c r="R19" s="127"/>
      <c r="S19" s="127"/>
      <c r="T19" s="128"/>
      <c r="U19" s="126"/>
      <c r="V19" s="127"/>
      <c r="W19" s="127"/>
      <c r="X19" s="127"/>
      <c r="Y19" s="127"/>
      <c r="Z19" s="128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116</v>
      </c>
      <c r="B20" s="34"/>
      <c r="C20" s="146"/>
      <c r="D20" s="147"/>
      <c r="E20" s="147"/>
      <c r="F20" s="147"/>
      <c r="G20" s="147"/>
      <c r="H20" s="148"/>
      <c r="I20" s="126"/>
      <c r="J20" s="127"/>
      <c r="K20" s="127"/>
      <c r="L20" s="127"/>
      <c r="M20" s="127"/>
      <c r="N20" s="128"/>
      <c r="O20" s="126"/>
      <c r="P20" s="127"/>
      <c r="Q20" s="127"/>
      <c r="R20" s="127"/>
      <c r="S20" s="127"/>
      <c r="T20" s="128"/>
      <c r="U20" s="126"/>
      <c r="V20" s="127"/>
      <c r="W20" s="127"/>
      <c r="X20" s="127"/>
      <c r="Y20" s="127"/>
      <c r="Z20" s="128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117</v>
      </c>
      <c r="B21" s="46"/>
      <c r="C21" s="149"/>
      <c r="D21" s="150"/>
      <c r="E21" s="150"/>
      <c r="F21" s="150"/>
      <c r="G21" s="150"/>
      <c r="H21" s="151"/>
      <c r="I21" s="129"/>
      <c r="J21" s="130"/>
      <c r="K21" s="130"/>
      <c r="L21" s="130"/>
      <c r="M21" s="130"/>
      <c r="N21" s="131"/>
      <c r="O21" s="129"/>
      <c r="P21" s="130"/>
      <c r="Q21" s="130"/>
      <c r="R21" s="130"/>
      <c r="S21" s="130"/>
      <c r="T21" s="131"/>
      <c r="U21" s="129"/>
      <c r="V21" s="130"/>
      <c r="W21" s="130"/>
      <c r="X21" s="130"/>
      <c r="Y21" s="130"/>
      <c r="Z21" s="131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118</v>
      </c>
      <c r="B22" s="47"/>
      <c r="C22" s="134" t="s">
        <v>105</v>
      </c>
      <c r="D22" s="134"/>
      <c r="E22" s="134"/>
      <c r="F22" s="134"/>
      <c r="G22" s="134"/>
      <c r="H22" s="134"/>
      <c r="I22" s="134" t="s">
        <v>105</v>
      </c>
      <c r="J22" s="134"/>
      <c r="K22" s="134"/>
      <c r="L22" s="134"/>
      <c r="M22" s="134"/>
      <c r="N22" s="134"/>
      <c r="O22" s="155" t="s">
        <v>105</v>
      </c>
      <c r="P22" s="134"/>
      <c r="Q22" s="134"/>
      <c r="R22" s="134"/>
      <c r="S22" s="134"/>
      <c r="T22" s="134"/>
      <c r="U22" s="134" t="s">
        <v>105</v>
      </c>
      <c r="V22" s="134"/>
      <c r="W22" s="134"/>
      <c r="X22" s="134"/>
      <c r="Y22" s="134"/>
      <c r="Z22" s="134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119</v>
      </c>
      <c r="B23" s="117"/>
      <c r="C23" s="152"/>
      <c r="D23" s="124"/>
      <c r="E23" s="124"/>
      <c r="F23" s="124"/>
      <c r="G23" s="124"/>
      <c r="H23" s="125"/>
      <c r="I23" s="123"/>
      <c r="J23" s="124"/>
      <c r="K23" s="124"/>
      <c r="L23" s="124"/>
      <c r="M23" s="124"/>
      <c r="N23" s="125"/>
      <c r="O23" s="123"/>
      <c r="P23" s="124"/>
      <c r="Q23" s="124"/>
      <c r="R23" s="124"/>
      <c r="S23" s="124"/>
      <c r="T23" s="125"/>
      <c r="U23" s="143" t="s">
        <v>14</v>
      </c>
      <c r="V23" s="144"/>
      <c r="W23" s="144"/>
      <c r="X23" s="144"/>
      <c r="Y23" s="144"/>
      <c r="Z23" s="145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120</v>
      </c>
      <c r="B24" s="117"/>
      <c r="C24" s="153"/>
      <c r="D24" s="127"/>
      <c r="E24" s="127"/>
      <c r="F24" s="127"/>
      <c r="G24" s="127"/>
      <c r="H24" s="128"/>
      <c r="I24" s="126"/>
      <c r="J24" s="127"/>
      <c r="K24" s="127"/>
      <c r="L24" s="127"/>
      <c r="M24" s="127"/>
      <c r="N24" s="128"/>
      <c r="O24" s="126"/>
      <c r="P24" s="127"/>
      <c r="Q24" s="127"/>
      <c r="R24" s="127"/>
      <c r="S24" s="127"/>
      <c r="T24" s="128"/>
      <c r="U24" s="146"/>
      <c r="V24" s="147"/>
      <c r="W24" s="147"/>
      <c r="X24" s="147"/>
      <c r="Y24" s="147"/>
      <c r="Z24" s="148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121</v>
      </c>
      <c r="B25" s="117"/>
      <c r="C25" s="153"/>
      <c r="D25" s="127"/>
      <c r="E25" s="127"/>
      <c r="F25" s="127"/>
      <c r="G25" s="127"/>
      <c r="H25" s="128"/>
      <c r="I25" s="126"/>
      <c r="J25" s="127"/>
      <c r="K25" s="127"/>
      <c r="L25" s="127"/>
      <c r="M25" s="127"/>
      <c r="N25" s="128"/>
      <c r="O25" s="126"/>
      <c r="P25" s="127"/>
      <c r="Q25" s="127"/>
      <c r="R25" s="127"/>
      <c r="S25" s="127"/>
      <c r="T25" s="128"/>
      <c r="U25" s="146"/>
      <c r="V25" s="147"/>
      <c r="W25" s="147"/>
      <c r="X25" s="147"/>
      <c r="Y25" s="147"/>
      <c r="Z25" s="148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122</v>
      </c>
      <c r="B26" s="36"/>
      <c r="C26" s="154"/>
      <c r="D26" s="130"/>
      <c r="E26" s="130"/>
      <c r="F26" s="130"/>
      <c r="G26" s="130"/>
      <c r="H26" s="131"/>
      <c r="I26" s="129"/>
      <c r="J26" s="130"/>
      <c r="K26" s="130"/>
      <c r="L26" s="130"/>
      <c r="M26" s="130"/>
      <c r="N26" s="131"/>
      <c r="O26" s="129"/>
      <c r="P26" s="130"/>
      <c r="Q26" s="130"/>
      <c r="R26" s="130"/>
      <c r="S26" s="130"/>
      <c r="T26" s="131"/>
      <c r="U26" s="149"/>
      <c r="V26" s="150"/>
      <c r="W26" s="150"/>
      <c r="X26" s="150"/>
      <c r="Y26" s="150"/>
      <c r="Z26" s="151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123</v>
      </c>
      <c r="B27" s="117"/>
      <c r="C27" s="134" t="s">
        <v>124</v>
      </c>
      <c r="D27" s="134"/>
      <c r="E27" s="134"/>
      <c r="F27" s="134"/>
      <c r="G27" s="134"/>
      <c r="H27" s="134"/>
      <c r="I27" s="134" t="s">
        <v>124</v>
      </c>
      <c r="J27" s="134"/>
      <c r="K27" s="134"/>
      <c r="L27" s="134"/>
      <c r="M27" s="134"/>
      <c r="N27" s="134"/>
      <c r="O27" s="48"/>
      <c r="P27" s="49"/>
      <c r="Q27" s="49"/>
      <c r="R27" s="49"/>
      <c r="S27" s="49"/>
      <c r="T27" s="49"/>
      <c r="U27" s="134" t="s">
        <v>124</v>
      </c>
      <c r="V27" s="134"/>
      <c r="W27" s="134"/>
      <c r="X27" s="134"/>
      <c r="Y27" s="134"/>
      <c r="Z27" s="134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125</v>
      </c>
      <c r="B28" s="117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48"/>
      <c r="P28" s="50"/>
      <c r="Q28" s="50"/>
      <c r="R28" s="50"/>
      <c r="S28" s="50"/>
      <c r="T28" s="51"/>
      <c r="U28" s="134"/>
      <c r="V28" s="134"/>
      <c r="W28" s="134"/>
      <c r="X28" s="134"/>
      <c r="Y28" s="134"/>
      <c r="Z28" s="134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126</v>
      </c>
      <c r="B29" s="117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 t="s">
        <v>127</v>
      </c>
      <c r="P29" s="136"/>
      <c r="Q29" s="136"/>
      <c r="R29" s="136"/>
      <c r="S29" s="136"/>
      <c r="T29" s="136"/>
      <c r="U29" s="134"/>
      <c r="V29" s="134"/>
      <c r="W29" s="134"/>
      <c r="X29" s="134"/>
      <c r="Y29" s="134"/>
      <c r="Z29" s="134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128</v>
      </c>
      <c r="B30" s="45"/>
      <c r="C30" s="123"/>
      <c r="D30" s="124"/>
      <c r="E30" s="124"/>
      <c r="F30" s="124"/>
      <c r="G30" s="124"/>
      <c r="H30" s="125"/>
      <c r="I30" s="123"/>
      <c r="J30" s="124"/>
      <c r="K30" s="124"/>
      <c r="L30" s="124"/>
      <c r="M30" s="124"/>
      <c r="N30" s="125"/>
      <c r="O30" s="137"/>
      <c r="P30" s="138"/>
      <c r="Q30" s="138"/>
      <c r="R30" s="138"/>
      <c r="S30" s="138"/>
      <c r="T30" s="139"/>
      <c r="U30" s="117"/>
      <c r="V30" s="117"/>
      <c r="W30" s="117"/>
      <c r="X30" s="117"/>
      <c r="Y30" s="117"/>
      <c r="Z30" s="118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129</v>
      </c>
      <c r="B31" s="34"/>
      <c r="C31" s="126"/>
      <c r="D31" s="127"/>
      <c r="E31" s="127"/>
      <c r="F31" s="127"/>
      <c r="G31" s="127"/>
      <c r="H31" s="128"/>
      <c r="I31" s="126"/>
      <c r="J31" s="127"/>
      <c r="K31" s="127"/>
      <c r="L31" s="127"/>
      <c r="M31" s="127"/>
      <c r="N31" s="128"/>
      <c r="O31" s="137"/>
      <c r="P31" s="138"/>
      <c r="Q31" s="138"/>
      <c r="R31" s="138"/>
      <c r="S31" s="138"/>
      <c r="T31" s="139"/>
      <c r="U31" s="117"/>
      <c r="V31" s="117"/>
      <c r="W31" s="117"/>
      <c r="X31" s="117"/>
      <c r="Y31" s="117"/>
      <c r="Z31" s="119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130</v>
      </c>
      <c r="B32" s="34"/>
      <c r="C32" s="126"/>
      <c r="D32" s="127"/>
      <c r="E32" s="127"/>
      <c r="F32" s="127"/>
      <c r="G32" s="127"/>
      <c r="H32" s="128"/>
      <c r="I32" s="126"/>
      <c r="J32" s="127"/>
      <c r="K32" s="127"/>
      <c r="L32" s="127"/>
      <c r="M32" s="127"/>
      <c r="N32" s="128"/>
      <c r="O32" s="137"/>
      <c r="P32" s="138"/>
      <c r="Q32" s="138"/>
      <c r="R32" s="138"/>
      <c r="S32" s="138"/>
      <c r="T32" s="139"/>
      <c r="U32" s="117"/>
      <c r="V32" s="117"/>
      <c r="W32" s="117"/>
      <c r="X32" s="117"/>
      <c r="Y32" s="117"/>
      <c r="Z32" s="119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56</v>
      </c>
      <c r="B33" s="34"/>
      <c r="C33" s="129"/>
      <c r="D33" s="130"/>
      <c r="E33" s="130"/>
      <c r="F33" s="130"/>
      <c r="G33" s="130"/>
      <c r="H33" s="131"/>
      <c r="I33" s="129"/>
      <c r="J33" s="130"/>
      <c r="K33" s="130"/>
      <c r="L33" s="130"/>
      <c r="M33" s="130"/>
      <c r="N33" s="131"/>
      <c r="O33" s="137"/>
      <c r="P33" s="138"/>
      <c r="Q33" s="138"/>
      <c r="R33" s="138"/>
      <c r="S33" s="138"/>
      <c r="T33" s="139"/>
      <c r="U33" s="117"/>
      <c r="V33" s="117"/>
      <c r="W33" s="117"/>
      <c r="X33" s="117"/>
      <c r="Y33" s="117"/>
      <c r="Z33" s="120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57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40"/>
      <c r="P34" s="141"/>
      <c r="Q34" s="141"/>
      <c r="R34" s="141"/>
      <c r="S34" s="141"/>
      <c r="T34" s="142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58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2" ht="12.75">
      <c r="A37" s="122"/>
      <c r="B37" s="122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ht="12.75">
      <c r="A38" s="122"/>
      <c r="B38" s="122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ht="12.75">
      <c r="A39" s="122"/>
      <c r="B39" s="122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ht="12.7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sheetProtection/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U18:Z21"/>
    <mergeCell ref="O18:T21"/>
    <mergeCell ref="I18:N21"/>
    <mergeCell ref="C18:H21"/>
    <mergeCell ref="I6:N6"/>
    <mergeCell ref="B27:B29"/>
    <mergeCell ref="C27:H29"/>
    <mergeCell ref="I27:N29"/>
    <mergeCell ref="U27:Z29"/>
    <mergeCell ref="O29:T34"/>
    <mergeCell ref="O23:T26"/>
    <mergeCell ref="U23:Z26"/>
    <mergeCell ref="I23:N26"/>
    <mergeCell ref="C23:H26"/>
    <mergeCell ref="U30:Y33"/>
    <mergeCell ref="Z30:Z33"/>
    <mergeCell ref="A36:AF36"/>
    <mergeCell ref="A37:B39"/>
    <mergeCell ref="C30:H33"/>
    <mergeCell ref="I30:N33"/>
  </mergeCell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26"/>
  <sheetViews>
    <sheetView tabSelected="1" zoomScale="80" zoomScaleNormal="80" zoomScalePageLayoutView="0" workbookViewId="0" topLeftCell="A70">
      <selection activeCell="G75" sqref="G75"/>
    </sheetView>
  </sheetViews>
  <sheetFormatPr defaultColWidth="8.8515625" defaultRowHeight="12.75"/>
  <cols>
    <col min="1" max="1" width="9.28125" style="11" customWidth="1"/>
    <col min="2" max="2" width="6.8515625" style="11" customWidth="1"/>
    <col min="3" max="3" width="50.8515625" style="11" customWidth="1"/>
    <col min="4" max="4" width="18.8515625" style="11" customWidth="1"/>
    <col min="5" max="5" width="13.8515625" style="11" customWidth="1"/>
    <col min="6" max="6" width="8.8515625" style="77" customWidth="1"/>
    <col min="7" max="7" width="10.8515625" style="78" customWidth="1"/>
    <col min="8" max="8" width="8.8515625" style="77" customWidth="1"/>
    <col min="9" max="9" width="12.8515625" style="11" customWidth="1"/>
  </cols>
  <sheetData>
    <row r="1" spans="1:9" ht="24.75" customHeight="1">
      <c r="A1" s="200" t="str">
        <f>Parameters!B1</f>
        <v>169th IEEE 802.11 WIRELESS LOCAL AREA NETWORKS SESSION</v>
      </c>
      <c r="B1" s="201"/>
      <c r="C1" s="201"/>
      <c r="D1" s="201"/>
      <c r="E1" s="201"/>
      <c r="F1" s="201"/>
      <c r="G1" s="201"/>
      <c r="H1" s="201"/>
      <c r="I1" s="201"/>
    </row>
    <row r="2" spans="1:9" ht="24.75" customHeight="1">
      <c r="A2" s="197" t="s">
        <v>68</v>
      </c>
      <c r="B2" s="198"/>
      <c r="C2" s="198"/>
      <c r="D2" s="198"/>
      <c r="E2" s="198"/>
      <c r="F2" s="198"/>
      <c r="G2" s="198"/>
      <c r="H2" s="198"/>
      <c r="I2" s="198"/>
    </row>
    <row r="3" spans="1:9" ht="24.75" customHeight="1">
      <c r="A3" s="200" t="str">
        <f>Parameters!B2</f>
        <v>Mariott Hotel, Warsaw, Poland</v>
      </c>
      <c r="B3" s="201"/>
      <c r="C3" s="201"/>
      <c r="D3" s="201"/>
      <c r="E3" s="201"/>
      <c r="F3" s="201"/>
      <c r="G3" s="201"/>
      <c r="H3" s="201"/>
      <c r="I3" s="201"/>
    </row>
    <row r="4" spans="1:9" ht="24.75" customHeight="1">
      <c r="A4" s="200" t="str">
        <f>Parameters!B3</f>
        <v>May 06-11, 2018</v>
      </c>
      <c r="B4" s="201"/>
      <c r="C4" s="201"/>
      <c r="D4" s="201"/>
      <c r="E4" s="201"/>
      <c r="F4" s="201"/>
      <c r="G4" s="201"/>
      <c r="H4" s="201"/>
      <c r="I4" s="201"/>
    </row>
    <row r="5" spans="1:9" ht="18" customHeight="1">
      <c r="A5" s="202" t="s">
        <v>69</v>
      </c>
      <c r="B5" s="192"/>
      <c r="C5" s="192"/>
      <c r="D5" s="192"/>
      <c r="E5" s="192"/>
      <c r="F5" s="192"/>
      <c r="G5" s="192"/>
      <c r="H5" s="192"/>
      <c r="I5" s="192"/>
    </row>
    <row r="6" spans="1:9" ht="18" customHeight="1">
      <c r="A6" s="202" t="s">
        <v>70</v>
      </c>
      <c r="B6" s="192"/>
      <c r="C6" s="192"/>
      <c r="D6" s="192"/>
      <c r="E6" s="192"/>
      <c r="F6" s="192"/>
      <c r="G6" s="192"/>
      <c r="H6" s="192"/>
      <c r="I6" s="192"/>
    </row>
    <row r="7" spans="1:9" ht="18" customHeight="1">
      <c r="A7" s="202" t="s">
        <v>71</v>
      </c>
      <c r="B7" s="192"/>
      <c r="C7" s="192"/>
      <c r="D7" s="192"/>
      <c r="E7" s="192"/>
      <c r="F7" s="192"/>
      <c r="G7" s="192"/>
      <c r="H7" s="192"/>
      <c r="I7" s="192"/>
    </row>
    <row r="8" spans="1:9" ht="18" customHeight="1">
      <c r="A8" s="191" t="s">
        <v>176</v>
      </c>
      <c r="B8" s="192"/>
      <c r="C8" s="192"/>
      <c r="D8" s="192"/>
      <c r="E8" s="192"/>
      <c r="F8" s="192"/>
      <c r="G8" s="192"/>
      <c r="H8" s="192"/>
      <c r="I8" s="192"/>
    </row>
    <row r="9" spans="1:9" ht="30" customHeight="1">
      <c r="A9" s="193" t="str">
        <f>"Agenda R"&amp;Parameters!$B$8</f>
        <v>Agenda R4</v>
      </c>
      <c r="B9" s="194"/>
      <c r="C9" s="194"/>
      <c r="D9" s="194"/>
      <c r="E9" s="194"/>
      <c r="F9" s="194"/>
      <c r="G9" s="194"/>
      <c r="H9" s="194"/>
      <c r="I9" s="194"/>
    </row>
    <row r="10" spans="1:9" s="20" customFormat="1" ht="30" customHeight="1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21.75" customHeight="1">
      <c r="A11" s="199" t="s">
        <v>72</v>
      </c>
      <c r="B11" s="199"/>
      <c r="C11" s="199"/>
      <c r="D11" s="199"/>
      <c r="E11" s="199"/>
      <c r="F11" s="199"/>
      <c r="G11" s="199"/>
      <c r="H11" s="199"/>
      <c r="I11" s="199"/>
    </row>
    <row r="12" ht="12.75"/>
    <row r="13" ht="12.75"/>
    <row r="14" spans="1:9" ht="15.75">
      <c r="A14" s="195" t="s">
        <v>33</v>
      </c>
      <c r="B14" s="196"/>
      <c r="C14" s="196"/>
      <c r="D14" s="196"/>
      <c r="E14" s="196"/>
      <c r="F14" s="196"/>
      <c r="G14" s="196"/>
      <c r="H14" s="196"/>
      <c r="I14" s="196"/>
    </row>
    <row r="15" spans="1:9" s="65" customFormat="1" ht="31.5">
      <c r="A15" s="62" t="s">
        <v>59</v>
      </c>
      <c r="B15" s="62" t="s">
        <v>60</v>
      </c>
      <c r="C15" s="62" t="s">
        <v>61</v>
      </c>
      <c r="D15" s="62" t="s">
        <v>62</v>
      </c>
      <c r="E15" s="62" t="s">
        <v>63</v>
      </c>
      <c r="F15" s="63" t="s">
        <v>64</v>
      </c>
      <c r="G15" s="64" t="s">
        <v>65</v>
      </c>
      <c r="H15" s="63" t="s">
        <v>0</v>
      </c>
      <c r="I15" s="62" t="s">
        <v>1</v>
      </c>
    </row>
    <row r="16" spans="1:9" ht="15.75">
      <c r="A16" s="85">
        <v>1</v>
      </c>
      <c r="B16" s="66"/>
      <c r="C16" s="66" t="s">
        <v>40</v>
      </c>
      <c r="D16" s="66"/>
      <c r="E16" s="66"/>
      <c r="F16" s="67">
        <v>0.5625</v>
      </c>
      <c r="G16" s="68">
        <v>0</v>
      </c>
      <c r="H16" s="67">
        <f>F16+TIME(0,G16,0)</f>
        <v>0.5625</v>
      </c>
      <c r="I16" s="69"/>
    </row>
    <row r="17" spans="1:9" ht="15.75">
      <c r="A17" s="82"/>
      <c r="B17" s="79"/>
      <c r="C17" s="79"/>
      <c r="D17" s="79"/>
      <c r="E17" s="79"/>
      <c r="F17" s="80"/>
      <c r="G17" s="81"/>
      <c r="H17" s="80"/>
      <c r="I17" s="79"/>
    </row>
    <row r="18" spans="1:9" ht="15.75">
      <c r="A18" s="83">
        <f>A16+0.01</f>
        <v>1.01</v>
      </c>
      <c r="B18" s="70"/>
      <c r="C18" s="70" t="s">
        <v>41</v>
      </c>
      <c r="D18" s="87"/>
      <c r="E18" s="70" t="s">
        <v>43</v>
      </c>
      <c r="F18" s="71">
        <f>H16</f>
        <v>0.5625</v>
      </c>
      <c r="G18" s="72">
        <v>0</v>
      </c>
      <c r="H18" s="71">
        <f>F18+TIME(0,G18,0)</f>
        <v>0.5625</v>
      </c>
      <c r="I18" s="73"/>
    </row>
    <row r="19" spans="1:9" ht="15.75">
      <c r="A19" s="82"/>
      <c r="B19" s="79"/>
      <c r="C19" s="79"/>
      <c r="D19" s="79"/>
      <c r="E19" s="79"/>
      <c r="F19" s="80"/>
      <c r="G19" s="81"/>
      <c r="H19" s="80"/>
      <c r="I19" s="79"/>
    </row>
    <row r="20" spans="1:9" ht="15.75">
      <c r="A20" s="83">
        <f>A18+0.01</f>
        <v>1.02</v>
      </c>
      <c r="B20" s="70" t="s">
        <v>132</v>
      </c>
      <c r="C20" s="70" t="s">
        <v>44</v>
      </c>
      <c r="D20" s="70"/>
      <c r="E20" s="70" t="s">
        <v>43</v>
      </c>
      <c r="F20" s="71">
        <f>H18</f>
        <v>0.5625</v>
      </c>
      <c r="G20" s="72">
        <v>1</v>
      </c>
      <c r="H20" s="71">
        <f>F20+TIME(0,G20,0)</f>
        <v>0.5631944444444444</v>
      </c>
      <c r="I20" s="73"/>
    </row>
    <row r="21" spans="1:9" ht="15.75">
      <c r="A21" s="82"/>
      <c r="B21" s="79"/>
      <c r="C21" s="79"/>
      <c r="D21" s="79"/>
      <c r="E21" s="79"/>
      <c r="F21" s="80"/>
      <c r="G21" s="81"/>
      <c r="H21" s="80"/>
      <c r="I21" s="79"/>
    </row>
    <row r="22" spans="1:9" ht="15.75">
      <c r="A22" s="83">
        <f>A20+0.01</f>
        <v>1.03</v>
      </c>
      <c r="B22" s="70" t="s">
        <v>133</v>
      </c>
      <c r="C22" s="70" t="s">
        <v>50</v>
      </c>
      <c r="D22" s="87" t="str">
        <f>Parameters!B13</f>
        <v> 11-18/0591</v>
      </c>
      <c r="E22" s="70" t="s">
        <v>43</v>
      </c>
      <c r="F22" s="71">
        <f>H20</f>
        <v>0.5631944444444444</v>
      </c>
      <c r="G22" s="72">
        <v>1</v>
      </c>
      <c r="H22" s="71">
        <f>F22+TIME(0,G22,0)</f>
        <v>0.5638888888888889</v>
      </c>
      <c r="I22" s="73"/>
    </row>
    <row r="23" spans="1:9" ht="15.75">
      <c r="A23" s="82"/>
      <c r="B23" s="79"/>
      <c r="C23" s="79"/>
      <c r="D23" s="88"/>
      <c r="E23" s="79"/>
      <c r="F23" s="80"/>
      <c r="G23" s="81"/>
      <c r="H23" s="80"/>
      <c r="I23" s="79"/>
    </row>
    <row r="24" spans="1:9" ht="15.75">
      <c r="A24" s="83">
        <f>A22+0.01</f>
        <v>1.04</v>
      </c>
      <c r="B24" s="70" t="s">
        <v>132</v>
      </c>
      <c r="C24" s="70" t="s">
        <v>49</v>
      </c>
      <c r="D24" s="87" t="str">
        <f>Parameters!B13</f>
        <v> 11-18/0591</v>
      </c>
      <c r="E24" s="70" t="s">
        <v>43</v>
      </c>
      <c r="F24" s="71">
        <f>H22</f>
        <v>0.5638888888888889</v>
      </c>
      <c r="G24" s="72">
        <v>1</v>
      </c>
      <c r="H24" s="71">
        <f>F24+TIME(0,G24,0)</f>
        <v>0.5645833333333333</v>
      </c>
      <c r="I24" s="73"/>
    </row>
    <row r="25" spans="1:9" ht="15.75">
      <c r="A25" s="82"/>
      <c r="B25" s="79"/>
      <c r="C25" s="79"/>
      <c r="D25" s="88"/>
      <c r="E25" s="79"/>
      <c r="F25" s="80"/>
      <c r="G25" s="81"/>
      <c r="H25" s="80"/>
      <c r="I25" s="79"/>
    </row>
    <row r="26" spans="1:9" ht="15.75">
      <c r="A26" s="83">
        <f>A24+0.01</f>
        <v>1.05</v>
      </c>
      <c r="B26" s="70" t="s">
        <v>132</v>
      </c>
      <c r="C26" s="70" t="s">
        <v>53</v>
      </c>
      <c r="D26" s="87" t="str">
        <f>Parameters!B13</f>
        <v> 11-18/0591</v>
      </c>
      <c r="E26" s="70" t="s">
        <v>43</v>
      </c>
      <c r="F26" s="71">
        <f>H24</f>
        <v>0.5645833333333333</v>
      </c>
      <c r="G26" s="72">
        <v>5</v>
      </c>
      <c r="H26" s="71">
        <f>F26+TIME(0,G26,0)</f>
        <v>0.5680555555555555</v>
      </c>
      <c r="I26" s="73"/>
    </row>
    <row r="27" spans="1:9" ht="15.75">
      <c r="A27" s="82"/>
      <c r="B27" s="79"/>
      <c r="C27" s="79"/>
      <c r="D27" s="88"/>
      <c r="E27" s="79"/>
      <c r="F27" s="80"/>
      <c r="G27" s="81"/>
      <c r="H27" s="80"/>
      <c r="I27" s="79"/>
    </row>
    <row r="28" spans="1:9" ht="15.75">
      <c r="A28" s="83">
        <f>A26+0.01</f>
        <v>1.06</v>
      </c>
      <c r="B28" s="70" t="s">
        <v>134</v>
      </c>
      <c r="C28" s="70" t="s">
        <v>45</v>
      </c>
      <c r="D28" s="87" t="s">
        <v>175</v>
      </c>
      <c r="E28" s="70" t="s">
        <v>43</v>
      </c>
      <c r="F28" s="71">
        <f>H26</f>
        <v>0.5680555555555555</v>
      </c>
      <c r="G28" s="72">
        <v>5</v>
      </c>
      <c r="H28" s="71">
        <f>F28+TIME(0,G28,0)</f>
        <v>0.5715277777777777</v>
      </c>
      <c r="I28" s="73"/>
    </row>
    <row r="29" spans="1:9" ht="15.75">
      <c r="A29" s="82"/>
      <c r="B29" s="79"/>
      <c r="C29" s="79"/>
      <c r="D29" s="88"/>
      <c r="E29" s="79"/>
      <c r="F29" s="80"/>
      <c r="G29" s="81"/>
      <c r="H29" s="80"/>
      <c r="I29" s="79"/>
    </row>
    <row r="30" spans="1:9" ht="31.5">
      <c r="A30" s="97">
        <f>A28+0.01</f>
        <v>1.07</v>
      </c>
      <c r="B30" s="98" t="s">
        <v>135</v>
      </c>
      <c r="C30" s="98" t="s">
        <v>46</v>
      </c>
      <c r="D30" s="99" t="str">
        <f>Parameters!B15</f>
        <v>11-18/0321r1</v>
      </c>
      <c r="E30" s="98" t="s">
        <v>43</v>
      </c>
      <c r="F30" s="100">
        <f>H28</f>
        <v>0.5715277777777777</v>
      </c>
      <c r="G30" s="101">
        <v>0</v>
      </c>
      <c r="H30" s="100">
        <f>F30+TIME(0,G30,0)</f>
        <v>0.5715277777777777</v>
      </c>
      <c r="I30" s="102"/>
    </row>
    <row r="31" spans="1:9" ht="63">
      <c r="A31" s="82"/>
      <c r="B31" s="91"/>
      <c r="C31" s="92" t="str">
        <f>"Move to approve the meeting minutes of the previous face-to-face meeting as contained in document "&amp;Parameters!$B$15</f>
        <v>Move to approve the meeting minutes of the previous face-to-face meeting as contained in document 11-18/0321r1</v>
      </c>
      <c r="D31" s="92"/>
      <c r="E31" s="91"/>
      <c r="F31" s="93"/>
      <c r="G31" s="94"/>
      <c r="H31" s="93"/>
      <c r="I31" s="79"/>
    </row>
    <row r="32" spans="1:9" ht="31.5">
      <c r="A32" s="103">
        <f>A30+0.01</f>
        <v>1.08</v>
      </c>
      <c r="B32" s="104" t="s">
        <v>135</v>
      </c>
      <c r="C32" s="104" t="s">
        <v>54</v>
      </c>
      <c r="D32" s="105" t="str">
        <f>Parameters!B16</f>
        <v>11-18/0718r0</v>
      </c>
      <c r="E32" s="104" t="s">
        <v>43</v>
      </c>
      <c r="F32" s="106">
        <f>H30</f>
        <v>0.5715277777777777</v>
      </c>
      <c r="G32" s="107">
        <v>0</v>
      </c>
      <c r="H32" s="106">
        <f>F32+TIME(0,G32,0)</f>
        <v>0.5715277777777777</v>
      </c>
      <c r="I32" s="108"/>
    </row>
    <row r="33" spans="1:9" ht="63">
      <c r="A33" s="82"/>
      <c r="B33" s="109"/>
      <c r="C33" s="110" t="str">
        <f>"Move to approve the meeting minutes of the previous telephone conferences as contained in document "&amp;Parameters!$B$16</f>
        <v>Move to approve the meeting minutes of the previous telephone conferences as contained in document 11-18/0718r0</v>
      </c>
      <c r="D33" s="109"/>
      <c r="E33" s="109"/>
      <c r="F33" s="111"/>
      <c r="G33" s="112"/>
      <c r="H33" s="111"/>
      <c r="I33" s="79"/>
    </row>
    <row r="34" spans="1:9" ht="15.75">
      <c r="A34" s="83">
        <f>A32+0.01</f>
        <v>1.09</v>
      </c>
      <c r="B34" s="70"/>
      <c r="C34" s="70"/>
      <c r="D34" s="70"/>
      <c r="E34" s="70"/>
      <c r="F34" s="71">
        <f>H32</f>
        <v>0.5715277777777777</v>
      </c>
      <c r="G34" s="72">
        <v>0</v>
      </c>
      <c r="H34" s="71">
        <f>F34+TIME(0,G34,0)</f>
        <v>0.5715277777777777</v>
      </c>
      <c r="I34" s="73"/>
    </row>
    <row r="35" spans="1:9" ht="15.75">
      <c r="A35" s="82"/>
      <c r="B35" s="79"/>
      <c r="C35" s="79"/>
      <c r="D35" s="79"/>
      <c r="E35" s="79"/>
      <c r="F35" s="80"/>
      <c r="G35" s="81"/>
      <c r="H35" s="80"/>
      <c r="I35" s="79"/>
    </row>
    <row r="36" spans="1:9" ht="15.75">
      <c r="A36" s="83">
        <f>A34+0.01</f>
        <v>1.1</v>
      </c>
      <c r="B36" s="70"/>
      <c r="C36" s="70"/>
      <c r="D36" s="70"/>
      <c r="E36" s="70"/>
      <c r="F36" s="71">
        <f>H34</f>
        <v>0.5715277777777777</v>
      </c>
      <c r="G36" s="72">
        <v>0</v>
      </c>
      <c r="H36" s="71">
        <f>F36+TIME(0,G36,0)</f>
        <v>0.5715277777777777</v>
      </c>
      <c r="I36" s="73"/>
    </row>
    <row r="37" spans="1:9" ht="15.75">
      <c r="A37" s="82"/>
      <c r="B37" s="79"/>
      <c r="C37" s="79"/>
      <c r="D37" s="79"/>
      <c r="E37" s="79"/>
      <c r="F37" s="80"/>
      <c r="G37" s="81"/>
      <c r="H37" s="80"/>
      <c r="I37" s="79"/>
    </row>
    <row r="38" spans="1:9" ht="15.75">
      <c r="A38" s="85">
        <f>1+A16</f>
        <v>2</v>
      </c>
      <c r="B38" s="66"/>
      <c r="C38" s="66" t="s">
        <v>47</v>
      </c>
      <c r="D38" s="66"/>
      <c r="E38" s="66" t="s">
        <v>42</v>
      </c>
      <c r="F38" s="67">
        <f>H36</f>
        <v>0.5715277777777777</v>
      </c>
      <c r="G38" s="68">
        <v>0</v>
      </c>
      <c r="H38" s="67">
        <f>F38+TIME(0,G38,0)</f>
        <v>0.5715277777777777</v>
      </c>
      <c r="I38" s="69"/>
    </row>
    <row r="39" spans="1:9" ht="15.75">
      <c r="A39" s="82"/>
      <c r="B39" s="79"/>
      <c r="C39" s="79"/>
      <c r="D39" s="79"/>
      <c r="E39" s="79"/>
      <c r="F39" s="80"/>
      <c r="G39" s="81"/>
      <c r="H39" s="80"/>
      <c r="I39" s="79"/>
    </row>
    <row r="40" spans="1:9" ht="31.5">
      <c r="A40" s="83">
        <f>A38+0.01</f>
        <v>2.01</v>
      </c>
      <c r="B40" s="70" t="s">
        <v>136</v>
      </c>
      <c r="C40" s="70" t="s">
        <v>48</v>
      </c>
      <c r="D40" s="86" t="s">
        <v>51</v>
      </c>
      <c r="E40" s="70" t="s">
        <v>43</v>
      </c>
      <c r="F40" s="71">
        <f>H38</f>
        <v>0.5715277777777777</v>
      </c>
      <c r="G40" s="72">
        <v>3</v>
      </c>
      <c r="H40" s="71">
        <f>F40+TIME(0,G40,0)</f>
        <v>0.5736111111111111</v>
      </c>
      <c r="I40" s="73"/>
    </row>
    <row r="41" spans="1:9" ht="15.75">
      <c r="A41" s="82"/>
      <c r="B41" s="79"/>
      <c r="C41" s="79"/>
      <c r="D41" s="79"/>
      <c r="E41" s="79"/>
      <c r="F41" s="80"/>
      <c r="G41" s="81"/>
      <c r="H41" s="80"/>
      <c r="I41" s="79"/>
    </row>
    <row r="42" spans="1:9" ht="31.5">
      <c r="A42" s="83">
        <f>A40+0.01</f>
        <v>2.0199999999999996</v>
      </c>
      <c r="B42" s="70" t="s">
        <v>132</v>
      </c>
      <c r="C42" s="70" t="s">
        <v>52</v>
      </c>
      <c r="D42" s="87" t="str">
        <f>Parameters!B13</f>
        <v> 11-18/0591</v>
      </c>
      <c r="E42" s="70" t="s">
        <v>43</v>
      </c>
      <c r="F42" s="71">
        <f>H40</f>
        <v>0.5736111111111111</v>
      </c>
      <c r="G42" s="72">
        <v>1</v>
      </c>
      <c r="H42" s="71">
        <f>F42+TIME(0,G42,0)</f>
        <v>0.5743055555555555</v>
      </c>
      <c r="I42" s="73"/>
    </row>
    <row r="43" spans="1:9" ht="15.75">
      <c r="A43" s="82"/>
      <c r="B43" s="79"/>
      <c r="C43" s="79"/>
      <c r="D43" s="79"/>
      <c r="E43" s="79"/>
      <c r="F43" s="80"/>
      <c r="G43" s="81"/>
      <c r="H43" s="80"/>
      <c r="I43" s="79"/>
    </row>
    <row r="44" spans="1:9" ht="15.75">
      <c r="A44" s="83">
        <f>A42+0.01</f>
        <v>2.0299999999999994</v>
      </c>
      <c r="B44" s="70"/>
      <c r="C44" s="70"/>
      <c r="D44" s="70"/>
      <c r="E44" s="70" t="s">
        <v>43</v>
      </c>
      <c r="F44" s="71">
        <f>H42</f>
        <v>0.5743055555555555</v>
      </c>
      <c r="G44" s="72">
        <v>0</v>
      </c>
      <c r="H44" s="71">
        <f>F44+TIME(0,G44,0)</f>
        <v>0.5743055555555555</v>
      </c>
      <c r="I44" s="73"/>
    </row>
    <row r="45" spans="1:9" ht="15.75">
      <c r="A45" s="82"/>
      <c r="B45" s="79"/>
      <c r="C45" s="79"/>
      <c r="D45" s="79"/>
      <c r="E45" s="79"/>
      <c r="F45" s="80"/>
      <c r="G45" s="81"/>
      <c r="H45" s="80"/>
      <c r="I45" s="79"/>
    </row>
    <row r="46" spans="1:9" ht="15.75">
      <c r="A46" s="83">
        <f>A44+0.01</f>
        <v>2.039999999999999</v>
      </c>
      <c r="B46" s="70"/>
      <c r="C46" s="70"/>
      <c r="D46" s="70"/>
      <c r="E46" s="70" t="s">
        <v>43</v>
      </c>
      <c r="F46" s="71">
        <f>H44</f>
        <v>0.5743055555555555</v>
      </c>
      <c r="G46" s="72">
        <v>0</v>
      </c>
      <c r="H46" s="71">
        <f>F46+TIME(0,G46,0)</f>
        <v>0.5743055555555555</v>
      </c>
      <c r="I46" s="73"/>
    </row>
    <row r="47" spans="1:9" s="20" customFormat="1" ht="15.75">
      <c r="A47" s="95"/>
      <c r="B47" s="79"/>
      <c r="C47" s="79"/>
      <c r="D47" s="79"/>
      <c r="E47" s="79"/>
      <c r="F47" s="80"/>
      <c r="G47" s="81"/>
      <c r="H47" s="80"/>
      <c r="I47" s="79"/>
    </row>
    <row r="48" spans="1:9" ht="15.75">
      <c r="A48" s="85">
        <f>1+A38</f>
        <v>3</v>
      </c>
      <c r="B48" s="66"/>
      <c r="C48" s="66" t="s">
        <v>148</v>
      </c>
      <c r="D48" s="66"/>
      <c r="E48" s="66" t="s">
        <v>42</v>
      </c>
      <c r="F48" s="67">
        <f>H46</f>
        <v>0.5743055555555555</v>
      </c>
      <c r="G48" s="68">
        <v>0</v>
      </c>
      <c r="H48" s="67">
        <f>F48+TIME(0,G48,0)</f>
        <v>0.5743055555555555</v>
      </c>
      <c r="I48" s="69"/>
    </row>
    <row r="49" spans="1:9" ht="15.75">
      <c r="A49" s="82"/>
      <c r="B49" s="79"/>
      <c r="C49" s="79"/>
      <c r="D49" s="79"/>
      <c r="E49" s="79"/>
      <c r="F49" s="80"/>
      <c r="G49" s="81"/>
      <c r="H49" s="80"/>
      <c r="I49" s="79"/>
    </row>
    <row r="50" spans="1:9" ht="15.75">
      <c r="A50" s="83">
        <f>A48+0.01</f>
        <v>3.01</v>
      </c>
      <c r="B50" s="70" t="s">
        <v>137</v>
      </c>
      <c r="C50" s="70" t="s">
        <v>34</v>
      </c>
      <c r="D50" s="87" t="s">
        <v>25</v>
      </c>
      <c r="E50" s="70" t="s">
        <v>43</v>
      </c>
      <c r="F50" s="71">
        <f>H48</f>
        <v>0.5743055555555555</v>
      </c>
      <c r="G50" s="72">
        <v>5</v>
      </c>
      <c r="H50" s="71">
        <f>F50+TIME(0,G50,0)</f>
        <v>0.5777777777777777</v>
      </c>
      <c r="I50" s="73"/>
    </row>
    <row r="51" spans="1:9" ht="15.75">
      <c r="A51" s="82"/>
      <c r="B51" s="79"/>
      <c r="C51" s="79"/>
      <c r="D51" s="79"/>
      <c r="E51" s="79"/>
      <c r="F51" s="80"/>
      <c r="G51" s="81"/>
      <c r="H51" s="80"/>
      <c r="I51" s="79"/>
    </row>
    <row r="52" spans="1:9" ht="15.75">
      <c r="A52" s="83">
        <f>A50+0.01</f>
        <v>3.0199999999999996</v>
      </c>
      <c r="B52" s="70" t="s">
        <v>146</v>
      </c>
      <c r="C52" s="70" t="s">
        <v>149</v>
      </c>
      <c r="D52" s="87" t="s">
        <v>25</v>
      </c>
      <c r="E52" s="70" t="s">
        <v>43</v>
      </c>
      <c r="F52" s="71">
        <f>H50</f>
        <v>0.5777777777777777</v>
      </c>
      <c r="G52" s="72">
        <v>1</v>
      </c>
      <c r="H52" s="71">
        <f>F52+TIME(0,G52,0)</f>
        <v>0.5784722222222222</v>
      </c>
      <c r="I52" s="73"/>
    </row>
    <row r="53" spans="1:9" ht="15.75">
      <c r="A53" s="82"/>
      <c r="B53" s="79"/>
      <c r="C53" s="79"/>
      <c r="D53" s="79"/>
      <c r="E53" s="79"/>
      <c r="F53" s="80"/>
      <c r="G53" s="81"/>
      <c r="H53" s="80"/>
      <c r="I53" s="79"/>
    </row>
    <row r="54" spans="1:9" ht="15.75">
      <c r="A54" s="85">
        <f>1+A38</f>
        <v>3</v>
      </c>
      <c r="B54" s="66"/>
      <c r="C54" s="66" t="s">
        <v>140</v>
      </c>
      <c r="D54" s="66"/>
      <c r="E54" s="66" t="s">
        <v>42</v>
      </c>
      <c r="F54" s="67">
        <f>H52</f>
        <v>0.5784722222222222</v>
      </c>
      <c r="G54" s="68">
        <v>0</v>
      </c>
      <c r="H54" s="67">
        <f>F54+TIME(0,G54,0)</f>
        <v>0.5784722222222222</v>
      </c>
      <c r="I54" s="69"/>
    </row>
    <row r="55" spans="1:9" ht="15.75">
      <c r="A55" s="82"/>
      <c r="B55" s="79"/>
      <c r="C55" s="79"/>
      <c r="D55" s="79"/>
      <c r="E55" s="79"/>
      <c r="F55" s="80"/>
      <c r="G55" s="81"/>
      <c r="H55" s="80"/>
      <c r="I55" s="79"/>
    </row>
    <row r="56" spans="1:9" ht="15.75">
      <c r="A56" s="83">
        <f>A54+0.01</f>
        <v>3.01</v>
      </c>
      <c r="B56" s="70" t="s">
        <v>137</v>
      </c>
      <c r="C56" s="70" t="s">
        <v>139</v>
      </c>
      <c r="D56" s="86"/>
      <c r="E56" s="70" t="s">
        <v>43</v>
      </c>
      <c r="F56" s="71">
        <f>H54</f>
        <v>0.5784722222222222</v>
      </c>
      <c r="G56" s="72">
        <v>3</v>
      </c>
      <c r="H56" s="71">
        <f>F56+TIME(0,G56,0)</f>
        <v>0.5805555555555555</v>
      </c>
      <c r="I56" s="73"/>
    </row>
    <row r="57" spans="1:9" ht="15.75">
      <c r="A57" s="82"/>
      <c r="B57" s="79"/>
      <c r="C57" s="79"/>
      <c r="D57" s="79"/>
      <c r="E57" s="79"/>
      <c r="F57" s="80"/>
      <c r="G57" s="81"/>
      <c r="H57" s="80"/>
      <c r="I57" s="79"/>
    </row>
    <row r="58" spans="1:9" ht="31.5">
      <c r="A58" s="83">
        <f>A56+0.01</f>
        <v>3.0199999999999996</v>
      </c>
      <c r="B58" s="70" t="s">
        <v>137</v>
      </c>
      <c r="C58" s="70" t="s">
        <v>141</v>
      </c>
      <c r="D58" s="70"/>
      <c r="E58" s="70" t="s">
        <v>26</v>
      </c>
      <c r="F58" s="71">
        <f>H56</f>
        <v>0.5805555555555555</v>
      </c>
      <c r="G58" s="72">
        <v>90</v>
      </c>
      <c r="H58" s="71">
        <f>F58+TIME(0,G58,0)</f>
        <v>0.6430555555555555</v>
      </c>
      <c r="I58" s="73"/>
    </row>
    <row r="59" spans="1:9" ht="47.25">
      <c r="A59" s="82"/>
      <c r="B59" s="79"/>
      <c r="C59" s="79" t="s">
        <v>12</v>
      </c>
      <c r="D59" s="79"/>
      <c r="E59" s="79"/>
      <c r="F59" s="80"/>
      <c r="G59" s="81"/>
      <c r="H59" s="80"/>
      <c r="I59" s="79"/>
    </row>
    <row r="60" spans="1:9" ht="15.75">
      <c r="A60" s="83">
        <f>A58+0.01</f>
        <v>3.0299999999999994</v>
      </c>
      <c r="B60" s="70"/>
      <c r="C60" s="70"/>
      <c r="D60" s="70"/>
      <c r="E60" s="70"/>
      <c r="F60" s="71">
        <f>H58</f>
        <v>0.6430555555555555</v>
      </c>
      <c r="G60" s="72">
        <v>0</v>
      </c>
      <c r="H60" s="71">
        <f>F60+TIME(0,G60,0)</f>
        <v>0.6430555555555555</v>
      </c>
      <c r="I60" s="73"/>
    </row>
    <row r="61" spans="1:9" ht="15.75">
      <c r="A61" s="82"/>
      <c r="B61" s="79"/>
      <c r="C61" s="79"/>
      <c r="D61" s="79"/>
      <c r="E61" s="79"/>
      <c r="F61" s="80"/>
      <c r="G61" s="81"/>
      <c r="H61" s="80"/>
      <c r="I61" s="79"/>
    </row>
    <row r="62" spans="1:9" ht="15.75">
      <c r="A62" s="83">
        <f>A60+0.01</f>
        <v>3.039999999999999</v>
      </c>
      <c r="B62" s="70"/>
      <c r="C62" s="70"/>
      <c r="D62" s="70"/>
      <c r="E62" s="70"/>
      <c r="F62" s="71">
        <f>H60</f>
        <v>0.6430555555555555</v>
      </c>
      <c r="G62" s="72">
        <v>0</v>
      </c>
      <c r="H62" s="71">
        <f>F62+TIME(0,G62,0)</f>
        <v>0.6430555555555555</v>
      </c>
      <c r="I62" s="73"/>
    </row>
    <row r="63" spans="1:9" ht="15.75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5.75">
      <c r="A64" s="85">
        <f>1+A54</f>
        <v>4</v>
      </c>
      <c r="B64" s="66"/>
      <c r="C64" s="66" t="s">
        <v>13</v>
      </c>
      <c r="D64" s="66"/>
      <c r="E64" s="66" t="s">
        <v>42</v>
      </c>
      <c r="F64" s="67">
        <f>H62</f>
        <v>0.6430555555555555</v>
      </c>
      <c r="G64" s="68">
        <v>1</v>
      </c>
      <c r="H64" s="67">
        <f>F64+TIME(0,G64,0)</f>
        <v>0.6437499999999999</v>
      </c>
      <c r="I64" s="69"/>
    </row>
    <row r="65" spans="1:9" ht="12.75">
      <c r="A65" s="74"/>
      <c r="B65" s="74"/>
      <c r="C65" s="74" t="s">
        <v>2</v>
      </c>
      <c r="D65" s="74"/>
      <c r="E65" s="74"/>
      <c r="F65" s="75"/>
      <c r="G65" s="76">
        <f>(H65-H64)*24*60</f>
        <v>3.000000000000149</v>
      </c>
      <c r="H65" s="75">
        <v>0.6458333333333334</v>
      </c>
      <c r="I65" s="74"/>
    </row>
    <row r="66" spans="1:9" ht="15.75">
      <c r="A66" s="82"/>
      <c r="B66" s="79"/>
      <c r="C66" s="79"/>
      <c r="D66" s="79"/>
      <c r="E66" s="79"/>
      <c r="F66" s="80"/>
      <c r="G66" s="81"/>
      <c r="H66" s="80"/>
      <c r="I66" s="79"/>
    </row>
    <row r="67" spans="1:9" ht="15.75">
      <c r="A67" s="82"/>
      <c r="B67" s="79"/>
      <c r="C67" s="79"/>
      <c r="D67" s="79"/>
      <c r="E67" s="79"/>
      <c r="F67" s="80"/>
      <c r="G67" s="81"/>
      <c r="H67" s="80"/>
      <c r="I67" s="79"/>
    </row>
    <row r="68" spans="1:9" ht="15.75">
      <c r="A68" s="82"/>
      <c r="B68" s="79"/>
      <c r="C68" s="79"/>
      <c r="D68" s="79"/>
      <c r="E68" s="79"/>
      <c r="F68" s="80"/>
      <c r="G68" s="81"/>
      <c r="H68" s="80"/>
      <c r="I68" s="79"/>
    </row>
    <row r="69" spans="1:9" ht="15.75">
      <c r="A69" s="82"/>
      <c r="B69" s="79"/>
      <c r="C69" s="79"/>
      <c r="D69" s="79"/>
      <c r="E69" s="79"/>
      <c r="F69" s="80"/>
      <c r="G69" s="81"/>
      <c r="H69" s="80"/>
      <c r="I69" s="79"/>
    </row>
    <row r="71" spans="1:9" ht="15.75">
      <c r="A71" s="195" t="s">
        <v>28</v>
      </c>
      <c r="B71" s="196"/>
      <c r="C71" s="196"/>
      <c r="D71" s="196"/>
      <c r="E71" s="196"/>
      <c r="F71" s="196"/>
      <c r="G71" s="196"/>
      <c r="H71" s="196"/>
      <c r="I71" s="196"/>
    </row>
    <row r="72" spans="1:9" s="65" customFormat="1" ht="31.5">
      <c r="A72" s="62" t="s">
        <v>59</v>
      </c>
      <c r="B72" s="62" t="s">
        <v>60</v>
      </c>
      <c r="C72" s="62" t="s">
        <v>61</v>
      </c>
      <c r="D72" s="62" t="s">
        <v>62</v>
      </c>
      <c r="E72" s="62" t="s">
        <v>63</v>
      </c>
      <c r="F72" s="63" t="s">
        <v>64</v>
      </c>
      <c r="G72" s="64" t="s">
        <v>65</v>
      </c>
      <c r="H72" s="63" t="s">
        <v>0</v>
      </c>
      <c r="I72" s="62" t="s">
        <v>1</v>
      </c>
    </row>
    <row r="73" spans="1:9" ht="15.75">
      <c r="A73" s="85">
        <f>1+A64</f>
        <v>5</v>
      </c>
      <c r="B73" s="66"/>
      <c r="C73" s="66" t="s">
        <v>40</v>
      </c>
      <c r="D73" s="66"/>
      <c r="E73" s="66" t="s">
        <v>42</v>
      </c>
      <c r="F73" s="67">
        <v>0.6666666666666666</v>
      </c>
      <c r="G73" s="68">
        <v>0</v>
      </c>
      <c r="H73" s="67">
        <f>F73+TIME(0,G73,0)</f>
        <v>0.6666666666666666</v>
      </c>
      <c r="I73" s="69"/>
    </row>
    <row r="74" spans="1:9" ht="15.75">
      <c r="A74" s="82"/>
      <c r="B74" s="79"/>
      <c r="C74" s="79"/>
      <c r="D74" s="79"/>
      <c r="E74" s="79"/>
      <c r="F74" s="80"/>
      <c r="G74" s="81"/>
      <c r="H74" s="80"/>
      <c r="I74" s="79"/>
    </row>
    <row r="75" spans="1:9" ht="15.75">
      <c r="A75" s="83">
        <f>A73+0.01</f>
        <v>5.01</v>
      </c>
      <c r="B75" s="70"/>
      <c r="C75" s="70" t="s">
        <v>41</v>
      </c>
      <c r="D75" s="70"/>
      <c r="E75" s="70" t="s">
        <v>43</v>
      </c>
      <c r="F75" s="71">
        <f>H73</f>
        <v>0.6666666666666666</v>
      </c>
      <c r="G75" s="72">
        <v>0</v>
      </c>
      <c r="H75" s="71">
        <f>F75+TIME(0,G75,0)</f>
        <v>0.6666666666666666</v>
      </c>
      <c r="I75" s="73"/>
    </row>
    <row r="76" spans="1:9" ht="15.75">
      <c r="A76" s="82"/>
      <c r="B76" s="79"/>
      <c r="C76" s="79"/>
      <c r="D76" s="79"/>
      <c r="E76" s="79"/>
      <c r="F76" s="80"/>
      <c r="G76" s="81"/>
      <c r="H76" s="80"/>
      <c r="I76" s="79"/>
    </row>
    <row r="77" spans="1:9" ht="15.75">
      <c r="A77" s="83">
        <f>A75+0.01</f>
        <v>5.02</v>
      </c>
      <c r="B77" s="70" t="s">
        <v>136</v>
      </c>
      <c r="C77" s="70" t="s">
        <v>44</v>
      </c>
      <c r="D77" s="70"/>
      <c r="E77" s="70" t="s">
        <v>43</v>
      </c>
      <c r="F77" s="71">
        <f>H75</f>
        <v>0.6666666666666666</v>
      </c>
      <c r="G77" s="72">
        <v>0</v>
      </c>
      <c r="H77" s="71">
        <f>F77+TIME(0,G77,0)</f>
        <v>0.6666666666666666</v>
      </c>
      <c r="I77" s="73"/>
    </row>
    <row r="78" ht="12.75">
      <c r="A78" s="84"/>
    </row>
    <row r="79" spans="1:9" ht="15.75">
      <c r="A79" s="83">
        <f>A77+0.01</f>
        <v>5.029999999999999</v>
      </c>
      <c r="B79" s="70" t="s">
        <v>134</v>
      </c>
      <c r="C79" s="70" t="s">
        <v>15</v>
      </c>
      <c r="D79" s="70"/>
      <c r="E79" s="70" t="s">
        <v>43</v>
      </c>
      <c r="F79" s="71">
        <f>H77</f>
        <v>0.6666666666666666</v>
      </c>
      <c r="G79" s="72">
        <v>1</v>
      </c>
      <c r="H79" s="71">
        <f>F79+TIME(0,G79,0)</f>
        <v>0.6673611111111111</v>
      </c>
      <c r="I79" s="73"/>
    </row>
    <row r="80" ht="12.75">
      <c r="A80" s="84"/>
    </row>
    <row r="81" spans="1:9" ht="31.5">
      <c r="A81" s="85">
        <f>1+A73</f>
        <v>6</v>
      </c>
      <c r="B81" s="66"/>
      <c r="C81" s="66" t="s">
        <v>143</v>
      </c>
      <c r="D81" s="66"/>
      <c r="E81" s="66" t="s">
        <v>42</v>
      </c>
      <c r="F81" s="67">
        <f>H79</f>
        <v>0.6673611111111111</v>
      </c>
      <c r="G81" s="68">
        <v>0</v>
      </c>
      <c r="H81" s="67">
        <f>F81+TIME(0,G81,0)</f>
        <v>0.6673611111111111</v>
      </c>
      <c r="I81" s="69"/>
    </row>
    <row r="82" spans="1:9" ht="15.75">
      <c r="A82" s="82"/>
      <c r="B82" s="79"/>
      <c r="C82" s="79"/>
      <c r="D82" s="79"/>
      <c r="E82" s="79"/>
      <c r="F82" s="80"/>
      <c r="G82" s="81"/>
      <c r="H82" s="80"/>
      <c r="I82" s="79"/>
    </row>
    <row r="83" spans="1:9" ht="31.5">
      <c r="A83" s="83">
        <f>A81+0.01</f>
        <v>6.01</v>
      </c>
      <c r="B83" s="70" t="s">
        <v>146</v>
      </c>
      <c r="C83" s="70" t="s">
        <v>147</v>
      </c>
      <c r="D83" s="87" t="s">
        <v>25</v>
      </c>
      <c r="E83" s="70" t="s">
        <v>42</v>
      </c>
      <c r="F83" s="71">
        <f>H81</f>
        <v>0.6673611111111111</v>
      </c>
      <c r="G83" s="72">
        <v>1</v>
      </c>
      <c r="H83" s="71">
        <f>F83+TIME(0,G83,0)</f>
        <v>0.6680555555555555</v>
      </c>
      <c r="I83" s="73"/>
    </row>
    <row r="84" spans="1:9" ht="15.75">
      <c r="A84" s="82"/>
      <c r="B84" s="79"/>
      <c r="C84" s="79"/>
      <c r="D84" s="79"/>
      <c r="E84" s="79"/>
      <c r="F84" s="80"/>
      <c r="G84" s="81"/>
      <c r="H84" s="80"/>
      <c r="I84" s="79"/>
    </row>
    <row r="85" spans="1:9" ht="15.75">
      <c r="A85" s="83">
        <f>A83+0.01</f>
        <v>6.02</v>
      </c>
      <c r="B85" s="70" t="s">
        <v>35</v>
      </c>
      <c r="C85" s="70" t="s">
        <v>36</v>
      </c>
      <c r="D85" s="87" t="s">
        <v>25</v>
      </c>
      <c r="E85" s="70" t="s">
        <v>42</v>
      </c>
      <c r="F85" s="71">
        <f>H83</f>
        <v>0.6680555555555555</v>
      </c>
      <c r="G85" s="72">
        <v>0</v>
      </c>
      <c r="H85" s="71">
        <f>F85+TIME(0,G85,0)</f>
        <v>0.6680555555555555</v>
      </c>
      <c r="I85" s="73"/>
    </row>
    <row r="86" spans="1:9" ht="15.75">
      <c r="A86" s="82"/>
      <c r="B86" s="79"/>
      <c r="C86" s="79"/>
      <c r="D86" s="79"/>
      <c r="E86" s="79"/>
      <c r="F86" s="80"/>
      <c r="G86" s="81"/>
      <c r="H86" s="80"/>
      <c r="I86" s="79"/>
    </row>
    <row r="87" spans="1:9" ht="15.75">
      <c r="A87" s="83">
        <f>A85+0.01</f>
        <v>6.029999999999999</v>
      </c>
      <c r="B87" s="70" t="s">
        <v>144</v>
      </c>
      <c r="C87" s="70" t="s">
        <v>37</v>
      </c>
      <c r="D87" s="87" t="s">
        <v>25</v>
      </c>
      <c r="E87" s="70" t="s">
        <v>42</v>
      </c>
      <c r="F87" s="71">
        <f>H85</f>
        <v>0.6680555555555555</v>
      </c>
      <c r="G87" s="72">
        <v>3</v>
      </c>
      <c r="H87" s="71">
        <f>F87+TIME(0,G87,0)</f>
        <v>0.6701388888888888</v>
      </c>
      <c r="I87" s="73" t="s">
        <v>177</v>
      </c>
    </row>
    <row r="88" spans="1:9" ht="15.75">
      <c r="A88" s="82"/>
      <c r="B88" s="79"/>
      <c r="C88" s="79"/>
      <c r="D88" s="79"/>
      <c r="E88" s="79"/>
      <c r="F88" s="80"/>
      <c r="G88" s="81"/>
      <c r="H88" s="80"/>
      <c r="I88" s="79"/>
    </row>
    <row r="89" spans="1:9" ht="15.75">
      <c r="A89" s="83">
        <f>A87+0.01</f>
        <v>6.039999999999999</v>
      </c>
      <c r="B89" s="70" t="s">
        <v>144</v>
      </c>
      <c r="C89" s="70" t="s">
        <v>145</v>
      </c>
      <c r="D89" s="87" t="s">
        <v>25</v>
      </c>
      <c r="E89" s="70" t="s">
        <v>42</v>
      </c>
      <c r="F89" s="71">
        <f>H87</f>
        <v>0.6701388888888888</v>
      </c>
      <c r="G89" s="72">
        <v>3</v>
      </c>
      <c r="H89" s="71">
        <f>F89+TIME(0,G89,0)</f>
        <v>0.6722222222222222</v>
      </c>
      <c r="I89" s="73" t="s">
        <v>177</v>
      </c>
    </row>
    <row r="90" ht="12.75">
      <c r="A90" s="84"/>
    </row>
    <row r="91" spans="1:9" ht="15.75">
      <c r="A91" s="85">
        <f>1+A81</f>
        <v>7</v>
      </c>
      <c r="B91" s="66"/>
      <c r="C91" s="66" t="s">
        <v>140</v>
      </c>
      <c r="D91" s="66"/>
      <c r="E91" s="66" t="s">
        <v>42</v>
      </c>
      <c r="F91" s="67">
        <f>H79</f>
        <v>0.6673611111111111</v>
      </c>
      <c r="G91" s="68">
        <v>0</v>
      </c>
      <c r="H91" s="67">
        <f>F91+TIME(0,G91,0)</f>
        <v>0.6673611111111111</v>
      </c>
      <c r="I91" s="69"/>
    </row>
    <row r="92" spans="1:9" ht="15.75">
      <c r="A92" s="82"/>
      <c r="B92" s="79"/>
      <c r="C92" s="79"/>
      <c r="D92" s="79"/>
      <c r="E92" s="79"/>
      <c r="F92" s="80"/>
      <c r="G92" s="81"/>
      <c r="H92" s="80"/>
      <c r="I92" s="79"/>
    </row>
    <row r="93" spans="1:9" ht="31.5">
      <c r="A93" s="83">
        <f>A91+0.01</f>
        <v>7.01</v>
      </c>
      <c r="B93" s="70" t="s">
        <v>137</v>
      </c>
      <c r="C93" s="70" t="s">
        <v>22</v>
      </c>
      <c r="D93" s="70"/>
      <c r="E93" s="70" t="s">
        <v>43</v>
      </c>
      <c r="F93" s="71">
        <f>H91</f>
        <v>0.6673611111111111</v>
      </c>
      <c r="G93" s="72">
        <v>90</v>
      </c>
      <c r="H93" s="71">
        <f>F93+TIME(0,G93,0)</f>
        <v>0.7298611111111111</v>
      </c>
      <c r="I93" s="73"/>
    </row>
    <row r="94" spans="1:9" ht="31.5">
      <c r="A94" s="82"/>
      <c r="B94" s="79"/>
      <c r="C94" s="79" t="s">
        <v>12</v>
      </c>
      <c r="D94" s="79"/>
      <c r="E94" s="79"/>
      <c r="F94" s="80"/>
      <c r="G94" s="81"/>
      <c r="H94" s="80"/>
      <c r="I94" s="79"/>
    </row>
    <row r="95" spans="1:9" ht="15.75">
      <c r="A95" s="83">
        <f>A93+0.01</f>
        <v>7.02</v>
      </c>
      <c r="B95" s="70"/>
      <c r="C95" s="70"/>
      <c r="D95" s="70"/>
      <c r="E95" s="70" t="s">
        <v>43</v>
      </c>
      <c r="F95" s="71">
        <f>H93</f>
        <v>0.7298611111111111</v>
      </c>
      <c r="G95" s="72">
        <v>0</v>
      </c>
      <c r="H95" s="71">
        <f>F95+TIME(0,G95,0)</f>
        <v>0.7298611111111111</v>
      </c>
      <c r="I95" s="73"/>
    </row>
    <row r="96" spans="1:9" ht="15.75">
      <c r="A96" s="82"/>
      <c r="B96" s="79"/>
      <c r="C96" s="79"/>
      <c r="D96" s="79"/>
      <c r="E96" s="79"/>
      <c r="F96" s="80"/>
      <c r="G96" s="81"/>
      <c r="H96" s="80"/>
      <c r="I96" s="79"/>
    </row>
    <row r="97" spans="1:9" ht="15.75">
      <c r="A97" s="85">
        <f>1+A91</f>
        <v>8</v>
      </c>
      <c r="B97" s="66"/>
      <c r="C97" s="66" t="s">
        <v>16</v>
      </c>
      <c r="D97" s="66"/>
      <c r="E97" s="66" t="s">
        <v>42</v>
      </c>
      <c r="F97" s="67">
        <f>H95</f>
        <v>0.7298611111111111</v>
      </c>
      <c r="G97" s="68">
        <v>0</v>
      </c>
      <c r="H97" s="67">
        <f>F97+TIME(0,G97,0)</f>
        <v>0.7298611111111111</v>
      </c>
      <c r="I97" s="69"/>
    </row>
    <row r="98" spans="1:9" ht="15.75">
      <c r="A98" s="82"/>
      <c r="B98" s="79"/>
      <c r="C98" s="79"/>
      <c r="D98" s="79"/>
      <c r="E98" s="79"/>
      <c r="F98" s="80"/>
      <c r="G98" s="81"/>
      <c r="H98" s="80"/>
      <c r="I98" s="79"/>
    </row>
    <row r="99" spans="1:9" ht="15.75">
      <c r="A99" s="83">
        <f>A97+0.01</f>
        <v>8.01</v>
      </c>
      <c r="B99" s="70" t="s">
        <v>137</v>
      </c>
      <c r="C99" s="70" t="s">
        <v>17</v>
      </c>
      <c r="D99" s="87" t="str">
        <f>Parameters!B13</f>
        <v> 11-18/0591</v>
      </c>
      <c r="E99" s="70" t="s">
        <v>43</v>
      </c>
      <c r="F99" s="71">
        <f>H97</f>
        <v>0.7298611111111111</v>
      </c>
      <c r="G99" s="72">
        <v>2</v>
      </c>
      <c r="H99" s="71">
        <f>F99+TIME(0,G99,0)</f>
        <v>0.73125</v>
      </c>
      <c r="I99" s="73"/>
    </row>
    <row r="100" spans="1:9" ht="15.75">
      <c r="A100" s="82"/>
      <c r="B100" s="79"/>
      <c r="C100" s="79"/>
      <c r="D100" s="88"/>
      <c r="E100" s="79"/>
      <c r="F100" s="80"/>
      <c r="G100" s="81"/>
      <c r="H100" s="80"/>
      <c r="I100" s="79"/>
    </row>
    <row r="101" spans="1:9" ht="15.75">
      <c r="A101" s="83">
        <f>A99+0.01</f>
        <v>8.02</v>
      </c>
      <c r="B101" s="70" t="s">
        <v>137</v>
      </c>
      <c r="C101" s="70" t="s">
        <v>18</v>
      </c>
      <c r="D101" s="87" t="str">
        <f>Parameters!B13</f>
        <v> 11-18/0591</v>
      </c>
      <c r="E101" s="70" t="s">
        <v>43</v>
      </c>
      <c r="F101" s="71">
        <f>H99</f>
        <v>0.73125</v>
      </c>
      <c r="G101" s="72">
        <v>0</v>
      </c>
      <c r="H101" s="71">
        <f>F101+TIME(0,G101,0)</f>
        <v>0.73125</v>
      </c>
      <c r="I101" s="73"/>
    </row>
    <row r="102" spans="1:9" ht="15.75">
      <c r="A102" s="82"/>
      <c r="B102" s="79"/>
      <c r="C102" s="79"/>
      <c r="D102" s="88"/>
      <c r="E102" s="79"/>
      <c r="F102" s="80"/>
      <c r="G102" s="81"/>
      <c r="H102" s="80"/>
      <c r="I102" s="79"/>
    </row>
    <row r="103" spans="1:9" ht="15.75">
      <c r="A103" s="83">
        <f>A101+0.01</f>
        <v>8.03</v>
      </c>
      <c r="B103" s="70" t="s">
        <v>135</v>
      </c>
      <c r="C103" s="70" t="s">
        <v>19</v>
      </c>
      <c r="D103" s="87" t="str">
        <f>Parameters!B13</f>
        <v> 11-18/0591</v>
      </c>
      <c r="E103" s="70" t="s">
        <v>43</v>
      </c>
      <c r="F103" s="71">
        <f>H101</f>
        <v>0.73125</v>
      </c>
      <c r="G103" s="72">
        <v>5</v>
      </c>
      <c r="H103" s="71">
        <f>F103+TIME(0,G103,0)</f>
        <v>0.7347222222222222</v>
      </c>
      <c r="I103" s="73"/>
    </row>
    <row r="104" ht="12.75">
      <c r="D104" s="89"/>
    </row>
    <row r="105" spans="1:9" ht="15.75">
      <c r="A105" s="83">
        <f>A103+0.01</f>
        <v>8.04</v>
      </c>
      <c r="B105" s="70" t="s">
        <v>182</v>
      </c>
      <c r="C105" s="70" t="s">
        <v>20</v>
      </c>
      <c r="D105" s="87" t="str">
        <f>Parameters!B13</f>
        <v> 11-18/0591</v>
      </c>
      <c r="E105" s="70" t="s">
        <v>43</v>
      </c>
      <c r="F105" s="71">
        <f>H103</f>
        <v>0.7347222222222222</v>
      </c>
      <c r="G105" s="72">
        <v>1</v>
      </c>
      <c r="H105" s="71">
        <f>F105+TIME(0,G105,0)</f>
        <v>0.7354166666666666</v>
      </c>
      <c r="I105" s="73"/>
    </row>
    <row r="107" spans="1:9" ht="15.75">
      <c r="A107" s="83">
        <f>A105+0.01</f>
        <v>8.049999999999999</v>
      </c>
      <c r="B107" s="70"/>
      <c r="C107" s="70"/>
      <c r="D107" s="70"/>
      <c r="E107" s="70" t="s">
        <v>43</v>
      </c>
      <c r="F107" s="71">
        <f>H105</f>
        <v>0.7354166666666666</v>
      </c>
      <c r="G107" s="72">
        <v>0</v>
      </c>
      <c r="H107" s="71">
        <f>F107+TIME(0,G107,0)</f>
        <v>0.7354166666666666</v>
      </c>
      <c r="I107" s="73"/>
    </row>
    <row r="109" spans="1:9" ht="15.75">
      <c r="A109" s="83">
        <f>A107+0.01</f>
        <v>8.059999999999999</v>
      </c>
      <c r="B109" s="70"/>
      <c r="C109" s="70"/>
      <c r="D109" s="70"/>
      <c r="E109" s="70" t="s">
        <v>43</v>
      </c>
      <c r="F109" s="71">
        <f>H107</f>
        <v>0.7354166666666666</v>
      </c>
      <c r="G109" s="72">
        <v>0</v>
      </c>
      <c r="H109" s="71">
        <f>F109+TIME(0,G109,0)</f>
        <v>0.7354166666666666</v>
      </c>
      <c r="I109" s="73"/>
    </row>
    <row r="111" spans="1:9" ht="15.75">
      <c r="A111" s="85">
        <f>1+A105</f>
        <v>9.04</v>
      </c>
      <c r="B111" s="66"/>
      <c r="C111" s="66" t="s">
        <v>21</v>
      </c>
      <c r="D111" s="66"/>
      <c r="E111" s="66" t="s">
        <v>42</v>
      </c>
      <c r="F111" s="67">
        <f>H109</f>
        <v>0.7354166666666666</v>
      </c>
      <c r="G111" s="68">
        <v>0</v>
      </c>
      <c r="H111" s="67">
        <f>F111+TIME(0,G111,0)</f>
        <v>0.7354166666666666</v>
      </c>
      <c r="I111" s="69"/>
    </row>
    <row r="112" spans="1:9" ht="15.75">
      <c r="A112" s="82"/>
      <c r="B112" s="79"/>
      <c r="C112" s="79"/>
      <c r="D112" s="79"/>
      <c r="E112" s="79"/>
      <c r="F112" s="80"/>
      <c r="G112" s="81"/>
      <c r="H112" s="80"/>
      <c r="I112" s="79"/>
    </row>
    <row r="113" spans="1:9" ht="31.5">
      <c r="A113" s="83">
        <f>A111+0.01</f>
        <v>9.049999999999999</v>
      </c>
      <c r="B113" s="70" t="s">
        <v>137</v>
      </c>
      <c r="C113" s="70" t="s">
        <v>22</v>
      </c>
      <c r="D113" s="86"/>
      <c r="E113" s="70" t="s">
        <v>26</v>
      </c>
      <c r="F113" s="71">
        <f>H111</f>
        <v>0.7354166666666666</v>
      </c>
      <c r="G113" s="72">
        <v>0</v>
      </c>
      <c r="H113" s="71">
        <f>F113+TIME(0,G113,0)</f>
        <v>0.7354166666666666</v>
      </c>
      <c r="I113" s="73"/>
    </row>
    <row r="114" ht="31.5">
      <c r="C114" s="79" t="s">
        <v>12</v>
      </c>
    </row>
    <row r="115" spans="1:9" ht="15.75">
      <c r="A115" s="83">
        <f>A113+0.01</f>
        <v>9.059999999999999</v>
      </c>
      <c r="B115" s="70" t="s">
        <v>138</v>
      </c>
      <c r="C115" s="70" t="s">
        <v>66</v>
      </c>
      <c r="D115" s="70"/>
      <c r="E115" s="70" t="s">
        <v>26</v>
      </c>
      <c r="F115" s="71">
        <f>H113</f>
        <v>0.7354166666666666</v>
      </c>
      <c r="G115" s="72">
        <v>0</v>
      </c>
      <c r="H115" s="71">
        <f>F115+TIME(0,G115,0)</f>
        <v>0.7354166666666666</v>
      </c>
      <c r="I115" s="73"/>
    </row>
    <row r="117" spans="1:9" ht="15.75">
      <c r="A117" s="85">
        <f>1+A111</f>
        <v>10.04</v>
      </c>
      <c r="B117" s="66"/>
      <c r="C117" s="66" t="s">
        <v>67</v>
      </c>
      <c r="D117" s="66"/>
      <c r="E117" s="66" t="s">
        <v>42</v>
      </c>
      <c r="F117" s="67">
        <f>H115</f>
        <v>0.7354166666666666</v>
      </c>
      <c r="G117" s="68">
        <v>0</v>
      </c>
      <c r="H117" s="67">
        <f>F117+TIME(0,G117,0)</f>
        <v>0.7354166666666666</v>
      </c>
      <c r="I117" s="69"/>
    </row>
    <row r="118" spans="1:9" ht="15.75">
      <c r="A118" s="82"/>
      <c r="B118" s="79"/>
      <c r="C118" s="79"/>
      <c r="D118" s="79"/>
      <c r="E118" s="79"/>
      <c r="F118" s="80"/>
      <c r="G118" s="81"/>
      <c r="H118" s="80"/>
      <c r="I118" s="79"/>
    </row>
    <row r="119" spans="1:9" ht="15.75">
      <c r="A119" s="83">
        <f>A117+0.01</f>
        <v>10.049999999999999</v>
      </c>
      <c r="B119" s="70"/>
      <c r="C119" s="70"/>
      <c r="D119" s="86"/>
      <c r="E119" s="70"/>
      <c r="F119" s="71">
        <f>H117</f>
        <v>0.7354166666666666</v>
      </c>
      <c r="G119" s="72">
        <v>0</v>
      </c>
      <c r="H119" s="71">
        <f>F119+TIME(0,G119,0)</f>
        <v>0.7354166666666666</v>
      </c>
      <c r="I119" s="73"/>
    </row>
    <row r="120" ht="15.75">
      <c r="C120" s="79"/>
    </row>
    <row r="121" spans="1:9" ht="15.75">
      <c r="A121" s="83">
        <f>A119+0.01</f>
        <v>10.059999999999999</v>
      </c>
      <c r="B121" s="70"/>
      <c r="C121" s="70"/>
      <c r="D121" s="70"/>
      <c r="E121" s="70"/>
      <c r="F121" s="71">
        <f>H119</f>
        <v>0.7354166666666666</v>
      </c>
      <c r="G121" s="72">
        <v>0</v>
      </c>
      <c r="H121" s="71">
        <f>F121+TIME(0,G121,0)</f>
        <v>0.7354166666666666</v>
      </c>
      <c r="I121" s="73"/>
    </row>
    <row r="123" spans="1:9" ht="15.75">
      <c r="A123" s="85">
        <f>1+A117</f>
        <v>11.04</v>
      </c>
      <c r="B123" s="66"/>
      <c r="C123" s="66" t="s">
        <v>27</v>
      </c>
      <c r="D123" s="66"/>
      <c r="E123" s="66" t="s">
        <v>42</v>
      </c>
      <c r="F123" s="67">
        <f>H121</f>
        <v>0.7354166666666666</v>
      </c>
      <c r="G123" s="68">
        <v>0</v>
      </c>
      <c r="H123" s="67">
        <f>F123+TIME(0,G123,0)</f>
        <v>0.7354166666666666</v>
      </c>
      <c r="I123" s="69"/>
    </row>
    <row r="125" spans="1:9" ht="15.75">
      <c r="A125" s="83">
        <f>A123+0.01</f>
        <v>11.049999999999999</v>
      </c>
      <c r="B125" s="70"/>
      <c r="C125" s="70" t="s">
        <v>78</v>
      </c>
      <c r="D125" s="86"/>
      <c r="E125" s="70" t="s">
        <v>43</v>
      </c>
      <c r="F125" s="71">
        <f>H123</f>
        <v>0.7354166666666666</v>
      </c>
      <c r="G125" s="72">
        <v>0</v>
      </c>
      <c r="H125" s="71">
        <f>F125+TIME(0,G125,0)</f>
        <v>0.7354166666666666</v>
      </c>
      <c r="I125" s="73"/>
    </row>
    <row r="126" spans="1:9" ht="12.75">
      <c r="A126" s="74"/>
      <c r="B126" s="74"/>
      <c r="C126" s="74" t="s">
        <v>2</v>
      </c>
      <c r="D126" s="74"/>
      <c r="E126" s="74"/>
      <c r="F126" s="75"/>
      <c r="G126" s="76">
        <f>(H126-H125)*24*60</f>
        <v>21.000000000000085</v>
      </c>
      <c r="H126" s="75">
        <v>0.75</v>
      </c>
      <c r="I126" s="74"/>
    </row>
  </sheetData>
  <sheetProtection/>
  <mergeCells count="12">
    <mergeCell ref="A1:I1"/>
    <mergeCell ref="A3:I3"/>
    <mergeCell ref="A4:I4"/>
    <mergeCell ref="A5:I5"/>
    <mergeCell ref="A6:I6"/>
    <mergeCell ref="A7:I7"/>
    <mergeCell ref="A8:I8"/>
    <mergeCell ref="A9:I9"/>
    <mergeCell ref="A14:I14"/>
    <mergeCell ref="A2:I2"/>
    <mergeCell ref="A71:I71"/>
    <mergeCell ref="A11:I11"/>
  </mergeCells>
  <hyperlinks>
    <hyperlink ref="D40" r:id="rId1" display="PatCom materials"/>
  </hyperlink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9"/>
  <sheetViews>
    <sheetView zoomScale="180" zoomScaleNormal="180" zoomScalePageLayoutView="0" workbookViewId="0" topLeftCell="A1">
      <selection activeCell="F3" sqref="F3"/>
    </sheetView>
  </sheetViews>
  <sheetFormatPr defaultColWidth="8.8515625" defaultRowHeight="12.75"/>
  <cols>
    <col min="1" max="1" width="17.7109375" style="0" customWidth="1"/>
    <col min="2" max="4" width="8.8515625" style="0" customWidth="1"/>
    <col min="5" max="5" width="13.140625" style="0" customWidth="1"/>
    <col min="6" max="6" width="33.28125" style="0" customWidth="1"/>
    <col min="7" max="7" width="35.00390625" style="0" customWidth="1"/>
    <col min="8" max="8" width="28.8515625" style="0" customWidth="1"/>
  </cols>
  <sheetData>
    <row r="1" spans="1:9" s="65" customFormat="1" ht="12.75">
      <c r="A1" s="65" t="s">
        <v>150</v>
      </c>
      <c r="B1" s="65" t="s">
        <v>151</v>
      </c>
      <c r="C1" s="65" t="s">
        <v>152</v>
      </c>
      <c r="D1" s="65" t="s">
        <v>153</v>
      </c>
      <c r="E1" s="65" t="s">
        <v>154</v>
      </c>
      <c r="F1" s="65" t="s">
        <v>155</v>
      </c>
      <c r="G1" s="65" t="s">
        <v>156</v>
      </c>
      <c r="H1" s="65" t="s">
        <v>157</v>
      </c>
      <c r="I1" s="65" t="s">
        <v>158</v>
      </c>
    </row>
    <row r="2" spans="1:9" ht="12.75">
      <c r="A2">
        <v>0.1</v>
      </c>
      <c r="B2">
        <v>2018</v>
      </c>
      <c r="C2">
        <v>711</v>
      </c>
      <c r="D2">
        <v>0</v>
      </c>
      <c r="E2" t="s">
        <v>159</v>
      </c>
      <c r="F2" t="s">
        <v>171</v>
      </c>
      <c r="G2" t="s">
        <v>172</v>
      </c>
      <c r="H2" s="113" t="s">
        <v>173</v>
      </c>
      <c r="I2" s="114" t="s">
        <v>174</v>
      </c>
    </row>
    <row r="3" spans="1:9" ht="12.75">
      <c r="A3">
        <v>1.1</v>
      </c>
      <c r="B3">
        <v>2018</v>
      </c>
      <c r="C3">
        <v>875</v>
      </c>
      <c r="D3">
        <v>0</v>
      </c>
      <c r="E3" t="s">
        <v>159</v>
      </c>
      <c r="F3" t="s">
        <v>160</v>
      </c>
      <c r="G3" t="s">
        <v>161</v>
      </c>
      <c r="H3" s="113" t="s">
        <v>162</v>
      </c>
      <c r="I3" s="114" t="s">
        <v>163</v>
      </c>
    </row>
    <row r="4" spans="1:9" ht="12.75">
      <c r="A4">
        <v>1.3</v>
      </c>
      <c r="B4">
        <v>2018</v>
      </c>
      <c r="C4">
        <v>826</v>
      </c>
      <c r="D4">
        <v>0</v>
      </c>
      <c r="E4" t="s">
        <v>159</v>
      </c>
      <c r="F4" t="s">
        <v>164</v>
      </c>
      <c r="G4" t="s">
        <v>165</v>
      </c>
      <c r="H4" s="113" t="s">
        <v>166</v>
      </c>
      <c r="I4" s="114" t="s">
        <v>167</v>
      </c>
    </row>
    <row r="5" spans="1:9" ht="12.75">
      <c r="A5">
        <v>1.4</v>
      </c>
      <c r="B5">
        <v>2018</v>
      </c>
      <c r="C5">
        <v>825</v>
      </c>
      <c r="D5">
        <v>0</v>
      </c>
      <c r="E5" t="s">
        <v>159</v>
      </c>
      <c r="F5" t="s">
        <v>168</v>
      </c>
      <c r="G5" t="s">
        <v>165</v>
      </c>
      <c r="H5" s="113" t="s">
        <v>169</v>
      </c>
      <c r="I5" s="114" t="s">
        <v>170</v>
      </c>
    </row>
    <row r="9" spans="1:9" ht="12.75">
      <c r="A9">
        <v>2.1</v>
      </c>
      <c r="B9" s="203">
        <v>2018</v>
      </c>
      <c r="C9" s="203">
        <v>972</v>
      </c>
      <c r="D9" s="203">
        <v>0</v>
      </c>
      <c r="E9" s="203" t="s">
        <v>159</v>
      </c>
      <c r="F9" s="203" t="s">
        <v>178</v>
      </c>
      <c r="G9" s="203" t="s">
        <v>179</v>
      </c>
      <c r="H9" s="203" t="s">
        <v>180</v>
      </c>
      <c r="I9" s="204" t="s">
        <v>181</v>
      </c>
    </row>
  </sheetData>
  <sheetProtection/>
  <hyperlinks>
    <hyperlink ref="I3" r:id="rId1" display="https://mentor.ieee.org/802.11/dcn/18/11-18-0875-00-0bcs-uplink-broadcast-service.pptx"/>
    <hyperlink ref="I4" r:id="rId2" display="https://mentor.ieee.org/802.11/dcn/18/11-18-0826-00-0bcs-a-csd-proposal-for-bcs.docx"/>
    <hyperlink ref="I5" r:id="rId3" display="https://mentor.ieee.org/802.11/dcn/18/11-18-0825-00-0bcs-a-par-proposal-for-bcs.docx"/>
    <hyperlink ref="I2" r:id="rId4" display="https://mentor.ieee.org/802.11/dcn/18/11-18-0711-00-0bcs-potential-its-use-cases-for-bcs.pptx"/>
  </hyperlink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2.421875" style="0" customWidth="1"/>
    <col min="2" max="2" width="59.421875" style="0" customWidth="1"/>
  </cols>
  <sheetData>
    <row r="1" spans="1:2" ht="12.75">
      <c r="A1" s="14" t="s">
        <v>87</v>
      </c>
      <c r="B1" s="14" t="s">
        <v>31</v>
      </c>
    </row>
    <row r="2" spans="1:2" ht="15.75">
      <c r="A2" s="14" t="s">
        <v>88</v>
      </c>
      <c r="B2" s="90" t="s">
        <v>30</v>
      </c>
    </row>
    <row r="3" spans="1:2" ht="13.5" thickBot="1">
      <c r="A3" s="14" t="s">
        <v>89</v>
      </c>
      <c r="B3" s="14" t="s">
        <v>79</v>
      </c>
    </row>
    <row r="4" spans="1:2" ht="12.75">
      <c r="A4" t="s">
        <v>90</v>
      </c>
      <c r="B4" s="15">
        <v>43226</v>
      </c>
    </row>
    <row r="5" spans="1:2" ht="12.75">
      <c r="A5" s="16" t="s">
        <v>91</v>
      </c>
      <c r="B5" s="17">
        <f>B4+1</f>
        <v>43227</v>
      </c>
    </row>
    <row r="6" spans="1:2" ht="13.5" thickBot="1">
      <c r="A6" s="18" t="s">
        <v>92</v>
      </c>
      <c r="B6" s="19">
        <v>6</v>
      </c>
    </row>
    <row r="7" spans="1:2" ht="12.75">
      <c r="A7" s="18" t="s">
        <v>93</v>
      </c>
      <c r="B7" s="15">
        <f>B4+B6-1</f>
        <v>43231</v>
      </c>
    </row>
    <row r="8" spans="1:2" ht="12.75">
      <c r="A8" s="65" t="s">
        <v>94</v>
      </c>
      <c r="B8" s="65">
        <v>4</v>
      </c>
    </row>
    <row r="9" spans="1:2" ht="15.75">
      <c r="A9" s="65" t="s">
        <v>131</v>
      </c>
      <c r="B9" s="7" t="s">
        <v>80</v>
      </c>
    </row>
    <row r="13" spans="1:2" ht="12.75">
      <c r="A13" t="s">
        <v>55</v>
      </c>
      <c r="B13" t="s">
        <v>29</v>
      </c>
    </row>
    <row r="15" spans="1:2" ht="12.75">
      <c r="A15" t="s">
        <v>38</v>
      </c>
      <c r="B15" t="s">
        <v>11</v>
      </c>
    </row>
    <row r="16" spans="1:2" ht="12.75">
      <c r="A16" t="s">
        <v>39</v>
      </c>
      <c r="B16" t="s">
        <v>142</v>
      </c>
    </row>
  </sheetData>
  <sheetProtection/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Koden-TI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2018-05-10T13:00:50Z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