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75" windowHeight="7635" activeTab="1"/>
  </bookViews>
  <sheets>
    <sheet name="Title" sheetId="1" r:id="rId1"/>
    <sheet name="SB0_comments" sheetId="2" r:id="rId2"/>
    <sheet name="SB0_statistic" sheetId="3" r:id="rId3"/>
    <sheet name="Rev. History" sheetId="4" r:id="rId4"/>
  </sheets>
  <definedNames>
    <definedName name="_xlnm._FilterDatabase" localSheetId="1" hidden="1">'SB0_comments'!$A$1:$AE$36</definedName>
  </definedNames>
  <calcPr fullCalcOnLoad="1"/>
</workbook>
</file>

<file path=xl/sharedStrings.xml><?xml version="1.0" encoding="utf-8"?>
<sst xmlns="http://schemas.openxmlformats.org/spreadsheetml/2006/main" count="691" uniqueCount="248">
  <si>
    <t>Editorial</t>
  </si>
  <si>
    <t>9.9a</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</si>
  <si>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</si>
  <si>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</si>
  <si>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</si>
  <si>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</si>
  <si>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</si>
  <si>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</si>
  <si>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</si>
  <si>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</si>
  <si>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</si>
  <si>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</si>
  <si>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</si>
  <si>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Issue ID</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</si>
  <si>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</si>
  <si>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</si>
  <si>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</si>
  <si>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</si>
  <si>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Add at the end fo the definition of MCF coordinated cahnnel access opportunity (MCCAOP): "Both are mesh STAs with dot11MCCAActivated set to true in an MBSS."</t>
  </si>
  <si>
    <t xml:space="preserve"> 1-Nov-2010 17:37:33 EDT</t>
  </si>
  <si>
    <t>Hiertz, Guido</t>
  </si>
  <si>
    <t>Philips</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</si>
  <si>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</si>
  <si>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</si>
  <si>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</si>
  <si>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</si>
  <si>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</si>
  <si>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</si>
  <si>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</si>
  <si>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</si>
  <si>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</si>
  <si>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</si>
  <si>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</si>
  <si>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</si>
  <si>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</si>
  <si>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</si>
  <si>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</si>
  <si>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</si>
  <si>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</si>
  <si>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</si>
  <si>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Line 15-16: Wrong reference.</t>
  </si>
  <si>
    <t>Replace "If the condition in e4 ..." with "If the condition in d)4) ..."</t>
  </si>
  <si>
    <t>Line 9: Wrong reference.</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</si>
  <si>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</si>
  <si>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</si>
  <si>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</si>
  <si>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</si>
  <si>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</si>
  <si>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</si>
  <si>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</si>
  <si>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</si>
  <si>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</si>
  <si>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</si>
  <si>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</si>
  <si>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</si>
  <si>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</si>
  <si>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</si>
  <si>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</si>
  <si>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</si>
  <si>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</si>
  <si>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</si>
  <si>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</si>
  <si>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</si>
  <si>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</si>
  <si>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</si>
  <si>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</si>
  <si>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Replace "The HCF shall be implemented in all QoS STAs except mesh STAs." with "The HCF shall be implemented in all QoS STAs except mesh STAs. Instead, mesh STAs implement the MCF."</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</si>
  <si>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</si>
  <si>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</si>
  <si>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</si>
  <si>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</si>
  <si>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</si>
  <si>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</si>
  <si>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17:21:35 EDT</t>
  </si>
  <si>
    <t>10.3.78.1.2</t>
  </si>
  <si>
    <t>There are two instances of "size of the contention". I think you mean "size of the contention window"</t>
  </si>
  <si>
    <t>replace with "size of the contention window"?</t>
  </si>
  <si>
    <t xml:space="preserve"> 1-Nov-2010 17:18:27 EDT</t>
  </si>
  <si>
    <t>surely MCCAMaxTrackStates has an upper limit!</t>
  </si>
  <si>
    <t>add upper limit</t>
  </si>
  <si>
    <t xml:space="preserve"> 1-Nov-2010  2:16:25 EDT</t>
  </si>
  <si>
    <t>Sakoda, Kazuyuki</t>
  </si>
  <si>
    <t>Sony Corporate of America</t>
  </si>
  <si>
    <t>The note states "in this clause" or "in this subclause". They should be replaced with a particular clause number.</t>
  </si>
  <si>
    <t>Comment ID</t>
  </si>
  <si>
    <t>Date</t>
  </si>
  <si>
    <t>Comment #</t>
  </si>
  <si>
    <t>Name</t>
  </si>
  <si>
    <t>Vote</t>
  </si>
  <si>
    <t>Affiliation</t>
  </si>
  <si>
    <t>Category</t>
  </si>
  <si>
    <t>Page</t>
  </si>
  <si>
    <t>Subclause</t>
  </si>
  <si>
    <t>Line</t>
  </si>
  <si>
    <t>Comment</t>
  </si>
  <si>
    <t>File</t>
  </si>
  <si>
    <t>Must Be Satisfied</t>
  </si>
  <si>
    <t>Proposed Change</t>
  </si>
  <si>
    <t>Resolution Status</t>
  </si>
  <si>
    <t>Resolution Detail</t>
  </si>
  <si>
    <t>Strutt, Guenael</t>
  </si>
  <si>
    <t>Approve</t>
  </si>
  <si>
    <t>Powerwave Technologies Inc</t>
  </si>
  <si>
    <t>General</t>
  </si>
  <si>
    <t>No</t>
  </si>
  <si>
    <t xml:space="preserve"> 1-Nov-2010 18: 5: 0 EDT</t>
  </si>
  <si>
    <t>Bahr, Michael</t>
  </si>
  <si>
    <t>Disapprove</t>
  </si>
  <si>
    <t>Siemens AG</t>
  </si>
  <si>
    <t>Technical</t>
  </si>
  <si>
    <t>G-PH</t>
  </si>
  <si>
    <t>MAC</t>
  </si>
  <si>
    <t>M-MCCA</t>
  </si>
  <si>
    <t>Editorial</t>
  </si>
  <si>
    <t>Technical</t>
  </si>
  <si>
    <t>RFI</t>
  </si>
  <si>
    <t>Security</t>
  </si>
  <si>
    <t>Placeholder</t>
  </si>
  <si>
    <t>Mesh Peering Management</t>
  </si>
  <si>
    <t>S-Edit</t>
  </si>
  <si>
    <t xml:space="preserve">Editorial </t>
  </si>
  <si>
    <t>Compilation of comments gathered through initial sponsor ballot.
Preliminary Topic Category and Issue Identifier are put in column R and column S of "SB0_comments" sheet.</t>
  </si>
  <si>
    <t>Yes</t>
  </si>
  <si>
    <t>2010-11-08</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</si>
  <si>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</si>
  <si>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</si>
  <si>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</si>
  <si>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</si>
  <si>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</si>
  <si>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</si>
  <si>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</si>
  <si>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IEEE P802.11 Wireless LANs</t>
  </si>
  <si>
    <t>Submission</t>
  </si>
  <si>
    <t>Designator:</t>
  </si>
  <si>
    <t>Venue Date:</t>
  </si>
  <si>
    <t>First Author:</t>
  </si>
  <si>
    <t>Subject:</t>
  </si>
  <si>
    <t>Full Date:</t>
  </si>
  <si>
    <t>Author(s):</t>
  </si>
  <si>
    <t>Abstract:</t>
  </si>
  <si>
    <t>November 2010</t>
  </si>
  <si>
    <t>P802.11 sponsor ballot comments</t>
  </si>
  <si>
    <t>CID</t>
  </si>
  <si>
    <t>Category(ORG)</t>
  </si>
  <si>
    <t>Page(ORG)</t>
  </si>
  <si>
    <t>Subclause(ORG)</t>
  </si>
  <si>
    <t>Line(ORG)</t>
  </si>
  <si>
    <t>Topic</t>
  </si>
  <si>
    <t>Submission</t>
  </si>
  <si>
    <t>Accept_RejectDate</t>
  </si>
  <si>
    <t>Open</t>
  </si>
  <si>
    <t>Open</t>
  </si>
  <si>
    <t>ResponseStatus</t>
  </si>
  <si>
    <t>Updated (to assist editor)</t>
  </si>
  <si>
    <t>Edit Status</t>
  </si>
  <si>
    <t>Edit Notes</t>
  </si>
  <si>
    <t>Edited in Draft</t>
  </si>
  <si>
    <t>Security</t>
  </si>
  <si>
    <t>S-MPM</t>
  </si>
  <si>
    <t>General</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</si>
  <si>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</si>
  <si>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</si>
  <si>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</si>
  <si>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</si>
  <si>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</si>
  <si>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</si>
  <si>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</si>
  <si>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</si>
  <si>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</si>
  <si>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</si>
  <si>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</si>
  <si>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</si>
  <si>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</si>
  <si>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</si>
  <si>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</si>
  <si>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</si>
  <si>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</si>
  <si>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</si>
  <si>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</si>
  <si>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</si>
  <si>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</si>
  <si>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</si>
  <si>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</si>
  <si>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</si>
  <si>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</si>
  <si>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</si>
  <si>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</si>
  <si>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</si>
  <si>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</si>
  <si>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</si>
  <si>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</si>
  <si>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</si>
  <si>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</si>
  <si>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</si>
  <si>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</si>
  <si>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</si>
  <si>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</si>
  <si>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</si>
  <si>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</si>
  <si>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</si>
  <si>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</si>
  <si>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</si>
  <si>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</si>
  <si>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</si>
  <si>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</si>
  <si>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</si>
  <si>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</si>
  <si>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</si>
  <si>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</si>
  <si>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</si>
  <si>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</si>
  <si>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</si>
  <si>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</si>
  <si>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</si>
  <si>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</si>
  <si>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</si>
  <si>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</si>
  <si>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Overall Statistics</t>
  </si>
  <si>
    <t>Issue IDs are used to identify groups of CIDs that are related to the same issue</t>
  </si>
  <si>
    <t>#Motion</t>
  </si>
  <si>
    <t>r1</t>
  </si>
  <si>
    <t>Some suggested resolutions to comments under general topic are included.</t>
  </si>
  <si>
    <t>Disagree</t>
  </si>
  <si>
    <t>Place holder comment: comment does not point at any technical or editorial issue, nor does it contain any specific technical suggestion or resolution.</t>
  </si>
  <si>
    <t>partial advertisement</t>
  </si>
  <si>
    <t>DTIM</t>
  </si>
  <si>
    <t>Agree</t>
  </si>
  <si>
    <t>As suggested by commenter; check whether there are other occurrences of this</t>
  </si>
  <si>
    <t>Change "size of the contention" to "size of the contention window" on liine 54 and line 60.</t>
  </si>
  <si>
    <t>As suggested by commenter.</t>
  </si>
  <si>
    <t>I don't think that that is needed here. However, in clause 9.9a.3.10.2 the teardown trigger relating to time out is described. This should be moved to Clause 9.9a.3.10.1</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</si>
  <si>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the MAF of itself to exceed the MAF Limit and that the new MCCAOP reservation
does not cause the MAF of any of its neighbor peer mesh STAs to exceed their MAF Limit."</t>
  </si>
  <si>
    <t>Principle</t>
  </si>
  <si>
    <t>Change p111 line 53 as suggested by commenter.</t>
  </si>
  <si>
    <t>Guido. mail</t>
  </si>
  <si>
    <t>Guido. Mail</t>
  </si>
  <si>
    <t>Replace "A period of time that is set up between a
transmitter and a receiver." by "A period of time scheduled for frame transmissions between mesh STAs with dot11MCCAActivated set to true in an MBSS."</t>
  </si>
  <si>
    <t>Change as suggested</t>
  </si>
  <si>
    <t>The prposed text was discussed by the group and rejected during the July meeting in San Diego as there was no demonstrated need for this additional functionality, see p8 of the meeting minutes in doc. 11-10/932r0.</t>
  </si>
  <si>
    <t>Change from "e)" to "d)" was already implemented in Draft 7.02. The remainder needs to be analysed, more carefully</t>
  </si>
  <si>
    <t>A useful suggestion for Draft 7.0, but already implemented in Draft 7.02</t>
  </si>
  <si>
    <t xml:space="preserve">A useful suggestion for Draft 7.0, but already implemented in Draft 7.02 </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</si>
  <si>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</si>
  <si>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MCCA-11-11-a</t>
  </si>
  <si>
    <t>Dee Denteneer</t>
  </si>
  <si>
    <t>doc.: IEEE 802.11-10/1367r0</t>
  </si>
  <si>
    <t>HTC 34-1; 5656 AE Eindhoven; The Netherlands</t>
  </si>
  <si>
    <t>Dee.denteneer@philips.com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</si>
</sst>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mm/dd/yy"/>
    <numFmt numFmtId="177" formatCode="yyyy\-mm\-dd;@"/>
  </numFmts>
  <fonts count="49">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b/>
      <sz val="10"/>
      <name val="Arial"/>
      <family val="2"/>
    </font>
    <font>
      <sz val="11"/>
      <name val="Arial Unicode MS"/>
      <family val="3"/>
    </font>
    <font>
      <b/>
      <sz val="12"/>
      <name val="Arial"/>
      <family val="2"/>
    </font>
    <font>
      <sz val="14"/>
      <name val="Arial"/>
      <family val="2"/>
    </font>
    <font>
      <sz val="8"/>
      <name val="Arial"/>
      <family val="2"/>
    </font>
    <font>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4"/>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2">
    <xf numFmtId="0" fontId="0" fillId="0" borderId="0" xfId="0" applyAlignment="1">
      <alignment vertical="center"/>
    </xf>
    <xf numFmtId="0" fontId="0" fillId="0" borderId="0" xfId="0" applyNumberFormat="1"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0" fontId="2" fillId="0" borderId="0" xfId="0" applyFont="1" applyBorder="1" applyAlignment="1">
      <alignment vertical="top"/>
    </xf>
    <xf numFmtId="0" fontId="6" fillId="0" borderId="0" xfId="0" applyFont="1" applyBorder="1" applyAlignment="1">
      <alignment vertical="center"/>
    </xf>
    <xf numFmtId="0" fontId="8" fillId="0" borderId="0" xfId="0" applyFont="1" applyAlignment="1">
      <alignment vertical="center" wrapText="1"/>
    </xf>
    <xf numFmtId="0" fontId="8" fillId="0" borderId="0" xfId="0" applyNumberFormat="1" applyFont="1" applyAlignment="1">
      <alignment vertical="center" wrapText="1"/>
    </xf>
    <xf numFmtId="0" fontId="9" fillId="0" borderId="0" xfId="0" applyFont="1" applyAlignment="1">
      <alignment horizontal="center"/>
    </xf>
    <xf numFmtId="177" fontId="9" fillId="0" borderId="0" xfId="0" applyNumberFormat="1" applyFont="1" applyAlignment="1">
      <alignment horizontal="center"/>
    </xf>
    <xf numFmtId="0" fontId="9"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10" fillId="0" borderId="0" xfId="0" applyFont="1" applyAlignment="1">
      <alignment vertical="center"/>
    </xf>
    <xf numFmtId="0" fontId="10" fillId="0" borderId="0" xfId="0" applyFont="1" applyAlignment="1">
      <alignment horizontal="right"/>
    </xf>
    <xf numFmtId="0" fontId="0" fillId="0" borderId="0" xfId="0" applyNumberFormat="1" applyBorder="1" applyAlignment="1">
      <alignment vertical="center"/>
    </xf>
    <xf numFmtId="0" fontId="4" fillId="0" borderId="0" xfId="0" applyFont="1" applyAlignment="1">
      <alignment vertical="center"/>
    </xf>
    <xf numFmtId="0" fontId="12"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14" xfId="0" applyBorder="1" applyAlignment="1">
      <alignment vertical="center"/>
    </xf>
    <xf numFmtId="0" fontId="0" fillId="0" borderId="0" xfId="0" applyBorder="1" applyAlignment="1">
      <alignment vertical="center"/>
    </xf>
    <xf numFmtId="10" fontId="0" fillId="0" borderId="15" xfId="0" applyNumberFormat="1" applyBorder="1" applyAlignment="1">
      <alignment horizontal="center"/>
    </xf>
    <xf numFmtId="0" fontId="0" fillId="0" borderId="16" xfId="0" applyBorder="1" applyAlignment="1">
      <alignment vertical="center"/>
    </xf>
    <xf numFmtId="10" fontId="0" fillId="0" borderId="17" xfId="0" applyNumberFormat="1" applyBorder="1" applyAlignment="1">
      <alignment horizontal="center"/>
    </xf>
    <xf numFmtId="0" fontId="0" fillId="0" borderId="18" xfId="0" applyBorder="1" applyAlignment="1">
      <alignment vertical="center"/>
    </xf>
    <xf numFmtId="10" fontId="0" fillId="0" borderId="19" xfId="0" applyNumberFormat="1" applyBorder="1" applyAlignment="1">
      <alignment horizontal="center"/>
    </xf>
    <xf numFmtId="0" fontId="0" fillId="0" borderId="14" xfId="0" applyFill="1" applyBorder="1" applyAlignment="1">
      <alignment vertical="center"/>
    </xf>
    <xf numFmtId="0" fontId="0" fillId="0" borderId="16" xfId="0" applyFill="1" applyBorder="1" applyAlignment="1">
      <alignment vertical="center"/>
    </xf>
    <xf numFmtId="0" fontId="0" fillId="0" borderId="20" xfId="0" applyBorder="1" applyAlignment="1">
      <alignment vertical="center"/>
    </xf>
    <xf numFmtId="0" fontId="0" fillId="0" borderId="20" xfId="0" applyNumberFormat="1" applyBorder="1" applyAlignment="1">
      <alignment vertical="center"/>
    </xf>
    <xf numFmtId="0" fontId="6" fillId="0" borderId="0" xfId="0" applyFont="1" applyBorder="1" applyAlignment="1">
      <alignment horizontal="justify" vertical="top" wrapText="1"/>
    </xf>
    <xf numFmtId="0" fontId="6" fillId="0" borderId="0" xfId="0" applyFont="1" applyBorder="1" applyAlignment="1">
      <alignment horizontal="left" vertical="top" wrapText="1"/>
    </xf>
    <xf numFmtId="0" fontId="5" fillId="0" borderId="0" xfId="52" applyAlignment="1" applyProtection="1">
      <alignmen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concerning MCCA and their resolutions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e.denteneer@philip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12" sqref="B12"/>
    </sheetView>
  </sheetViews>
  <sheetFormatPr defaultColWidth="8.00390625" defaultRowHeight="13.5"/>
  <cols>
    <col min="1" max="1" width="9.875" style="2" customWidth="1"/>
    <col min="2" max="2" width="35.375" style="2" customWidth="1"/>
    <col min="3" max="3" width="35.75390625" style="2" customWidth="1"/>
    <col min="4" max="4" width="31.75390625" style="2" customWidth="1"/>
    <col min="5" max="16384" width="8.00390625" style="2" customWidth="1"/>
  </cols>
  <sheetData>
    <row r="1" ht="18.75">
      <c r="B1" s="3" t="s">
        <v>131</v>
      </c>
    </row>
    <row r="2" ht="18.75">
      <c r="B2" s="3" t="s">
        <v>132</v>
      </c>
    </row>
    <row r="3" spans="1:2" ht="18.75">
      <c r="A3" s="2" t="s">
        <v>133</v>
      </c>
      <c r="B3" s="3" t="s">
        <v>245</v>
      </c>
    </row>
    <row r="4" spans="1:6" ht="18.75">
      <c r="A4" s="2" t="s">
        <v>134</v>
      </c>
      <c r="B4" s="4" t="s">
        <v>140</v>
      </c>
      <c r="F4" s="5"/>
    </row>
    <row r="5" spans="1:2" ht="15.75">
      <c r="A5" s="2" t="s">
        <v>135</v>
      </c>
      <c r="B5" s="6" t="s">
        <v>244</v>
      </c>
    </row>
    <row r="6" s="7" customFormat="1" ht="16.5" thickBot="1"/>
    <row r="7" spans="1:2" s="8" customFormat="1" ht="18.75">
      <c r="A7" s="8" t="s">
        <v>136</v>
      </c>
      <c r="B7" s="9" t="s">
        <v>141</v>
      </c>
    </row>
    <row r="8" spans="1:2" ht="15.75">
      <c r="A8" s="2" t="s">
        <v>137</v>
      </c>
      <c r="B8" s="6" t="s">
        <v>123</v>
      </c>
    </row>
    <row r="9" spans="1:9" ht="15.75">
      <c r="A9" s="2" t="s">
        <v>138</v>
      </c>
      <c r="B9" s="2" t="s">
        <v>244</v>
      </c>
      <c r="C9" s="6"/>
      <c r="E9" s="6"/>
      <c r="F9" s="6"/>
      <c r="G9" s="6"/>
      <c r="H9" s="6"/>
      <c r="I9" s="6"/>
    </row>
    <row r="10" spans="2:9" ht="15.75">
      <c r="B10" s="2" t="s">
        <v>21</v>
      </c>
      <c r="C10" s="6"/>
      <c r="E10" s="6"/>
      <c r="F10" s="6"/>
      <c r="G10" s="6"/>
      <c r="H10" s="6"/>
      <c r="I10" s="6"/>
    </row>
    <row r="11" spans="2:9" ht="15.75">
      <c r="B11" s="2" t="s">
        <v>246</v>
      </c>
      <c r="C11" s="6"/>
      <c r="E11" s="6"/>
      <c r="F11" s="6"/>
      <c r="G11" s="6"/>
      <c r="H11" s="6"/>
      <c r="I11" s="6"/>
    </row>
    <row r="12" spans="2:9" ht="15.75">
      <c r="B12" s="2">
        <v>31402747943</v>
      </c>
      <c r="C12" s="6"/>
      <c r="E12" s="6"/>
      <c r="F12" s="6"/>
      <c r="G12" s="6"/>
      <c r="H12" s="6"/>
      <c r="I12" s="6"/>
    </row>
    <row r="13" spans="2:9" ht="15.75">
      <c r="B13" s="41" t="s">
        <v>247</v>
      </c>
      <c r="C13" s="6"/>
      <c r="E13" s="6"/>
      <c r="F13" s="6"/>
      <c r="G13" s="6"/>
      <c r="H13" s="6"/>
      <c r="I13" s="6"/>
    </row>
    <row r="14" spans="3:9" ht="15.75">
      <c r="C14" s="6"/>
      <c r="D14" s="6"/>
      <c r="E14" s="6"/>
      <c r="F14" s="6"/>
      <c r="G14" s="6"/>
      <c r="H14" s="6"/>
      <c r="I14" s="6"/>
    </row>
    <row r="15" ht="15.75">
      <c r="A15" s="2" t="s">
        <v>139</v>
      </c>
    </row>
    <row r="27" spans="1:5" ht="15.75" customHeight="1">
      <c r="A27" s="10"/>
      <c r="B27" s="39"/>
      <c r="C27" s="39"/>
      <c r="D27" s="39"/>
      <c r="E27" s="39"/>
    </row>
    <row r="28" spans="1:5" ht="15.75" customHeight="1">
      <c r="A28" s="8"/>
      <c r="B28" s="11"/>
      <c r="C28" s="11"/>
      <c r="D28" s="11"/>
      <c r="E28" s="11"/>
    </row>
    <row r="29" spans="1:5" ht="15.75" customHeight="1">
      <c r="A29" s="8"/>
      <c r="B29" s="40"/>
      <c r="C29" s="40"/>
      <c r="D29" s="40"/>
      <c r="E29" s="40"/>
    </row>
    <row r="30" spans="1:5" ht="15.75" customHeight="1">
      <c r="A30" s="8"/>
      <c r="B30" s="11"/>
      <c r="C30" s="11"/>
      <c r="D30" s="11"/>
      <c r="E30" s="11"/>
    </row>
    <row r="31" spans="1:5" ht="15.75" customHeight="1">
      <c r="A31" s="8"/>
      <c r="B31" s="40"/>
      <c r="C31" s="40"/>
      <c r="D31" s="40"/>
      <c r="E31" s="40"/>
    </row>
    <row r="32" spans="2:5" ht="15.75" customHeight="1">
      <c r="B32" s="40"/>
      <c r="C32" s="40"/>
      <c r="D32" s="40"/>
      <c r="E32" s="40"/>
    </row>
    <row r="33" ht="15.75" customHeight="1"/>
    <row r="34" ht="15.75" customHeight="1"/>
    <row r="35" ht="15.75" customHeight="1"/>
  </sheetData>
  <sheetProtection/>
  <mergeCells count="3">
    <mergeCell ref="B27:E27"/>
    <mergeCell ref="B29:E29"/>
    <mergeCell ref="B31:E32"/>
  </mergeCells>
  <hyperlinks>
    <hyperlink ref="B13" r:id="rId1" display="Dee.denteneer@philips.com"/>
  </hyperlinks>
  <printOptions/>
  <pageMargins left="0.75" right="0.75" top="1" bottom="1"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6"/>
  <sheetViews>
    <sheetView tabSelected="1" zoomScale="75" zoomScaleNormal="75"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W1" sqref="W1"/>
    </sheetView>
  </sheetViews>
  <sheetFormatPr defaultColWidth="9.00390625" defaultRowHeight="13.5"/>
  <cols>
    <col min="1" max="1" width="4.75390625" style="12" customWidth="1"/>
    <col min="2" max="2" width="13.75390625" style="12" hidden="1" customWidth="1"/>
    <col min="3" max="3" width="9.00390625" style="12" hidden="1" customWidth="1"/>
    <col min="4" max="4" width="9.125" style="12" hidden="1" customWidth="1"/>
    <col min="5" max="5" width="9.875" style="12" customWidth="1"/>
    <col min="6" max="8" width="0" style="12" hidden="1" customWidth="1"/>
    <col min="9" max="11" width="9.125" style="12" hidden="1" customWidth="1"/>
    <col min="12" max="12" width="0" style="12" hidden="1" customWidth="1"/>
    <col min="13" max="13" width="7.625" style="12" customWidth="1"/>
    <col min="14" max="14" width="7.875" style="12" customWidth="1"/>
    <col min="15" max="15" width="9.125" style="12" bestFit="1" customWidth="1"/>
    <col min="16" max="16" width="5.00390625" style="12" customWidth="1"/>
    <col min="17" max="17" width="4.50390625" style="12" customWidth="1"/>
    <col min="18" max="18" width="6.375" style="12" customWidth="1"/>
    <col min="19" max="19" width="7.00390625" style="12" customWidth="1"/>
    <col min="20" max="20" width="35.50390625" style="12" customWidth="1"/>
    <col min="21" max="21" width="32.50390625" style="12" customWidth="1"/>
    <col min="22" max="22" width="9.00390625" style="12" customWidth="1"/>
    <col min="23" max="23" width="30.875" style="12" customWidth="1"/>
    <col min="24" max="27" width="9.00390625" style="12" customWidth="1"/>
    <col min="28" max="28" width="6.125" style="12" customWidth="1"/>
    <col min="29" max="29" width="9.00390625" style="12" customWidth="1"/>
    <col min="30" max="30" width="20.125" style="12" customWidth="1"/>
    <col min="31" max="16384" width="9.00390625" style="12" customWidth="1"/>
  </cols>
  <sheetData>
    <row r="1" spans="1:31" ht="34.5" customHeight="1">
      <c r="A1" s="12" t="s">
        <v>142</v>
      </c>
      <c r="B1" s="12" t="s">
        <v>84</v>
      </c>
      <c r="C1" s="12" t="s">
        <v>85</v>
      </c>
      <c r="D1" s="12" t="s">
        <v>86</v>
      </c>
      <c r="E1" s="12" t="s">
        <v>87</v>
      </c>
      <c r="F1" s="12" t="s">
        <v>88</v>
      </c>
      <c r="G1" s="12" t="s">
        <v>89</v>
      </c>
      <c r="H1" s="12" t="s">
        <v>143</v>
      </c>
      <c r="I1" s="12" t="s">
        <v>144</v>
      </c>
      <c r="J1" s="12" t="s">
        <v>145</v>
      </c>
      <c r="K1" s="12" t="s">
        <v>146</v>
      </c>
      <c r="L1" s="12" t="s">
        <v>95</v>
      </c>
      <c r="M1" s="12" t="s">
        <v>96</v>
      </c>
      <c r="N1" s="12" t="s">
        <v>90</v>
      </c>
      <c r="O1" s="12" t="s">
        <v>92</v>
      </c>
      <c r="P1" s="12" t="s">
        <v>91</v>
      </c>
      <c r="Q1" s="12" t="s">
        <v>93</v>
      </c>
      <c r="R1" s="12" t="s">
        <v>147</v>
      </c>
      <c r="S1" s="12" t="s">
        <v>13</v>
      </c>
      <c r="T1" s="12" t="s">
        <v>94</v>
      </c>
      <c r="U1" s="12" t="s">
        <v>97</v>
      </c>
      <c r="V1" s="12" t="s">
        <v>98</v>
      </c>
      <c r="W1" s="12" t="s">
        <v>99</v>
      </c>
      <c r="X1" s="12" t="s">
        <v>148</v>
      </c>
      <c r="Y1" s="12" t="s">
        <v>153</v>
      </c>
      <c r="Z1" s="12" t="s">
        <v>152</v>
      </c>
      <c r="AA1" s="12" t="s">
        <v>149</v>
      </c>
      <c r="AB1" s="12" t="s">
        <v>219</v>
      </c>
      <c r="AC1" s="12" t="s">
        <v>154</v>
      </c>
      <c r="AD1" s="12" t="s">
        <v>155</v>
      </c>
      <c r="AE1" s="12" t="s">
        <v>156</v>
      </c>
    </row>
    <row r="2" spans="1:26" ht="214.5">
      <c r="A2" s="12">
        <v>47</v>
      </c>
      <c r="B2" s="12">
        <v>10580500023</v>
      </c>
      <c r="C2" s="12" t="s">
        <v>105</v>
      </c>
      <c r="D2" s="12">
        <v>261</v>
      </c>
      <c r="E2" s="12" t="s">
        <v>106</v>
      </c>
      <c r="F2" s="12" t="s">
        <v>107</v>
      </c>
      <c r="G2" s="12" t="s">
        <v>108</v>
      </c>
      <c r="H2" s="12" t="s">
        <v>109</v>
      </c>
      <c r="I2" s="12">
        <v>108</v>
      </c>
      <c r="J2" s="12" t="s">
        <v>1</v>
      </c>
      <c r="K2" s="12">
        <v>44</v>
      </c>
      <c r="M2" s="12" t="s">
        <v>122</v>
      </c>
      <c r="N2" s="12" t="s">
        <v>109</v>
      </c>
      <c r="O2" s="12" t="s">
        <v>1</v>
      </c>
      <c r="P2" s="12">
        <v>108</v>
      </c>
      <c r="Q2" s="12">
        <v>44</v>
      </c>
      <c r="R2" s="12" t="s">
        <v>111</v>
      </c>
      <c r="S2" s="12" t="s">
        <v>112</v>
      </c>
      <c r="T2" s="13" t="s">
        <v>2</v>
      </c>
      <c r="U2" s="13" t="s">
        <v>3</v>
      </c>
      <c r="V2" s="12" t="s">
        <v>222</v>
      </c>
      <c r="W2" s="12" t="s">
        <v>223</v>
      </c>
      <c r="Y2" s="12" t="s">
        <v>243</v>
      </c>
      <c r="Z2" s="12" t="s">
        <v>151</v>
      </c>
    </row>
    <row r="3" spans="1:26" ht="115.5">
      <c r="A3" s="12">
        <v>51</v>
      </c>
      <c r="B3" s="12">
        <v>10580100023</v>
      </c>
      <c r="C3" s="12" t="s">
        <v>105</v>
      </c>
      <c r="D3" s="12">
        <v>257</v>
      </c>
      <c r="E3" s="12" t="s">
        <v>106</v>
      </c>
      <c r="F3" s="12" t="s">
        <v>107</v>
      </c>
      <c r="G3" s="12" t="s">
        <v>108</v>
      </c>
      <c r="H3" s="12" t="s">
        <v>109</v>
      </c>
      <c r="I3" s="12">
        <v>113</v>
      </c>
      <c r="J3" s="12" t="s">
        <v>4</v>
      </c>
      <c r="K3" s="12">
        <v>36</v>
      </c>
      <c r="M3" s="12" t="s">
        <v>122</v>
      </c>
      <c r="N3" s="12" t="s">
        <v>109</v>
      </c>
      <c r="O3" s="12" t="s">
        <v>4</v>
      </c>
      <c r="P3" s="12">
        <v>113</v>
      </c>
      <c r="Q3" s="12">
        <v>36</v>
      </c>
      <c r="R3" s="12" t="s">
        <v>111</v>
      </c>
      <c r="S3" s="12" t="s">
        <v>112</v>
      </c>
      <c r="T3" s="12" t="s">
        <v>5</v>
      </c>
      <c r="U3" s="12" t="s">
        <v>6</v>
      </c>
      <c r="W3" s="12" t="s">
        <v>238</v>
      </c>
      <c r="Z3" s="12" t="s">
        <v>151</v>
      </c>
    </row>
    <row r="4" spans="1:26" ht="115.5">
      <c r="A4" s="12">
        <v>52</v>
      </c>
      <c r="B4" s="12">
        <v>10580000023</v>
      </c>
      <c r="C4" s="12" t="s">
        <v>105</v>
      </c>
      <c r="D4" s="12">
        <v>256</v>
      </c>
      <c r="E4" s="12" t="s">
        <v>106</v>
      </c>
      <c r="F4" s="12" t="s">
        <v>107</v>
      </c>
      <c r="G4" s="12" t="s">
        <v>108</v>
      </c>
      <c r="H4" s="12" t="s">
        <v>109</v>
      </c>
      <c r="I4" s="12">
        <v>76</v>
      </c>
      <c r="J4" s="12" t="s">
        <v>7</v>
      </c>
      <c r="K4" s="12">
        <v>46</v>
      </c>
      <c r="M4" s="12" t="s">
        <v>122</v>
      </c>
      <c r="N4" s="12" t="s">
        <v>109</v>
      </c>
      <c r="O4" s="12" t="s">
        <v>7</v>
      </c>
      <c r="P4" s="12">
        <v>76</v>
      </c>
      <c r="Q4" s="12">
        <v>46</v>
      </c>
      <c r="R4" s="12" t="s">
        <v>111</v>
      </c>
      <c r="S4" s="12" t="s">
        <v>112</v>
      </c>
      <c r="T4" s="12" t="s">
        <v>8</v>
      </c>
      <c r="U4" s="12" t="s">
        <v>9</v>
      </c>
      <c r="W4" s="12" t="s">
        <v>224</v>
      </c>
      <c r="Z4" s="12" t="s">
        <v>151</v>
      </c>
    </row>
    <row r="5" spans="1:26" ht="99">
      <c r="A5" s="12">
        <v>53</v>
      </c>
      <c r="B5" s="12">
        <v>10579900023</v>
      </c>
      <c r="C5" s="12" t="s">
        <v>105</v>
      </c>
      <c r="D5" s="12">
        <v>255</v>
      </c>
      <c r="E5" s="12" t="s">
        <v>106</v>
      </c>
      <c r="F5" s="12" t="s">
        <v>107</v>
      </c>
      <c r="G5" s="12" t="s">
        <v>108</v>
      </c>
      <c r="H5" s="12" t="s">
        <v>109</v>
      </c>
      <c r="I5" s="12">
        <v>52</v>
      </c>
      <c r="J5" s="12" t="s">
        <v>10</v>
      </c>
      <c r="K5" s="12">
        <v>5</v>
      </c>
      <c r="M5" s="12" t="s">
        <v>122</v>
      </c>
      <c r="N5" s="12" t="s">
        <v>109</v>
      </c>
      <c r="O5" s="12" t="s">
        <v>10</v>
      </c>
      <c r="P5" s="12">
        <v>52</v>
      </c>
      <c r="Q5" s="12">
        <v>5</v>
      </c>
      <c r="R5" s="12" t="s">
        <v>111</v>
      </c>
      <c r="S5" s="12" t="s">
        <v>112</v>
      </c>
      <c r="T5" s="12" t="s">
        <v>11</v>
      </c>
      <c r="U5" s="12" t="s">
        <v>12</v>
      </c>
      <c r="W5" s="12" t="s">
        <v>224</v>
      </c>
      <c r="Z5" s="12" t="s">
        <v>151</v>
      </c>
    </row>
    <row r="6" spans="1:26" ht="66">
      <c r="A6" s="12">
        <v>143</v>
      </c>
      <c r="B6" s="12">
        <v>10570900023</v>
      </c>
      <c r="C6" s="12" t="s">
        <v>105</v>
      </c>
      <c r="D6" s="12">
        <v>165</v>
      </c>
      <c r="E6" s="12" t="s">
        <v>106</v>
      </c>
      <c r="F6" s="12" t="s">
        <v>107</v>
      </c>
      <c r="G6" s="12" t="s">
        <v>108</v>
      </c>
      <c r="H6" s="12" t="s">
        <v>109</v>
      </c>
      <c r="I6" s="12">
        <v>260</v>
      </c>
      <c r="J6" s="12" t="s">
        <v>14</v>
      </c>
      <c r="K6" s="12">
        <v>64</v>
      </c>
      <c r="M6" s="12" t="s">
        <v>122</v>
      </c>
      <c r="N6" s="12" t="s">
        <v>109</v>
      </c>
      <c r="O6" s="12" t="s">
        <v>14</v>
      </c>
      <c r="P6" s="12">
        <v>260</v>
      </c>
      <c r="Q6" s="12">
        <v>64</v>
      </c>
      <c r="R6" s="12" t="s">
        <v>111</v>
      </c>
      <c r="S6" s="12" t="s">
        <v>112</v>
      </c>
      <c r="T6" s="12" t="s">
        <v>15</v>
      </c>
      <c r="U6" s="12" t="s">
        <v>16</v>
      </c>
      <c r="W6" s="12" t="s">
        <v>225</v>
      </c>
      <c r="Z6" s="12" t="s">
        <v>151</v>
      </c>
    </row>
    <row r="7" spans="1:26" ht="115.5">
      <c r="A7" s="12">
        <v>144</v>
      </c>
      <c r="B7" s="12">
        <v>10570800023</v>
      </c>
      <c r="C7" s="12" t="s">
        <v>105</v>
      </c>
      <c r="D7" s="12">
        <v>164</v>
      </c>
      <c r="E7" s="12" t="s">
        <v>106</v>
      </c>
      <c r="F7" s="12" t="s">
        <v>107</v>
      </c>
      <c r="G7" s="12" t="s">
        <v>108</v>
      </c>
      <c r="H7" s="12" t="s">
        <v>109</v>
      </c>
      <c r="I7" s="12">
        <v>5</v>
      </c>
      <c r="J7" s="12">
        <v>3.2</v>
      </c>
      <c r="K7" s="12">
        <v>21</v>
      </c>
      <c r="M7" s="12" t="s">
        <v>122</v>
      </c>
      <c r="N7" s="12" t="s">
        <v>109</v>
      </c>
      <c r="O7" s="12">
        <v>3.2</v>
      </c>
      <c r="P7" s="12">
        <v>5</v>
      </c>
      <c r="Q7" s="12">
        <v>21</v>
      </c>
      <c r="R7" s="12" t="s">
        <v>111</v>
      </c>
      <c r="S7" s="12" t="s">
        <v>112</v>
      </c>
      <c r="T7" s="12" t="s">
        <v>17</v>
      </c>
      <c r="U7" s="12" t="s">
        <v>18</v>
      </c>
      <c r="V7" s="12" t="s">
        <v>232</v>
      </c>
      <c r="W7" s="12" t="s">
        <v>236</v>
      </c>
      <c r="Y7" s="12" t="s">
        <v>243</v>
      </c>
      <c r="Z7" s="12" t="s">
        <v>151</v>
      </c>
    </row>
    <row r="8" spans="1:26" ht="82.5">
      <c r="A8" s="12">
        <v>161</v>
      </c>
      <c r="B8" s="12">
        <v>10569100023</v>
      </c>
      <c r="C8" s="12" t="s">
        <v>19</v>
      </c>
      <c r="D8" s="12">
        <v>147</v>
      </c>
      <c r="E8" s="12" t="s">
        <v>20</v>
      </c>
      <c r="F8" s="12" t="s">
        <v>101</v>
      </c>
      <c r="G8" s="12" t="s">
        <v>21</v>
      </c>
      <c r="H8" s="12" t="s">
        <v>0</v>
      </c>
      <c r="I8" s="12">
        <v>115</v>
      </c>
      <c r="J8" s="12" t="s">
        <v>22</v>
      </c>
      <c r="M8" s="12" t="s">
        <v>104</v>
      </c>
      <c r="N8" s="12" t="s">
        <v>0</v>
      </c>
      <c r="O8" s="12" t="s">
        <v>22</v>
      </c>
      <c r="P8" s="12">
        <v>115</v>
      </c>
      <c r="R8" s="12" t="s">
        <v>111</v>
      </c>
      <c r="S8" s="12" t="s">
        <v>112</v>
      </c>
      <c r="T8" s="12" t="s">
        <v>23</v>
      </c>
      <c r="U8" s="12" t="s">
        <v>24</v>
      </c>
      <c r="V8" s="12" t="s">
        <v>232</v>
      </c>
      <c r="W8" s="12" t="s">
        <v>240</v>
      </c>
      <c r="Y8" s="12" t="s">
        <v>243</v>
      </c>
      <c r="Z8" s="12" t="s">
        <v>151</v>
      </c>
    </row>
    <row r="9" spans="1:26" ht="99">
      <c r="A9" s="12">
        <v>162</v>
      </c>
      <c r="B9" s="12">
        <v>10569000023</v>
      </c>
      <c r="C9" s="12" t="s">
        <v>19</v>
      </c>
      <c r="D9" s="12">
        <v>146</v>
      </c>
      <c r="E9" s="12" t="s">
        <v>20</v>
      </c>
      <c r="F9" s="12" t="s">
        <v>101</v>
      </c>
      <c r="G9" s="12" t="s">
        <v>21</v>
      </c>
      <c r="H9" s="12" t="s">
        <v>0</v>
      </c>
      <c r="I9" s="12">
        <v>115</v>
      </c>
      <c r="J9" s="12" t="s">
        <v>22</v>
      </c>
      <c r="M9" s="12" t="s">
        <v>104</v>
      </c>
      <c r="N9" s="12" t="s">
        <v>0</v>
      </c>
      <c r="O9" s="12" t="s">
        <v>22</v>
      </c>
      <c r="P9" s="12">
        <v>115</v>
      </c>
      <c r="R9" s="12" t="s">
        <v>111</v>
      </c>
      <c r="S9" s="12" t="s">
        <v>112</v>
      </c>
      <c r="T9" s="12" t="s">
        <v>25</v>
      </c>
      <c r="U9" s="12" t="s">
        <v>26</v>
      </c>
      <c r="V9" s="12" t="s">
        <v>232</v>
      </c>
      <c r="W9" s="12" t="s">
        <v>240</v>
      </c>
      <c r="Y9" s="12" t="s">
        <v>243</v>
      </c>
      <c r="Z9" s="12" t="s">
        <v>151</v>
      </c>
    </row>
    <row r="10" spans="1:26" ht="82.5">
      <c r="A10" s="12">
        <v>163</v>
      </c>
      <c r="B10" s="12">
        <v>10568900023</v>
      </c>
      <c r="C10" s="12" t="s">
        <v>19</v>
      </c>
      <c r="D10" s="12">
        <v>145</v>
      </c>
      <c r="E10" s="12" t="s">
        <v>20</v>
      </c>
      <c r="F10" s="12" t="s">
        <v>101</v>
      </c>
      <c r="G10" s="12" t="s">
        <v>21</v>
      </c>
      <c r="H10" s="12" t="s">
        <v>0</v>
      </c>
      <c r="I10" s="12">
        <v>115</v>
      </c>
      <c r="J10" s="12" t="s">
        <v>22</v>
      </c>
      <c r="M10" s="12" t="s">
        <v>104</v>
      </c>
      <c r="N10" s="12" t="s">
        <v>0</v>
      </c>
      <c r="O10" s="12" t="s">
        <v>22</v>
      </c>
      <c r="P10" s="12">
        <v>115</v>
      </c>
      <c r="R10" s="12" t="s">
        <v>111</v>
      </c>
      <c r="S10" s="12" t="s">
        <v>112</v>
      </c>
      <c r="T10" s="12" t="s">
        <v>27</v>
      </c>
      <c r="U10" s="12" t="s">
        <v>24</v>
      </c>
      <c r="V10" s="12" t="s">
        <v>232</v>
      </c>
      <c r="W10" s="12" t="s">
        <v>240</v>
      </c>
      <c r="Y10" s="12" t="s">
        <v>243</v>
      </c>
      <c r="Z10" s="12" t="s">
        <v>151</v>
      </c>
    </row>
    <row r="11" spans="1:26" ht="99">
      <c r="A11" s="12">
        <v>164</v>
      </c>
      <c r="B11" s="12">
        <v>10568800023</v>
      </c>
      <c r="C11" s="12" t="s">
        <v>19</v>
      </c>
      <c r="D11" s="12">
        <v>144</v>
      </c>
      <c r="E11" s="12" t="s">
        <v>20</v>
      </c>
      <c r="F11" s="12" t="s">
        <v>101</v>
      </c>
      <c r="G11" s="12" t="s">
        <v>21</v>
      </c>
      <c r="H11" s="12" t="s">
        <v>0</v>
      </c>
      <c r="I11" s="12">
        <v>115</v>
      </c>
      <c r="J11" s="12" t="s">
        <v>22</v>
      </c>
      <c r="M11" s="12" t="s">
        <v>104</v>
      </c>
      <c r="N11" s="12" t="s">
        <v>0</v>
      </c>
      <c r="O11" s="12" t="s">
        <v>22</v>
      </c>
      <c r="P11" s="12">
        <v>115</v>
      </c>
      <c r="R11" s="12" t="s">
        <v>111</v>
      </c>
      <c r="S11" s="12" t="s">
        <v>112</v>
      </c>
      <c r="T11" s="12" t="s">
        <v>28</v>
      </c>
      <c r="U11" s="12" t="s">
        <v>26</v>
      </c>
      <c r="V11" s="12" t="s">
        <v>232</v>
      </c>
      <c r="W11" s="12" t="s">
        <v>240</v>
      </c>
      <c r="Y11" s="12" t="s">
        <v>243</v>
      </c>
      <c r="Z11" s="12" t="s">
        <v>151</v>
      </c>
    </row>
    <row r="12" spans="1:26" ht="115.5">
      <c r="A12" s="12">
        <v>165</v>
      </c>
      <c r="B12" s="12">
        <v>10568700023</v>
      </c>
      <c r="C12" s="12" t="s">
        <v>19</v>
      </c>
      <c r="D12" s="12">
        <v>143</v>
      </c>
      <c r="E12" s="12" t="s">
        <v>20</v>
      </c>
      <c r="F12" s="12" t="s">
        <v>101</v>
      </c>
      <c r="G12" s="12" t="s">
        <v>21</v>
      </c>
      <c r="H12" s="12" t="s">
        <v>0</v>
      </c>
      <c r="I12" s="12">
        <v>115</v>
      </c>
      <c r="J12" s="12" t="s">
        <v>22</v>
      </c>
      <c r="M12" s="12" t="s">
        <v>104</v>
      </c>
      <c r="N12" s="12" t="s">
        <v>0</v>
      </c>
      <c r="O12" s="12" t="s">
        <v>22</v>
      </c>
      <c r="P12" s="12">
        <v>115</v>
      </c>
      <c r="R12" s="12" t="s">
        <v>111</v>
      </c>
      <c r="S12" s="12" t="s">
        <v>112</v>
      </c>
      <c r="T12" s="12" t="s">
        <v>29</v>
      </c>
      <c r="U12" s="12" t="s">
        <v>30</v>
      </c>
      <c r="W12" s="12" t="s">
        <v>227</v>
      </c>
      <c r="Z12" s="12" t="s">
        <v>151</v>
      </c>
    </row>
    <row r="13" spans="1:26" ht="409.5">
      <c r="A13" s="12">
        <v>166</v>
      </c>
      <c r="B13" s="12">
        <v>10568600023</v>
      </c>
      <c r="C13" s="12" t="s">
        <v>19</v>
      </c>
      <c r="D13" s="12">
        <v>142</v>
      </c>
      <c r="E13" s="12" t="s">
        <v>20</v>
      </c>
      <c r="F13" s="12" t="s">
        <v>101</v>
      </c>
      <c r="G13" s="12" t="s">
        <v>21</v>
      </c>
      <c r="H13" s="12" t="s">
        <v>0</v>
      </c>
      <c r="I13" s="12">
        <v>113</v>
      </c>
      <c r="J13" s="12" t="s">
        <v>4</v>
      </c>
      <c r="M13" s="12" t="s">
        <v>104</v>
      </c>
      <c r="N13" s="12" t="s">
        <v>0</v>
      </c>
      <c r="O13" s="12" t="s">
        <v>4</v>
      </c>
      <c r="P13" s="12">
        <v>113</v>
      </c>
      <c r="R13" s="12" t="s">
        <v>111</v>
      </c>
      <c r="S13" s="12" t="s">
        <v>112</v>
      </c>
      <c r="T13" s="12" t="s">
        <v>31</v>
      </c>
      <c r="U13" s="13" t="s">
        <v>32</v>
      </c>
      <c r="V13" s="12" t="s">
        <v>232</v>
      </c>
      <c r="W13" s="12" t="s">
        <v>240</v>
      </c>
      <c r="Y13" s="12" t="s">
        <v>243</v>
      </c>
      <c r="Z13" s="12" t="s">
        <v>151</v>
      </c>
    </row>
    <row r="14" spans="1:26" ht="66">
      <c r="A14" s="12">
        <v>167</v>
      </c>
      <c r="B14" s="12">
        <v>10568500023</v>
      </c>
      <c r="C14" s="12" t="s">
        <v>19</v>
      </c>
      <c r="D14" s="12">
        <v>141</v>
      </c>
      <c r="E14" s="12" t="s">
        <v>20</v>
      </c>
      <c r="F14" s="12" t="s">
        <v>101</v>
      </c>
      <c r="G14" s="12" t="s">
        <v>21</v>
      </c>
      <c r="H14" s="12" t="s">
        <v>0</v>
      </c>
      <c r="I14" s="12">
        <v>113</v>
      </c>
      <c r="J14" s="12" t="s">
        <v>4</v>
      </c>
      <c r="M14" s="12" t="s">
        <v>104</v>
      </c>
      <c r="N14" s="12" t="s">
        <v>0</v>
      </c>
      <c r="O14" s="12" t="s">
        <v>4</v>
      </c>
      <c r="P14" s="12">
        <v>113</v>
      </c>
      <c r="R14" s="12" t="s">
        <v>111</v>
      </c>
      <c r="S14" s="12" t="s">
        <v>112</v>
      </c>
      <c r="T14" s="12" t="s">
        <v>33</v>
      </c>
      <c r="U14" s="12" t="s">
        <v>34</v>
      </c>
      <c r="V14" s="12" t="s">
        <v>226</v>
      </c>
      <c r="W14" s="12" t="s">
        <v>237</v>
      </c>
      <c r="Y14" s="12" t="s">
        <v>243</v>
      </c>
      <c r="Z14" s="12" t="s">
        <v>151</v>
      </c>
    </row>
    <row r="15" spans="1:26" ht="66">
      <c r="A15" s="12">
        <v>168</v>
      </c>
      <c r="B15" s="12">
        <v>10568400023</v>
      </c>
      <c r="C15" s="12" t="s">
        <v>19</v>
      </c>
      <c r="D15" s="12">
        <v>140</v>
      </c>
      <c r="E15" s="12" t="s">
        <v>20</v>
      </c>
      <c r="F15" s="12" t="s">
        <v>101</v>
      </c>
      <c r="G15" s="12" t="s">
        <v>21</v>
      </c>
      <c r="H15" s="12" t="s">
        <v>109</v>
      </c>
      <c r="I15" s="12">
        <v>113</v>
      </c>
      <c r="J15" s="12" t="s">
        <v>35</v>
      </c>
      <c r="M15" s="12" t="s">
        <v>104</v>
      </c>
      <c r="N15" s="12" t="s">
        <v>109</v>
      </c>
      <c r="O15" s="12" t="s">
        <v>35</v>
      </c>
      <c r="P15" s="12">
        <v>113</v>
      </c>
      <c r="R15" s="12" t="s">
        <v>111</v>
      </c>
      <c r="S15" s="12" t="s">
        <v>112</v>
      </c>
      <c r="T15" s="12" t="s">
        <v>36</v>
      </c>
      <c r="U15" s="12" t="s">
        <v>37</v>
      </c>
      <c r="V15" s="12" t="s">
        <v>232</v>
      </c>
      <c r="W15" s="12" t="s">
        <v>240</v>
      </c>
      <c r="Y15" s="12" t="s">
        <v>243</v>
      </c>
      <c r="Z15" s="12" t="s">
        <v>151</v>
      </c>
    </row>
    <row r="16" spans="1:26" ht="66">
      <c r="A16" s="12">
        <v>169</v>
      </c>
      <c r="B16" s="12">
        <v>10568300023</v>
      </c>
      <c r="C16" s="12" t="s">
        <v>19</v>
      </c>
      <c r="D16" s="12">
        <v>139</v>
      </c>
      <c r="E16" s="12" t="s">
        <v>20</v>
      </c>
      <c r="F16" s="12" t="s">
        <v>101</v>
      </c>
      <c r="G16" s="12" t="s">
        <v>21</v>
      </c>
      <c r="H16" s="12" t="s">
        <v>109</v>
      </c>
      <c r="I16" s="12">
        <v>113</v>
      </c>
      <c r="J16" s="12" t="s">
        <v>35</v>
      </c>
      <c r="M16" s="12" t="s">
        <v>104</v>
      </c>
      <c r="N16" s="12" t="s">
        <v>109</v>
      </c>
      <c r="O16" s="12" t="s">
        <v>35</v>
      </c>
      <c r="P16" s="12">
        <v>113</v>
      </c>
      <c r="R16" s="12" t="s">
        <v>111</v>
      </c>
      <c r="S16" s="12" t="s">
        <v>112</v>
      </c>
      <c r="T16" s="12" t="s">
        <v>38</v>
      </c>
      <c r="U16" s="12" t="s">
        <v>39</v>
      </c>
      <c r="V16" s="12" t="s">
        <v>232</v>
      </c>
      <c r="W16" s="12" t="s">
        <v>240</v>
      </c>
      <c r="Y16" s="12" t="s">
        <v>243</v>
      </c>
      <c r="Z16" s="12" t="s">
        <v>151</v>
      </c>
    </row>
    <row r="17" spans="1:26" ht="66">
      <c r="A17" s="12">
        <v>170</v>
      </c>
      <c r="B17" s="12">
        <v>10568200023</v>
      </c>
      <c r="C17" s="12" t="s">
        <v>19</v>
      </c>
      <c r="D17" s="12">
        <v>138</v>
      </c>
      <c r="E17" s="12" t="s">
        <v>20</v>
      </c>
      <c r="F17" s="12" t="s">
        <v>101</v>
      </c>
      <c r="G17" s="12" t="s">
        <v>21</v>
      </c>
      <c r="H17" s="12" t="s">
        <v>109</v>
      </c>
      <c r="I17" s="12">
        <v>113</v>
      </c>
      <c r="J17" s="12" t="s">
        <v>35</v>
      </c>
      <c r="M17" s="12" t="s">
        <v>104</v>
      </c>
      <c r="N17" s="12" t="s">
        <v>109</v>
      </c>
      <c r="O17" s="12" t="s">
        <v>35</v>
      </c>
      <c r="P17" s="12">
        <v>113</v>
      </c>
      <c r="R17" s="12" t="s">
        <v>111</v>
      </c>
      <c r="S17" s="12" t="s">
        <v>112</v>
      </c>
      <c r="T17" s="12" t="s">
        <v>40</v>
      </c>
      <c r="U17" s="12" t="s">
        <v>41</v>
      </c>
      <c r="V17" s="12" t="s">
        <v>232</v>
      </c>
      <c r="W17" s="12" t="s">
        <v>240</v>
      </c>
      <c r="Y17" s="12" t="s">
        <v>243</v>
      </c>
      <c r="Z17" s="12" t="s">
        <v>151</v>
      </c>
    </row>
    <row r="18" spans="1:26" ht="99">
      <c r="A18" s="12">
        <v>171</v>
      </c>
      <c r="B18" s="12">
        <v>10568100023</v>
      </c>
      <c r="C18" s="12" t="s">
        <v>19</v>
      </c>
      <c r="D18" s="12">
        <v>137</v>
      </c>
      <c r="E18" s="12" t="s">
        <v>20</v>
      </c>
      <c r="F18" s="12" t="s">
        <v>101</v>
      </c>
      <c r="G18" s="12" t="s">
        <v>21</v>
      </c>
      <c r="H18" s="12" t="s">
        <v>109</v>
      </c>
      <c r="I18" s="12">
        <v>113</v>
      </c>
      <c r="J18" s="12" t="s">
        <v>35</v>
      </c>
      <c r="M18" s="12" t="s">
        <v>104</v>
      </c>
      <c r="N18" s="12" t="s">
        <v>109</v>
      </c>
      <c r="O18" s="12" t="s">
        <v>35</v>
      </c>
      <c r="P18" s="12">
        <v>113</v>
      </c>
      <c r="R18" s="12" t="s">
        <v>111</v>
      </c>
      <c r="S18" s="12" t="s">
        <v>112</v>
      </c>
      <c r="T18" s="12" t="s">
        <v>42</v>
      </c>
      <c r="U18" s="12" t="s">
        <v>43</v>
      </c>
      <c r="V18" s="12" t="s">
        <v>232</v>
      </c>
      <c r="W18" s="12" t="s">
        <v>240</v>
      </c>
      <c r="Y18" s="12" t="s">
        <v>243</v>
      </c>
      <c r="Z18" s="12" t="s">
        <v>151</v>
      </c>
    </row>
    <row r="19" spans="1:26" ht="66">
      <c r="A19" s="12">
        <v>172</v>
      </c>
      <c r="B19" s="12">
        <v>10568000023</v>
      </c>
      <c r="C19" s="12" t="s">
        <v>19</v>
      </c>
      <c r="D19" s="12">
        <v>136</v>
      </c>
      <c r="E19" s="12" t="s">
        <v>20</v>
      </c>
      <c r="F19" s="12" t="s">
        <v>101</v>
      </c>
      <c r="G19" s="12" t="s">
        <v>21</v>
      </c>
      <c r="H19" s="12" t="s">
        <v>109</v>
      </c>
      <c r="I19" s="12">
        <v>113</v>
      </c>
      <c r="J19" s="12" t="s">
        <v>35</v>
      </c>
      <c r="M19" s="12" t="s">
        <v>104</v>
      </c>
      <c r="N19" s="12" t="s">
        <v>109</v>
      </c>
      <c r="O19" s="12" t="s">
        <v>35</v>
      </c>
      <c r="P19" s="12">
        <v>113</v>
      </c>
      <c r="R19" s="12" t="s">
        <v>111</v>
      </c>
      <c r="S19" s="12" t="s">
        <v>112</v>
      </c>
      <c r="T19" s="12" t="s">
        <v>44</v>
      </c>
      <c r="U19" s="12" t="s">
        <v>37</v>
      </c>
      <c r="V19" s="12" t="s">
        <v>232</v>
      </c>
      <c r="W19" s="12" t="s">
        <v>240</v>
      </c>
      <c r="Y19" s="12" t="s">
        <v>243</v>
      </c>
      <c r="Z19" s="12" t="s">
        <v>151</v>
      </c>
    </row>
    <row r="20" spans="1:26" ht="82.5">
      <c r="A20" s="12">
        <v>173</v>
      </c>
      <c r="B20" s="12">
        <v>10567900023</v>
      </c>
      <c r="C20" s="12" t="s">
        <v>19</v>
      </c>
      <c r="D20" s="12">
        <v>135</v>
      </c>
      <c r="E20" s="12" t="s">
        <v>20</v>
      </c>
      <c r="F20" s="12" t="s">
        <v>101</v>
      </c>
      <c r="G20" s="12" t="s">
        <v>21</v>
      </c>
      <c r="H20" s="12" t="s">
        <v>109</v>
      </c>
      <c r="I20" s="12">
        <v>112</v>
      </c>
      <c r="J20" s="12" t="s">
        <v>35</v>
      </c>
      <c r="M20" s="12" t="s">
        <v>104</v>
      </c>
      <c r="N20" s="12" t="s">
        <v>109</v>
      </c>
      <c r="O20" s="12" t="s">
        <v>35</v>
      </c>
      <c r="P20" s="12">
        <v>112</v>
      </c>
      <c r="R20" s="12" t="s">
        <v>111</v>
      </c>
      <c r="S20" s="12" t="s">
        <v>112</v>
      </c>
      <c r="T20" s="12" t="s">
        <v>45</v>
      </c>
      <c r="U20" s="12" t="s">
        <v>46</v>
      </c>
      <c r="V20" s="12" t="s">
        <v>232</v>
      </c>
      <c r="W20" s="12" t="s">
        <v>240</v>
      </c>
      <c r="Y20" s="12" t="s">
        <v>243</v>
      </c>
      <c r="Z20" s="12" t="s">
        <v>151</v>
      </c>
    </row>
    <row r="21" spans="1:26" ht="231">
      <c r="A21" s="12">
        <v>174</v>
      </c>
      <c r="B21" s="12">
        <v>10567800023</v>
      </c>
      <c r="C21" s="12" t="s">
        <v>19</v>
      </c>
      <c r="D21" s="12">
        <v>134</v>
      </c>
      <c r="E21" s="12" t="s">
        <v>20</v>
      </c>
      <c r="F21" s="12" t="s">
        <v>101</v>
      </c>
      <c r="G21" s="12" t="s">
        <v>21</v>
      </c>
      <c r="H21" s="12" t="s">
        <v>109</v>
      </c>
      <c r="I21" s="12">
        <v>113</v>
      </c>
      <c r="J21" s="12" t="s">
        <v>35</v>
      </c>
      <c r="M21" s="12" t="s">
        <v>104</v>
      </c>
      <c r="N21" s="12" t="s">
        <v>109</v>
      </c>
      <c r="O21" s="12" t="s">
        <v>35</v>
      </c>
      <c r="P21" s="12">
        <v>113</v>
      </c>
      <c r="R21" s="12" t="s">
        <v>111</v>
      </c>
      <c r="S21" s="12" t="s">
        <v>112</v>
      </c>
      <c r="T21" s="13" t="s">
        <v>47</v>
      </c>
      <c r="U21" s="13" t="s">
        <v>48</v>
      </c>
      <c r="W21" s="12" t="s">
        <v>239</v>
      </c>
      <c r="Z21" s="12" t="s">
        <v>151</v>
      </c>
    </row>
    <row r="22" spans="1:26" ht="214.5">
      <c r="A22" s="12">
        <v>175</v>
      </c>
      <c r="B22" s="12">
        <v>10567700023</v>
      </c>
      <c r="C22" s="12" t="s">
        <v>19</v>
      </c>
      <c r="D22" s="12">
        <v>133</v>
      </c>
      <c r="E22" s="12" t="s">
        <v>20</v>
      </c>
      <c r="F22" s="12" t="s">
        <v>101</v>
      </c>
      <c r="G22" s="12" t="s">
        <v>21</v>
      </c>
      <c r="H22" s="12" t="s">
        <v>109</v>
      </c>
      <c r="I22" s="12">
        <v>112</v>
      </c>
      <c r="J22" s="12" t="s">
        <v>35</v>
      </c>
      <c r="M22" s="12" t="s">
        <v>104</v>
      </c>
      <c r="N22" s="12" t="s">
        <v>109</v>
      </c>
      <c r="O22" s="12" t="s">
        <v>35</v>
      </c>
      <c r="P22" s="12">
        <v>112</v>
      </c>
      <c r="R22" s="12" t="s">
        <v>111</v>
      </c>
      <c r="S22" s="12" t="s">
        <v>112</v>
      </c>
      <c r="T22" s="13" t="s">
        <v>49</v>
      </c>
      <c r="U22" s="12" t="s">
        <v>50</v>
      </c>
      <c r="W22" s="12" t="s">
        <v>234</v>
      </c>
      <c r="Z22" s="12" t="s">
        <v>151</v>
      </c>
    </row>
    <row r="23" spans="1:26" ht="214.5">
      <c r="A23" s="12">
        <v>176</v>
      </c>
      <c r="B23" s="12">
        <v>10567600023</v>
      </c>
      <c r="C23" s="12" t="s">
        <v>19</v>
      </c>
      <c r="D23" s="12">
        <v>132</v>
      </c>
      <c r="E23" s="12" t="s">
        <v>20</v>
      </c>
      <c r="F23" s="12" t="s">
        <v>101</v>
      </c>
      <c r="G23" s="12" t="s">
        <v>21</v>
      </c>
      <c r="H23" s="12" t="s">
        <v>109</v>
      </c>
      <c r="I23" s="12">
        <v>112</v>
      </c>
      <c r="J23" s="12" t="s">
        <v>35</v>
      </c>
      <c r="M23" s="12" t="s">
        <v>104</v>
      </c>
      <c r="N23" s="12" t="s">
        <v>109</v>
      </c>
      <c r="O23" s="12" t="s">
        <v>35</v>
      </c>
      <c r="P23" s="12">
        <v>112</v>
      </c>
      <c r="R23" s="12" t="s">
        <v>111</v>
      </c>
      <c r="S23" s="12" t="s">
        <v>112</v>
      </c>
      <c r="T23" s="13" t="s">
        <v>51</v>
      </c>
      <c r="U23" s="12" t="s">
        <v>52</v>
      </c>
      <c r="W23" s="12" t="s">
        <v>235</v>
      </c>
      <c r="Z23" s="12" t="s">
        <v>151</v>
      </c>
    </row>
    <row r="24" spans="1:26" ht="330">
      <c r="A24" s="12">
        <v>177</v>
      </c>
      <c r="B24" s="12">
        <v>10567500023</v>
      </c>
      <c r="C24" s="12" t="s">
        <v>19</v>
      </c>
      <c r="D24" s="12">
        <v>131</v>
      </c>
      <c r="E24" s="12" t="s">
        <v>20</v>
      </c>
      <c r="F24" s="12" t="s">
        <v>101</v>
      </c>
      <c r="G24" s="12" t="s">
        <v>21</v>
      </c>
      <c r="H24" s="12" t="s">
        <v>109</v>
      </c>
      <c r="I24" s="12">
        <v>112</v>
      </c>
      <c r="J24" s="12" t="s">
        <v>53</v>
      </c>
      <c r="M24" s="12" t="s">
        <v>104</v>
      </c>
      <c r="N24" s="12" t="s">
        <v>109</v>
      </c>
      <c r="O24" s="12" t="s">
        <v>53</v>
      </c>
      <c r="P24" s="12">
        <v>112</v>
      </c>
      <c r="R24" s="12" t="s">
        <v>111</v>
      </c>
      <c r="S24" s="12" t="s">
        <v>112</v>
      </c>
      <c r="T24" s="12" t="s">
        <v>54</v>
      </c>
      <c r="U24" s="12" t="s">
        <v>55</v>
      </c>
      <c r="V24" s="12" t="s">
        <v>232</v>
      </c>
      <c r="W24" s="12" t="s">
        <v>231</v>
      </c>
      <c r="Y24" s="12" t="s">
        <v>243</v>
      </c>
      <c r="Z24" s="12" t="s">
        <v>151</v>
      </c>
    </row>
    <row r="25" spans="1:26" ht="66">
      <c r="A25" s="12">
        <v>178</v>
      </c>
      <c r="B25" s="12">
        <v>10567400023</v>
      </c>
      <c r="C25" s="12" t="s">
        <v>19</v>
      </c>
      <c r="D25" s="12">
        <v>130</v>
      </c>
      <c r="E25" s="12" t="s">
        <v>20</v>
      </c>
      <c r="F25" s="12" t="s">
        <v>101</v>
      </c>
      <c r="G25" s="12" t="s">
        <v>21</v>
      </c>
      <c r="H25" s="12" t="s">
        <v>0</v>
      </c>
      <c r="I25" s="12">
        <v>111</v>
      </c>
      <c r="J25" s="12" t="s">
        <v>56</v>
      </c>
      <c r="M25" s="12" t="s">
        <v>104</v>
      </c>
      <c r="N25" s="12" t="s">
        <v>0</v>
      </c>
      <c r="O25" s="12" t="s">
        <v>56</v>
      </c>
      <c r="P25" s="12">
        <v>111</v>
      </c>
      <c r="R25" s="12" t="s">
        <v>111</v>
      </c>
      <c r="S25" s="12" t="s">
        <v>112</v>
      </c>
      <c r="T25" s="12" t="s">
        <v>57</v>
      </c>
      <c r="U25" s="12" t="s">
        <v>58</v>
      </c>
      <c r="V25" s="12" t="s">
        <v>226</v>
      </c>
      <c r="W25" s="12" t="s">
        <v>233</v>
      </c>
      <c r="Y25" s="12" t="s">
        <v>243</v>
      </c>
      <c r="Z25" s="12" t="s">
        <v>151</v>
      </c>
    </row>
    <row r="26" spans="1:26" ht="66">
      <c r="A26" s="12">
        <v>179</v>
      </c>
      <c r="B26" s="12">
        <v>10567300023</v>
      </c>
      <c r="C26" s="12" t="s">
        <v>19</v>
      </c>
      <c r="D26" s="12">
        <v>129</v>
      </c>
      <c r="E26" s="12" t="s">
        <v>20</v>
      </c>
      <c r="F26" s="12" t="s">
        <v>101</v>
      </c>
      <c r="G26" s="12" t="s">
        <v>21</v>
      </c>
      <c r="H26" s="12" t="s">
        <v>0</v>
      </c>
      <c r="I26" s="12">
        <v>111</v>
      </c>
      <c r="J26" s="12" t="s">
        <v>56</v>
      </c>
      <c r="M26" s="12" t="s">
        <v>104</v>
      </c>
      <c r="N26" s="12" t="s">
        <v>0</v>
      </c>
      <c r="O26" s="12" t="s">
        <v>56</v>
      </c>
      <c r="P26" s="12">
        <v>111</v>
      </c>
      <c r="R26" s="12" t="s">
        <v>111</v>
      </c>
      <c r="S26" s="12" t="s">
        <v>112</v>
      </c>
      <c r="T26" s="12" t="s">
        <v>59</v>
      </c>
      <c r="U26" s="12" t="s">
        <v>60</v>
      </c>
      <c r="V26" s="12" t="s">
        <v>232</v>
      </c>
      <c r="W26" s="12" t="s">
        <v>240</v>
      </c>
      <c r="Y26" s="12" t="s">
        <v>243</v>
      </c>
      <c r="Z26" s="12" t="s">
        <v>151</v>
      </c>
    </row>
    <row r="27" spans="1:26" ht="82.5">
      <c r="A27" s="12">
        <v>180</v>
      </c>
      <c r="B27" s="12">
        <v>10567200023</v>
      </c>
      <c r="C27" s="12" t="s">
        <v>19</v>
      </c>
      <c r="D27" s="12">
        <v>128</v>
      </c>
      <c r="E27" s="12" t="s">
        <v>20</v>
      </c>
      <c r="F27" s="12" t="s">
        <v>101</v>
      </c>
      <c r="G27" s="12" t="s">
        <v>21</v>
      </c>
      <c r="H27" s="12" t="s">
        <v>109</v>
      </c>
      <c r="I27" s="12">
        <v>110</v>
      </c>
      <c r="J27" s="12" t="s">
        <v>61</v>
      </c>
      <c r="M27" s="12" t="s">
        <v>104</v>
      </c>
      <c r="N27" s="12" t="s">
        <v>109</v>
      </c>
      <c r="O27" s="12" t="s">
        <v>61</v>
      </c>
      <c r="P27" s="12">
        <v>110</v>
      </c>
      <c r="R27" s="12" t="s">
        <v>111</v>
      </c>
      <c r="S27" s="12" t="s">
        <v>112</v>
      </c>
      <c r="T27" s="12" t="s">
        <v>62</v>
      </c>
      <c r="U27" s="12" t="s">
        <v>63</v>
      </c>
      <c r="W27" s="12" t="s">
        <v>230</v>
      </c>
      <c r="Z27" s="12" t="s">
        <v>151</v>
      </c>
    </row>
    <row r="28" spans="1:26" ht="99">
      <c r="A28" s="12">
        <v>181</v>
      </c>
      <c r="B28" s="12">
        <v>10567100023</v>
      </c>
      <c r="C28" s="12" t="s">
        <v>19</v>
      </c>
      <c r="D28" s="12">
        <v>127</v>
      </c>
      <c r="E28" s="12" t="s">
        <v>20</v>
      </c>
      <c r="F28" s="12" t="s">
        <v>101</v>
      </c>
      <c r="G28" s="12" t="s">
        <v>21</v>
      </c>
      <c r="H28" s="12" t="s">
        <v>109</v>
      </c>
      <c r="I28" s="12">
        <v>107</v>
      </c>
      <c r="J28" s="12" t="s">
        <v>64</v>
      </c>
      <c r="M28" s="12" t="s">
        <v>104</v>
      </c>
      <c r="N28" s="12" t="s">
        <v>109</v>
      </c>
      <c r="O28" s="12" t="s">
        <v>64</v>
      </c>
      <c r="P28" s="12">
        <v>107</v>
      </c>
      <c r="R28" s="12" t="s">
        <v>111</v>
      </c>
      <c r="S28" s="12" t="s">
        <v>112</v>
      </c>
      <c r="T28" s="12" t="s">
        <v>65</v>
      </c>
      <c r="U28" s="12" t="s">
        <v>66</v>
      </c>
      <c r="V28" s="12" t="s">
        <v>226</v>
      </c>
      <c r="W28" s="12" t="s">
        <v>229</v>
      </c>
      <c r="Y28" s="12" t="s">
        <v>243</v>
      </c>
      <c r="Z28" s="12" t="s">
        <v>151</v>
      </c>
    </row>
    <row r="29" spans="1:26" ht="165">
      <c r="A29" s="12">
        <v>182</v>
      </c>
      <c r="B29" s="12">
        <v>10567000023</v>
      </c>
      <c r="C29" s="12" t="s">
        <v>19</v>
      </c>
      <c r="D29" s="12">
        <v>126</v>
      </c>
      <c r="E29" s="12" t="s">
        <v>20</v>
      </c>
      <c r="F29" s="12" t="s">
        <v>101</v>
      </c>
      <c r="G29" s="12" t="s">
        <v>21</v>
      </c>
      <c r="H29" s="12" t="s">
        <v>109</v>
      </c>
      <c r="I29" s="12">
        <v>115</v>
      </c>
      <c r="J29" s="12" t="s">
        <v>67</v>
      </c>
      <c r="M29" s="12" t="s">
        <v>104</v>
      </c>
      <c r="N29" s="12" t="s">
        <v>109</v>
      </c>
      <c r="O29" s="12" t="s">
        <v>67</v>
      </c>
      <c r="P29" s="12">
        <v>115</v>
      </c>
      <c r="R29" s="12" t="s">
        <v>111</v>
      </c>
      <c r="S29" s="12" t="s">
        <v>112</v>
      </c>
      <c r="T29" s="13" t="s">
        <v>68</v>
      </c>
      <c r="U29" s="12" t="s">
        <v>69</v>
      </c>
      <c r="Z29" s="12" t="s">
        <v>151</v>
      </c>
    </row>
    <row r="30" spans="1:26" ht="99">
      <c r="A30" s="12">
        <v>187</v>
      </c>
      <c r="B30" s="12">
        <v>10566500023</v>
      </c>
      <c r="C30" s="12" t="s">
        <v>19</v>
      </c>
      <c r="D30" s="12">
        <v>121</v>
      </c>
      <c r="E30" s="12" t="s">
        <v>20</v>
      </c>
      <c r="F30" s="12" t="s">
        <v>101</v>
      </c>
      <c r="G30" s="12" t="s">
        <v>21</v>
      </c>
      <c r="H30" s="12" t="s">
        <v>109</v>
      </c>
      <c r="I30" s="12">
        <v>109</v>
      </c>
      <c r="J30" s="12" t="s">
        <v>70</v>
      </c>
      <c r="M30" s="12" t="s">
        <v>104</v>
      </c>
      <c r="N30" s="12" t="s">
        <v>109</v>
      </c>
      <c r="O30" s="12" t="s">
        <v>70</v>
      </c>
      <c r="P30" s="12">
        <v>109</v>
      </c>
      <c r="R30" s="12" t="s">
        <v>111</v>
      </c>
      <c r="S30" s="12" t="s">
        <v>112</v>
      </c>
      <c r="T30" s="12" t="s">
        <v>71</v>
      </c>
      <c r="U30" s="12" t="s">
        <v>72</v>
      </c>
      <c r="W30" s="12" t="s">
        <v>225</v>
      </c>
      <c r="Z30" s="12" t="s">
        <v>151</v>
      </c>
    </row>
    <row r="31" spans="1:26" ht="66">
      <c r="A31" s="12">
        <v>189</v>
      </c>
      <c r="B31" s="12">
        <v>10563400023</v>
      </c>
      <c r="C31" s="12" t="s">
        <v>73</v>
      </c>
      <c r="D31" s="12">
        <v>119</v>
      </c>
      <c r="E31" s="12" t="s">
        <v>100</v>
      </c>
      <c r="F31" s="12" t="s">
        <v>101</v>
      </c>
      <c r="G31" s="12" t="s">
        <v>102</v>
      </c>
      <c r="H31" s="12" t="s">
        <v>109</v>
      </c>
      <c r="I31" s="12">
        <v>150</v>
      </c>
      <c r="J31" s="12" t="s">
        <v>74</v>
      </c>
      <c r="K31" s="12">
        <v>54</v>
      </c>
      <c r="M31" s="12" t="s">
        <v>104</v>
      </c>
      <c r="N31" s="12" t="s">
        <v>109</v>
      </c>
      <c r="O31" s="12" t="s">
        <v>74</v>
      </c>
      <c r="P31" s="12">
        <v>150</v>
      </c>
      <c r="Q31" s="12">
        <v>54</v>
      </c>
      <c r="R31" s="12" t="s">
        <v>111</v>
      </c>
      <c r="S31" s="12" t="s">
        <v>112</v>
      </c>
      <c r="T31" s="12" t="s">
        <v>75</v>
      </c>
      <c r="U31" s="12" t="s">
        <v>76</v>
      </c>
      <c r="V31" s="12" t="s">
        <v>226</v>
      </c>
      <c r="W31" s="12" t="s">
        <v>228</v>
      </c>
      <c r="Y31" s="12" t="s">
        <v>243</v>
      </c>
      <c r="Z31" s="12" t="s">
        <v>151</v>
      </c>
    </row>
    <row r="32" spans="1:26" ht="66">
      <c r="A32" s="12">
        <v>190</v>
      </c>
      <c r="B32" s="12">
        <v>10563300023</v>
      </c>
      <c r="C32" s="12" t="s">
        <v>77</v>
      </c>
      <c r="D32" s="12">
        <v>118</v>
      </c>
      <c r="E32" s="12" t="s">
        <v>100</v>
      </c>
      <c r="F32" s="12" t="s">
        <v>101</v>
      </c>
      <c r="G32" s="12" t="s">
        <v>102</v>
      </c>
      <c r="H32" s="12" t="s">
        <v>109</v>
      </c>
      <c r="I32" s="12">
        <v>150</v>
      </c>
      <c r="J32" s="12" t="s">
        <v>74</v>
      </c>
      <c r="K32" s="12">
        <v>51</v>
      </c>
      <c r="M32" s="12" t="s">
        <v>104</v>
      </c>
      <c r="N32" s="12" t="s">
        <v>109</v>
      </c>
      <c r="O32" s="12" t="s">
        <v>74</v>
      </c>
      <c r="P32" s="12">
        <v>150</v>
      </c>
      <c r="Q32" s="12">
        <v>51</v>
      </c>
      <c r="R32" s="12" t="s">
        <v>111</v>
      </c>
      <c r="S32" s="12" t="s">
        <v>112</v>
      </c>
      <c r="T32" s="12" t="s">
        <v>78</v>
      </c>
      <c r="U32" s="12" t="s">
        <v>79</v>
      </c>
      <c r="Z32" s="12" t="s">
        <v>151</v>
      </c>
    </row>
    <row r="33" spans="1:26" ht="231">
      <c r="A33" s="12">
        <v>245</v>
      </c>
      <c r="B33" s="12">
        <v>10553600023</v>
      </c>
      <c r="C33" s="12" t="s">
        <v>80</v>
      </c>
      <c r="D33" s="12">
        <v>63</v>
      </c>
      <c r="E33" s="12" t="s">
        <v>81</v>
      </c>
      <c r="F33" s="12" t="s">
        <v>101</v>
      </c>
      <c r="G33" s="12" t="s">
        <v>82</v>
      </c>
      <c r="H33" s="12" t="s">
        <v>0</v>
      </c>
      <c r="I33" s="12">
        <v>116</v>
      </c>
      <c r="J33" s="12" t="s">
        <v>67</v>
      </c>
      <c r="K33" s="12">
        <v>2</v>
      </c>
      <c r="M33" s="12" t="s">
        <v>104</v>
      </c>
      <c r="N33" s="12" t="s">
        <v>0</v>
      </c>
      <c r="O33" s="12" t="s">
        <v>67</v>
      </c>
      <c r="P33" s="12">
        <v>116</v>
      </c>
      <c r="Q33" s="12">
        <v>2</v>
      </c>
      <c r="R33" s="12" t="s">
        <v>111</v>
      </c>
      <c r="S33" s="12" t="s">
        <v>112</v>
      </c>
      <c r="T33" s="12" t="s">
        <v>124</v>
      </c>
      <c r="U33" s="13" t="s">
        <v>125</v>
      </c>
      <c r="Z33" s="12" t="s">
        <v>151</v>
      </c>
    </row>
    <row r="34" spans="1:26" ht="66">
      <c r="A34" s="12">
        <v>246</v>
      </c>
      <c r="B34" s="12">
        <v>10553500023</v>
      </c>
      <c r="C34" s="12" t="s">
        <v>80</v>
      </c>
      <c r="D34" s="12">
        <v>62</v>
      </c>
      <c r="E34" s="12" t="s">
        <v>81</v>
      </c>
      <c r="F34" s="12" t="s">
        <v>101</v>
      </c>
      <c r="G34" s="12" t="s">
        <v>82</v>
      </c>
      <c r="H34" s="12" t="s">
        <v>109</v>
      </c>
      <c r="I34" s="12">
        <v>112</v>
      </c>
      <c r="J34" s="12" t="s">
        <v>35</v>
      </c>
      <c r="K34" s="12">
        <v>63</v>
      </c>
      <c r="M34" s="12" t="s">
        <v>104</v>
      </c>
      <c r="N34" s="12" t="s">
        <v>109</v>
      </c>
      <c r="O34" s="12" t="s">
        <v>35</v>
      </c>
      <c r="P34" s="12">
        <v>112</v>
      </c>
      <c r="Q34" s="12">
        <v>63</v>
      </c>
      <c r="R34" s="12" t="s">
        <v>111</v>
      </c>
      <c r="S34" s="12" t="s">
        <v>112</v>
      </c>
      <c r="T34" s="12" t="s">
        <v>126</v>
      </c>
      <c r="U34" s="12" t="s">
        <v>127</v>
      </c>
      <c r="V34" s="12" t="s">
        <v>232</v>
      </c>
      <c r="W34" s="12" t="s">
        <v>241</v>
      </c>
      <c r="Y34" s="12" t="s">
        <v>243</v>
      </c>
      <c r="Z34" s="12" t="s">
        <v>151</v>
      </c>
    </row>
    <row r="35" spans="1:26" ht="409.5">
      <c r="A35" s="12">
        <v>247</v>
      </c>
      <c r="B35" s="12">
        <v>10553400023</v>
      </c>
      <c r="C35" s="12" t="s">
        <v>80</v>
      </c>
      <c r="D35" s="12">
        <v>61</v>
      </c>
      <c r="E35" s="12" t="s">
        <v>81</v>
      </c>
      <c r="F35" s="12" t="s">
        <v>101</v>
      </c>
      <c r="G35" s="12" t="s">
        <v>82</v>
      </c>
      <c r="H35" s="12" t="s">
        <v>0</v>
      </c>
      <c r="I35" s="12">
        <v>109</v>
      </c>
      <c r="J35" s="12" t="s">
        <v>70</v>
      </c>
      <c r="K35" s="12">
        <v>43</v>
      </c>
      <c r="M35" s="12" t="s">
        <v>104</v>
      </c>
      <c r="N35" s="12" t="s">
        <v>0</v>
      </c>
      <c r="O35" s="12" t="s">
        <v>70</v>
      </c>
      <c r="P35" s="12">
        <v>109</v>
      </c>
      <c r="Q35" s="12">
        <v>43</v>
      </c>
      <c r="R35" s="12" t="s">
        <v>111</v>
      </c>
      <c r="S35" s="12" t="s">
        <v>112</v>
      </c>
      <c r="T35" s="12" t="s">
        <v>83</v>
      </c>
      <c r="U35" s="12" t="s">
        <v>128</v>
      </c>
      <c r="V35" s="12" t="s">
        <v>232</v>
      </c>
      <c r="W35" s="12" t="s">
        <v>242</v>
      </c>
      <c r="Y35" s="12" t="s">
        <v>243</v>
      </c>
      <c r="Z35" s="12" t="s">
        <v>151</v>
      </c>
    </row>
    <row r="36" spans="1:26" ht="198">
      <c r="A36" s="12">
        <v>248</v>
      </c>
      <c r="B36" s="12">
        <v>10553300023</v>
      </c>
      <c r="C36" s="12" t="s">
        <v>80</v>
      </c>
      <c r="D36" s="12">
        <v>60</v>
      </c>
      <c r="E36" s="12" t="s">
        <v>81</v>
      </c>
      <c r="F36" s="12" t="s">
        <v>101</v>
      </c>
      <c r="G36" s="12" t="s">
        <v>82</v>
      </c>
      <c r="H36" s="12" t="s">
        <v>109</v>
      </c>
      <c r="I36" s="12">
        <v>109</v>
      </c>
      <c r="J36" s="12" t="s">
        <v>70</v>
      </c>
      <c r="K36" s="12">
        <v>33</v>
      </c>
      <c r="M36" s="12" t="s">
        <v>104</v>
      </c>
      <c r="N36" s="12" t="s">
        <v>109</v>
      </c>
      <c r="O36" s="12" t="s">
        <v>70</v>
      </c>
      <c r="P36" s="12">
        <v>109</v>
      </c>
      <c r="Q36" s="12">
        <v>33</v>
      </c>
      <c r="R36" s="12" t="s">
        <v>111</v>
      </c>
      <c r="S36" s="12" t="s">
        <v>112</v>
      </c>
      <c r="T36" s="13" t="s">
        <v>129</v>
      </c>
      <c r="U36" s="12" t="s">
        <v>130</v>
      </c>
      <c r="W36" s="12" t="s">
        <v>225</v>
      </c>
      <c r="Z36" s="12" t="s">
        <v>151</v>
      </c>
    </row>
  </sheetData>
  <sheetProtection/>
  <autoFilter ref="A1:AE36"/>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1">
      <selection activeCell="G15" sqref="G15"/>
    </sheetView>
  </sheetViews>
  <sheetFormatPr defaultColWidth="10.00390625" defaultRowHeight="13.5"/>
  <cols>
    <col min="1" max="1" width="2.375" style="0" customWidth="1"/>
    <col min="2" max="2" width="10.25390625" style="0" customWidth="1"/>
    <col min="3" max="3" width="24.25390625" style="0" bestFit="1" customWidth="1"/>
    <col min="4" max="6" width="10.00390625" style="0" customWidth="1"/>
    <col min="7" max="7" width="13.125" style="0" customWidth="1"/>
  </cols>
  <sheetData>
    <row r="1" s="24" customFormat="1" ht="23.25">
      <c r="A1" s="24" t="s">
        <v>218</v>
      </c>
    </row>
    <row r="3" spans="1:9" s="20" customFormat="1" ht="18">
      <c r="A3" s="20" t="s">
        <v>103</v>
      </c>
      <c r="D3" s="21" t="s">
        <v>163</v>
      </c>
      <c r="E3" s="21" t="s">
        <v>164</v>
      </c>
      <c r="F3" s="21" t="s">
        <v>165</v>
      </c>
      <c r="G3" s="20" t="s">
        <v>166</v>
      </c>
      <c r="H3" s="20" t="s">
        <v>167</v>
      </c>
      <c r="I3" s="20" t="s">
        <v>168</v>
      </c>
    </row>
    <row r="4" spans="2:9" ht="13.5">
      <c r="B4" t="s">
        <v>169</v>
      </c>
      <c r="C4" t="s">
        <v>170</v>
      </c>
      <c r="D4" s="29">
        <f>COUNTIF(SB0_comments!$S$2:$S$36,$B4)</f>
        <v>0</v>
      </c>
      <c r="E4" s="22">
        <f>SUMPRODUCT((SB0_comments!$S$2:$S$36=$B4)*(SB0_comments!$Z$2:$Z$36="Closed"))</f>
        <v>0</v>
      </c>
      <c r="F4">
        <f aca="true" t="shared" si="0" ref="F4:F13">D4-E4</f>
        <v>0</v>
      </c>
      <c r="H4" s="22">
        <f>SUMPRODUCT((SB0_comments!$S$2:$S$36=$B4)*((SB0_comments!$V$2:$V$36="Agree")+(SB0_comments!$V$2:$V$36="Principle")+(SB0_comments!$V$2:$V$36="Disagree")+(SB0_comments!$V$2:$V$36="Scope")+(SB0_comments!$V$2:$V$36="Unresolvable")))</f>
        <v>0</v>
      </c>
      <c r="I4" s="23">
        <f aca="true" t="shared" si="1" ref="I4:I13">D4-H4</f>
        <v>0</v>
      </c>
    </row>
    <row r="5" spans="2:9" ht="13.5">
      <c r="B5" t="s">
        <v>171</v>
      </c>
      <c r="C5" t="s">
        <v>172</v>
      </c>
      <c r="D5" s="29">
        <f>COUNTIF(SB0_comments!$S$2:$S$36,$B5)</f>
        <v>0</v>
      </c>
      <c r="E5" s="22">
        <f>SUMPRODUCT((SB0_comments!$S$2:$S$36=$B5)*(SB0_comments!$Z$2:$Z$36="Closed"))</f>
        <v>0</v>
      </c>
      <c r="F5">
        <f t="shared" si="0"/>
        <v>0</v>
      </c>
      <c r="H5" s="22">
        <f>SUMPRODUCT((SB0_comments!$S$2:$S$36=$B5)*((SB0_comments!$V$2:$V$36="Agree")+(SB0_comments!$V$2:$V$36="Principle")+(SB0_comments!$V$2:$V$36="Disagree")+(SB0_comments!$V$2:$V$36="Scope")+(SB0_comments!$V$2:$V$36="Unresolvable")))</f>
        <v>0</v>
      </c>
      <c r="I5" s="23">
        <f t="shared" si="1"/>
        <v>0</v>
      </c>
    </row>
    <row r="6" spans="2:9" ht="13.5">
      <c r="B6" t="s">
        <v>173</v>
      </c>
      <c r="D6" s="29">
        <f>COUNTIF(SB0_comments!$S$2:$S$36,$B6)</f>
        <v>0</v>
      </c>
      <c r="E6" s="22">
        <f>SUMPRODUCT((SB0_comments!$S$2:$S$36=$B6)*(SB0_comments!$Z$2:$Z$36="Closed"))</f>
        <v>0</v>
      </c>
      <c r="F6">
        <f t="shared" si="0"/>
        <v>0</v>
      </c>
      <c r="H6" s="22">
        <f>SUMPRODUCT((SB0_comments!$S$2:$S$36=$B6)*((SB0_comments!$V$2:$V$36="Agree")+(SB0_comments!$V$2:$V$36="Principle")+(SB0_comments!$V$2:$V$36="Disagree")+(SB0_comments!$V$2:$V$36="Scope")+(SB0_comments!$V$2:$V$36="Unresolvable")))</f>
        <v>0</v>
      </c>
      <c r="I6" s="23">
        <f t="shared" si="1"/>
        <v>0</v>
      </c>
    </row>
    <row r="7" spans="2:9" ht="13.5">
      <c r="B7" t="s">
        <v>174</v>
      </c>
      <c r="C7" t="s">
        <v>175</v>
      </c>
      <c r="D7" s="29">
        <f>COUNTIF(SB0_comments!$S$2:$S$36,$B7)</f>
        <v>0</v>
      </c>
      <c r="E7" s="22">
        <f>SUMPRODUCT((SB0_comments!$S$2:$S$36=$B7)*(SB0_comments!$Z$2:$Z$36="Closed"))</f>
        <v>0</v>
      </c>
      <c r="F7">
        <f t="shared" si="0"/>
        <v>0</v>
      </c>
      <c r="H7" s="22">
        <f>SUMPRODUCT((SB0_comments!$S$2:$S$36=$B7)*((SB0_comments!$V$2:$V$36="Agree")+(SB0_comments!$V$2:$V$36="Principle")+(SB0_comments!$V$2:$V$36="Disagree")+(SB0_comments!$V$2:$V$36="Scope")+(SB0_comments!$V$2:$V$36="Unresolvable")))</f>
        <v>0</v>
      </c>
      <c r="I7" s="23">
        <f t="shared" si="1"/>
        <v>0</v>
      </c>
    </row>
    <row r="8" spans="2:9" ht="13.5">
      <c r="B8" t="s">
        <v>176</v>
      </c>
      <c r="C8" t="s">
        <v>177</v>
      </c>
      <c r="D8" s="29">
        <f>COUNTIF(SB0_comments!$S$2:$S$36,$B8)</f>
        <v>0</v>
      </c>
      <c r="E8" s="22">
        <f>SUMPRODUCT((SB0_comments!$S$2:$S$36=$B8)*(SB0_comments!$Z$2:$Z$36="Closed"))</f>
        <v>0</v>
      </c>
      <c r="F8">
        <f t="shared" si="0"/>
        <v>0</v>
      </c>
      <c r="H8" s="22">
        <f>SUMPRODUCT((SB0_comments!$S$2:$S$36=$B8)*((SB0_comments!$V$2:$V$36="Agree")+(SB0_comments!$V$2:$V$36="Principle")+(SB0_comments!$V$2:$V$36="Disagree")+(SB0_comments!$V$2:$V$36="Scope")+(SB0_comments!$V$2:$V$36="Unresolvable")))</f>
        <v>0</v>
      </c>
      <c r="I8" s="23">
        <f t="shared" si="1"/>
        <v>0</v>
      </c>
    </row>
    <row r="9" spans="2:9" ht="13.5">
      <c r="B9" t="s">
        <v>178</v>
      </c>
      <c r="D9" s="29">
        <f>COUNTIF(SB0_comments!$S$2:$S$36,$B9)</f>
        <v>0</v>
      </c>
      <c r="E9" s="22">
        <f>SUMPRODUCT((SB0_comments!$S$2:$S$36=$B9)*(SB0_comments!$Z$2:$Z$36="Closed"))</f>
        <v>0</v>
      </c>
      <c r="F9">
        <f t="shared" si="0"/>
        <v>0</v>
      </c>
      <c r="H9" s="22">
        <f>SUMPRODUCT((SB0_comments!$S$2:$S$36=$B9)*((SB0_comments!$V$2:$V$36="Agree")+(SB0_comments!$V$2:$V$36="Principle")+(SB0_comments!$V$2:$V$36="Disagree")+(SB0_comments!$V$2:$V$36="Scope")+(SB0_comments!$V$2:$V$36="Unresolvable")))</f>
        <v>0</v>
      </c>
      <c r="I9" s="23">
        <f t="shared" si="1"/>
        <v>0</v>
      </c>
    </row>
    <row r="10" spans="2:9" ht="13.5">
      <c r="B10" t="s">
        <v>179</v>
      </c>
      <c r="C10" t="s">
        <v>180</v>
      </c>
      <c r="D10" s="29">
        <f>COUNTIF(SB0_comments!$S$2:$S$36,$B10)</f>
        <v>0</v>
      </c>
      <c r="E10" s="22">
        <f>SUMPRODUCT((SB0_comments!$S$2:$S$36=$B10)*(SB0_comments!$Z$2:$Z$36="Closed"))</f>
        <v>0</v>
      </c>
      <c r="F10">
        <f t="shared" si="0"/>
        <v>0</v>
      </c>
      <c r="H10" s="22">
        <f>SUMPRODUCT((SB0_comments!$S$2:$S$36=$B10)*((SB0_comments!$V$2:$V$36="Agree")+(SB0_comments!$V$2:$V$36="Principle")+(SB0_comments!$V$2:$V$36="Disagree")+(SB0_comments!$V$2:$V$36="Scope")+(SB0_comments!$V$2:$V$36="Unresolvable")))</f>
        <v>0</v>
      </c>
      <c r="I10" s="23">
        <f t="shared" si="1"/>
        <v>0</v>
      </c>
    </row>
    <row r="11" spans="2:9" ht="13.5">
      <c r="B11" t="s">
        <v>110</v>
      </c>
      <c r="C11" t="s">
        <v>117</v>
      </c>
      <c r="D11" s="29">
        <f>COUNTIF(SB0_comments!$S$2:$S$36,$B11)</f>
        <v>0</v>
      </c>
      <c r="E11" s="22">
        <f>SUMPRODUCT((SB0_comments!$S$2:$S$36=$B11)*(SB0_comments!$Z$2:$Z$36="Closed"))</f>
        <v>0</v>
      </c>
      <c r="F11">
        <f>D11-E11</f>
        <v>0</v>
      </c>
      <c r="H11" s="22">
        <f>SUMPRODUCT((SB0_comments!$S$2:$S$36=$B11)*((SB0_comments!$V$2:$V$36="Agree")+(SB0_comments!$V$2:$V$36="Principle")+(SB0_comments!$V$2:$V$36="Disagree")+(SB0_comments!$V$2:$V$36="Scope")+(SB0_comments!$V$2:$V$36="Unresolvable")))</f>
        <v>0</v>
      </c>
      <c r="I11" s="23">
        <f>D11-H11</f>
        <v>0</v>
      </c>
    </row>
    <row r="12" spans="2:9" ht="13.5">
      <c r="B12" t="s">
        <v>181</v>
      </c>
      <c r="D12" s="29">
        <f>COUNTIF(SB0_comments!$S$2:$S$36,$B12)</f>
        <v>0</v>
      </c>
      <c r="E12" s="22">
        <f>SUMPRODUCT((SB0_comments!$S$2:$S$36=$B12)*(SB0_comments!$Z$2:$Z$36="Closed"))</f>
        <v>0</v>
      </c>
      <c r="F12">
        <f t="shared" si="0"/>
        <v>0</v>
      </c>
      <c r="H12" s="22">
        <f>SUMPRODUCT((SB0_comments!$S$2:$S$36=$B12)*((SB0_comments!$V$2:$V$36="Agree")+(SB0_comments!$V$2:$V$36="Principle")+(SB0_comments!$V$2:$V$36="Disagree")+(SB0_comments!$V$2:$V$36="Scope")+(SB0_comments!$V$2:$V$36="Unresolvable")))</f>
        <v>0</v>
      </c>
      <c r="I12" s="23">
        <f t="shared" si="1"/>
        <v>0</v>
      </c>
    </row>
    <row r="13" spans="2:9" ht="13.5">
      <c r="B13" t="s">
        <v>182</v>
      </c>
      <c r="D13" s="29">
        <f>COUNTIF(SB0_comments!$S$2:$S$36,$B13)</f>
        <v>0</v>
      </c>
      <c r="E13" s="22">
        <f>SUMPRODUCT((SB0_comments!$S$2:$S$36=$B13)*(SB0_comments!$Z$2:$Z$36="Closed"))</f>
        <v>0</v>
      </c>
      <c r="F13">
        <f t="shared" si="0"/>
        <v>0</v>
      </c>
      <c r="H13" s="22">
        <f>SUMPRODUCT((SB0_comments!$S$2:$S$36=$B13)*((SB0_comments!$V$2:$V$36="Agree")+(SB0_comments!$V$2:$V$36="Principle")+(SB0_comments!$V$2:$V$36="Disagree")+(SB0_comments!$V$2:$V$36="Scope")+(SB0_comments!$V$2:$V$36="Unresolvable")))</f>
        <v>0</v>
      </c>
      <c r="I13" s="23">
        <f t="shared" si="1"/>
        <v>0</v>
      </c>
    </row>
    <row r="14" spans="4:9" ht="13.5">
      <c r="D14">
        <f>SUM(D4:D13)</f>
        <v>0</v>
      </c>
      <c r="E14">
        <f>SUM(E4:E13)</f>
        <v>0</v>
      </c>
      <c r="F14">
        <f>SUM(F4:F13)</f>
        <v>0</v>
      </c>
      <c r="H14">
        <f>SUM(H4:H13)</f>
        <v>0</v>
      </c>
      <c r="I14">
        <f>SUM(I4:I13)</f>
        <v>0</v>
      </c>
    </row>
    <row r="15" s="20" customFormat="1" ht="18">
      <c r="A15" s="20" t="s">
        <v>183</v>
      </c>
    </row>
    <row r="16" spans="2:9" ht="13.5">
      <c r="B16" t="s">
        <v>184</v>
      </c>
      <c r="C16" t="s">
        <v>185</v>
      </c>
      <c r="D16" s="29">
        <f>COUNTIF(SB0_comments!$S$2:$S$36,$B16)</f>
        <v>0</v>
      </c>
      <c r="E16" s="22">
        <f>SUMPRODUCT((SB0_comments!$S$2:$S$36=$B16)*(SB0_comments!$Z$2:$Z$36="Closed"))</f>
        <v>0</v>
      </c>
      <c r="F16">
        <f aca="true" t="shared" si="2" ref="F16:F23">D16-E16</f>
        <v>0</v>
      </c>
      <c r="H16" s="22">
        <f>SUMPRODUCT((SB0_comments!$S$2:$S$36=$B16)*((SB0_comments!$V$2:$V$36="Agree")+(SB0_comments!$V$2:$V$36="Principle")+(SB0_comments!$V$2:$V$36="Disagree")+(SB0_comments!$V$2:$V$36="Scope")+(SB0_comments!$V$2:$V$36="Unresolvable")))</f>
        <v>0</v>
      </c>
      <c r="I16" s="23">
        <f aca="true" t="shared" si="3" ref="I16:I23">D16-H16</f>
        <v>0</v>
      </c>
    </row>
    <row r="17" spans="2:9" ht="13.5">
      <c r="B17" t="s">
        <v>186</v>
      </c>
      <c r="C17" t="s">
        <v>187</v>
      </c>
      <c r="D17" s="29">
        <f>COUNTIF(SB0_comments!$S$2:$S$36,$B17)</f>
        <v>0</v>
      </c>
      <c r="E17" s="22">
        <f>SUMPRODUCT((SB0_comments!$S$2:$S$36=$B17)*(SB0_comments!$Z$2:$Z$36="Closed"))</f>
        <v>0</v>
      </c>
      <c r="F17">
        <f t="shared" si="2"/>
        <v>0</v>
      </c>
      <c r="H17" s="22">
        <f>SUMPRODUCT((SB0_comments!$S$2:$S$36=$B17)*((SB0_comments!$V$2:$V$36="Agree")+(SB0_comments!$V$2:$V$36="Principle")+(SB0_comments!$V$2:$V$36="Disagree")+(SB0_comments!$V$2:$V$36="Scope")+(SB0_comments!$V$2:$V$36="Unresolvable")))</f>
        <v>0</v>
      </c>
      <c r="I17" s="23">
        <f t="shared" si="3"/>
        <v>0</v>
      </c>
    </row>
    <row r="18" spans="2:9" ht="13.5">
      <c r="B18" t="s">
        <v>188</v>
      </c>
      <c r="C18" t="s">
        <v>189</v>
      </c>
      <c r="D18" s="29">
        <f>COUNTIF(SB0_comments!$S$2:$S$36,$B18)</f>
        <v>0</v>
      </c>
      <c r="E18" s="22">
        <f>SUMPRODUCT((SB0_comments!$S$2:$S$36=$B18)*(SB0_comments!$Z$2:$Z$36="Closed"))</f>
        <v>0</v>
      </c>
      <c r="F18">
        <f t="shared" si="2"/>
        <v>0</v>
      </c>
      <c r="H18" s="22">
        <f>SUMPRODUCT((SB0_comments!$S$2:$S$36=$B18)*((SB0_comments!$V$2:$V$36="Agree")+(SB0_comments!$V$2:$V$36="Principle")+(SB0_comments!$V$2:$V$36="Disagree")+(SB0_comments!$V$2:$V$36="Scope")+(SB0_comments!$V$2:$V$36="Unresolvable")))</f>
        <v>0</v>
      </c>
      <c r="I18" s="23">
        <f t="shared" si="3"/>
        <v>0</v>
      </c>
    </row>
    <row r="19" spans="2:9" ht="13.5">
      <c r="B19" t="s">
        <v>190</v>
      </c>
      <c r="D19" s="29">
        <f>COUNTIF(SB0_comments!$S$2:$S$36,$B19)</f>
        <v>0</v>
      </c>
      <c r="E19" s="22">
        <f>SUMPRODUCT((SB0_comments!$S$2:$S$36=$B19)*(SB0_comments!$Z$2:$Z$36="Closed"))</f>
        <v>0</v>
      </c>
      <c r="F19">
        <f t="shared" si="2"/>
        <v>0</v>
      </c>
      <c r="H19" s="22">
        <f>SUMPRODUCT((SB0_comments!$S$2:$S$36=$B19)*((SB0_comments!$V$2:$V$36="Agree")+(SB0_comments!$V$2:$V$36="Principle")+(SB0_comments!$V$2:$V$36="Disagree")+(SB0_comments!$V$2:$V$36="Scope")+(SB0_comments!$V$2:$V$36="Unresolvable")))</f>
        <v>0</v>
      </c>
      <c r="I19" s="23">
        <f t="shared" si="3"/>
        <v>0</v>
      </c>
    </row>
    <row r="20" spans="2:9" ht="13.5">
      <c r="B20" t="s">
        <v>191</v>
      </c>
      <c r="C20" t="s">
        <v>192</v>
      </c>
      <c r="D20" s="29">
        <f>COUNTIF(SB0_comments!$S$2:$S$36,$B20)</f>
        <v>35</v>
      </c>
      <c r="E20" s="22">
        <f>SUMPRODUCT((SB0_comments!$S$2:$S$36=$B20)*(SB0_comments!$Z$2:$Z$36="Closed"))</f>
        <v>0</v>
      </c>
      <c r="F20">
        <f t="shared" si="2"/>
        <v>35</v>
      </c>
      <c r="H20" s="22">
        <f>SUMPRODUCT((SB0_comments!$S$2:$S$36=$B20)*((SB0_comments!$V$2:$V$36="Agree")+(SB0_comments!$V$2:$V$36="Principle")+(SB0_comments!$V$2:$V$36="Disagree")+(SB0_comments!$V$2:$V$36="Scope")+(SB0_comments!$V$2:$V$36="Unresolvable")))</f>
        <v>21</v>
      </c>
      <c r="I20" s="23">
        <f t="shared" si="3"/>
        <v>14</v>
      </c>
    </row>
    <row r="21" spans="2:9" ht="13.5">
      <c r="B21" t="s">
        <v>193</v>
      </c>
      <c r="C21" t="s">
        <v>194</v>
      </c>
      <c r="D21" s="29">
        <f>COUNTIF(SB0_comments!$S$2:$S$36,$B21)</f>
        <v>0</v>
      </c>
      <c r="E21" s="22">
        <f>SUMPRODUCT((SB0_comments!$S$2:$S$36=$B21)*(SB0_comments!$Z$2:$Z$36="Closed"))</f>
        <v>0</v>
      </c>
      <c r="F21">
        <f t="shared" si="2"/>
        <v>0</v>
      </c>
      <c r="H21" s="22">
        <f>SUMPRODUCT((SB0_comments!$S$2:$S$36=$B21)*((SB0_comments!$V$2:$V$36="Agree")+(SB0_comments!$V$2:$V$36="Principle")+(SB0_comments!$V$2:$V$36="Disagree")+(SB0_comments!$V$2:$V$36="Scope")+(SB0_comments!$V$2:$V$36="Unresolvable")))</f>
        <v>0</v>
      </c>
      <c r="I21" s="23">
        <f t="shared" si="3"/>
        <v>0</v>
      </c>
    </row>
    <row r="22" spans="2:9" ht="13.5">
      <c r="B22" t="s">
        <v>195</v>
      </c>
      <c r="C22" t="s">
        <v>196</v>
      </c>
      <c r="D22" s="29">
        <f>COUNTIF(SB0_comments!$S$2:$S$36,$B22)</f>
        <v>0</v>
      </c>
      <c r="E22" s="22">
        <f>SUMPRODUCT((SB0_comments!$S$2:$S$36=$B22)*(SB0_comments!$Z$2:$Z$36="Closed"))</f>
        <v>0</v>
      </c>
      <c r="F22">
        <f>D22-E22</f>
        <v>0</v>
      </c>
      <c r="H22" s="22">
        <f>SUMPRODUCT((SB0_comments!$S$2:$S$36=$B22)*((SB0_comments!$V$2:$V$36="Agree")+(SB0_comments!$V$2:$V$36="Principle")+(SB0_comments!$V$2:$V$36="Disagree")+(SB0_comments!$V$2:$V$36="Scope")+(SB0_comments!$V$2:$V$36="Unresolvable")))</f>
        <v>0</v>
      </c>
      <c r="I22" s="23">
        <f t="shared" si="3"/>
        <v>0</v>
      </c>
    </row>
    <row r="23" spans="2:9" ht="13.5">
      <c r="B23" t="s">
        <v>197</v>
      </c>
      <c r="C23" t="s">
        <v>198</v>
      </c>
      <c r="D23" s="29">
        <f>COUNTIF(SB0_comments!$S$2:$S$36,$B23)</f>
        <v>0</v>
      </c>
      <c r="E23" s="22">
        <f>SUMPRODUCT((SB0_comments!$S$2:$S$36=$B23)*(SB0_comments!$Z$2:$Z$36="Closed"))</f>
        <v>0</v>
      </c>
      <c r="F23">
        <f t="shared" si="2"/>
        <v>0</v>
      </c>
      <c r="H23" s="22">
        <f>SUMPRODUCT((SB0_comments!$S$2:$S$36=$B23)*((SB0_comments!$V$2:$V$36="Agree")+(SB0_comments!$V$2:$V$36="Principle")+(SB0_comments!$V$2:$V$36="Disagree")+(SB0_comments!$V$2:$V$36="Scope")+(SB0_comments!$V$2:$V$36="Unresolvable")))</f>
        <v>0</v>
      </c>
      <c r="I23" s="23">
        <f t="shared" si="3"/>
        <v>0</v>
      </c>
    </row>
    <row r="24" spans="4:9" ht="13.5">
      <c r="D24">
        <f>SUM(D16:D23)</f>
        <v>35</v>
      </c>
      <c r="E24">
        <f>SUM(E16:E23)</f>
        <v>0</v>
      </c>
      <c r="F24">
        <f>SUM(F16:F23)</f>
        <v>35</v>
      </c>
      <c r="H24">
        <f>SUM(H16:H23)</f>
        <v>21</v>
      </c>
      <c r="I24">
        <f>SUM(I16:I23)</f>
        <v>14</v>
      </c>
    </row>
    <row r="25" s="20" customFormat="1" ht="18">
      <c r="A25" s="20" t="s">
        <v>199</v>
      </c>
    </row>
    <row r="26" spans="2:9" ht="13.5">
      <c r="B26" t="s">
        <v>200</v>
      </c>
      <c r="C26" t="s">
        <v>201</v>
      </c>
      <c r="D26" s="29">
        <f>COUNTIF(SB0_comments!$S$2:$S$36,$B26)</f>
        <v>0</v>
      </c>
      <c r="E26" s="22">
        <f>SUMPRODUCT((SB0_comments!$S$2:$S$36=$B26)*(SB0_comments!$Z$2:$Z$36="Closed"))</f>
        <v>0</v>
      </c>
      <c r="F26">
        <f aca="true" t="shared" si="4" ref="F26:F31">D26-E26</f>
        <v>0</v>
      </c>
      <c r="H26" s="22">
        <f>SUMPRODUCT((SB0_comments!$S$2:$S$36=$B26)*((SB0_comments!$V$2:$V$36="Agree")+(SB0_comments!$V$2:$V$36="Principle")+(SB0_comments!$V$2:$V$36="Disagree")+(SB0_comments!$V$2:$V$36="Scope")+(SB0_comments!$V$2:$V$36="Unresolvable")))</f>
        <v>0</v>
      </c>
      <c r="I26" s="23">
        <f aca="true" t="shared" si="5" ref="I26:I31">D26-H26</f>
        <v>0</v>
      </c>
    </row>
    <row r="27" spans="2:9" ht="13.5">
      <c r="B27" t="s">
        <v>202</v>
      </c>
      <c r="C27" t="s">
        <v>203</v>
      </c>
      <c r="D27" s="29">
        <f>COUNTIF(SB0_comments!$S$2:$S$36,$B27)</f>
        <v>0</v>
      </c>
      <c r="E27" s="22">
        <f>SUMPRODUCT((SB0_comments!$S$2:$S$36=$B27)*(SB0_comments!$Z$2:$Z$36="Closed"))</f>
        <v>0</v>
      </c>
      <c r="F27">
        <f t="shared" si="4"/>
        <v>0</v>
      </c>
      <c r="H27" s="22">
        <f>SUMPRODUCT((SB0_comments!$S$2:$S$36=$B27)*((SB0_comments!$V$2:$V$36="Agree")+(SB0_comments!$V$2:$V$36="Principle")+(SB0_comments!$V$2:$V$36="Disagree")+(SB0_comments!$V$2:$V$36="Scope")+(SB0_comments!$V$2:$V$36="Unresolvable")))</f>
        <v>0</v>
      </c>
      <c r="I27" s="23">
        <f t="shared" si="5"/>
        <v>0</v>
      </c>
    </row>
    <row r="28" spans="2:9" ht="13.5">
      <c r="B28" t="s">
        <v>204</v>
      </c>
      <c r="D28" s="29">
        <f>COUNTIF(SB0_comments!$S$2:$S$36,$B28)</f>
        <v>0</v>
      </c>
      <c r="E28" s="22">
        <f>SUMPRODUCT((SB0_comments!$S$2:$S$36=$B28)*(SB0_comments!$Z$2:$Z$36="Closed"))</f>
        <v>0</v>
      </c>
      <c r="F28">
        <f t="shared" si="4"/>
        <v>0</v>
      </c>
      <c r="H28" s="22">
        <f>SUMPRODUCT((SB0_comments!$S$2:$S$36=$B28)*((SB0_comments!$V$2:$V$36="Agree")+(SB0_comments!$V$2:$V$36="Principle")+(SB0_comments!$V$2:$V$36="Disagree")+(SB0_comments!$V$2:$V$36="Scope")+(SB0_comments!$V$2:$V$36="Unresolvable")))</f>
        <v>0</v>
      </c>
      <c r="I28" s="23">
        <f t="shared" si="5"/>
        <v>0</v>
      </c>
    </row>
    <row r="29" spans="2:9" ht="13.5">
      <c r="B29" t="s">
        <v>205</v>
      </c>
      <c r="D29" s="29">
        <f>COUNTIF(SB0_comments!$S$2:$S$36,$B29)</f>
        <v>0</v>
      </c>
      <c r="E29" s="22">
        <f>SUMPRODUCT((SB0_comments!$S$2:$S$36=$B29)*(SB0_comments!$Z$2:$Z$36="Closed"))</f>
        <v>0</v>
      </c>
      <c r="F29">
        <f t="shared" si="4"/>
        <v>0</v>
      </c>
      <c r="H29" s="22">
        <f>SUMPRODUCT((SB0_comments!$S$2:$S$36=$B29)*((SB0_comments!$V$2:$V$36="Agree")+(SB0_comments!$V$2:$V$36="Principle")+(SB0_comments!$V$2:$V$36="Disagree")+(SB0_comments!$V$2:$V$36="Scope")+(SB0_comments!$V$2:$V$36="Unresolvable")))</f>
        <v>0</v>
      </c>
      <c r="I29" s="23">
        <f t="shared" si="5"/>
        <v>0</v>
      </c>
    </row>
    <row r="30" spans="2:9" ht="13.5">
      <c r="B30" t="s">
        <v>206</v>
      </c>
      <c r="D30" s="29">
        <f>COUNTIF(SB0_comments!$S$2:$S$36,$B30)</f>
        <v>0</v>
      </c>
      <c r="E30" s="22">
        <f>SUMPRODUCT((SB0_comments!$S$2:$S$36=$B30)*(SB0_comments!$Z$2:$Z$36="Closed"))</f>
        <v>0</v>
      </c>
      <c r="F30">
        <f t="shared" si="4"/>
        <v>0</v>
      </c>
      <c r="H30" s="22">
        <f>SUMPRODUCT((SB0_comments!$S$2:$S$36=$B30)*((SB0_comments!$V$2:$V$36="Agree")+(SB0_comments!$V$2:$V$36="Principle")+(SB0_comments!$V$2:$V$36="Disagree")+(SB0_comments!$V$2:$V$36="Scope")+(SB0_comments!$V$2:$V$36="Unresolvable")))</f>
        <v>0</v>
      </c>
      <c r="I30" s="23">
        <f t="shared" si="5"/>
        <v>0</v>
      </c>
    </row>
    <row r="31" spans="2:9" ht="13.5">
      <c r="B31" t="s">
        <v>207</v>
      </c>
      <c r="D31" s="29">
        <f>COUNTIF(SB0_comments!$S$2:$S$36,$B31)</f>
        <v>0</v>
      </c>
      <c r="E31" s="22">
        <f>SUMPRODUCT((SB0_comments!$S$2:$S$36=$B31)*(SB0_comments!$Z$2:$Z$36="Closed"))</f>
        <v>0</v>
      </c>
      <c r="F31">
        <f t="shared" si="4"/>
        <v>0</v>
      </c>
      <c r="H31" s="22">
        <f>SUMPRODUCT((SB0_comments!$S$2:$S$36=$B31)*((SB0_comments!$V$2:$V$36="Agree")+(SB0_comments!$V$2:$V$36="Principle")+(SB0_comments!$V$2:$V$36="Disagree")+(SB0_comments!$V$2:$V$36="Scope")+(SB0_comments!$V$2:$V$36="Unresolvable")))</f>
        <v>0</v>
      </c>
      <c r="I31" s="23">
        <f t="shared" si="5"/>
        <v>0</v>
      </c>
    </row>
    <row r="32" spans="4:9" ht="13.5">
      <c r="D32">
        <f>SUM(D26:D31)</f>
        <v>0</v>
      </c>
      <c r="E32">
        <f>SUM(E26:E31)</f>
        <v>0</v>
      </c>
      <c r="F32">
        <f>SUM(F26:F31)</f>
        <v>0</v>
      </c>
      <c r="H32">
        <f>SUM(H26:H31)</f>
        <v>0</v>
      </c>
      <c r="I32">
        <f>SUM(I26:I31)</f>
        <v>0</v>
      </c>
    </row>
    <row r="33" s="20" customFormat="1" ht="18">
      <c r="A33" s="20" t="s">
        <v>157</v>
      </c>
    </row>
    <row r="34" spans="2:9" ht="13.5">
      <c r="B34" t="s">
        <v>208</v>
      </c>
      <c r="D34" s="29">
        <f>COUNTIF(SB0_comments!$S$2:$S$36,$B34)</f>
        <v>0</v>
      </c>
      <c r="E34" s="22">
        <f>SUMPRODUCT((SB0_comments!$S$2:$S$36=$B34)*(SB0_comments!$Z$2:$Z$36="Closed"))</f>
        <v>0</v>
      </c>
      <c r="F34">
        <f>D34-E34</f>
        <v>0</v>
      </c>
      <c r="H34" s="22">
        <f>SUMPRODUCT((SB0_comments!$S$2:$S$36=$B34)*((SB0_comments!$V$2:$V$36="Agree")+(SB0_comments!$V$2:$V$36="Principle")+(SB0_comments!$V$2:$V$36="Disagree")+(SB0_comments!$V$2:$V$36="Scope")+(SB0_comments!$V$2:$V$36="Unresolvable")))</f>
        <v>0</v>
      </c>
      <c r="I34" s="23">
        <f>D34-H34</f>
        <v>0</v>
      </c>
    </row>
    <row r="35" spans="2:9" ht="13.5">
      <c r="B35" t="s">
        <v>119</v>
      </c>
      <c r="C35" t="s">
        <v>120</v>
      </c>
      <c r="D35" s="29">
        <f>COUNTIF(SB0_comments!$S$2:$S$36,$B35)</f>
        <v>0</v>
      </c>
      <c r="E35" s="22">
        <f>SUMPRODUCT((SB0_comments!$S$2:$S$36=$B35)*(SB0_comments!$Z$2:$Z$36="Closed"))</f>
        <v>0</v>
      </c>
      <c r="F35">
        <f>D35-E35</f>
        <v>0</v>
      </c>
      <c r="H35" s="22">
        <f>SUMPRODUCT((SB0_comments!$S$2:$S$36=$B35)*((SB0_comments!$V$2:$V$36="Agree")+(SB0_comments!$V$2:$V$36="Principle")+(SB0_comments!$V$2:$V$36="Disagree")+(SB0_comments!$V$2:$V$36="Scope")+(SB0_comments!$V$2:$V$36="Unresolvable")))</f>
        <v>0</v>
      </c>
      <c r="I35" s="23">
        <f>D35-H35</f>
        <v>0</v>
      </c>
    </row>
    <row r="36" spans="2:9" ht="13.5">
      <c r="B36" t="s">
        <v>209</v>
      </c>
      <c r="D36" s="29">
        <f>COUNTIF(SB0_comments!$S$2:$S$36,$B36)</f>
        <v>0</v>
      </c>
      <c r="E36" s="22">
        <f>SUMPRODUCT((SB0_comments!$S$2:$S$36=$B36)*(SB0_comments!$Z$2:$Z$36="Closed"))</f>
        <v>0</v>
      </c>
      <c r="F36">
        <f>D36-E36</f>
        <v>0</v>
      </c>
      <c r="H36" s="22">
        <f>SUMPRODUCT((SB0_comments!$S$2:$S$36=$B36)*((SB0_comments!$V$2:$V$36="Agree")+(SB0_comments!$V$2:$V$36="Principle")+(SB0_comments!$V$2:$V$36="Disagree")+(SB0_comments!$V$2:$V$36="Scope")+(SB0_comments!$V$2:$V$36="Unresolvable")))</f>
        <v>0</v>
      </c>
      <c r="I36" s="23">
        <f>D36-H36</f>
        <v>0</v>
      </c>
    </row>
    <row r="37" spans="2:9" ht="13.5">
      <c r="B37" t="s">
        <v>158</v>
      </c>
      <c r="C37" t="s">
        <v>118</v>
      </c>
      <c r="D37" s="29">
        <f>COUNTIF(SB0_comments!$S$2:$S$36,$B37)</f>
        <v>0</v>
      </c>
      <c r="E37" s="22">
        <f>SUMPRODUCT((SB0_comments!$S$2:$S$36=$B37)*(SB0_comments!$Z$2:$Z$36="Closed"))</f>
        <v>0</v>
      </c>
      <c r="F37">
        <f>D37-E37</f>
        <v>0</v>
      </c>
      <c r="H37" s="22">
        <f>SUMPRODUCT((SB0_comments!$S$2:$S$36=$B37)*((SB0_comments!$V$2:$V$36="Agree")+(SB0_comments!$V$2:$V$36="Principle")+(SB0_comments!$V$2:$V$36="Disagree")+(SB0_comments!$V$2:$V$36="Scope")+(SB0_comments!$V$2:$V$36="Unresolvable")))</f>
        <v>0</v>
      </c>
      <c r="I37" s="23">
        <f>D37-H37</f>
        <v>0</v>
      </c>
    </row>
    <row r="38" spans="2:9" ht="13.5">
      <c r="B38" t="s">
        <v>210</v>
      </c>
      <c r="C38" t="s">
        <v>211</v>
      </c>
      <c r="D38" s="29">
        <f>COUNTIF(SB0_comments!$S$2:$S$36,$B38)</f>
        <v>0</v>
      </c>
      <c r="E38" s="22">
        <f>SUMPRODUCT((SB0_comments!$S$2:$S$36=$B38)*(SB0_comments!$Z$2:$Z$36="Closed"))</f>
        <v>0</v>
      </c>
      <c r="F38">
        <f>D38-E38</f>
        <v>0</v>
      </c>
      <c r="H38" s="22">
        <f>SUMPRODUCT((SB0_comments!$S$2:$S$36=$B38)*((SB0_comments!$V$2:$V$36="Agree")+(SB0_comments!$V$2:$V$36="Principle")+(SB0_comments!$V$2:$V$36="Disagree")+(SB0_comments!$V$2:$V$36="Scope")+(SB0_comments!$V$2:$V$36="Unresolvable")))</f>
        <v>0</v>
      </c>
      <c r="I38" s="23">
        <f>D38-H38</f>
        <v>0</v>
      </c>
    </row>
    <row r="39" spans="4:9" ht="13.5">
      <c r="D39">
        <f>SUM(D34:D38)</f>
        <v>0</v>
      </c>
      <c r="E39">
        <f>SUM(E34:E38)</f>
        <v>0</v>
      </c>
      <c r="F39">
        <f>SUM(F34:F38)</f>
        <v>0</v>
      </c>
      <c r="H39">
        <f>SUM(H34:H38)</f>
        <v>0</v>
      </c>
      <c r="I39">
        <f>SUM(I34:I38)</f>
        <v>0</v>
      </c>
    </row>
    <row r="43" s="24" customFormat="1" ht="23.25">
      <c r="A43" s="24" t="s">
        <v>217</v>
      </c>
    </row>
    <row r="44" ht="14.25" thickBot="1"/>
    <row r="45" spans="3:7" ht="15" thickBot="1" thickTop="1">
      <c r="C45" s="25" t="s">
        <v>212</v>
      </c>
      <c r="D45" s="26" t="s">
        <v>213</v>
      </c>
      <c r="E45" s="26" t="s">
        <v>150</v>
      </c>
      <c r="F45" s="26" t="s">
        <v>214</v>
      </c>
      <c r="G45" s="27" t="s">
        <v>215</v>
      </c>
    </row>
    <row r="46" spans="3:7" ht="14.25" thickTop="1">
      <c r="C46" s="28" t="s">
        <v>216</v>
      </c>
      <c r="D46" s="29">
        <f>D47+D48+D49</f>
        <v>35</v>
      </c>
      <c r="E46" s="29">
        <f>E47+E48+E49</f>
        <v>35</v>
      </c>
      <c r="F46" s="29">
        <f>F47+F48+F49</f>
        <v>0</v>
      </c>
      <c r="G46" s="30">
        <f>F46/D46</f>
        <v>0</v>
      </c>
    </row>
    <row r="47" spans="3:7" ht="13.5">
      <c r="C47" s="28" t="s">
        <v>159</v>
      </c>
      <c r="D47" s="29">
        <f>COUNTIF(SB0_comments!$N$2:$N$36,C47)</f>
        <v>0</v>
      </c>
      <c r="E47" s="1">
        <f>SUMPRODUCT((SB0_comments!$N$2:$N$36=C47)*(SB0_comments!$Z$2:$Z$36="Open"))</f>
        <v>0</v>
      </c>
      <c r="F47" s="1">
        <f>SUMPRODUCT((SB0_comments!$N$2:$N$36=C47)*(SB0_comments!$Z$2:$Z$36="Closed"))</f>
        <v>0</v>
      </c>
      <c r="G47" s="30" t="e">
        <f>F47/D47</f>
        <v>#DIV/0!</v>
      </c>
    </row>
    <row r="48" spans="3:7" ht="13.5">
      <c r="C48" s="28" t="s">
        <v>113</v>
      </c>
      <c r="D48" s="29">
        <f>COUNTIF(SB0_comments!$N$2:$N$36,C48)</f>
        <v>11</v>
      </c>
      <c r="E48" s="1">
        <f>SUMPRODUCT((SB0_comments!$N$2:$N$36=C48)*(SB0_comments!$Z$2:$Z$36="Open"))</f>
        <v>11</v>
      </c>
      <c r="F48" s="1">
        <f>SUMPRODUCT((SB0_comments!$N$2:$N$36=C48)*(SB0_comments!$Z$2:$Z$36="Closed"))</f>
        <v>0</v>
      </c>
      <c r="G48" s="30">
        <f aca="true" t="shared" si="6" ref="G48:G54">F48/D48</f>
        <v>0</v>
      </c>
    </row>
    <row r="49" spans="3:7" ht="14.25" thickBot="1">
      <c r="C49" s="31" t="s">
        <v>114</v>
      </c>
      <c r="D49" s="29">
        <f>COUNTIF(SB0_comments!$N$2:$N$36,C49)</f>
        <v>24</v>
      </c>
      <c r="E49" s="1">
        <f>SUMPRODUCT((SB0_comments!$N$2:$N$36=C49)*(SB0_comments!$Z$2:$Z$36="Open"))</f>
        <v>24</v>
      </c>
      <c r="F49" s="1">
        <f>SUMPRODUCT((SB0_comments!$N$2:$N$36=C49)*(SB0_comments!$Z$2:$Z$36="Closed"))</f>
        <v>0</v>
      </c>
      <c r="G49" s="32">
        <f t="shared" si="6"/>
        <v>0</v>
      </c>
    </row>
    <row r="50" spans="3:7" ht="14.25" thickTop="1">
      <c r="C50" s="28" t="s">
        <v>216</v>
      </c>
      <c r="D50" s="33">
        <f>SUM(D51:D54)</f>
        <v>35</v>
      </c>
      <c r="E50" s="33">
        <f>SUM(E51:E54)</f>
        <v>35</v>
      </c>
      <c r="F50" s="33">
        <f>SUM(F51:F54)</f>
        <v>0</v>
      </c>
      <c r="G50" s="34">
        <f>F50/D50</f>
        <v>0</v>
      </c>
    </row>
    <row r="51" spans="3:7" ht="13.5">
      <c r="C51" s="35" t="s">
        <v>159</v>
      </c>
      <c r="D51" s="29">
        <f>COUNTIF(SB0_comments!$R$2:$R$36,C51)</f>
        <v>0</v>
      </c>
      <c r="E51" s="1">
        <f>SUMPRODUCT((SB0_comments!$R$2:$R$36=$C51)*(SB0_comments!$Z$2:$Z$36="Open"))</f>
        <v>0</v>
      </c>
      <c r="F51" s="1">
        <f>SUMPRODUCT((SB0_comments!$R$2:$R$36=$C51)*(SB0_comments!$Z$2:$Z$36="Closed"))</f>
        <v>0</v>
      </c>
      <c r="G51" s="30" t="e">
        <f t="shared" si="6"/>
        <v>#DIV/0!</v>
      </c>
    </row>
    <row r="52" spans="3:7" ht="13.5">
      <c r="C52" s="35" t="s">
        <v>111</v>
      </c>
      <c r="D52" s="29">
        <f>COUNTIF(SB0_comments!$R$2:$R$36,C52)</f>
        <v>35</v>
      </c>
      <c r="E52" s="1">
        <f>SUMPRODUCT((SB0_comments!$R$2:$R$36=$C52)*(SB0_comments!$Z$2:$Z$36="Open"))</f>
        <v>35</v>
      </c>
      <c r="F52" s="1">
        <f>SUMPRODUCT((SB0_comments!$R$2:$R$36=$C52)*(SB0_comments!$Z$2:$Z$36="Closed"))</f>
        <v>0</v>
      </c>
      <c r="G52" s="30">
        <f t="shared" si="6"/>
        <v>0</v>
      </c>
    </row>
    <row r="53" spans="3:7" ht="13.5">
      <c r="C53" s="35" t="s">
        <v>115</v>
      </c>
      <c r="D53" s="29">
        <f>COUNTIF(SB0_comments!$R$2:$R$36,C53)</f>
        <v>0</v>
      </c>
      <c r="E53" s="1">
        <f>SUMPRODUCT((SB0_comments!$R$2:$R$36=$C53)*(SB0_comments!$Z$2:$Z$36="Open"))</f>
        <v>0</v>
      </c>
      <c r="F53" s="1">
        <f>SUMPRODUCT((SB0_comments!$R$2:$R$36=$C53)*(SB0_comments!$Z$2:$Z$36="Closed"))</f>
        <v>0</v>
      </c>
      <c r="G53" s="30" t="e">
        <f t="shared" si="6"/>
        <v>#DIV/0!</v>
      </c>
    </row>
    <row r="54" spans="3:7" ht="14.25" thickBot="1">
      <c r="C54" s="36" t="s">
        <v>116</v>
      </c>
      <c r="D54" s="37">
        <f>COUNTIF(SB0_comments!$R$2:$R$36,C54)</f>
        <v>0</v>
      </c>
      <c r="E54" s="38">
        <f>SUMPRODUCT((SB0_comments!$R$2:$R$36=$C54)*(SB0_comments!$Z$2:$Z$36="Open"))</f>
        <v>0</v>
      </c>
      <c r="F54" s="38">
        <f>SUMPRODUCT((SB0_comments!$R$2:$R$36=$C54)*(SB0_comments!$Z$2:$Z$36="Closed"))</f>
        <v>0</v>
      </c>
      <c r="G54" s="32" t="e">
        <f t="shared" si="6"/>
        <v>#DIV/0!</v>
      </c>
    </row>
    <row r="55" spans="4:6" ht="14.25" thickTop="1">
      <c r="D55" s="33"/>
      <c r="E55" s="33"/>
      <c r="F55" s="33"/>
    </row>
  </sheetData>
  <sheetProtection/>
  <printOptions/>
  <pageMargins left="0.75" right="0.75" top="1" bottom="1"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C4"/>
  <sheetViews>
    <sheetView zoomScalePageLayoutView="0" workbookViewId="0" topLeftCell="A1">
      <selection activeCell="C5" sqref="C5"/>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160</v>
      </c>
      <c r="B1" s="15" t="s">
        <v>85</v>
      </c>
      <c r="C1" s="16" t="s">
        <v>161</v>
      </c>
    </row>
    <row r="3" spans="1:3" ht="40.5">
      <c r="A3" s="17" t="s">
        <v>162</v>
      </c>
      <c r="B3" s="18">
        <v>40489</v>
      </c>
      <c r="C3" s="19" t="s">
        <v>121</v>
      </c>
    </row>
    <row r="4" spans="1:3" ht="27">
      <c r="A4" s="17" t="s">
        <v>220</v>
      </c>
      <c r="B4" s="18">
        <v>40490</v>
      </c>
      <c r="C4" s="19" t="s">
        <v>221</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nlv15645</cp:lastModifiedBy>
  <dcterms:created xsi:type="dcterms:W3CDTF">2010-11-06T08:24:49Z</dcterms:created>
  <dcterms:modified xsi:type="dcterms:W3CDTF">2010-11-11T13:32:34Z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